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G:\My Drive\Colab Notebooks\data\"/>
    </mc:Choice>
  </mc:AlternateContent>
  <xr:revisionPtr revIDLastSave="0" documentId="13_ncr:1_{167CAB43-9A6A-4D37-8470-4AF450B9A7D3}" xr6:coauthVersionLast="47" xr6:coauthVersionMax="47" xr10:uidLastSave="{00000000-0000-0000-0000-000000000000}"/>
  <bookViews>
    <workbookView xWindow="-120" yWindow="-120" windowWidth="38640" windowHeight="21240" tabRatio="819" xr2:uid="{00000000-000D-0000-FFFF-FFFF00000000}"/>
  </bookViews>
  <sheets>
    <sheet name="Dati_dienas" sheetId="1" r:id="rId1"/>
    <sheet name="menesi" sheetId="7" r:id="rId2"/>
    <sheet name="Stat_rad" sheetId="8" r:id="rId3"/>
    <sheet name="W" sheetId="4" state="hidden" r:id="rId4"/>
    <sheet name="Dejibas plans" sheetId="3" state="hidden" r:id="rId5"/>
  </sheets>
  <calcPr calcId="191029"/>
</workbook>
</file>

<file path=xl/calcChain.xml><?xml version="1.0" encoding="utf-8"?>
<calcChain xmlns="http://schemas.openxmlformats.org/spreadsheetml/2006/main">
  <c r="M203" i="1" l="1"/>
  <c r="M204" i="1" s="1"/>
  <c r="M205" i="1" s="1"/>
  <c r="M206" i="1" s="1"/>
  <c r="M207" i="1" s="1"/>
  <c r="M208" i="1" s="1"/>
  <c r="M209" i="1" s="1"/>
  <c r="M210" i="1" s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47" i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 s="1"/>
  <c r="M229" i="1" s="1"/>
  <c r="M230" i="1" s="1"/>
  <c r="M231" i="1" s="1"/>
  <c r="M232" i="1"/>
  <c r="M233" i="1"/>
  <c r="M234" i="1"/>
  <c r="M235" i="1"/>
  <c r="M236" i="1"/>
  <c r="M237" i="1"/>
  <c r="M238" i="1"/>
  <c r="M239" i="1"/>
  <c r="M240" i="1"/>
  <c r="M241" i="1" s="1"/>
  <c r="M242" i="1" s="1"/>
  <c r="M243" i="1" s="1"/>
  <c r="M244" i="1" s="1"/>
  <c r="M245" i="1" s="1"/>
  <c r="M246" i="1" s="1"/>
  <c r="M247" i="1" s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211" i="1"/>
  <c r="M212" i="1"/>
  <c r="M213" i="1"/>
  <c r="M214" i="1"/>
  <c r="M215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2" i="1"/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2" i="7"/>
  <c r="F53" i="7"/>
  <c r="F54" i="7"/>
  <c r="F55" i="7"/>
  <c r="F56" i="7"/>
  <c r="D4" i="7"/>
  <c r="F4" i="7"/>
  <c r="F3" i="7"/>
  <c r="F2" i="7"/>
  <c r="D2" i="7"/>
  <c r="D3" i="7"/>
  <c r="C63" i="8" l="1"/>
  <c r="F64" i="8" l="1"/>
  <c r="H63" i="8"/>
  <c r="G63" i="8"/>
  <c r="F63" i="8"/>
  <c r="I63" i="8" l="1"/>
  <c r="D63" i="8"/>
  <c r="B64" i="8"/>
  <c r="B63" i="8"/>
  <c r="E63" i="8" l="1"/>
  <c r="C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3" i="1"/>
  <c r="I68" i="4" l="1"/>
  <c r="I69" i="4"/>
  <c r="I70" i="4"/>
  <c r="I71" i="4"/>
  <c r="I72" i="4"/>
  <c r="I73" i="4"/>
  <c r="I74" i="4"/>
  <c r="I75" i="4"/>
  <c r="I76" i="4"/>
  <c r="I77" i="4"/>
  <c r="G68" i="4"/>
  <c r="G69" i="4"/>
  <c r="G70" i="4"/>
  <c r="G71" i="4"/>
  <c r="G72" i="4"/>
  <c r="G73" i="4"/>
  <c r="G74" i="4"/>
  <c r="G75" i="4"/>
  <c r="G76" i="4"/>
  <c r="G77" i="4"/>
  <c r="E68" i="4"/>
  <c r="E69" i="4"/>
  <c r="E70" i="4"/>
  <c r="E71" i="4"/>
  <c r="E72" i="4"/>
  <c r="E73" i="4"/>
  <c r="E74" i="4"/>
  <c r="E75" i="4"/>
  <c r="E76" i="4"/>
  <c r="E77" i="4"/>
  <c r="C68" i="4"/>
  <c r="C69" i="4"/>
  <c r="C70" i="4"/>
  <c r="C71" i="4"/>
  <c r="C72" i="4"/>
  <c r="C73" i="4"/>
  <c r="C74" i="4"/>
  <c r="C75" i="4"/>
  <c r="C76" i="4"/>
  <c r="C77" i="4"/>
  <c r="BZ8" i="3" l="1"/>
  <c r="BZ7" i="3"/>
  <c r="BZ6" i="3"/>
  <c r="CA6" i="3" s="1"/>
  <c r="CB6" i="3" s="1"/>
  <c r="CA8" i="3" l="1"/>
  <c r="CA7" i="3"/>
  <c r="CC6" i="3"/>
  <c r="CB8" i="3" l="1"/>
  <c r="CB7" i="3"/>
  <c r="CD6" i="3"/>
  <c r="CC8" i="3" l="1"/>
  <c r="CC7" i="3"/>
  <c r="CE6" i="3"/>
  <c r="CD8" i="3" l="1"/>
  <c r="CD7" i="3"/>
  <c r="CF6" i="3"/>
  <c r="CE8" i="3" l="1"/>
  <c r="CE7" i="3"/>
  <c r="CG6" i="3"/>
  <c r="CH6" i="3" s="1"/>
  <c r="CI6" i="3" s="1"/>
  <c r="CJ6" i="3" s="1"/>
  <c r="CK6" i="3" s="1"/>
  <c r="CF8" i="3" l="1"/>
  <c r="CF7" i="3"/>
  <c r="CG8" i="3" l="1"/>
  <c r="CH8" i="3" s="1"/>
  <c r="CI8" i="3" s="1"/>
  <c r="CJ8" i="3" s="1"/>
  <c r="CK8" i="3" s="1"/>
  <c r="CG7" i="3"/>
  <c r="CH7" i="3" s="1"/>
  <c r="CI7" i="3" s="1"/>
  <c r="CJ7" i="3" s="1"/>
  <c r="CK7" i="3" s="1"/>
  <c r="C66" i="4" l="1"/>
  <c r="E5" i="4" l="1"/>
  <c r="B49" i="4"/>
  <c r="E54" i="4"/>
  <c r="E43" i="4"/>
  <c r="I19" i="4"/>
  <c r="I30" i="4"/>
  <c r="B61" i="4"/>
  <c r="I37" i="4"/>
  <c r="I43" i="4"/>
  <c r="B72" i="4"/>
  <c r="F61" i="4"/>
  <c r="F32" i="4"/>
  <c r="G44" i="4"/>
  <c r="I51" i="4"/>
  <c r="F7" i="4"/>
  <c r="I45" i="4"/>
  <c r="I49" i="4"/>
  <c r="H68" i="4"/>
  <c r="F45" i="4"/>
  <c r="I58" i="4"/>
  <c r="F3" i="4"/>
  <c r="H73" i="4"/>
  <c r="G3" i="4"/>
  <c r="G56" i="4"/>
  <c r="G65" i="4"/>
  <c r="F68" i="4"/>
  <c r="E39" i="4"/>
  <c r="G42" i="4"/>
  <c r="E59" i="4"/>
  <c r="B30" i="4"/>
  <c r="F29" i="4"/>
  <c r="F22" i="4"/>
  <c r="E63" i="4"/>
  <c r="I38" i="4"/>
  <c r="I39" i="4"/>
  <c r="G57" i="4"/>
  <c r="B8" i="4"/>
  <c r="G49" i="4"/>
  <c r="I11" i="4"/>
  <c r="B21" i="4"/>
  <c r="E47" i="4"/>
  <c r="B68" i="4"/>
  <c r="E66" i="4"/>
  <c r="B6" i="4"/>
  <c r="B42" i="4"/>
  <c r="G61" i="4"/>
  <c r="G63" i="4"/>
  <c r="I66" i="4"/>
  <c r="E18" i="4"/>
  <c r="I44" i="4"/>
  <c r="E53" i="4"/>
  <c r="B60" i="4"/>
  <c r="B11" i="4"/>
  <c r="B59" i="4"/>
  <c r="B74" i="4"/>
  <c r="B16" i="4"/>
  <c r="F25" i="4"/>
  <c r="B70" i="4"/>
  <c r="F42" i="4"/>
  <c r="G29" i="4"/>
  <c r="B56" i="4"/>
  <c r="E55" i="4"/>
  <c r="C3" i="4"/>
  <c r="I48" i="4"/>
  <c r="E52" i="4"/>
  <c r="B36" i="4"/>
  <c r="E14" i="4"/>
  <c r="I14" i="4"/>
  <c r="E46" i="4"/>
  <c r="H69" i="4"/>
  <c r="G34" i="4"/>
  <c r="H72" i="4"/>
  <c r="I7" i="4"/>
  <c r="G35" i="4"/>
  <c r="B40" i="4"/>
  <c r="G36" i="4"/>
  <c r="F12" i="4"/>
  <c r="E49" i="4"/>
  <c r="F27" i="4"/>
  <c r="B76" i="4"/>
  <c r="G9" i="4"/>
  <c r="B26" i="4"/>
  <c r="B13" i="4"/>
  <c r="G4" i="4"/>
  <c r="F46" i="4"/>
  <c r="D74" i="4"/>
  <c r="B75" i="4"/>
  <c r="I41" i="4"/>
  <c r="F51" i="4"/>
  <c r="E26" i="4"/>
  <c r="E20" i="4"/>
  <c r="F73" i="4"/>
  <c r="F14" i="4"/>
  <c r="I52" i="4"/>
  <c r="G38" i="4"/>
  <c r="E12" i="4"/>
  <c r="E35" i="4"/>
  <c r="B37" i="4"/>
  <c r="B10" i="4"/>
  <c r="E32" i="4"/>
  <c r="B19" i="4"/>
  <c r="F19" i="4"/>
  <c r="G5" i="4"/>
  <c r="I6" i="4"/>
  <c r="E21" i="4"/>
  <c r="G67" i="4"/>
  <c r="E8" i="4"/>
  <c r="F67" i="4"/>
  <c r="E51" i="4"/>
  <c r="F13" i="4"/>
  <c r="G30" i="4"/>
  <c r="I54" i="4"/>
  <c r="F48" i="4"/>
  <c r="F49" i="4"/>
  <c r="G26" i="4"/>
  <c r="F34" i="4"/>
  <c r="I25" i="4"/>
  <c r="G8" i="4"/>
  <c r="E62" i="4"/>
  <c r="I13" i="4"/>
  <c r="I5" i="4"/>
  <c r="F57" i="4"/>
  <c r="G54" i="4"/>
  <c r="F75" i="4"/>
  <c r="B34" i="4"/>
  <c r="I59" i="4"/>
  <c r="B33" i="4"/>
  <c r="H76" i="4"/>
  <c r="I15" i="4"/>
  <c r="E11" i="4"/>
  <c r="I8" i="4"/>
  <c r="G25" i="4"/>
  <c r="I60" i="4"/>
  <c r="F69" i="4"/>
  <c r="F76" i="4"/>
  <c r="E41" i="4"/>
  <c r="H71" i="4"/>
  <c r="B43" i="4"/>
  <c r="I57" i="4"/>
  <c r="F72" i="4"/>
  <c r="B39" i="4"/>
  <c r="E33" i="4"/>
  <c r="F64" i="4"/>
  <c r="G33" i="4"/>
  <c r="B45" i="4"/>
  <c r="E64" i="4"/>
  <c r="G19" i="4"/>
  <c r="G40" i="4"/>
  <c r="I55" i="4"/>
  <c r="E10" i="4"/>
  <c r="G20" i="4"/>
  <c r="F9" i="4"/>
  <c r="G55" i="4"/>
  <c r="B7" i="4"/>
  <c r="I22" i="4"/>
  <c r="B47" i="4"/>
  <c r="I53" i="4"/>
  <c r="G24" i="4"/>
  <c r="F66" i="4"/>
  <c r="F43" i="4"/>
  <c r="I9" i="4"/>
  <c r="E22" i="4"/>
  <c r="F17" i="4"/>
  <c r="B63" i="4"/>
  <c r="F60" i="4"/>
  <c r="G48" i="4"/>
  <c r="G10" i="4"/>
  <c r="B4" i="4"/>
  <c r="G14" i="4"/>
  <c r="E57" i="4"/>
  <c r="B14" i="4"/>
  <c r="I4" i="4"/>
  <c r="F21" i="4"/>
  <c r="F6" i="4"/>
  <c r="F70" i="4"/>
  <c r="B31" i="4"/>
  <c r="E28" i="4"/>
  <c r="G31" i="4"/>
  <c r="F5" i="4"/>
  <c r="F33" i="4"/>
  <c r="B25" i="4"/>
  <c r="E16" i="4"/>
  <c r="G50" i="4"/>
  <c r="G43" i="4"/>
  <c r="F71" i="4"/>
  <c r="G18" i="4"/>
  <c r="I26" i="4"/>
  <c r="G62" i="4"/>
  <c r="B69" i="4"/>
  <c r="F35" i="4"/>
  <c r="E13" i="4"/>
  <c r="I12" i="4"/>
  <c r="B18" i="4"/>
  <c r="B5" i="4"/>
  <c r="F11" i="4"/>
  <c r="G39" i="4"/>
  <c r="I21" i="4"/>
  <c r="C4" i="4"/>
  <c r="I63" i="4"/>
  <c r="E23" i="4"/>
  <c r="G41" i="4"/>
  <c r="F55" i="4"/>
  <c r="F8" i="4"/>
  <c r="F40" i="4"/>
  <c r="E48" i="4"/>
  <c r="G13" i="4"/>
  <c r="B53" i="4"/>
  <c r="F37" i="4"/>
  <c r="F58" i="4"/>
  <c r="E17" i="4"/>
  <c r="E15" i="4"/>
  <c r="E42" i="4"/>
  <c r="I24" i="4"/>
  <c r="B38" i="4"/>
  <c r="E45" i="4"/>
  <c r="G15" i="4"/>
  <c r="E65" i="4"/>
  <c r="B24" i="4"/>
  <c r="G45" i="4"/>
  <c r="F15" i="4"/>
  <c r="B28" i="4"/>
  <c r="B23" i="4"/>
  <c r="F50" i="4"/>
  <c r="G59" i="4"/>
  <c r="I17" i="4"/>
  <c r="I18" i="4"/>
  <c r="F16" i="4"/>
  <c r="I16" i="4"/>
  <c r="I64" i="4"/>
  <c r="F39" i="4"/>
  <c r="E50" i="4"/>
  <c r="G37" i="4"/>
  <c r="E31" i="4"/>
  <c r="E44" i="4"/>
  <c r="F24" i="4"/>
  <c r="D75" i="4"/>
  <c r="G6" i="4"/>
  <c r="B55" i="4"/>
  <c r="B46" i="4"/>
  <c r="I36" i="4"/>
  <c r="B51" i="4"/>
  <c r="B65" i="4"/>
  <c r="F54" i="4"/>
  <c r="I31" i="4"/>
  <c r="B32" i="4"/>
  <c r="E40" i="4"/>
  <c r="F62" i="4"/>
  <c r="G46" i="4"/>
  <c r="I32" i="4"/>
  <c r="E56" i="4"/>
  <c r="F23" i="4"/>
  <c r="E25" i="4"/>
  <c r="F4" i="4"/>
  <c r="E38" i="4"/>
  <c r="F38" i="4"/>
  <c r="B52" i="4"/>
  <c r="D68" i="4"/>
  <c r="I42" i="4"/>
  <c r="B67" i="4"/>
  <c r="I35" i="4"/>
  <c r="F31" i="4"/>
  <c r="B54" i="4"/>
  <c r="H70" i="4"/>
  <c r="G12" i="4"/>
  <c r="I47" i="4"/>
  <c r="G11" i="4"/>
  <c r="E36" i="4"/>
  <c r="B3" i="4"/>
  <c r="I33" i="4"/>
  <c r="G47" i="4"/>
  <c r="G23" i="4"/>
  <c r="G52" i="4"/>
  <c r="I50" i="4"/>
  <c r="G51" i="4"/>
  <c r="I62" i="4"/>
  <c r="B66" i="4"/>
  <c r="H74" i="4"/>
  <c r="B22" i="4"/>
  <c r="E7" i="4"/>
  <c r="B41" i="4"/>
  <c r="I3" i="4"/>
  <c r="D77" i="4"/>
  <c r="D76" i="4"/>
  <c r="F36" i="4"/>
  <c r="B50" i="4"/>
  <c r="G32" i="4"/>
  <c r="B27" i="4"/>
  <c r="B71" i="4"/>
  <c r="E58" i="4"/>
  <c r="G16" i="4"/>
  <c r="E29" i="4"/>
  <c r="E24" i="4"/>
  <c r="D71" i="4"/>
  <c r="H75" i="4"/>
  <c r="B57" i="4"/>
  <c r="I34" i="4"/>
  <c r="B44" i="4"/>
  <c r="G22" i="4"/>
  <c r="F56" i="4"/>
  <c r="E67" i="4"/>
  <c r="F77" i="4"/>
  <c r="B15" i="4"/>
  <c r="B20" i="4"/>
  <c r="F26" i="4"/>
  <c r="F47" i="4"/>
  <c r="G64" i="4"/>
  <c r="G66" i="4"/>
  <c r="F52" i="4"/>
  <c r="I65" i="4"/>
  <c r="G53" i="4"/>
  <c r="F18" i="4"/>
  <c r="B9" i="4"/>
  <c r="E9" i="4"/>
  <c r="F44" i="4"/>
  <c r="D70" i="4"/>
  <c r="G21" i="4"/>
  <c r="E30" i="4"/>
  <c r="I40" i="4"/>
  <c r="B35" i="4"/>
  <c r="G7" i="4"/>
  <c r="I20" i="4"/>
  <c r="E27" i="4"/>
  <c r="G17" i="4"/>
  <c r="F30" i="4"/>
  <c r="E4" i="4"/>
  <c r="E6" i="4"/>
  <c r="F10" i="4"/>
  <c r="G58" i="4"/>
  <c r="I28" i="4"/>
  <c r="I23" i="4"/>
  <c r="B58" i="4"/>
  <c r="D72" i="4"/>
  <c r="G28" i="4"/>
  <c r="E3" i="4"/>
  <c r="C5" i="4"/>
  <c r="B12" i="4"/>
  <c r="F63" i="4"/>
  <c r="F41" i="4"/>
  <c r="B73" i="4"/>
  <c r="I27" i="4"/>
  <c r="B29" i="4"/>
  <c r="D73" i="4"/>
  <c r="D69" i="4"/>
  <c r="B62" i="4"/>
  <c r="F20" i="4"/>
  <c r="C6" i="4"/>
  <c r="H77" i="4"/>
  <c r="I56" i="4"/>
  <c r="F53" i="4"/>
  <c r="B17" i="4"/>
  <c r="F28" i="4"/>
  <c r="G60" i="4"/>
  <c r="I46" i="4"/>
  <c r="G27" i="4"/>
  <c r="F65" i="4"/>
  <c r="F74" i="4"/>
  <c r="I10" i="4"/>
  <c r="E34" i="4"/>
  <c r="B48" i="4"/>
  <c r="B64" i="4"/>
  <c r="E19" i="4"/>
  <c r="B77" i="4"/>
  <c r="E60" i="4"/>
  <c r="I61" i="4"/>
  <c r="E61" i="4"/>
  <c r="F59" i="4"/>
  <c r="E37" i="4"/>
  <c r="I29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I67" i="4"/>
  <c r="C67" i="4" l="1"/>
  <c r="D3" i="4"/>
  <c r="D4" i="4" l="1"/>
  <c r="D50" i="4" l="1"/>
  <c r="H53" i="4" l="1"/>
  <c r="D53" i="4"/>
  <c r="D54" i="4" l="1"/>
  <c r="H54" i="4" l="1"/>
  <c r="H55" i="4" l="1"/>
  <c r="D55" i="4"/>
  <c r="H56" i="4" l="1"/>
  <c r="D56" i="4"/>
  <c r="D57" i="4" l="1"/>
  <c r="H57" i="4" l="1"/>
  <c r="D58" i="4" l="1"/>
  <c r="H58" i="4" l="1"/>
  <c r="D59" i="4" l="1"/>
  <c r="H59" i="4" l="1"/>
  <c r="D60" i="4" l="1"/>
  <c r="H60" i="4"/>
  <c r="H61" i="4" l="1"/>
  <c r="D61" i="4"/>
  <c r="D62" i="4" l="1"/>
  <c r="H62" i="4" l="1"/>
  <c r="H63" i="4" l="1"/>
  <c r="D63" i="4"/>
  <c r="H64" i="4" l="1"/>
  <c r="D64" i="4"/>
  <c r="H65" i="4" l="1"/>
  <c r="D65" i="4"/>
  <c r="D66" i="4" l="1"/>
  <c r="H66" i="4"/>
  <c r="D67" i="4" l="1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1" i="4"/>
  <c r="D52" i="4"/>
  <c r="H67" i="4"/>
  <c r="H7" i="4"/>
  <c r="H3" i="4" l="1"/>
  <c r="H9" i="4"/>
  <c r="H11" i="4"/>
  <c r="H6" i="4"/>
  <c r="H5" i="4"/>
  <c r="H12" i="4"/>
  <c r="H15" i="4"/>
  <c r="H4" i="4"/>
  <c r="H16" i="4"/>
  <c r="H17" i="4"/>
  <c r="H18" i="4"/>
  <c r="H19" i="4"/>
  <c r="H20" i="4"/>
  <c r="H21" i="4"/>
  <c r="H22" i="4"/>
  <c r="H23" i="4"/>
  <c r="H25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8" i="4" l="1"/>
  <c r="H14" i="4"/>
  <c r="H13" i="4"/>
  <c r="H24" i="4"/>
  <c r="H10" i="4"/>
  <c r="H26" i="4" l="1"/>
</calcChain>
</file>

<file path=xl/sharedStrings.xml><?xml version="1.0" encoding="utf-8"?>
<sst xmlns="http://schemas.openxmlformats.org/spreadsheetml/2006/main" count="97" uniqueCount="82">
  <si>
    <t>Date</t>
  </si>
  <si>
    <t>Number of birds</t>
  </si>
  <si>
    <t>Birds age in days</t>
  </si>
  <si>
    <t>Birds age in weeks</t>
  </si>
  <si>
    <t>Temperature 1 floor</t>
  </si>
  <si>
    <t>Temperature 8 floor</t>
  </si>
  <si>
    <t>Temperature computer</t>
  </si>
  <si>
    <t>Outside temperature</t>
  </si>
  <si>
    <t>Moisture, %</t>
  </si>
  <si>
    <t>Feed stock morning</t>
  </si>
  <si>
    <t>Feed stock evening</t>
  </si>
  <si>
    <t>Feed delivery</t>
  </si>
  <si>
    <t>Feed consumption, kg</t>
  </si>
  <si>
    <t>Feed per bird, gr</t>
  </si>
  <si>
    <t>Feed per bird, gr standart</t>
  </si>
  <si>
    <t>Water consumption day, L</t>
  </si>
  <si>
    <t>Water consumption night, L</t>
  </si>
  <si>
    <t>Total water consumption, L</t>
  </si>
  <si>
    <t>Water consumption per bird, gr</t>
  </si>
  <si>
    <t>Birds death</t>
  </si>
  <si>
    <t>Birds death, %</t>
  </si>
  <si>
    <t>Birds death cumulative</t>
  </si>
  <si>
    <t>Birds death cumulative %</t>
  </si>
  <si>
    <t>Birds dispatch</t>
  </si>
  <si>
    <t>Birds dispatch cumulative</t>
  </si>
  <si>
    <t>Produced eggs, incl.</t>
  </si>
  <si>
    <t>S</t>
  </si>
  <si>
    <t>M</t>
  </si>
  <si>
    <t>L</t>
  </si>
  <si>
    <t>XL</t>
  </si>
  <si>
    <t>B</t>
  </si>
  <si>
    <t>C</t>
  </si>
  <si>
    <t>Actual laying rate, %</t>
  </si>
  <si>
    <t>Laying rate standard, %</t>
  </si>
  <si>
    <t>Laying rate deviation, %</t>
  </si>
  <si>
    <t>Laying last 7 day averge, %</t>
  </si>
  <si>
    <t>Average egg weight, gr</t>
  </si>
  <si>
    <t>Average egg weight standard, gr</t>
  </si>
  <si>
    <t>Egg weight deviation from standart, gr</t>
  </si>
  <si>
    <t>SMLXL together</t>
  </si>
  <si>
    <t>SMLXLB together, %</t>
  </si>
  <si>
    <t>Egg weight total, kg</t>
  </si>
  <si>
    <t>FCR (Feed/Egg weight)</t>
  </si>
  <si>
    <t>FCR standard</t>
  </si>
  <si>
    <t>FCR deviation</t>
  </si>
  <si>
    <t>Average Hen weight, gr</t>
  </si>
  <si>
    <t>Average Hen weight, standart gr</t>
  </si>
  <si>
    <t>Average Hen weight, MIN gr</t>
  </si>
  <si>
    <t>Average Hen weight, MAX gr</t>
  </si>
  <si>
    <t>Hen weight deviation from standart, gr</t>
  </si>
  <si>
    <t>Feed per bird, +</t>
  </si>
  <si>
    <t>60.2</t>
  </si>
  <si>
    <t>60.5</t>
  </si>
  <si>
    <t>MAX</t>
  </si>
  <si>
    <t>W</t>
  </si>
  <si>
    <t>Olas sv. FACT</t>
  </si>
  <si>
    <t>Olas sv. STANDART</t>
  </si>
  <si>
    <t>Barības pat. FACT</t>
  </si>
  <si>
    <t>Barības pat. STANDART</t>
  </si>
  <si>
    <t>Vistu sv. - FACT</t>
  </si>
  <si>
    <t>Vistu sv. - STANDART</t>
  </si>
  <si>
    <t>Dējība FACT</t>
  </si>
  <si>
    <t>Dējība STANDART</t>
  </si>
  <si>
    <t>Table 30: Performance Goals of Lohmann Brown Classic</t>
  </si>
  <si>
    <t>Week</t>
  </si>
  <si>
    <t>Egg laying rate</t>
  </si>
  <si>
    <t>Egg weight</t>
  </si>
  <si>
    <t>FCR standart</t>
  </si>
  <si>
    <t>Body Weight min</t>
  </si>
  <si>
    <t>Body Weight max</t>
  </si>
  <si>
    <t>Body Weight standart</t>
  </si>
  <si>
    <t>Feed intake</t>
  </si>
  <si>
    <t>OLD</t>
  </si>
  <si>
    <t>MK</t>
  </si>
  <si>
    <t>days_egg_prod</t>
  </si>
  <si>
    <t>egg_prod</t>
  </si>
  <si>
    <t>egg_weight</t>
  </si>
  <si>
    <t>week</t>
  </si>
  <si>
    <t>egg_prod_pr</t>
  </si>
  <si>
    <t>HenAge</t>
  </si>
  <si>
    <t>Average Temperature Inside</t>
  </si>
  <si>
    <t>Avg Temperature 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</si>
</sst>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  <numFmt numFmtId="166" formatCode="_-* #,##0.00\ _L_t_-;\-* #,##0.00\ _L_t_-;_-* &quot;-&quot;??\ _L_t_-;_-@_-"/>
    <numFmt numFmtId="167" formatCode="0.0%"/>
    <numFmt numFmtId="168" formatCode="_-* #,##0_-;\-* #,##0_-;_-* &quot;-&quot;??_-;_-@_-"/>
    <numFmt numFmtId="169" formatCode="_-* #,##0.000_-;\-* #,##0.000_-;_-* &quot;-&quot;??_-;_-@_-"/>
    <numFmt numFmtId="170" formatCode="_-* #,##0.0_-;\-* #,##0.0_-;_-* &quot;-&quot;??_-;_-@_-"/>
    <numFmt numFmtId="171" formatCode="#,##0;[Red]#,##0"/>
  </numFmts>
  <fonts count="30" x14ac:knownFonts="1">
    <font>
      <sz val="10"/>
      <name val="Arial"/>
      <charset val="186"/>
    </font>
    <font>
      <sz val="10"/>
      <name val="Arial"/>
      <family val="2"/>
      <charset val="186"/>
    </font>
    <font>
      <sz val="11"/>
      <color indexed="8"/>
      <name val="Calibri"/>
      <family val="2"/>
      <charset val="186"/>
    </font>
    <font>
      <sz val="11"/>
      <color indexed="9"/>
      <name val="Calibri"/>
      <family val="2"/>
      <charset val="186"/>
    </font>
    <font>
      <sz val="11"/>
      <color indexed="20"/>
      <name val="Calibri"/>
      <family val="2"/>
      <charset val="186"/>
    </font>
    <font>
      <b/>
      <sz val="11"/>
      <color indexed="52"/>
      <name val="Calibri"/>
      <family val="2"/>
      <charset val="186"/>
    </font>
    <font>
      <b/>
      <sz val="11"/>
      <color indexed="9"/>
      <name val="Calibri"/>
      <family val="2"/>
      <charset val="186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86"/>
    </font>
    <font>
      <sz val="11"/>
      <color indexed="17"/>
      <name val="Calibri"/>
      <family val="2"/>
      <charset val="186"/>
    </font>
    <font>
      <b/>
      <sz val="15"/>
      <color indexed="54"/>
      <name val="Calibri"/>
      <family val="2"/>
      <charset val="186"/>
    </font>
    <font>
      <b/>
      <sz val="13"/>
      <color indexed="54"/>
      <name val="Calibri"/>
      <family val="2"/>
      <charset val="186"/>
    </font>
    <font>
      <b/>
      <sz val="11"/>
      <color indexed="54"/>
      <name val="Calibri"/>
      <family val="2"/>
      <charset val="186"/>
    </font>
    <font>
      <sz val="11"/>
      <color indexed="62"/>
      <name val="Calibri"/>
      <family val="2"/>
      <charset val="186"/>
    </font>
    <font>
      <sz val="11"/>
      <color indexed="52"/>
      <name val="Calibri"/>
      <family val="2"/>
      <charset val="186"/>
    </font>
    <font>
      <sz val="11"/>
      <color indexed="60"/>
      <name val="Calibri"/>
      <family val="2"/>
      <charset val="186"/>
    </font>
    <font>
      <sz val="10"/>
      <name val="Arial"/>
      <family val="2"/>
    </font>
    <font>
      <sz val="10"/>
      <name val="Arial"/>
      <family val="2"/>
      <charset val="186"/>
    </font>
    <font>
      <b/>
      <sz val="11"/>
      <color indexed="63"/>
      <name val="Calibri"/>
      <family val="2"/>
      <charset val="186"/>
    </font>
    <font>
      <b/>
      <sz val="18"/>
      <color indexed="54"/>
      <name val="Calibri Light"/>
      <family val="2"/>
      <charset val="186"/>
    </font>
    <font>
      <b/>
      <sz val="11"/>
      <color indexed="8"/>
      <name val="Calibri"/>
      <family val="2"/>
      <charset val="186"/>
    </font>
    <font>
      <sz val="11"/>
      <color indexed="10"/>
      <name val="Calibri"/>
      <family val="2"/>
      <charset val="186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  <charset val="186"/>
    </font>
    <font>
      <sz val="8"/>
      <name val="Arial"/>
      <family val="2"/>
      <charset val="186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sz val="9"/>
      <name val="Arial"/>
      <family val="2"/>
    </font>
    <font>
      <b/>
      <sz val="12"/>
      <color rgb="FF0A010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2" borderId="0" applyNumberFormat="0" applyBorder="0" applyAlignment="0" applyProtection="0"/>
    <xf numFmtId="0" fontId="4" fillId="17" borderId="0" applyNumberFormat="0" applyBorder="0" applyAlignment="0" applyProtection="0"/>
    <xf numFmtId="0" fontId="5" fillId="9" borderId="1" applyNumberFormat="0" applyAlignment="0" applyProtection="0"/>
    <xf numFmtId="0" fontId="6" fillId="14" borderId="2" applyNumberFormat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1" applyNumberFormat="0" applyAlignment="0" applyProtection="0"/>
    <xf numFmtId="0" fontId="14" fillId="0" borderId="6" applyNumberFormat="0" applyFill="0" applyAlignment="0" applyProtection="0"/>
    <xf numFmtId="0" fontId="15" fillId="10" borderId="0" applyNumberFormat="0" applyBorder="0" applyAlignment="0" applyProtection="0"/>
    <xf numFmtId="0" fontId="16" fillId="0" borderId="0"/>
    <xf numFmtId="0" fontId="17" fillId="0" borderId="0"/>
    <xf numFmtId="0" fontId="7" fillId="0" borderId="0"/>
    <xf numFmtId="0" fontId="2" fillId="5" borderId="7" applyNumberFormat="0" applyFont="0" applyAlignment="0" applyProtection="0"/>
    <xf numFmtId="0" fontId="18" fillId="9" borderId="8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43" fontId="27" fillId="0" borderId="0" applyFont="0" applyFill="0" applyBorder="0" applyAlignment="0" applyProtection="0"/>
  </cellStyleXfs>
  <cellXfs count="75">
    <xf numFmtId="0" fontId="0" fillId="0" borderId="0" xfId="0"/>
    <xf numFmtId="167" fontId="0" fillId="0" borderId="0" xfId="45" applyNumberFormat="1" applyFont="1"/>
    <xf numFmtId="0" fontId="26" fillId="0" borderId="0" xfId="0" applyFont="1"/>
    <xf numFmtId="170" fontId="0" fillId="19" borderId="13" xfId="49" applyNumberFormat="1" applyFont="1" applyFill="1" applyBorder="1" applyProtection="1">
      <protection locked="0"/>
    </xf>
    <xf numFmtId="2" fontId="0" fillId="19" borderId="13" xfId="49" applyNumberFormat="1" applyFont="1" applyFill="1" applyBorder="1" applyAlignment="1" applyProtection="1">
      <alignment horizontal="right"/>
      <protection locked="0"/>
    </xf>
    <xf numFmtId="9" fontId="1" fillId="19" borderId="13" xfId="45" applyFill="1" applyBorder="1" applyAlignment="1" applyProtection="1">
      <alignment horizontal="center"/>
      <protection locked="0"/>
    </xf>
    <xf numFmtId="170" fontId="0" fillId="19" borderId="0" xfId="49" applyNumberFormat="1" applyFont="1" applyFill="1" applyProtection="1">
      <protection locked="0"/>
    </xf>
    <xf numFmtId="2" fontId="0" fillId="19" borderId="13" xfId="49" applyNumberFormat="1" applyFont="1" applyFill="1" applyBorder="1" applyProtection="1">
      <protection locked="0"/>
    </xf>
    <xf numFmtId="0" fontId="0" fillId="19" borderId="13" xfId="49" applyNumberFormat="1" applyFont="1" applyFill="1" applyBorder="1" applyAlignment="1" applyProtection="1">
      <alignment horizontal="center"/>
      <protection locked="0"/>
    </xf>
    <xf numFmtId="0" fontId="0" fillId="18" borderId="0" xfId="0" applyFill="1"/>
    <xf numFmtId="168" fontId="0" fillId="18" borderId="0" xfId="49" applyNumberFormat="1" applyFont="1" applyFill="1" applyProtection="1"/>
    <xf numFmtId="0" fontId="0" fillId="18" borderId="0" xfId="49" applyNumberFormat="1" applyFont="1" applyFill="1" applyAlignment="1" applyProtection="1">
      <alignment horizontal="center"/>
    </xf>
    <xf numFmtId="0" fontId="0" fillId="18" borderId="0" xfId="0" applyFill="1" applyAlignment="1">
      <alignment horizontal="center"/>
    </xf>
    <xf numFmtId="167" fontId="0" fillId="18" borderId="0" xfId="45" applyNumberFormat="1" applyFont="1" applyFill="1" applyProtection="1"/>
    <xf numFmtId="14" fontId="22" fillId="18" borderId="0" xfId="0" applyNumberFormat="1" applyFont="1" applyFill="1"/>
    <xf numFmtId="14" fontId="23" fillId="18" borderId="10" xfId="40" applyNumberFormat="1" applyFont="1" applyFill="1" applyBorder="1" applyAlignment="1">
      <alignment horizontal="center" vertical="center" wrapText="1"/>
    </xf>
    <xf numFmtId="0" fontId="23" fillId="18" borderId="14" xfId="40" applyFont="1" applyFill="1" applyBorder="1" applyAlignment="1">
      <alignment horizontal="center" vertical="center" wrapText="1"/>
    </xf>
    <xf numFmtId="170" fontId="23" fillId="19" borderId="14" xfId="49" applyNumberFormat="1" applyFont="1" applyFill="1" applyBorder="1" applyAlignment="1" applyProtection="1">
      <alignment horizontal="center" vertical="center" wrapText="1"/>
    </xf>
    <xf numFmtId="2" fontId="23" fillId="19" borderId="14" xfId="49" applyNumberFormat="1" applyFont="1" applyFill="1" applyBorder="1" applyAlignment="1" applyProtection="1">
      <alignment horizontal="center" vertical="center" wrapText="1"/>
    </xf>
    <xf numFmtId="0" fontId="23" fillId="19" borderId="14" xfId="40" applyFont="1" applyFill="1" applyBorder="1" applyAlignment="1">
      <alignment horizontal="center" vertical="center" wrapText="1"/>
    </xf>
    <xf numFmtId="168" fontId="23" fillId="18" borderId="14" xfId="49" applyNumberFormat="1" applyFont="1" applyFill="1" applyBorder="1" applyAlignment="1" applyProtection="1">
      <alignment horizontal="center" vertical="center" wrapText="1"/>
    </xf>
    <xf numFmtId="168" fontId="23" fillId="19" borderId="14" xfId="49" applyNumberFormat="1" applyFont="1" applyFill="1" applyBorder="1" applyAlignment="1" applyProtection="1">
      <alignment horizontal="center" vertical="center" wrapText="1"/>
    </xf>
    <xf numFmtId="0" fontId="23" fillId="19" borderId="14" xfId="49" applyNumberFormat="1" applyFont="1" applyFill="1" applyBorder="1" applyAlignment="1" applyProtection="1">
      <alignment horizontal="center" vertical="center" wrapText="1"/>
    </xf>
    <xf numFmtId="168" fontId="23" fillId="18" borderId="14" xfId="40" applyNumberFormat="1" applyFont="1" applyFill="1" applyBorder="1" applyAlignment="1">
      <alignment horizontal="center" vertical="center" wrapText="1"/>
    </xf>
    <xf numFmtId="167" fontId="23" fillId="18" borderId="14" xfId="45" applyNumberFormat="1" applyFont="1" applyFill="1" applyBorder="1" applyAlignment="1" applyProtection="1">
      <alignment horizontal="center" vertical="center" wrapText="1"/>
    </xf>
    <xf numFmtId="0" fontId="23" fillId="18" borderId="15" xfId="40" applyFont="1" applyFill="1" applyBorder="1" applyAlignment="1">
      <alignment horizontal="center" vertical="center" wrapText="1"/>
    </xf>
    <xf numFmtId="0" fontId="24" fillId="18" borderId="0" xfId="0" applyFont="1" applyFill="1" applyAlignment="1">
      <alignment vertical="center"/>
    </xf>
    <xf numFmtId="14" fontId="1" fillId="18" borderId="11" xfId="0" applyNumberFormat="1" applyFont="1" applyFill="1" applyBorder="1"/>
    <xf numFmtId="3" fontId="1" fillId="18" borderId="11" xfId="0" applyNumberFormat="1" applyFont="1" applyFill="1" applyBorder="1" applyAlignment="1">
      <alignment horizontal="center"/>
    </xf>
    <xf numFmtId="0" fontId="1" fillId="18" borderId="11" xfId="0" applyFont="1" applyFill="1" applyBorder="1" applyAlignment="1">
      <alignment horizontal="center"/>
    </xf>
    <xf numFmtId="168" fontId="0" fillId="18" borderId="13" xfId="49" applyNumberFormat="1" applyFont="1" applyFill="1" applyBorder="1" applyProtection="1"/>
    <xf numFmtId="168" fontId="1" fillId="18" borderId="11" xfId="49" applyNumberFormat="1" applyFont="1" applyFill="1" applyBorder="1" applyAlignment="1" applyProtection="1">
      <alignment horizontal="center"/>
    </xf>
    <xf numFmtId="10" fontId="1" fillId="18" borderId="11" xfId="45" applyNumberFormat="1" applyFill="1" applyBorder="1" applyProtection="1"/>
    <xf numFmtId="10" fontId="1" fillId="18" borderId="12" xfId="45" applyNumberFormat="1" applyFill="1" applyBorder="1" applyAlignment="1" applyProtection="1">
      <alignment horizontal="right"/>
    </xf>
    <xf numFmtId="168" fontId="1" fillId="18" borderId="12" xfId="49" applyNumberFormat="1" applyFont="1" applyFill="1" applyBorder="1" applyAlignment="1" applyProtection="1">
      <alignment horizontal="right"/>
    </xf>
    <xf numFmtId="3" fontId="26" fillId="18" borderId="11" xfId="0" applyNumberFormat="1" applyFont="1" applyFill="1" applyBorder="1" applyAlignment="1">
      <alignment horizontal="center"/>
    </xf>
    <xf numFmtId="167" fontId="1" fillId="18" borderId="11" xfId="0" applyNumberFormat="1" applyFont="1" applyFill="1" applyBorder="1"/>
    <xf numFmtId="167" fontId="1" fillId="18" borderId="11" xfId="45" applyNumberFormat="1" applyFill="1" applyBorder="1" applyAlignment="1" applyProtection="1">
      <alignment horizontal="center"/>
    </xf>
    <xf numFmtId="10" fontId="1" fillId="18" borderId="11" xfId="45" applyNumberFormat="1" applyFill="1" applyBorder="1" applyAlignment="1" applyProtection="1">
      <alignment horizontal="center"/>
    </xf>
    <xf numFmtId="14" fontId="1" fillId="18" borderId="13" xfId="0" applyNumberFormat="1" applyFont="1" applyFill="1" applyBorder="1"/>
    <xf numFmtId="168" fontId="1" fillId="18" borderId="13" xfId="49" applyNumberFormat="1" applyFont="1" applyFill="1" applyBorder="1" applyAlignment="1" applyProtection="1">
      <alignment horizontal="center"/>
    </xf>
    <xf numFmtId="0" fontId="0" fillId="18" borderId="13" xfId="0" applyFill="1" applyBorder="1" applyAlignment="1">
      <alignment horizontal="center"/>
    </xf>
    <xf numFmtId="169" fontId="1" fillId="18" borderId="13" xfId="49" applyNumberFormat="1" applyFont="1" applyFill="1" applyBorder="1" applyAlignment="1" applyProtection="1">
      <alignment horizontal="center"/>
    </xf>
    <xf numFmtId="0" fontId="0" fillId="18" borderId="13" xfId="0" applyFill="1" applyBorder="1" applyAlignment="1">
      <alignment horizontal="right"/>
    </xf>
    <xf numFmtId="167" fontId="1" fillId="18" borderId="13" xfId="0" applyNumberFormat="1" applyFont="1" applyFill="1" applyBorder="1" applyAlignment="1">
      <alignment horizontal="center"/>
    </xf>
    <xf numFmtId="167" fontId="1" fillId="18" borderId="13" xfId="0" applyNumberFormat="1" applyFont="1" applyFill="1" applyBorder="1"/>
    <xf numFmtId="170" fontId="0" fillId="18" borderId="0" xfId="49" applyNumberFormat="1" applyFont="1" applyFill="1" applyProtection="1"/>
    <xf numFmtId="2" fontId="1" fillId="19" borderId="13" xfId="49" applyNumberFormat="1" applyFont="1" applyFill="1" applyBorder="1" applyAlignment="1" applyProtection="1">
      <alignment horizontal="right"/>
      <protection locked="0"/>
    </xf>
    <xf numFmtId="168" fontId="0" fillId="19" borderId="13" xfId="49" applyNumberFormat="1" applyFont="1" applyFill="1" applyBorder="1" applyAlignment="1" applyProtection="1">
      <alignment horizontal="center"/>
      <protection locked="0"/>
    </xf>
    <xf numFmtId="0" fontId="1" fillId="0" borderId="0" xfId="0" applyFont="1"/>
    <xf numFmtId="43" fontId="1" fillId="18" borderId="11" xfId="49" applyFont="1" applyFill="1" applyBorder="1" applyAlignment="1" applyProtection="1">
      <alignment horizontal="center"/>
    </xf>
    <xf numFmtId="43" fontId="0" fillId="18" borderId="0" xfId="49" applyFont="1" applyFill="1" applyProtection="1"/>
    <xf numFmtId="43" fontId="23" fillId="18" borderId="14" xfId="49" applyFont="1" applyFill="1" applyBorder="1" applyAlignment="1" applyProtection="1">
      <alignment horizontal="center" vertical="center" wrapText="1"/>
    </xf>
    <xf numFmtId="43" fontId="0" fillId="0" borderId="0" xfId="49" applyFont="1"/>
    <xf numFmtId="167" fontId="0" fillId="20" borderId="0" xfId="0" applyNumberFormat="1" applyFill="1"/>
    <xf numFmtId="43" fontId="0" fillId="20" borderId="0" xfId="49" applyFont="1" applyFill="1"/>
    <xf numFmtId="0" fontId="0" fillId="20" borderId="0" xfId="0" applyFill="1"/>
    <xf numFmtId="169" fontId="0" fillId="0" borderId="0" xfId="49" applyNumberFormat="1" applyFont="1"/>
    <xf numFmtId="0" fontId="1" fillId="18" borderId="11" xfId="49" applyNumberFormat="1" applyFont="1" applyFill="1" applyBorder="1" applyAlignment="1" applyProtection="1">
      <alignment horizontal="center"/>
    </xf>
    <xf numFmtId="0" fontId="0" fillId="18" borderId="0" xfId="0" applyFill="1" applyProtection="1">
      <protection locked="0"/>
    </xf>
    <xf numFmtId="168" fontId="0" fillId="20" borderId="13" xfId="49" applyNumberFormat="1" applyFont="1" applyFill="1" applyBorder="1" applyAlignment="1" applyProtection="1">
      <alignment horizontal="center"/>
      <protection locked="0"/>
    </xf>
    <xf numFmtId="0" fontId="16" fillId="0" borderId="0" xfId="0" applyFont="1"/>
    <xf numFmtId="168" fontId="28" fillId="18" borderId="13" xfId="49" applyNumberFormat="1" applyFont="1" applyFill="1" applyBorder="1" applyAlignment="1" applyProtection="1">
      <alignment horizontal="center" vertical="center" wrapText="1"/>
    </xf>
    <xf numFmtId="43" fontId="16" fillId="0" borderId="0" xfId="49" applyFont="1"/>
    <xf numFmtId="0" fontId="0" fillId="0" borderId="13" xfId="49" applyNumberFormat="1" applyFont="1" applyFill="1" applyBorder="1" applyAlignment="1" applyProtection="1">
      <alignment horizontal="center"/>
      <protection locked="0"/>
    </xf>
    <xf numFmtId="4" fontId="1" fillId="18" borderId="11" xfId="0" applyNumberFormat="1" applyFont="1" applyFill="1" applyBorder="1" applyAlignment="1">
      <alignment horizontal="center"/>
    </xf>
    <xf numFmtId="2" fontId="0" fillId="0" borderId="0" xfId="0" applyNumberFormat="1"/>
    <xf numFmtId="0" fontId="23" fillId="20" borderId="14" xfId="40" applyFont="1" applyFill="1" applyBorder="1" applyAlignment="1">
      <alignment horizontal="center" vertical="center" wrapText="1"/>
    </xf>
    <xf numFmtId="0" fontId="23" fillId="20" borderId="14" xfId="49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left"/>
    </xf>
    <xf numFmtId="0" fontId="29" fillId="0" borderId="0" xfId="0" applyFont="1" applyAlignment="1">
      <alignment horizontal="left" indent="1"/>
    </xf>
    <xf numFmtId="168" fontId="0" fillId="19" borderId="11" xfId="49" applyNumberFormat="1" applyFont="1" applyFill="1" applyBorder="1" applyAlignment="1" applyProtection="1">
      <alignment horizontal="center"/>
      <protection locked="0"/>
    </xf>
    <xf numFmtId="171" fontId="23" fillId="18" borderId="14" xfId="49" applyNumberFormat="1" applyFont="1" applyFill="1" applyBorder="1" applyAlignment="1" applyProtection="1">
      <alignment horizontal="center" vertical="center" wrapText="1"/>
    </xf>
    <xf numFmtId="171" fontId="1" fillId="18" borderId="13" xfId="49" applyNumberFormat="1" applyFont="1" applyFill="1" applyBorder="1" applyAlignment="1" applyProtection="1">
      <alignment horizontal="center"/>
    </xf>
    <xf numFmtId="171" fontId="0" fillId="18" borderId="0" xfId="49" applyNumberFormat="1" applyFont="1" applyFill="1" applyProtection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9" builtinId="3"/>
    <cellStyle name="Comma 3" xfId="28" xr:uid="{00000000-0005-0000-0000-00001C000000}"/>
    <cellStyle name="Comma 3 2" xfId="29" xr:uid="{00000000-0005-0000-0000-00001D000000}"/>
    <cellStyle name="Comma 4" xfId="30" xr:uid="{00000000-0005-0000-0000-00001E000000}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2" xfId="40" xr:uid="{00000000-0005-0000-0000-000029000000}"/>
    <cellStyle name="Normal 2 2" xfId="41" xr:uid="{00000000-0005-0000-0000-00002A000000}"/>
    <cellStyle name="Normal 5" xfId="42" xr:uid="{00000000-0005-0000-0000-00002B000000}"/>
    <cellStyle name="Note" xfId="43" builtinId="10" customBuiltin="1"/>
    <cellStyle name="Output" xfId="44" builtinId="21" customBuiltin="1"/>
    <cellStyle name="Percent" xfId="45" builtinId="5"/>
    <cellStyle name="Title" xfId="46" builtinId="15" customBuiltin="1"/>
    <cellStyle name="Total" xfId="47" builtinId="25" customBuiltin="1"/>
    <cellStyle name="Warning Text" xfId="48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menesi!$F$1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menesi!$A$2:$A$63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menesi!$F$2:$F$63</c:f>
              <c:numCache>
                <c:formatCode>General</c:formatCode>
                <c:ptCount val="62"/>
                <c:pt idx="0">
                  <c:v>21.757142857142856</c:v>
                </c:pt>
                <c:pt idx="1">
                  <c:v>22.285714285714285</c:v>
                </c:pt>
                <c:pt idx="2">
                  <c:v>21.928571428571427</c:v>
                </c:pt>
                <c:pt idx="3">
                  <c:v>21.457142857142856</c:v>
                </c:pt>
                <c:pt idx="4">
                  <c:v>22.214285714285715</c:v>
                </c:pt>
                <c:pt idx="5">
                  <c:v>22.74285714285714</c:v>
                </c:pt>
                <c:pt idx="6">
                  <c:v>22.37142857142857</c:v>
                </c:pt>
                <c:pt idx="7">
                  <c:v>22.642857142857142</c:v>
                </c:pt>
                <c:pt idx="8">
                  <c:v>22.114285714285717</c:v>
                </c:pt>
                <c:pt idx="9">
                  <c:v>22.571428571428573</c:v>
                </c:pt>
                <c:pt idx="10">
                  <c:v>22.585714285714285</c:v>
                </c:pt>
                <c:pt idx="11">
                  <c:v>22.385714285714283</c:v>
                </c:pt>
                <c:pt idx="12">
                  <c:v>22.5</c:v>
                </c:pt>
                <c:pt idx="13">
                  <c:v>22.25714285714286</c:v>
                </c:pt>
                <c:pt idx="14">
                  <c:v>22.071428571428577</c:v>
                </c:pt>
                <c:pt idx="15">
                  <c:v>22.357142857142858</c:v>
                </c:pt>
                <c:pt idx="16">
                  <c:v>22.457142857142856</c:v>
                </c:pt>
                <c:pt idx="17">
                  <c:v>22.657142857142855</c:v>
                </c:pt>
                <c:pt idx="18">
                  <c:v>22.385714285714279</c:v>
                </c:pt>
                <c:pt idx="19">
                  <c:v>22.785714285714285</c:v>
                </c:pt>
                <c:pt idx="20">
                  <c:v>21.76</c:v>
                </c:pt>
                <c:pt idx="23">
                  <c:v>22.533333333333331</c:v>
                </c:pt>
                <c:pt idx="24">
                  <c:v>22.728571428571428</c:v>
                </c:pt>
                <c:pt idx="25">
                  <c:v>25.342857142857145</c:v>
                </c:pt>
                <c:pt idx="26">
                  <c:v>24.8</c:v>
                </c:pt>
                <c:pt idx="27">
                  <c:v>25.528571428571428</c:v>
                </c:pt>
                <c:pt idx="28">
                  <c:v>29.433333333333326</c:v>
                </c:pt>
                <c:pt idx="29">
                  <c:v>23.7</c:v>
                </c:pt>
                <c:pt idx="30">
                  <c:v>23.37142857142857</c:v>
                </c:pt>
                <c:pt idx="31">
                  <c:v>23.857142857142858</c:v>
                </c:pt>
                <c:pt idx="32">
                  <c:v>24.433333333333334</c:v>
                </c:pt>
                <c:pt idx="33">
                  <c:v>23.942857142857143</c:v>
                </c:pt>
                <c:pt idx="34">
                  <c:v>25</c:v>
                </c:pt>
                <c:pt idx="35">
                  <c:v>24.983333333333331</c:v>
                </c:pt>
                <c:pt idx="36">
                  <c:v>25.357142857142861</c:v>
                </c:pt>
                <c:pt idx="37">
                  <c:v>23.442857142857147</c:v>
                </c:pt>
                <c:pt idx="38">
                  <c:v>23.457142857142856</c:v>
                </c:pt>
                <c:pt idx="39">
                  <c:v>23.571428571428573</c:v>
                </c:pt>
                <c:pt idx="40">
                  <c:v>24.157142857142862</c:v>
                </c:pt>
                <c:pt idx="41">
                  <c:v>23.900000000000002</c:v>
                </c:pt>
                <c:pt idx="42">
                  <c:v>23.442857142857147</c:v>
                </c:pt>
                <c:pt idx="43">
                  <c:v>23.9</c:v>
                </c:pt>
                <c:pt idx="44">
                  <c:v>23.542857142857141</c:v>
                </c:pt>
                <c:pt idx="45">
                  <c:v>23.8</c:v>
                </c:pt>
                <c:pt idx="46">
                  <c:v>23.442857142857143</c:v>
                </c:pt>
                <c:pt idx="47">
                  <c:v>22.785714285714285</c:v>
                </c:pt>
                <c:pt idx="48">
                  <c:v>22.5</c:v>
                </c:pt>
                <c:pt idx="50">
                  <c:v>22.599999999999998</c:v>
                </c:pt>
                <c:pt idx="51">
                  <c:v>22.185714285714287</c:v>
                </c:pt>
                <c:pt idx="52">
                  <c:v>22.028571428571428</c:v>
                </c:pt>
                <c:pt idx="53">
                  <c:v>22.414285714285711</c:v>
                </c:pt>
                <c:pt idx="54">
                  <c:v>22.183333333333334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F-42C8-824C-C98092C0A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14848"/>
        <c:axId val="338918128"/>
      </c:scatterChart>
      <c:scatterChart>
        <c:scatterStyle val="lineMarker"/>
        <c:varyColors val="0"/>
        <c:ser>
          <c:idx val="0"/>
          <c:order val="0"/>
          <c:tx>
            <c:strRef>
              <c:f>menesi!$B$1</c:f>
              <c:strCache>
                <c:ptCount val="1"/>
                <c:pt idx="0">
                  <c:v>egg_prod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menesi!$A$2:$A$63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menesi!$B$2:$B$63</c:f>
              <c:numCache>
                <c:formatCode>0.00</c:formatCode>
                <c:ptCount val="62"/>
                <c:pt idx="0">
                  <c:v>0.26750628265227921</c:v>
                </c:pt>
                <c:pt idx="1">
                  <c:v>0.41386658480917043</c:v>
                </c:pt>
                <c:pt idx="2">
                  <c:v>0.6637233693489144</c:v>
                </c:pt>
                <c:pt idx="3">
                  <c:v>0.84248292786556345</c:v>
                </c:pt>
                <c:pt idx="4">
                  <c:v>0.91850800187115311</c:v>
                </c:pt>
                <c:pt idx="5">
                  <c:v>0.93945670950149218</c:v>
                </c:pt>
                <c:pt idx="6">
                  <c:v>0.95926421428589526</c:v>
                </c:pt>
                <c:pt idx="7">
                  <c:v>0.95151755041227271</c:v>
                </c:pt>
                <c:pt idx="8">
                  <c:v>0.95522286472318096</c:v>
                </c:pt>
                <c:pt idx="9">
                  <c:v>0.95552874499258533</c:v>
                </c:pt>
                <c:pt idx="10">
                  <c:v>0.95472748097438043</c:v>
                </c:pt>
                <c:pt idx="11">
                  <c:v>0.9567833483385858</c:v>
                </c:pt>
                <c:pt idx="12">
                  <c:v>0.96315976089010424</c:v>
                </c:pt>
                <c:pt idx="13">
                  <c:v>0.94780437609490154</c:v>
                </c:pt>
                <c:pt idx="14">
                  <c:v>0.95352563925708966</c:v>
                </c:pt>
                <c:pt idx="15">
                  <c:v>0.93404576829037078</c:v>
                </c:pt>
                <c:pt idx="16">
                  <c:v>0.96203081717585204</c:v>
                </c:pt>
                <c:pt idx="17">
                  <c:v>0.94054974926821511</c:v>
                </c:pt>
                <c:pt idx="18">
                  <c:v>0.94595164457370406</c:v>
                </c:pt>
                <c:pt idx="19">
                  <c:v>0.94084114121946028</c:v>
                </c:pt>
                <c:pt idx="20">
                  <c:v>0.93583255001872756</c:v>
                </c:pt>
                <c:pt idx="21">
                  <c:v>0.95328429128664993</c:v>
                </c:pt>
                <c:pt idx="22">
                  <c:v>0.95346974449340149</c:v>
                </c:pt>
                <c:pt idx="23">
                  <c:v>0.92293169042651102</c:v>
                </c:pt>
                <c:pt idx="24">
                  <c:v>0.92756301543998021</c:v>
                </c:pt>
                <c:pt idx="25">
                  <c:v>0.93650114295425235</c:v>
                </c:pt>
                <c:pt idx="26">
                  <c:v>0.91504434401322765</c:v>
                </c:pt>
                <c:pt idx="27">
                  <c:v>0.90116306377876343</c:v>
                </c:pt>
                <c:pt idx="28">
                  <c:v>0.88526079947998926</c:v>
                </c:pt>
                <c:pt idx="29">
                  <c:v>0.86617492613133185</c:v>
                </c:pt>
                <c:pt idx="30">
                  <c:v>0.9134164133358762</c:v>
                </c:pt>
                <c:pt idx="31">
                  <c:v>0.89278350077115443</c:v>
                </c:pt>
                <c:pt idx="32">
                  <c:v>0.89248588594741318</c:v>
                </c:pt>
                <c:pt idx="33">
                  <c:v>0.89548516127745037</c:v>
                </c:pt>
                <c:pt idx="34">
                  <c:v>0.88653143024099668</c:v>
                </c:pt>
                <c:pt idx="35">
                  <c:v>0.88653118924154695</c:v>
                </c:pt>
                <c:pt idx="36">
                  <c:v>0.88149610904521636</c:v>
                </c:pt>
                <c:pt idx="37">
                  <c:v>0.88607064226305488</c:v>
                </c:pt>
                <c:pt idx="38">
                  <c:v>0.88320515573285119</c:v>
                </c:pt>
                <c:pt idx="39">
                  <c:v>0.88479341490445973</c:v>
                </c:pt>
                <c:pt idx="40">
                  <c:v>0.8819926832450119</c:v>
                </c:pt>
                <c:pt idx="41">
                  <c:v>0.87974987592639986</c:v>
                </c:pt>
                <c:pt idx="42">
                  <c:v>0.87035002112356652</c:v>
                </c:pt>
                <c:pt idx="43">
                  <c:v>0.87155087100357687</c:v>
                </c:pt>
                <c:pt idx="44">
                  <c:v>0.87055682560123637</c:v>
                </c:pt>
                <c:pt idx="45">
                  <c:v>0.87230598253154656</c:v>
                </c:pt>
                <c:pt idx="46">
                  <c:v>0.86952931767318975</c:v>
                </c:pt>
                <c:pt idx="47">
                  <c:v>0.86353559231525767</c:v>
                </c:pt>
                <c:pt idx="48">
                  <c:v>0.85991190635106785</c:v>
                </c:pt>
                <c:pt idx="49">
                  <c:v>0.85849443294150407</c:v>
                </c:pt>
                <c:pt idx="50">
                  <c:v>0.8458995448972344</c:v>
                </c:pt>
                <c:pt idx="51">
                  <c:v>0.84367913316743237</c:v>
                </c:pt>
                <c:pt idx="52">
                  <c:v>0.8424804301760771</c:v>
                </c:pt>
                <c:pt idx="53">
                  <c:v>0.83123505176467849</c:v>
                </c:pt>
                <c:pt idx="54">
                  <c:v>0.82562869981087939</c:v>
                </c:pt>
                <c:pt idx="55">
                  <c:v>0.81183109293779221</c:v>
                </c:pt>
                <c:pt idx="56">
                  <c:v>0.80854097346575149</c:v>
                </c:pt>
                <c:pt idx="57">
                  <c:v>0.80757908585078098</c:v>
                </c:pt>
                <c:pt idx="58">
                  <c:v>0.79941190163773657</c:v>
                </c:pt>
                <c:pt idx="59">
                  <c:v>0.78805122856435428</c:v>
                </c:pt>
                <c:pt idx="60">
                  <c:v>0.75099348152273948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F-42C8-824C-C98092C0A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19440"/>
        <c:axId val="259916488"/>
      </c:scatterChart>
      <c:valAx>
        <c:axId val="3389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18128"/>
        <c:crosses val="autoZero"/>
        <c:crossBetween val="midCat"/>
      </c:valAx>
      <c:valAx>
        <c:axId val="3389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14848"/>
        <c:crosses val="autoZero"/>
        <c:crossBetween val="midCat"/>
      </c:valAx>
      <c:valAx>
        <c:axId val="2599164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19440"/>
        <c:crosses val="max"/>
        <c:crossBetween val="midCat"/>
      </c:valAx>
      <c:valAx>
        <c:axId val="25991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991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116</xdr:row>
      <xdr:rowOff>0</xdr:rowOff>
    </xdr:from>
    <xdr:to>
      <xdr:col>35</xdr:col>
      <xdr:colOff>9525</xdr:colOff>
      <xdr:row>116</xdr:row>
      <xdr:rowOff>9525</xdr:rowOff>
    </xdr:to>
    <xdr:pic>
      <xdr:nvPicPr>
        <xdr:cNvPr id="2" name="Attēls 1">
          <a:extLst>
            <a:ext uri="{FF2B5EF4-FFF2-40B4-BE49-F238E27FC236}">
              <a16:creationId xmlns:a16="http://schemas.microsoft.com/office/drawing/2014/main" id="{4F523C3B-45FB-4E1C-8DB8-B5F111552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97450" y="41786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114300</xdr:rowOff>
    </xdr:from>
    <xdr:to>
      <xdr:col>23</xdr:col>
      <xdr:colOff>276225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E1D43-2DFC-4284-8711-4EFEE14BD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I77" totalsRowShown="0" headerRowDxfId="9" dataDxfId="8">
  <autoFilter ref="A2:I77" xr:uid="{00000000-0009-0000-0100-000001000000}"/>
  <tableColumns count="9">
    <tableColumn id="1" xr3:uid="{00000000-0010-0000-0000-000001000000}" name="W"/>
    <tableColumn id="2" xr3:uid="{00000000-0010-0000-0000-000002000000}" name="Olas sv. FACT" dataDxfId="7">
      <calculatedColumnFormula>IFERROR(AVERAGEIF(Dati_dienas!$H:$H,$A3,Dati_dienas!$AR:$AR),NA())</calculatedColumnFormula>
    </tableColumn>
    <tableColumn id="3" xr3:uid="{00000000-0010-0000-0000-000003000000}" name="Olas sv. STANDART" dataDxfId="6">
      <calculatedColumnFormula>IF(Table1[[#This Row],[W]]&gt;$C$1,NA(),IFERROR(AVERAGEIF(Dati_dienas!$H:$H,$A3,Dati_dienas!$AS:$AS),NA()))</calculatedColumnFormula>
    </tableColumn>
    <tableColumn id="4" xr3:uid="{00000000-0010-0000-0000-000004000000}" name="Barības pat. FACT" dataDxfId="5">
      <calculatedColumnFormula>IFERROR(AVERAGEIF(Dati_dienas!$H:$H,$A3,Dati_dienas!$BL:$BL),NA())</calculatedColumnFormula>
    </tableColumn>
    <tableColumn id="5" xr3:uid="{00000000-0010-0000-0000-000005000000}" name="Barības pat. STANDART" dataDxfId="4">
      <calculatedColumnFormula>IF(Table1[[#This Row],[W]]&gt;$C$1,NA(),IFERROR(AVERAGEIF(Dati_dienas!$H:$H,$A3,Dati_dienas!$BM:$BM),NA()))</calculatedColumnFormula>
    </tableColumn>
    <tableColumn id="6" xr3:uid="{00000000-0010-0000-0000-000006000000}" name="Vistu sv. - FACT" dataDxfId="3">
      <calculatedColumnFormula>IFERROR(AVERAGEIF(Dati_dienas!$H:$H,$A3,Dati_dienas!$BG:$BG),NA())</calculatedColumnFormula>
    </tableColumn>
    <tableColumn id="7" xr3:uid="{00000000-0010-0000-0000-000007000000}" name="Vistu sv. - STANDART" dataDxfId="2">
      <calculatedColumnFormula>IF(Table1[[#This Row],[W]]&gt;$C$1,NA(),IFERROR(AVERAGEIF(Dati_dienas!$H:$H,$A3,Dati_dienas!$BH:$BH),NA()))</calculatedColumnFormula>
    </tableColumn>
    <tableColumn id="8" xr3:uid="{00000000-0010-0000-0000-000008000000}" name="Dējība FACT" dataDxfId="1">
      <calculatedColumnFormula>IFERROR(AVERAGEIF(Dati_dienas!$H:$H,$A3,Dati_dienas!$BN:$BN),NA())</calculatedColumnFormula>
    </tableColumn>
    <tableColumn id="9" xr3:uid="{00000000-0010-0000-0000-000009000000}" name="Dējība STANDART" dataDxfId="0">
      <calculatedColumnFormula>IF(Table1[[#This Row],[W]]&gt;$C$1,NA(),IFERROR(AVERAGEIF(Dati_dienas!$H:$H,$A3,Dati_dienas!$BO:$BO),NA()))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29"/>
  <sheetViews>
    <sheetView tabSelected="1" zoomScale="115" zoomScaleNormal="115" zoomScaleSheetLayoutView="77" workbookViewId="0">
      <pane xSplit="8" ySplit="1" topLeftCell="Q117" activePane="bottomRight" state="frozen"/>
      <selection pane="topRight" activeCell="E1" sqref="E1"/>
      <selection pane="bottomLeft" activeCell="A7" sqref="A7"/>
      <selection pane="bottomRight" activeCell="U242" sqref="U242"/>
    </sheetView>
  </sheetViews>
  <sheetFormatPr defaultColWidth="9.140625" defaultRowHeight="12.75" x14ac:dyDescent="0.2"/>
  <cols>
    <col min="1" max="1" width="15.85546875" style="9" customWidth="1"/>
    <col min="2" max="3" width="12.140625" style="9" customWidth="1"/>
    <col min="4" max="4" width="15.5703125" customWidth="1"/>
    <col min="5" max="5" width="12" style="14" customWidth="1"/>
    <col min="6" max="6" width="9.7109375" style="9" bestFit="1" customWidth="1"/>
    <col min="7" max="7" width="9.140625" style="9"/>
    <col min="8" max="8" width="9.140625" style="9" customWidth="1"/>
    <col min="9" max="10" width="9.140625" style="46"/>
    <col min="11" max="11" width="10.28515625" style="46" customWidth="1"/>
    <col min="12" max="12" width="11.42578125" style="46" customWidth="1"/>
    <col min="13" max="13" width="16.140625" style="46" customWidth="1"/>
    <col min="14" max="14" width="12.42578125" style="46" customWidth="1"/>
    <col min="15" max="15" width="10.5703125" style="9" customWidth="1"/>
    <col min="16" max="16" width="10.5703125" style="10" bestFit="1" customWidth="1"/>
    <col min="17" max="17" width="12.28515625" style="10" bestFit="1" customWidth="1"/>
    <col min="18" max="18" width="11.7109375" style="10" bestFit="1" customWidth="1"/>
    <col min="19" max="19" width="11.7109375" style="10" customWidth="1"/>
    <col min="20" max="20" width="14.28515625" style="10" customWidth="1"/>
    <col min="21" max="21" width="9.28515625" style="74" bestFit="1" customWidth="1"/>
    <col min="22" max="22" width="9.28515625" style="10" customWidth="1"/>
    <col min="23" max="24" width="9.28515625" style="11" bestFit="1" customWidth="1"/>
    <col min="25" max="25" width="9.140625" style="12"/>
    <col min="26" max="27" width="9.140625" style="9"/>
    <col min="28" max="28" width="8.140625" style="9" customWidth="1"/>
    <col min="29" max="29" width="10" style="9" customWidth="1"/>
    <col min="30" max="30" width="11" style="9" customWidth="1"/>
    <col min="31" max="31" width="9.140625" style="9"/>
    <col min="32" max="32" width="11.140625" style="9" customWidth="1"/>
    <col min="33" max="33" width="10.28515625" style="12" customWidth="1"/>
    <col min="34" max="34" width="9.42578125" style="9" bestFit="1" customWidth="1"/>
    <col min="35" max="35" width="11.28515625" style="9" bestFit="1" customWidth="1"/>
    <col min="36" max="39" width="9.42578125" style="9" bestFit="1" customWidth="1"/>
    <col min="40" max="40" width="9.5703125" style="9" customWidth="1"/>
    <col min="41" max="41" width="10.42578125" style="13" customWidth="1"/>
    <col min="42" max="42" width="10.42578125" style="9" customWidth="1"/>
    <col min="43" max="43" width="11.7109375" style="9" customWidth="1"/>
    <col min="44" max="44" width="10.7109375" style="9" customWidth="1"/>
    <col min="45" max="45" width="9.140625" style="9"/>
    <col min="46" max="46" width="10.28515625" style="9" customWidth="1"/>
    <col min="47" max="48" width="9.140625" style="9"/>
    <col min="49" max="49" width="10.140625" style="9" customWidth="1"/>
    <col min="50" max="54" width="10.28515625" style="9" customWidth="1"/>
    <col min="55" max="55" width="10.5703125" style="10" bestFit="1" customWidth="1"/>
    <col min="56" max="58" width="10.140625" style="51" customWidth="1"/>
    <col min="59" max="59" width="10.7109375" style="59" customWidth="1"/>
    <col min="60" max="60" width="9.7109375" style="9" customWidth="1"/>
    <col min="61" max="62" width="9.42578125" style="9" bestFit="1" customWidth="1"/>
    <col min="63" max="63" width="10.28515625" style="9" customWidth="1"/>
    <col min="64" max="16384" width="9.140625" style="9"/>
  </cols>
  <sheetData>
    <row r="1" spans="1:67" s="26" customFormat="1" ht="59.25" customHeight="1" thickBot="1" x14ac:dyDescent="0.25">
      <c r="A1" s="67" t="s">
        <v>74</v>
      </c>
      <c r="B1" s="67" t="s">
        <v>78</v>
      </c>
      <c r="C1" s="67" t="s">
        <v>75</v>
      </c>
      <c r="D1" s="68" t="s">
        <v>76</v>
      </c>
      <c r="E1" s="15" t="s">
        <v>0</v>
      </c>
      <c r="F1" s="16" t="s">
        <v>1</v>
      </c>
      <c r="G1" s="16" t="s">
        <v>2</v>
      </c>
      <c r="H1" s="16" t="s">
        <v>3</v>
      </c>
      <c r="I1" s="17" t="s">
        <v>4</v>
      </c>
      <c r="J1" s="17" t="s">
        <v>5</v>
      </c>
      <c r="K1" s="17" t="s">
        <v>6</v>
      </c>
      <c r="L1" s="17" t="s">
        <v>80</v>
      </c>
      <c r="M1" s="22" t="s">
        <v>81</v>
      </c>
      <c r="N1" s="18" t="s">
        <v>7</v>
      </c>
      <c r="O1" s="19" t="s">
        <v>8</v>
      </c>
      <c r="P1" s="20" t="s">
        <v>9</v>
      </c>
      <c r="Q1" s="21" t="s">
        <v>10</v>
      </c>
      <c r="R1" s="21" t="s">
        <v>11</v>
      </c>
      <c r="S1" s="20" t="s">
        <v>12</v>
      </c>
      <c r="T1" s="20"/>
      <c r="U1" s="72" t="s">
        <v>13</v>
      </c>
      <c r="V1" s="20" t="s">
        <v>14</v>
      </c>
      <c r="W1" s="22" t="s">
        <v>15</v>
      </c>
      <c r="X1" s="22" t="s">
        <v>16</v>
      </c>
      <c r="Y1" s="16" t="s">
        <v>17</v>
      </c>
      <c r="Z1" s="16" t="s">
        <v>18</v>
      </c>
      <c r="AA1" s="22" t="s">
        <v>19</v>
      </c>
      <c r="AB1" s="16" t="s">
        <v>20</v>
      </c>
      <c r="AC1" s="16" t="s">
        <v>21</v>
      </c>
      <c r="AD1" s="16" t="s">
        <v>22</v>
      </c>
      <c r="AE1" s="22" t="s">
        <v>23</v>
      </c>
      <c r="AF1" s="23" t="s">
        <v>24</v>
      </c>
      <c r="AG1" s="16" t="s">
        <v>25</v>
      </c>
      <c r="AH1" s="22" t="s">
        <v>26</v>
      </c>
      <c r="AI1" s="22" t="s">
        <v>27</v>
      </c>
      <c r="AJ1" s="22" t="s">
        <v>28</v>
      </c>
      <c r="AK1" s="22" t="s">
        <v>29</v>
      </c>
      <c r="AL1" s="22" t="s">
        <v>30</v>
      </c>
      <c r="AM1" s="22" t="s">
        <v>31</v>
      </c>
      <c r="AN1" s="16" t="s">
        <v>32</v>
      </c>
      <c r="AO1" s="24" t="s">
        <v>33</v>
      </c>
      <c r="AP1" s="16" t="s">
        <v>34</v>
      </c>
      <c r="AQ1" s="16" t="s">
        <v>35</v>
      </c>
      <c r="AR1" s="22" t="s">
        <v>36</v>
      </c>
      <c r="AS1" s="16" t="s">
        <v>37</v>
      </c>
      <c r="AT1" s="16" t="s">
        <v>38</v>
      </c>
      <c r="AU1" s="16" t="s">
        <v>39</v>
      </c>
      <c r="AV1" s="16" t="s">
        <v>40</v>
      </c>
      <c r="AW1" s="16" t="s">
        <v>26</v>
      </c>
      <c r="AX1" s="16" t="s">
        <v>27</v>
      </c>
      <c r="AY1" s="16" t="s">
        <v>28</v>
      </c>
      <c r="AZ1" s="16" t="s">
        <v>29</v>
      </c>
      <c r="BA1" s="16" t="s">
        <v>30</v>
      </c>
      <c r="BB1" s="16" t="s">
        <v>31</v>
      </c>
      <c r="BC1" s="16" t="s">
        <v>41</v>
      </c>
      <c r="BD1" s="52" t="s">
        <v>42</v>
      </c>
      <c r="BE1" s="52" t="s">
        <v>43</v>
      </c>
      <c r="BF1" s="25" t="s">
        <v>44</v>
      </c>
      <c r="BG1" s="22" t="s">
        <v>45</v>
      </c>
      <c r="BH1" s="16" t="s">
        <v>46</v>
      </c>
      <c r="BI1" s="16" t="s">
        <v>47</v>
      </c>
      <c r="BJ1" s="16" t="s">
        <v>48</v>
      </c>
      <c r="BK1" s="16" t="s">
        <v>49</v>
      </c>
      <c r="BL1" s="20" t="s">
        <v>50</v>
      </c>
      <c r="BM1" s="20" t="s">
        <v>14</v>
      </c>
      <c r="BN1" s="16" t="s">
        <v>32</v>
      </c>
      <c r="BO1" s="24" t="s">
        <v>33</v>
      </c>
    </row>
    <row r="2" spans="1:67" x14ac:dyDescent="0.2">
      <c r="A2" s="29">
        <v>1</v>
      </c>
      <c r="B2" s="28"/>
      <c r="C2" s="28"/>
      <c r="D2" s="64"/>
      <c r="E2" s="27">
        <v>43809</v>
      </c>
      <c r="F2" s="28">
        <v>171729</v>
      </c>
      <c r="G2" s="29">
        <v>134</v>
      </c>
      <c r="H2" s="29">
        <v>20</v>
      </c>
      <c r="I2" s="3">
        <v>17</v>
      </c>
      <c r="J2" s="3">
        <v>21.5</v>
      </c>
      <c r="K2" s="3">
        <v>21.5</v>
      </c>
      <c r="L2" s="3">
        <f>IF(COUNTA(I2:K2),AVERAGE(I2:K2),"")</f>
        <v>20</v>
      </c>
      <c r="M2" s="3">
        <f t="shared" ref="M2:M65" si="0">IF(L2="",M1,L2)</f>
        <v>20</v>
      </c>
      <c r="N2" s="7">
        <v>-2</v>
      </c>
      <c r="O2" s="5"/>
      <c r="P2" s="30">
        <v>23960</v>
      </c>
      <c r="Q2" s="48">
        <v>39850</v>
      </c>
      <c r="R2" s="48">
        <v>32136</v>
      </c>
      <c r="S2" s="71">
        <f>T2*(-1)</f>
        <v>16246</v>
      </c>
      <c r="T2" s="31">
        <v>-16246</v>
      </c>
      <c r="U2" s="73">
        <v>-94.602542377816206</v>
      </c>
      <c r="V2" s="62">
        <v>-110</v>
      </c>
      <c r="W2" s="8">
        <v>24</v>
      </c>
      <c r="X2" s="8">
        <v>8</v>
      </c>
      <c r="Y2" s="41">
        <v>32</v>
      </c>
      <c r="Z2" s="42">
        <v>0.18634010563154738</v>
      </c>
      <c r="AA2" s="8">
        <v>17</v>
      </c>
      <c r="AB2" s="32">
        <v>9.8993181116759549E-5</v>
      </c>
      <c r="AC2" s="43">
        <v>278</v>
      </c>
      <c r="AD2" s="33">
        <v>1.6184903792972958E-3</v>
      </c>
      <c r="AE2" s="8"/>
      <c r="AF2" s="34">
        <v>171712</v>
      </c>
      <c r="AG2" s="35">
        <v>0</v>
      </c>
      <c r="AH2" s="8"/>
      <c r="AI2" s="8"/>
      <c r="AJ2" s="8"/>
      <c r="AK2" s="8"/>
      <c r="AL2" s="8"/>
      <c r="AM2" s="8"/>
      <c r="AN2" s="36">
        <v>0</v>
      </c>
      <c r="AO2" s="37">
        <v>0.1</v>
      </c>
      <c r="AP2" s="44">
        <v>-0.1</v>
      </c>
      <c r="AQ2" s="45">
        <v>0</v>
      </c>
      <c r="AR2" s="8"/>
      <c r="AS2" s="28"/>
      <c r="AT2" s="28"/>
      <c r="AU2" s="28">
        <v>0</v>
      </c>
      <c r="AV2" s="38">
        <v>0</v>
      </c>
      <c r="AW2" s="38">
        <v>0</v>
      </c>
      <c r="AX2" s="38">
        <v>0</v>
      </c>
      <c r="AY2" s="38">
        <v>0</v>
      </c>
      <c r="AZ2" s="38">
        <v>0</v>
      </c>
      <c r="BA2" s="38">
        <v>0</v>
      </c>
      <c r="BB2" s="38">
        <v>0</v>
      </c>
      <c r="BC2" s="31">
        <v>0</v>
      </c>
      <c r="BD2" s="50">
        <v>0</v>
      </c>
      <c r="BE2" s="50">
        <v>17.34</v>
      </c>
      <c r="BF2" s="50">
        <v>0</v>
      </c>
      <c r="BG2" s="8"/>
      <c r="BH2" s="58">
        <v>1640</v>
      </c>
      <c r="BI2" s="58">
        <v>1591</v>
      </c>
      <c r="BJ2" s="58">
        <v>1689</v>
      </c>
      <c r="BK2" s="28">
        <v>0</v>
      </c>
      <c r="BL2" s="28">
        <v>94.602542377816206</v>
      </c>
      <c r="BM2" s="40">
        <v>110</v>
      </c>
      <c r="BN2" s="28"/>
      <c r="BO2" s="28">
        <v>10</v>
      </c>
    </row>
    <row r="3" spans="1:67" x14ac:dyDescent="0.2">
      <c r="A3" s="29">
        <v>2</v>
      </c>
      <c r="B3" s="28">
        <v>10.475097838240774</v>
      </c>
      <c r="C3" s="65">
        <f>B3/100</f>
        <v>0.10475097838240774</v>
      </c>
      <c r="D3" s="64">
        <v>43.3</v>
      </c>
      <c r="E3" s="39">
        <v>43810</v>
      </c>
      <c r="F3" s="28">
        <v>171712</v>
      </c>
      <c r="G3" s="29">
        <v>135</v>
      </c>
      <c r="H3" s="29">
        <v>20</v>
      </c>
      <c r="I3" s="3">
        <v>17</v>
      </c>
      <c r="J3" s="3">
        <v>21.3</v>
      </c>
      <c r="K3" s="3">
        <v>21.3</v>
      </c>
      <c r="L3" s="3">
        <f t="shared" ref="L3:L66" si="1">IF(COUNTA(I3:K3),AVERAGE(I3:K3),"")</f>
        <v>19.866666666666664</v>
      </c>
      <c r="M3" s="3">
        <f t="shared" si="0"/>
        <v>19.866666666666664</v>
      </c>
      <c r="N3" s="7">
        <v>-5</v>
      </c>
      <c r="O3" s="5"/>
      <c r="P3" s="30">
        <v>39850</v>
      </c>
      <c r="Q3" s="48">
        <v>53410</v>
      </c>
      <c r="R3" s="48">
        <v>32159</v>
      </c>
      <c r="S3" s="71">
        <f t="shared" ref="S3:S66" si="2">T3*(-1)</f>
        <v>18599</v>
      </c>
      <c r="T3" s="31">
        <v>-18599</v>
      </c>
      <c r="U3" s="73">
        <v>-108.31508572493478</v>
      </c>
      <c r="V3" s="62">
        <v>-110</v>
      </c>
      <c r="W3" s="8">
        <v>25</v>
      </c>
      <c r="X3" s="8">
        <v>7</v>
      </c>
      <c r="Y3" s="41">
        <v>32</v>
      </c>
      <c r="Z3" s="42">
        <v>0.18635855385762207</v>
      </c>
      <c r="AA3" s="8">
        <v>14</v>
      </c>
      <c r="AB3" s="32">
        <v>8.153186731270965E-5</v>
      </c>
      <c r="AC3" s="43">
        <v>292</v>
      </c>
      <c r="AD3" s="33">
        <v>1.6999970890460804E-3</v>
      </c>
      <c r="AE3" s="8"/>
      <c r="AF3" s="34">
        <v>171698</v>
      </c>
      <c r="AG3" s="35">
        <v>17987</v>
      </c>
      <c r="AH3" s="8">
        <v>16252</v>
      </c>
      <c r="AI3" s="8">
        <v>825</v>
      </c>
      <c r="AJ3" s="8">
        <v>259</v>
      </c>
      <c r="AK3" s="8">
        <v>20</v>
      </c>
      <c r="AL3" s="8">
        <v>450</v>
      </c>
      <c r="AM3" s="8">
        <v>181</v>
      </c>
      <c r="AN3" s="36">
        <v>0.10475097838240775</v>
      </c>
      <c r="AO3" s="37">
        <v>0.1</v>
      </c>
      <c r="AP3" s="44">
        <v>4.7509783824077473E-3</v>
      </c>
      <c r="AQ3" s="45">
        <v>1.4964425483201108E-2</v>
      </c>
      <c r="AR3" s="8">
        <v>43.3</v>
      </c>
      <c r="AS3" s="50">
        <v>44.8</v>
      </c>
      <c r="AT3" s="50">
        <v>-1.5</v>
      </c>
      <c r="AU3" s="28">
        <v>17356</v>
      </c>
      <c r="AV3" s="38">
        <v>0.9649191082448435</v>
      </c>
      <c r="AW3" s="38">
        <v>0.90354144660032243</v>
      </c>
      <c r="AX3" s="38">
        <v>4.5866459109356758E-2</v>
      </c>
      <c r="AY3" s="38">
        <v>1.4399288374937454E-2</v>
      </c>
      <c r="AZ3" s="38">
        <v>1.1119141602268306E-3</v>
      </c>
      <c r="BA3" s="38">
        <v>2.5018068605103687E-2</v>
      </c>
      <c r="BB3" s="38">
        <v>1.0062823150052816E-2</v>
      </c>
      <c r="BC3" s="31">
        <v>778.83709999999996</v>
      </c>
      <c r="BD3" s="50">
        <v>23.880475134017114</v>
      </c>
      <c r="BE3" s="50">
        <v>17.34</v>
      </c>
      <c r="BF3" s="50">
        <v>-6.5404751340171146</v>
      </c>
      <c r="BG3" s="8"/>
      <c r="BH3" s="58">
        <v>1640</v>
      </c>
      <c r="BI3" s="58">
        <v>1591</v>
      </c>
      <c r="BJ3" s="58">
        <v>1689</v>
      </c>
      <c r="BK3" s="28">
        <v>0</v>
      </c>
      <c r="BL3" s="28">
        <v>108.31508572493478</v>
      </c>
      <c r="BM3" s="40">
        <v>110</v>
      </c>
      <c r="BN3" s="28">
        <v>10.475097838240774</v>
      </c>
      <c r="BO3" s="28">
        <v>10</v>
      </c>
    </row>
    <row r="4" spans="1:67" x14ac:dyDescent="0.2">
      <c r="A4" s="29">
        <v>3</v>
      </c>
      <c r="B4" s="28"/>
      <c r="C4" s="65"/>
      <c r="D4" s="64"/>
      <c r="E4" s="27">
        <v>43811</v>
      </c>
      <c r="F4" s="28">
        <v>171698</v>
      </c>
      <c r="G4" s="29">
        <v>136</v>
      </c>
      <c r="H4" s="29">
        <v>20</v>
      </c>
      <c r="I4" s="3">
        <v>17</v>
      </c>
      <c r="J4" s="3">
        <v>21.6</v>
      </c>
      <c r="K4" s="3">
        <v>21.6</v>
      </c>
      <c r="L4" s="3">
        <f t="shared" si="1"/>
        <v>20.066666666666666</v>
      </c>
      <c r="M4" s="3">
        <f t="shared" si="0"/>
        <v>20.066666666666666</v>
      </c>
      <c r="N4" s="7">
        <v>-3</v>
      </c>
      <c r="O4" s="5"/>
      <c r="P4" s="30">
        <v>53410</v>
      </c>
      <c r="Q4" s="48">
        <v>50975</v>
      </c>
      <c r="R4" s="48">
        <v>16075</v>
      </c>
      <c r="S4" s="71">
        <f t="shared" si="2"/>
        <v>18510</v>
      </c>
      <c r="T4" s="31">
        <v>-18510</v>
      </c>
      <c r="U4" s="73">
        <v>-107.8055655860872</v>
      </c>
      <c r="V4" s="62">
        <v>-110</v>
      </c>
      <c r="W4" s="8">
        <v>25</v>
      </c>
      <c r="X4" s="8">
        <v>7</v>
      </c>
      <c r="Y4" s="41">
        <v>32</v>
      </c>
      <c r="Z4" s="42">
        <v>0.18637374925741709</v>
      </c>
      <c r="AA4" s="8">
        <v>10</v>
      </c>
      <c r="AB4" s="32">
        <v>5.8241796642942843E-5</v>
      </c>
      <c r="AC4" s="43">
        <v>302</v>
      </c>
      <c r="AD4" s="33">
        <v>1.7582161674380694E-3</v>
      </c>
      <c r="AE4" s="8"/>
      <c r="AF4" s="34">
        <v>171688</v>
      </c>
      <c r="AG4" s="35">
        <v>0</v>
      </c>
      <c r="AH4" s="8"/>
      <c r="AI4" s="8"/>
      <c r="AJ4" s="8"/>
      <c r="AK4" s="8"/>
      <c r="AL4" s="8"/>
      <c r="AM4" s="8"/>
      <c r="AN4" s="36">
        <v>0</v>
      </c>
      <c r="AO4" s="37">
        <v>0.1</v>
      </c>
      <c r="AP4" s="44">
        <v>-0.1</v>
      </c>
      <c r="AQ4" s="45">
        <v>1.4964425483201108E-2</v>
      </c>
      <c r="AR4" s="8"/>
      <c r="AS4" s="50">
        <v>44.8</v>
      </c>
      <c r="AT4" s="50">
        <v>-44.8</v>
      </c>
      <c r="AU4" s="28">
        <v>0</v>
      </c>
      <c r="AV4" s="38">
        <v>0</v>
      </c>
      <c r="AW4" s="38">
        <v>0</v>
      </c>
      <c r="AX4" s="38">
        <v>0</v>
      </c>
      <c r="AY4" s="38">
        <v>0</v>
      </c>
      <c r="AZ4" s="38">
        <v>0</v>
      </c>
      <c r="BA4" s="38">
        <v>0</v>
      </c>
      <c r="BB4" s="38">
        <v>0</v>
      </c>
      <c r="BC4" s="31">
        <v>0</v>
      </c>
      <c r="BD4" s="50">
        <v>0</v>
      </c>
      <c r="BE4" s="50">
        <v>17.34</v>
      </c>
      <c r="BF4" s="50">
        <v>0</v>
      </c>
      <c r="BG4" s="8"/>
      <c r="BH4" s="58">
        <v>1640</v>
      </c>
      <c r="BI4" s="58">
        <v>1591</v>
      </c>
      <c r="BJ4" s="58">
        <v>1689</v>
      </c>
      <c r="BK4" s="28">
        <v>0</v>
      </c>
      <c r="BL4" s="28">
        <v>107.8055655860872</v>
      </c>
      <c r="BM4" s="40">
        <v>110</v>
      </c>
      <c r="BN4" s="28"/>
      <c r="BO4" s="28">
        <v>10</v>
      </c>
    </row>
    <row r="5" spans="1:67" x14ac:dyDescent="0.2">
      <c r="A5" s="29">
        <v>4</v>
      </c>
      <c r="B5" s="28">
        <v>15.210148641722194</v>
      </c>
      <c r="C5" s="65">
        <f t="shared" ref="C5:C67" si="3">B5/100</f>
        <v>0.15210148641722193</v>
      </c>
      <c r="D5" s="64">
        <v>46</v>
      </c>
      <c r="E5" s="39">
        <v>43812</v>
      </c>
      <c r="F5" s="28">
        <v>171688</v>
      </c>
      <c r="G5" s="29">
        <v>137</v>
      </c>
      <c r="H5" s="29">
        <v>20</v>
      </c>
      <c r="I5" s="3">
        <v>17</v>
      </c>
      <c r="J5" s="3">
        <v>21.7</v>
      </c>
      <c r="K5" s="3">
        <v>21.7</v>
      </c>
      <c r="L5" s="3">
        <f t="shared" si="1"/>
        <v>20.133333333333336</v>
      </c>
      <c r="M5" s="3">
        <f t="shared" si="0"/>
        <v>20.133333333333336</v>
      </c>
      <c r="N5" s="7">
        <v>-1</v>
      </c>
      <c r="O5" s="5"/>
      <c r="P5" s="30">
        <v>50975</v>
      </c>
      <c r="Q5" s="48">
        <v>50885</v>
      </c>
      <c r="R5" s="48">
        <v>16075</v>
      </c>
      <c r="S5" s="71">
        <f t="shared" si="2"/>
        <v>16165</v>
      </c>
      <c r="T5" s="31">
        <v>-16165</v>
      </c>
      <c r="U5" s="73">
        <v>-94.153347933460694</v>
      </c>
      <c r="V5" s="62">
        <v>-110</v>
      </c>
      <c r="W5" s="8">
        <v>25</v>
      </c>
      <c r="X5" s="8">
        <v>7</v>
      </c>
      <c r="Y5" s="41">
        <v>32</v>
      </c>
      <c r="Z5" s="42">
        <v>0.18638460463165743</v>
      </c>
      <c r="AA5" s="8">
        <v>9</v>
      </c>
      <c r="AB5" s="32">
        <v>5.2420670052653651E-5</v>
      </c>
      <c r="AC5" s="43">
        <v>311</v>
      </c>
      <c r="AD5" s="33">
        <v>1.8106133379908597E-3</v>
      </c>
      <c r="AE5" s="8"/>
      <c r="AF5" s="34">
        <v>171679</v>
      </c>
      <c r="AG5" s="35">
        <v>26114</v>
      </c>
      <c r="AH5" s="8">
        <v>23655</v>
      </c>
      <c r="AI5" s="8">
        <v>1011</v>
      </c>
      <c r="AJ5" s="8">
        <v>403</v>
      </c>
      <c r="AK5" s="8">
        <v>39</v>
      </c>
      <c r="AL5" s="8">
        <v>840</v>
      </c>
      <c r="AM5" s="8">
        <v>166</v>
      </c>
      <c r="AN5" s="36">
        <v>0.15210148641722193</v>
      </c>
      <c r="AO5" s="37">
        <v>0.1</v>
      </c>
      <c r="AP5" s="44">
        <v>5.2101486417221926E-2</v>
      </c>
      <c r="AQ5" s="45">
        <v>3.6693209257089958E-2</v>
      </c>
      <c r="AR5" s="8">
        <v>46</v>
      </c>
      <c r="AS5" s="50">
        <v>44.8</v>
      </c>
      <c r="AT5" s="50">
        <v>1.2000000000000028</v>
      </c>
      <c r="AU5" s="28">
        <v>25108</v>
      </c>
      <c r="AV5" s="38">
        <v>0.96147660258864975</v>
      </c>
      <c r="AW5" s="38">
        <v>0.9058359500650992</v>
      </c>
      <c r="AX5" s="38">
        <v>3.8714865589339051E-2</v>
      </c>
      <c r="AY5" s="38">
        <v>1.5432335145898752E-2</v>
      </c>
      <c r="AZ5" s="38">
        <v>1.4934517883127825E-3</v>
      </c>
      <c r="BA5" s="38">
        <v>3.2166653902121464E-2</v>
      </c>
      <c r="BB5" s="38">
        <v>6.3567435092287666E-3</v>
      </c>
      <c r="BC5" s="31">
        <v>1201.2439999999999</v>
      </c>
      <c r="BD5" s="50">
        <v>13.456883031257597</v>
      </c>
      <c r="BE5" s="50">
        <v>17.34</v>
      </c>
      <c r="BF5" s="50">
        <v>3.883116968742403</v>
      </c>
      <c r="BG5" s="8"/>
      <c r="BH5" s="58">
        <v>1640</v>
      </c>
      <c r="BI5" s="58">
        <v>1591</v>
      </c>
      <c r="BJ5" s="58">
        <v>1689</v>
      </c>
      <c r="BK5" s="28">
        <v>0</v>
      </c>
      <c r="BL5" s="28">
        <v>94.153347933460694</v>
      </c>
      <c r="BM5" s="40">
        <v>110</v>
      </c>
      <c r="BN5" s="28">
        <v>15.210148641722194</v>
      </c>
      <c r="BO5" s="28">
        <v>10</v>
      </c>
    </row>
    <row r="6" spans="1:67" x14ac:dyDescent="0.2">
      <c r="A6" s="29">
        <v>5</v>
      </c>
      <c r="B6" s="28"/>
      <c r="C6" s="65"/>
      <c r="D6" s="64"/>
      <c r="E6" s="27">
        <v>43813</v>
      </c>
      <c r="F6" s="28">
        <v>171679</v>
      </c>
      <c r="G6" s="29">
        <v>138</v>
      </c>
      <c r="H6" s="29">
        <v>20</v>
      </c>
      <c r="I6" s="3">
        <v>17</v>
      </c>
      <c r="J6" s="3">
        <v>21.9</v>
      </c>
      <c r="K6" s="3">
        <v>21.9</v>
      </c>
      <c r="L6" s="3">
        <f t="shared" si="1"/>
        <v>20.266666666666666</v>
      </c>
      <c r="M6" s="3">
        <f t="shared" si="0"/>
        <v>20.266666666666666</v>
      </c>
      <c r="N6" s="7">
        <v>1</v>
      </c>
      <c r="O6" s="5"/>
      <c r="P6" s="30">
        <v>50885</v>
      </c>
      <c r="Q6" s="48">
        <v>34885</v>
      </c>
      <c r="R6" s="48"/>
      <c r="S6" s="71">
        <f t="shared" si="2"/>
        <v>16000</v>
      </c>
      <c r="T6" s="31">
        <v>-16000</v>
      </c>
      <c r="U6" s="73">
        <v>-93.197187774858904</v>
      </c>
      <c r="V6" s="62">
        <v>-110</v>
      </c>
      <c r="W6" s="8">
        <v>26</v>
      </c>
      <c r="X6" s="8">
        <v>7</v>
      </c>
      <c r="Y6" s="41">
        <v>33</v>
      </c>
      <c r="Z6" s="42">
        <v>0.19221919978564647</v>
      </c>
      <c r="AA6" s="8">
        <v>9</v>
      </c>
      <c r="AB6" s="32">
        <v>5.2423418123358131E-5</v>
      </c>
      <c r="AC6" s="43">
        <v>320</v>
      </c>
      <c r="AD6" s="33">
        <v>1.8630105085436497E-3</v>
      </c>
      <c r="AE6" s="8"/>
      <c r="AF6" s="34">
        <v>171670</v>
      </c>
      <c r="AG6" s="35">
        <v>0</v>
      </c>
      <c r="AH6" s="8"/>
      <c r="AI6" s="8"/>
      <c r="AJ6" s="8"/>
      <c r="AK6" s="8"/>
      <c r="AL6" s="8"/>
      <c r="AM6" s="8"/>
      <c r="AN6" s="36">
        <v>0</v>
      </c>
      <c r="AO6" s="37">
        <v>0.1</v>
      </c>
      <c r="AP6" s="44">
        <v>-0.1</v>
      </c>
      <c r="AQ6" s="45">
        <v>3.6693209257089958E-2</v>
      </c>
      <c r="AR6" s="8"/>
      <c r="AS6" s="50">
        <v>44.8</v>
      </c>
      <c r="AT6" s="50">
        <v>-44.8</v>
      </c>
      <c r="AU6" s="28">
        <v>0</v>
      </c>
      <c r="AV6" s="38">
        <v>0</v>
      </c>
      <c r="AW6" s="38">
        <v>0</v>
      </c>
      <c r="AX6" s="38">
        <v>0</v>
      </c>
      <c r="AY6" s="38">
        <v>0</v>
      </c>
      <c r="AZ6" s="38">
        <v>0</v>
      </c>
      <c r="BA6" s="38">
        <v>0</v>
      </c>
      <c r="BB6" s="38">
        <v>0</v>
      </c>
      <c r="BC6" s="31">
        <v>0</v>
      </c>
      <c r="BD6" s="50">
        <v>0</v>
      </c>
      <c r="BE6" s="50">
        <v>17.34</v>
      </c>
      <c r="BF6" s="50">
        <v>0</v>
      </c>
      <c r="BG6" s="8"/>
      <c r="BH6" s="58">
        <v>1640</v>
      </c>
      <c r="BI6" s="58">
        <v>1591</v>
      </c>
      <c r="BJ6" s="58">
        <v>1689</v>
      </c>
      <c r="BK6" s="28">
        <v>0</v>
      </c>
      <c r="BL6" s="28">
        <v>93.197187774858904</v>
      </c>
      <c r="BM6" s="40">
        <v>110</v>
      </c>
      <c r="BN6" s="28"/>
      <c r="BO6" s="28">
        <v>10</v>
      </c>
    </row>
    <row r="7" spans="1:67" x14ac:dyDescent="0.2">
      <c r="A7" s="29">
        <v>6</v>
      </c>
      <c r="B7" s="28"/>
      <c r="C7" s="65"/>
      <c r="D7" s="64"/>
      <c r="E7" s="39">
        <v>43814</v>
      </c>
      <c r="F7" s="28">
        <v>171670</v>
      </c>
      <c r="G7" s="29">
        <v>139</v>
      </c>
      <c r="H7" s="29">
        <v>20</v>
      </c>
      <c r="I7" s="3">
        <v>18</v>
      </c>
      <c r="J7" s="3">
        <v>22.2</v>
      </c>
      <c r="K7" s="3">
        <v>22.2</v>
      </c>
      <c r="L7" s="3">
        <f t="shared" si="1"/>
        <v>20.8</v>
      </c>
      <c r="M7" s="3">
        <f t="shared" si="0"/>
        <v>20.8</v>
      </c>
      <c r="N7" s="7">
        <v>1</v>
      </c>
      <c r="O7" s="5"/>
      <c r="P7" s="30">
        <v>34885</v>
      </c>
      <c r="Q7" s="48">
        <v>18005</v>
      </c>
      <c r="R7" s="48"/>
      <c r="S7" s="71">
        <f t="shared" si="2"/>
        <v>16880</v>
      </c>
      <c r="T7" s="31">
        <v>-16880</v>
      </c>
      <c r="U7" s="73">
        <v>-98.328187802178604</v>
      </c>
      <c r="V7" s="62">
        <v>-110</v>
      </c>
      <c r="W7" s="8">
        <v>25</v>
      </c>
      <c r="X7" s="8">
        <v>8</v>
      </c>
      <c r="Y7" s="41">
        <v>33</v>
      </c>
      <c r="Z7" s="42">
        <v>0.19222927710141549</v>
      </c>
      <c r="AA7" s="8">
        <v>12</v>
      </c>
      <c r="AB7" s="32">
        <v>6.9901555309605638E-5</v>
      </c>
      <c r="AC7" s="43">
        <v>332</v>
      </c>
      <c r="AD7" s="33">
        <v>1.9328734026140366E-3</v>
      </c>
      <c r="AE7" s="8"/>
      <c r="AF7" s="34">
        <v>171658</v>
      </c>
      <c r="AG7" s="35">
        <v>0</v>
      </c>
      <c r="AH7" s="8"/>
      <c r="AI7" s="8"/>
      <c r="AJ7" s="8"/>
      <c r="AK7" s="8"/>
      <c r="AL7" s="8"/>
      <c r="AM7" s="8"/>
      <c r="AN7" s="36">
        <v>0</v>
      </c>
      <c r="AO7" s="37">
        <v>0.1</v>
      </c>
      <c r="AP7" s="44">
        <v>-0.1</v>
      </c>
      <c r="AQ7" s="45">
        <v>3.6693209257089958E-2</v>
      </c>
      <c r="AR7" s="8"/>
      <c r="AS7" s="50">
        <v>44.8</v>
      </c>
      <c r="AT7" s="50">
        <v>-44.8</v>
      </c>
      <c r="AU7" s="28">
        <v>0</v>
      </c>
      <c r="AV7" s="38">
        <v>0</v>
      </c>
      <c r="AW7" s="38">
        <v>0</v>
      </c>
      <c r="AX7" s="38">
        <v>0</v>
      </c>
      <c r="AY7" s="38">
        <v>0</v>
      </c>
      <c r="AZ7" s="38">
        <v>0</v>
      </c>
      <c r="BA7" s="38">
        <v>0</v>
      </c>
      <c r="BB7" s="38">
        <v>0</v>
      </c>
      <c r="BC7" s="31">
        <v>0</v>
      </c>
      <c r="BD7" s="50">
        <v>0</v>
      </c>
      <c r="BE7" s="50">
        <v>17.34</v>
      </c>
      <c r="BF7" s="50">
        <v>0</v>
      </c>
      <c r="BG7" s="8"/>
      <c r="BH7" s="58">
        <v>1640</v>
      </c>
      <c r="BI7" s="58">
        <v>1591</v>
      </c>
      <c r="BJ7" s="58">
        <v>1689</v>
      </c>
      <c r="BK7" s="28">
        <v>0</v>
      </c>
      <c r="BL7" s="28">
        <v>98.328187802178604</v>
      </c>
      <c r="BM7" s="40">
        <v>110</v>
      </c>
      <c r="BN7" s="28"/>
      <c r="BO7" s="28">
        <v>10</v>
      </c>
    </row>
    <row r="8" spans="1:67" x14ac:dyDescent="0.2">
      <c r="A8" s="29">
        <v>7</v>
      </c>
      <c r="B8" s="28">
        <v>54.566638315720795</v>
      </c>
      <c r="C8" s="65">
        <f t="shared" si="3"/>
        <v>0.54566638315720795</v>
      </c>
      <c r="D8" s="64">
        <v>45.7</v>
      </c>
      <c r="E8" s="27">
        <v>43815</v>
      </c>
      <c r="F8" s="28">
        <v>171658</v>
      </c>
      <c r="G8" s="29">
        <v>140</v>
      </c>
      <c r="H8" s="29">
        <v>20</v>
      </c>
      <c r="I8" s="3">
        <v>18</v>
      </c>
      <c r="J8" s="3">
        <v>22.1</v>
      </c>
      <c r="K8" s="3">
        <v>22.1</v>
      </c>
      <c r="L8" s="3">
        <f t="shared" si="1"/>
        <v>20.733333333333334</v>
      </c>
      <c r="M8" s="3">
        <f t="shared" si="0"/>
        <v>20.733333333333334</v>
      </c>
      <c r="N8" s="7">
        <v>1</v>
      </c>
      <c r="O8" s="5"/>
      <c r="P8" s="30">
        <v>18005</v>
      </c>
      <c r="Q8" s="48">
        <v>41985</v>
      </c>
      <c r="R8" s="48">
        <v>40208</v>
      </c>
      <c r="S8" s="71">
        <f t="shared" si="2"/>
        <v>16228</v>
      </c>
      <c r="T8" s="31">
        <v>-16228</v>
      </c>
      <c r="U8" s="73">
        <v>-94.536811567185921</v>
      </c>
      <c r="V8" s="62">
        <v>-110</v>
      </c>
      <c r="W8" s="8">
        <v>25</v>
      </c>
      <c r="X8" s="8">
        <v>7</v>
      </c>
      <c r="Y8" s="41">
        <v>32</v>
      </c>
      <c r="Z8" s="42">
        <v>0.18641717834298432</v>
      </c>
      <c r="AA8" s="8">
        <v>12</v>
      </c>
      <c r="AB8" s="32">
        <v>6.9906441878619108E-5</v>
      </c>
      <c r="AC8" s="43">
        <v>344</v>
      </c>
      <c r="AD8" s="33">
        <v>2.0027362966844233E-3</v>
      </c>
      <c r="AE8" s="8"/>
      <c r="AF8" s="34">
        <v>171646</v>
      </c>
      <c r="AG8" s="35">
        <v>93668</v>
      </c>
      <c r="AH8" s="8">
        <v>84993</v>
      </c>
      <c r="AI8" s="8">
        <v>3731</v>
      </c>
      <c r="AJ8" s="8">
        <v>1586</v>
      </c>
      <c r="AK8" s="8">
        <v>10</v>
      </c>
      <c r="AL8" s="8">
        <v>2820</v>
      </c>
      <c r="AM8" s="8">
        <v>528</v>
      </c>
      <c r="AN8" s="36">
        <v>0.54566638315720795</v>
      </c>
      <c r="AO8" s="37">
        <v>0.1</v>
      </c>
      <c r="AP8" s="44">
        <v>0.44566638315720797</v>
      </c>
      <c r="AQ8" s="45">
        <v>0.11464554970811967</v>
      </c>
      <c r="AR8" s="8">
        <v>45.7</v>
      </c>
      <c r="AS8" s="50">
        <v>44.8</v>
      </c>
      <c r="AT8" s="50">
        <v>0.90000000000000568</v>
      </c>
      <c r="AU8" s="28">
        <v>90320</v>
      </c>
      <c r="AV8" s="38">
        <v>0.9642567365589102</v>
      </c>
      <c r="AW8" s="38">
        <v>0.90738565999060516</v>
      </c>
      <c r="AX8" s="38">
        <v>3.9832173207498822E-2</v>
      </c>
      <c r="AY8" s="38">
        <v>1.6932143314685913E-2</v>
      </c>
      <c r="AZ8" s="38">
        <v>1.0676004612033993E-4</v>
      </c>
      <c r="BA8" s="38">
        <v>3.0106333005935858E-2</v>
      </c>
      <c r="BB8" s="38">
        <v>5.6369304351539477E-3</v>
      </c>
      <c r="BC8" s="31">
        <v>4280.6276000000007</v>
      </c>
      <c r="BD8" s="50">
        <v>3.791032884990976</v>
      </c>
      <c r="BE8" s="50">
        <v>17.34</v>
      </c>
      <c r="BF8" s="50">
        <v>13.548967115009024</v>
      </c>
      <c r="BG8" s="8"/>
      <c r="BH8" s="58">
        <v>1640</v>
      </c>
      <c r="BI8" s="58">
        <v>1591</v>
      </c>
      <c r="BJ8" s="58">
        <v>1689</v>
      </c>
      <c r="BK8" s="28">
        <v>0</v>
      </c>
      <c r="BL8" s="28">
        <v>94.536811567185921</v>
      </c>
      <c r="BM8" s="40">
        <v>110</v>
      </c>
      <c r="BN8" s="28">
        <v>54.566638315720795</v>
      </c>
      <c r="BO8" s="28">
        <v>10</v>
      </c>
    </row>
    <row r="9" spans="1:67" x14ac:dyDescent="0.2">
      <c r="A9" s="29">
        <v>8</v>
      </c>
      <c r="B9" s="28">
        <v>31.925008447618936</v>
      </c>
      <c r="C9" s="65">
        <f t="shared" si="3"/>
        <v>0.31925008447618936</v>
      </c>
      <c r="D9" s="64">
        <v>46.5</v>
      </c>
      <c r="E9" s="39">
        <v>43816</v>
      </c>
      <c r="F9" s="28">
        <v>171646</v>
      </c>
      <c r="G9" s="29">
        <v>141</v>
      </c>
      <c r="H9" s="29">
        <v>21</v>
      </c>
      <c r="I9" s="3">
        <v>18</v>
      </c>
      <c r="J9" s="3">
        <v>22.2</v>
      </c>
      <c r="K9" s="3">
        <v>22.2</v>
      </c>
      <c r="L9" s="3">
        <f t="shared" si="1"/>
        <v>20.8</v>
      </c>
      <c r="M9" s="3">
        <f t="shared" si="0"/>
        <v>20.8</v>
      </c>
      <c r="N9" s="7">
        <v>3</v>
      </c>
      <c r="O9" s="5"/>
      <c r="P9" s="30">
        <v>41985</v>
      </c>
      <c r="Q9" s="48">
        <v>56225</v>
      </c>
      <c r="R9" s="48">
        <v>32150</v>
      </c>
      <c r="S9" s="71">
        <f t="shared" si="2"/>
        <v>17910</v>
      </c>
      <c r="T9" s="31">
        <v>-17910</v>
      </c>
      <c r="U9" s="73">
        <v>-104.34265872784684</v>
      </c>
      <c r="V9" s="62">
        <v>-113</v>
      </c>
      <c r="W9" s="8">
        <v>26</v>
      </c>
      <c r="X9" s="8">
        <v>7</v>
      </c>
      <c r="Y9" s="41">
        <v>33</v>
      </c>
      <c r="Z9" s="42">
        <v>0.19225615510993554</v>
      </c>
      <c r="AA9" s="8">
        <v>9</v>
      </c>
      <c r="AB9" s="32">
        <v>5.2433496848164246E-5</v>
      </c>
      <c r="AC9" s="43">
        <v>353</v>
      </c>
      <c r="AD9" s="33">
        <v>2.0551334672372135E-3</v>
      </c>
      <c r="AE9" s="8"/>
      <c r="AF9" s="34">
        <v>171637</v>
      </c>
      <c r="AG9" s="35">
        <v>54798</v>
      </c>
      <c r="AH9" s="8">
        <v>49522</v>
      </c>
      <c r="AI9" s="8">
        <v>2888</v>
      </c>
      <c r="AJ9" s="8">
        <v>797</v>
      </c>
      <c r="AK9" s="8">
        <v>1</v>
      </c>
      <c r="AL9" s="8">
        <v>1230</v>
      </c>
      <c r="AM9" s="8">
        <v>360</v>
      </c>
      <c r="AN9" s="36">
        <v>0.31925008447618936</v>
      </c>
      <c r="AO9" s="37">
        <v>0.44800000000000001</v>
      </c>
      <c r="AP9" s="44">
        <v>-0.12874991552381065</v>
      </c>
      <c r="AQ9" s="45">
        <v>0.16025270463328958</v>
      </c>
      <c r="AR9" s="8">
        <v>46.5</v>
      </c>
      <c r="AS9" s="50">
        <v>47.3</v>
      </c>
      <c r="AT9" s="50">
        <v>-0.79999999999999716</v>
      </c>
      <c r="AU9" s="28">
        <v>53208</v>
      </c>
      <c r="AV9" s="38">
        <v>0.97098434249425158</v>
      </c>
      <c r="AW9" s="38">
        <v>0.90371911383627135</v>
      </c>
      <c r="AX9" s="38">
        <v>5.2702653381510277E-2</v>
      </c>
      <c r="AY9" s="38">
        <v>1.454432643527136E-2</v>
      </c>
      <c r="AZ9" s="38">
        <v>1.8248841198583889E-5</v>
      </c>
      <c r="BA9" s="38">
        <v>2.2446074674258184E-2</v>
      </c>
      <c r="BB9" s="38">
        <v>6.5695828314902005E-3</v>
      </c>
      <c r="BC9" s="31">
        <v>2548.107</v>
      </c>
      <c r="BD9" s="50">
        <v>7.0287472229384402</v>
      </c>
      <c r="BE9" s="50">
        <v>8.1199999999999992</v>
      </c>
      <c r="BF9" s="50">
        <v>1.091252777061559</v>
      </c>
      <c r="BG9" s="8"/>
      <c r="BH9" s="58">
        <v>1711</v>
      </c>
      <c r="BI9" s="58">
        <v>1660</v>
      </c>
      <c r="BJ9" s="58">
        <v>1762</v>
      </c>
      <c r="BK9" s="28">
        <v>0</v>
      </c>
      <c r="BL9" s="28">
        <v>104.34265872784684</v>
      </c>
      <c r="BM9" s="40">
        <v>113</v>
      </c>
      <c r="BN9" s="28">
        <v>31.925008447618936</v>
      </c>
      <c r="BO9" s="28">
        <v>44.800000000000004</v>
      </c>
    </row>
    <row r="10" spans="1:67" x14ac:dyDescent="0.2">
      <c r="A10" s="29">
        <v>9</v>
      </c>
      <c r="B10" s="28">
        <v>21.278046108939215</v>
      </c>
      <c r="C10" s="65">
        <f t="shared" si="3"/>
        <v>0.21278046108939214</v>
      </c>
      <c r="D10" s="64">
        <v>47.6</v>
      </c>
      <c r="E10" s="27">
        <v>43817</v>
      </c>
      <c r="F10" s="28">
        <v>171637</v>
      </c>
      <c r="G10" s="29">
        <v>142</v>
      </c>
      <c r="H10" s="29">
        <v>21</v>
      </c>
      <c r="I10" s="3">
        <v>18</v>
      </c>
      <c r="J10" s="3">
        <v>22.5</v>
      </c>
      <c r="K10" s="3">
        <v>22.5</v>
      </c>
      <c r="L10" s="3">
        <f t="shared" si="1"/>
        <v>21</v>
      </c>
      <c r="M10" s="3">
        <f t="shared" si="0"/>
        <v>21</v>
      </c>
      <c r="N10" s="7">
        <v>5</v>
      </c>
      <c r="O10" s="5"/>
      <c r="P10" s="30">
        <v>56225</v>
      </c>
      <c r="Q10" s="48">
        <v>55345</v>
      </c>
      <c r="R10" s="48">
        <v>16073</v>
      </c>
      <c r="S10" s="71">
        <f t="shared" si="2"/>
        <v>16953</v>
      </c>
      <c r="T10" s="31">
        <v>-16953</v>
      </c>
      <c r="U10" s="73">
        <v>-98.772409212465845</v>
      </c>
      <c r="V10" s="62">
        <v>-113</v>
      </c>
      <c r="W10" s="8">
        <v>27</v>
      </c>
      <c r="X10" s="8">
        <v>7</v>
      </c>
      <c r="Y10" s="41">
        <v>34</v>
      </c>
      <c r="Z10" s="42">
        <v>0.19809248588591039</v>
      </c>
      <c r="AA10" s="8">
        <v>24</v>
      </c>
      <c r="AB10" s="32">
        <v>1.398299900371132E-4</v>
      </c>
      <c r="AC10" s="43">
        <v>377</v>
      </c>
      <c r="AD10" s="33">
        <v>2.1948592553779874E-3</v>
      </c>
      <c r="AE10" s="8"/>
      <c r="AF10" s="34">
        <v>171613</v>
      </c>
      <c r="AG10" s="35">
        <v>36521</v>
      </c>
      <c r="AH10" s="8">
        <v>30545</v>
      </c>
      <c r="AI10" s="8">
        <v>4346</v>
      </c>
      <c r="AJ10" s="8">
        <v>678</v>
      </c>
      <c r="AK10" s="8"/>
      <c r="AL10" s="8">
        <v>780</v>
      </c>
      <c r="AM10" s="8">
        <v>172</v>
      </c>
      <c r="AN10" s="36">
        <v>0.21278046108939214</v>
      </c>
      <c r="AO10" s="37">
        <v>0.44800000000000001</v>
      </c>
      <c r="AP10" s="44">
        <v>-0.23521953891060787</v>
      </c>
      <c r="AQ10" s="45">
        <v>0.1756854878771445</v>
      </c>
      <c r="AR10" s="8">
        <v>47.6</v>
      </c>
      <c r="AS10" s="50">
        <v>47.3</v>
      </c>
      <c r="AT10" s="50">
        <v>0.30000000000000426</v>
      </c>
      <c r="AU10" s="28">
        <v>35569</v>
      </c>
      <c r="AV10" s="38">
        <v>0.97393280578297414</v>
      </c>
      <c r="AW10" s="38">
        <v>0.83636811697379587</v>
      </c>
      <c r="AX10" s="38">
        <v>0.11900002738150653</v>
      </c>
      <c r="AY10" s="38">
        <v>1.8564661427671752E-2</v>
      </c>
      <c r="AZ10" s="38">
        <v>0</v>
      </c>
      <c r="BA10" s="38">
        <v>2.135757509378166E-2</v>
      </c>
      <c r="BB10" s="38">
        <v>4.7096191232441605E-3</v>
      </c>
      <c r="BC10" s="31">
        <v>1738.3996000000002</v>
      </c>
      <c r="BD10" s="50">
        <v>9.7520731136845633</v>
      </c>
      <c r="BE10" s="50">
        <v>8.1199999999999992</v>
      </c>
      <c r="BF10" s="50">
        <v>-1.6320731136845641</v>
      </c>
      <c r="BG10" s="8"/>
      <c r="BH10" s="58">
        <v>1711</v>
      </c>
      <c r="BI10" s="58">
        <v>1660</v>
      </c>
      <c r="BJ10" s="58">
        <v>1762</v>
      </c>
      <c r="BK10" s="28">
        <v>0</v>
      </c>
      <c r="BL10" s="28">
        <v>98.772409212465845</v>
      </c>
      <c r="BM10" s="40">
        <v>113</v>
      </c>
      <c r="BN10" s="28">
        <v>21.278046108939215</v>
      </c>
      <c r="BO10" s="28">
        <v>44.800000000000004</v>
      </c>
    </row>
    <row r="11" spans="1:67" x14ac:dyDescent="0.2">
      <c r="A11" s="29">
        <v>10</v>
      </c>
      <c r="B11" s="28">
        <v>36.914452867789734</v>
      </c>
      <c r="C11" s="65">
        <f t="shared" si="3"/>
        <v>0.36914452867789732</v>
      </c>
      <c r="D11" s="64">
        <v>47.5</v>
      </c>
      <c r="E11" s="39">
        <v>43818</v>
      </c>
      <c r="F11" s="28">
        <v>171613</v>
      </c>
      <c r="G11" s="29">
        <v>143</v>
      </c>
      <c r="H11" s="29">
        <v>21</v>
      </c>
      <c r="I11" s="3">
        <v>18</v>
      </c>
      <c r="J11" s="3">
        <v>22.2</v>
      </c>
      <c r="K11" s="3">
        <v>22.2</v>
      </c>
      <c r="L11" s="3">
        <f t="shared" si="1"/>
        <v>20.8</v>
      </c>
      <c r="M11" s="3">
        <f t="shared" si="0"/>
        <v>20.8</v>
      </c>
      <c r="N11" s="7">
        <v>1</v>
      </c>
      <c r="O11" s="5"/>
      <c r="P11" s="30">
        <v>55345</v>
      </c>
      <c r="Q11" s="48">
        <v>54115</v>
      </c>
      <c r="R11" s="48">
        <v>16056</v>
      </c>
      <c r="S11" s="71">
        <f t="shared" si="2"/>
        <v>17286</v>
      </c>
      <c r="T11" s="31">
        <v>-17286</v>
      </c>
      <c r="U11" s="73">
        <v>-100.72663492858932</v>
      </c>
      <c r="V11" s="62">
        <v>-113</v>
      </c>
      <c r="W11" s="8">
        <v>25</v>
      </c>
      <c r="X11" s="8">
        <v>8</v>
      </c>
      <c r="Y11" s="41">
        <v>33</v>
      </c>
      <c r="Z11" s="42">
        <v>0.1922931246467342</v>
      </c>
      <c r="AA11" s="8">
        <v>25</v>
      </c>
      <c r="AB11" s="32">
        <v>1.4567660958085925E-4</v>
      </c>
      <c r="AC11" s="43">
        <v>402</v>
      </c>
      <c r="AD11" s="33">
        <v>2.34040695135796E-3</v>
      </c>
      <c r="AE11" s="8"/>
      <c r="AF11" s="34">
        <v>171588</v>
      </c>
      <c r="AG11" s="35">
        <v>63350</v>
      </c>
      <c r="AH11" s="8">
        <v>53510</v>
      </c>
      <c r="AI11" s="8">
        <v>7789</v>
      </c>
      <c r="AJ11" s="8">
        <v>631</v>
      </c>
      <c r="AK11" s="8">
        <v>4</v>
      </c>
      <c r="AL11" s="8">
        <v>1140</v>
      </c>
      <c r="AM11" s="8">
        <v>276</v>
      </c>
      <c r="AN11" s="36">
        <v>0.36914452867789738</v>
      </c>
      <c r="AO11" s="37">
        <v>0.44800000000000001</v>
      </c>
      <c r="AP11" s="44">
        <v>-7.8855471322102633E-2</v>
      </c>
      <c r="AQ11" s="45">
        <v>0.22842042054541553</v>
      </c>
      <c r="AR11" s="8">
        <v>47.5</v>
      </c>
      <c r="AS11" s="50">
        <v>47.3</v>
      </c>
      <c r="AT11" s="50">
        <v>0.20000000000000284</v>
      </c>
      <c r="AU11" s="28">
        <v>61934</v>
      </c>
      <c r="AV11" s="38">
        <v>0.9776479873717443</v>
      </c>
      <c r="AW11" s="38">
        <v>0.84467245461720597</v>
      </c>
      <c r="AX11" s="38">
        <v>0.1229518547750592</v>
      </c>
      <c r="AY11" s="38">
        <v>9.9605367008681923E-3</v>
      </c>
      <c r="AZ11" s="38">
        <v>6.3141278610891869E-5</v>
      </c>
      <c r="BA11" s="38">
        <v>1.7995264404104185E-2</v>
      </c>
      <c r="BB11" s="38">
        <v>4.356748224151539E-3</v>
      </c>
      <c r="BC11" s="31">
        <v>3009.125</v>
      </c>
      <c r="BD11" s="50">
        <v>5.7445270635151413</v>
      </c>
      <c r="BE11" s="50">
        <v>8.1199999999999992</v>
      </c>
      <c r="BF11" s="50">
        <v>2.3754729364848579</v>
      </c>
      <c r="BG11" s="8"/>
      <c r="BH11" s="58">
        <v>1711</v>
      </c>
      <c r="BI11" s="58">
        <v>1660</v>
      </c>
      <c r="BJ11" s="58">
        <v>1762</v>
      </c>
      <c r="BK11" s="28">
        <v>0</v>
      </c>
      <c r="BL11" s="28">
        <v>100.72663492858932</v>
      </c>
      <c r="BM11" s="40">
        <v>113</v>
      </c>
      <c r="BN11" s="28">
        <v>36.914452867789734</v>
      </c>
      <c r="BO11" s="28">
        <v>44.800000000000004</v>
      </c>
    </row>
    <row r="12" spans="1:67" x14ac:dyDescent="0.2">
      <c r="A12" s="29">
        <v>11</v>
      </c>
      <c r="B12" s="28">
        <v>39.910716367111917</v>
      </c>
      <c r="C12" s="65">
        <f t="shared" si="3"/>
        <v>0.39910716367111915</v>
      </c>
      <c r="D12" s="64">
        <v>47.9</v>
      </c>
      <c r="E12" s="27">
        <v>43819</v>
      </c>
      <c r="F12" s="28">
        <v>171588</v>
      </c>
      <c r="G12" s="29">
        <v>144</v>
      </c>
      <c r="H12" s="29">
        <v>21</v>
      </c>
      <c r="I12" s="3">
        <v>18</v>
      </c>
      <c r="J12" s="3">
        <v>22.4</v>
      </c>
      <c r="K12" s="3">
        <v>22.4</v>
      </c>
      <c r="L12" s="3">
        <f t="shared" si="1"/>
        <v>20.933333333333334</v>
      </c>
      <c r="M12" s="3">
        <f t="shared" si="0"/>
        <v>20.933333333333334</v>
      </c>
      <c r="N12" s="7">
        <v>1</v>
      </c>
      <c r="O12" s="5"/>
      <c r="P12" s="30">
        <v>54115</v>
      </c>
      <c r="Q12" s="48">
        <v>53010</v>
      </c>
      <c r="R12" s="48">
        <v>16081</v>
      </c>
      <c r="S12" s="71">
        <f t="shared" si="2"/>
        <v>17186</v>
      </c>
      <c r="T12" s="31">
        <v>-17186</v>
      </c>
      <c r="U12" s="73">
        <v>-100.15851924376996</v>
      </c>
      <c r="V12" s="62">
        <v>-113</v>
      </c>
      <c r="W12" s="8">
        <v>26</v>
      </c>
      <c r="X12" s="8">
        <v>8</v>
      </c>
      <c r="Y12" s="41">
        <v>34</v>
      </c>
      <c r="Z12" s="42">
        <v>0.19814905471245076</v>
      </c>
      <c r="AA12" s="8">
        <v>16</v>
      </c>
      <c r="AB12" s="32">
        <v>9.3246613982329762E-5</v>
      </c>
      <c r="AC12" s="43">
        <v>418</v>
      </c>
      <c r="AD12" s="33">
        <v>2.4335574767851424E-3</v>
      </c>
      <c r="AE12" s="8"/>
      <c r="AF12" s="34">
        <v>171572</v>
      </c>
      <c r="AG12" s="35">
        <v>68482</v>
      </c>
      <c r="AH12" s="8">
        <v>56254</v>
      </c>
      <c r="AI12" s="8">
        <v>9133</v>
      </c>
      <c r="AJ12" s="8">
        <v>973</v>
      </c>
      <c r="AK12" s="8">
        <v>3</v>
      </c>
      <c r="AL12" s="8">
        <v>1770</v>
      </c>
      <c r="AM12" s="8">
        <v>349</v>
      </c>
      <c r="AN12" s="36">
        <v>0.3991071636711192</v>
      </c>
      <c r="AO12" s="37">
        <v>0.44800000000000001</v>
      </c>
      <c r="AP12" s="44">
        <v>-4.8892836328880807E-2</v>
      </c>
      <c r="AQ12" s="45">
        <v>0.2637069458674009</v>
      </c>
      <c r="AR12" s="8">
        <v>47.9</v>
      </c>
      <c r="AS12" s="50">
        <v>47.3</v>
      </c>
      <c r="AT12" s="50">
        <v>0.60000000000000142</v>
      </c>
      <c r="AU12" s="28">
        <v>66363</v>
      </c>
      <c r="AV12" s="38">
        <v>0.96905756257118658</v>
      </c>
      <c r="AW12" s="38">
        <v>0.82144213077889083</v>
      </c>
      <c r="AX12" s="38">
        <v>0.13336351157968518</v>
      </c>
      <c r="AY12" s="38">
        <v>1.4208113080809557E-2</v>
      </c>
      <c r="AZ12" s="38">
        <v>4.3807131801057213E-5</v>
      </c>
      <c r="BA12" s="38">
        <v>2.5846207762623755E-2</v>
      </c>
      <c r="BB12" s="38">
        <v>5.0962296661896554E-3</v>
      </c>
      <c r="BC12" s="31">
        <v>3280.2877999999996</v>
      </c>
      <c r="BD12" s="50">
        <v>5.2391744407304754</v>
      </c>
      <c r="BE12" s="50">
        <v>8.1199999999999992</v>
      </c>
      <c r="BF12" s="50">
        <v>2.8808255592695238</v>
      </c>
      <c r="BG12" s="8"/>
      <c r="BH12" s="58">
        <v>1711</v>
      </c>
      <c r="BI12" s="58">
        <v>1660</v>
      </c>
      <c r="BJ12" s="58">
        <v>1762</v>
      </c>
      <c r="BK12" s="28">
        <v>0</v>
      </c>
      <c r="BL12" s="28">
        <v>100.15851924376996</v>
      </c>
      <c r="BM12" s="40">
        <v>113</v>
      </c>
      <c r="BN12" s="28">
        <v>39.910716367111917</v>
      </c>
      <c r="BO12" s="28">
        <v>44.800000000000004</v>
      </c>
    </row>
    <row r="13" spans="1:67" x14ac:dyDescent="0.2">
      <c r="A13" s="29">
        <v>12</v>
      </c>
      <c r="B13" s="28">
        <v>48.463618772293849</v>
      </c>
      <c r="C13" s="65">
        <f t="shared" si="3"/>
        <v>0.48463618772293848</v>
      </c>
      <c r="D13" s="64">
        <v>48.1</v>
      </c>
      <c r="E13" s="39">
        <v>43820</v>
      </c>
      <c r="F13" s="28">
        <v>171572</v>
      </c>
      <c r="G13" s="29">
        <v>145</v>
      </c>
      <c r="H13" s="29">
        <v>21</v>
      </c>
      <c r="I13" s="3">
        <v>18</v>
      </c>
      <c r="J13" s="3">
        <v>22.3</v>
      </c>
      <c r="K13" s="3">
        <v>22.3</v>
      </c>
      <c r="L13" s="3">
        <f t="shared" si="1"/>
        <v>20.866666666666664</v>
      </c>
      <c r="M13" s="3">
        <f t="shared" si="0"/>
        <v>20.866666666666664</v>
      </c>
      <c r="N13" s="7">
        <v>4</v>
      </c>
      <c r="O13" s="5"/>
      <c r="P13" s="30">
        <v>53010</v>
      </c>
      <c r="Q13" s="48">
        <v>59180</v>
      </c>
      <c r="R13" s="48">
        <v>24114</v>
      </c>
      <c r="S13" s="71">
        <f t="shared" si="2"/>
        <v>17944</v>
      </c>
      <c r="T13" s="31">
        <v>-17944</v>
      </c>
      <c r="U13" s="73">
        <v>-104.58582985568742</v>
      </c>
      <c r="V13" s="62">
        <v>-113</v>
      </c>
      <c r="W13" s="8">
        <v>27</v>
      </c>
      <c r="X13" s="8">
        <v>7</v>
      </c>
      <c r="Y13" s="41">
        <v>34</v>
      </c>
      <c r="Z13" s="42">
        <v>0.19816753316391952</v>
      </c>
      <c r="AA13" s="8">
        <v>13</v>
      </c>
      <c r="AB13" s="32">
        <v>7.57699391509104E-5</v>
      </c>
      <c r="AC13" s="43">
        <v>431</v>
      </c>
      <c r="AD13" s="33">
        <v>2.5092422786947284E-3</v>
      </c>
      <c r="AE13" s="8"/>
      <c r="AF13" s="34">
        <v>171559</v>
      </c>
      <c r="AG13" s="35">
        <v>83150</v>
      </c>
      <c r="AH13" s="8">
        <v>68054</v>
      </c>
      <c r="AI13" s="8">
        <v>11918</v>
      </c>
      <c r="AJ13" s="8">
        <v>1295</v>
      </c>
      <c r="AK13" s="8">
        <v>3</v>
      </c>
      <c r="AL13" s="8">
        <v>1650</v>
      </c>
      <c r="AM13" s="8">
        <v>230</v>
      </c>
      <c r="AN13" s="36">
        <v>0.48463618772293848</v>
      </c>
      <c r="AO13" s="37">
        <v>0.44800000000000001</v>
      </c>
      <c r="AP13" s="44">
        <v>3.6636187722938474E-2</v>
      </c>
      <c r="AQ13" s="45">
        <v>0.3329406869706778</v>
      </c>
      <c r="AR13" s="8">
        <v>48.1</v>
      </c>
      <c r="AS13" s="50">
        <v>47.3</v>
      </c>
      <c r="AT13" s="50">
        <v>0.80000000000000426</v>
      </c>
      <c r="AU13" s="28">
        <v>81270</v>
      </c>
      <c r="AV13" s="38">
        <v>0.97739025856885142</v>
      </c>
      <c r="AW13" s="38">
        <v>0.81844858689116051</v>
      </c>
      <c r="AX13" s="38">
        <v>0.14333132892363198</v>
      </c>
      <c r="AY13" s="38">
        <v>1.5574263379434756E-2</v>
      </c>
      <c r="AZ13" s="38">
        <v>3.6079374624173179E-5</v>
      </c>
      <c r="BA13" s="38">
        <v>1.9843656043295251E-2</v>
      </c>
      <c r="BB13" s="38">
        <v>2.766085387853277E-3</v>
      </c>
      <c r="BC13" s="31">
        <v>3999.5149999999999</v>
      </c>
      <c r="BD13" s="50">
        <v>4.4865439934592075</v>
      </c>
      <c r="BE13" s="50">
        <v>8.1199999999999992</v>
      </c>
      <c r="BF13" s="50">
        <v>3.6334560065407917</v>
      </c>
      <c r="BG13" s="8"/>
      <c r="BH13" s="58">
        <v>1711</v>
      </c>
      <c r="BI13" s="58">
        <v>1660</v>
      </c>
      <c r="BJ13" s="58">
        <v>1762</v>
      </c>
      <c r="BK13" s="28">
        <v>0</v>
      </c>
      <c r="BL13" s="28">
        <v>104.58582985568742</v>
      </c>
      <c r="BM13" s="40">
        <v>113</v>
      </c>
      <c r="BN13" s="28">
        <v>48.463618772293849</v>
      </c>
      <c r="BO13" s="28">
        <v>44.800000000000004</v>
      </c>
    </row>
    <row r="14" spans="1:67" x14ac:dyDescent="0.2">
      <c r="A14" s="29">
        <v>13</v>
      </c>
      <c r="B14" s="28">
        <v>50.598336432364377</v>
      </c>
      <c r="C14" s="65">
        <f t="shared" si="3"/>
        <v>0.50598336432364377</v>
      </c>
      <c r="D14" s="64">
        <v>48.4</v>
      </c>
      <c r="E14" s="27">
        <v>43821</v>
      </c>
      <c r="F14" s="28">
        <v>171559</v>
      </c>
      <c r="G14" s="29">
        <v>146</v>
      </c>
      <c r="H14" s="29">
        <v>21</v>
      </c>
      <c r="I14" s="3">
        <v>18</v>
      </c>
      <c r="J14" s="3">
        <v>22.4</v>
      </c>
      <c r="K14" s="3">
        <v>22.4</v>
      </c>
      <c r="L14" s="3">
        <f t="shared" si="1"/>
        <v>20.933333333333334</v>
      </c>
      <c r="M14" s="3">
        <f t="shared" si="0"/>
        <v>20.933333333333334</v>
      </c>
      <c r="N14" s="7">
        <v>6</v>
      </c>
      <c r="O14" s="5"/>
      <c r="P14" s="30">
        <v>59180</v>
      </c>
      <c r="Q14" s="48">
        <v>48995</v>
      </c>
      <c r="R14" s="48">
        <v>8047</v>
      </c>
      <c r="S14" s="71">
        <f t="shared" si="2"/>
        <v>18232</v>
      </c>
      <c r="T14" s="31">
        <v>-18232</v>
      </c>
      <c r="U14" s="73">
        <v>-106.27247768989093</v>
      </c>
      <c r="V14" s="62">
        <v>-113</v>
      </c>
      <c r="W14" s="8">
        <v>26</v>
      </c>
      <c r="X14" s="8">
        <v>8</v>
      </c>
      <c r="Y14" s="41">
        <v>34</v>
      </c>
      <c r="Z14" s="42">
        <v>0.19818254944363164</v>
      </c>
      <c r="AA14" s="8">
        <v>23</v>
      </c>
      <c r="AB14" s="32">
        <v>1.3406466580010375E-4</v>
      </c>
      <c r="AC14" s="43">
        <v>454</v>
      </c>
      <c r="AD14" s="33">
        <v>2.643146158996303E-3</v>
      </c>
      <c r="AE14" s="8"/>
      <c r="AF14" s="34">
        <v>171536</v>
      </c>
      <c r="AG14" s="35">
        <v>86806</v>
      </c>
      <c r="AH14" s="8">
        <v>70079</v>
      </c>
      <c r="AI14" s="8">
        <v>13619</v>
      </c>
      <c r="AJ14" s="8">
        <v>1321</v>
      </c>
      <c r="AK14" s="8">
        <v>10</v>
      </c>
      <c r="AL14" s="8">
        <v>1530</v>
      </c>
      <c r="AM14" s="8">
        <v>247</v>
      </c>
      <c r="AN14" s="36">
        <v>0.50598336432364377</v>
      </c>
      <c r="AO14" s="37">
        <v>0.44800000000000001</v>
      </c>
      <c r="AP14" s="44">
        <v>5.798336432364376E-2</v>
      </c>
      <c r="AQ14" s="45">
        <v>0.40522402473119834</v>
      </c>
      <c r="AR14" s="8">
        <v>48.4</v>
      </c>
      <c r="AS14" s="50">
        <v>47.3</v>
      </c>
      <c r="AT14" s="50">
        <v>1.1000000000000014</v>
      </c>
      <c r="AU14" s="28">
        <v>85029</v>
      </c>
      <c r="AV14" s="38">
        <v>0.97952906481118818</v>
      </c>
      <c r="AW14" s="38">
        <v>0.80730594659355348</v>
      </c>
      <c r="AX14" s="38">
        <v>0.15689007672280719</v>
      </c>
      <c r="AY14" s="38">
        <v>1.5217842084648527E-2</v>
      </c>
      <c r="AZ14" s="38">
        <v>1.1519941017901988E-4</v>
      </c>
      <c r="BA14" s="38">
        <v>1.7625509757390041E-2</v>
      </c>
      <c r="BB14" s="38">
        <v>2.845425431421791E-3</v>
      </c>
      <c r="BC14" s="31">
        <v>4201.4103999999998</v>
      </c>
      <c r="BD14" s="50">
        <v>4.3394951371567991</v>
      </c>
      <c r="BE14" s="50">
        <v>8.1199999999999992</v>
      </c>
      <c r="BF14" s="50">
        <v>3.7805048628432001</v>
      </c>
      <c r="BG14" s="8"/>
      <c r="BH14" s="58">
        <v>1711</v>
      </c>
      <c r="BI14" s="58">
        <v>1660</v>
      </c>
      <c r="BJ14" s="58">
        <v>1762</v>
      </c>
      <c r="BK14" s="28">
        <v>0</v>
      </c>
      <c r="BL14" s="28">
        <v>106.27247768989093</v>
      </c>
      <c r="BM14" s="40">
        <v>113</v>
      </c>
      <c r="BN14" s="28">
        <v>50.598336432364377</v>
      </c>
      <c r="BO14" s="28">
        <v>44.800000000000004</v>
      </c>
    </row>
    <row r="15" spans="1:67" x14ac:dyDescent="0.2">
      <c r="A15" s="29">
        <v>14</v>
      </c>
      <c r="B15" s="28">
        <v>60.616430370301281</v>
      </c>
      <c r="C15" s="65">
        <f t="shared" si="3"/>
        <v>0.60616430370301277</v>
      </c>
      <c r="D15" s="64">
        <v>48.7</v>
      </c>
      <c r="E15" s="39">
        <v>43822</v>
      </c>
      <c r="F15" s="28">
        <v>171536</v>
      </c>
      <c r="G15" s="29">
        <v>147</v>
      </c>
      <c r="H15" s="29">
        <v>21</v>
      </c>
      <c r="I15" s="3">
        <v>18</v>
      </c>
      <c r="J15" s="3">
        <v>22</v>
      </c>
      <c r="K15" s="3">
        <v>22</v>
      </c>
      <c r="L15" s="3">
        <f t="shared" si="1"/>
        <v>20.666666666666668</v>
      </c>
      <c r="M15" s="3">
        <f t="shared" si="0"/>
        <v>20.666666666666668</v>
      </c>
      <c r="N15" s="7">
        <v>4</v>
      </c>
      <c r="O15" s="5"/>
      <c r="P15" s="30">
        <v>48995</v>
      </c>
      <c r="Q15" s="48">
        <v>62215</v>
      </c>
      <c r="R15" s="48">
        <v>32140</v>
      </c>
      <c r="S15" s="71">
        <f t="shared" si="2"/>
        <v>18920</v>
      </c>
      <c r="T15" s="31">
        <v>-18920</v>
      </c>
      <c r="U15" s="73">
        <v>-110.29754687062774</v>
      </c>
      <c r="V15" s="62">
        <v>-113</v>
      </c>
      <c r="W15" s="8">
        <v>26</v>
      </c>
      <c r="X15" s="8">
        <v>8</v>
      </c>
      <c r="Y15" s="41">
        <v>34</v>
      </c>
      <c r="Z15" s="42">
        <v>0.19820912228336909</v>
      </c>
      <c r="AA15" s="8">
        <v>22</v>
      </c>
      <c r="AB15" s="32">
        <v>1.2825296147747411E-4</v>
      </c>
      <c r="AC15" s="43">
        <v>476</v>
      </c>
      <c r="AD15" s="33">
        <v>2.7712281314586792E-3</v>
      </c>
      <c r="AE15" s="8"/>
      <c r="AF15" s="34">
        <v>171514</v>
      </c>
      <c r="AG15" s="35">
        <v>103979</v>
      </c>
      <c r="AH15" s="8">
        <v>82272</v>
      </c>
      <c r="AI15" s="8">
        <v>18341</v>
      </c>
      <c r="AJ15" s="8">
        <v>1199</v>
      </c>
      <c r="AK15" s="8">
        <v>10</v>
      </c>
      <c r="AL15" s="8">
        <v>1650</v>
      </c>
      <c r="AM15" s="8">
        <v>507</v>
      </c>
      <c r="AN15" s="36">
        <v>0.60616430370301277</v>
      </c>
      <c r="AO15" s="37">
        <v>0.44800000000000001</v>
      </c>
      <c r="AP15" s="44">
        <v>0.15816430370301277</v>
      </c>
      <c r="AQ15" s="45">
        <v>0.41386658480917043</v>
      </c>
      <c r="AR15" s="8">
        <v>48.7</v>
      </c>
      <c r="AS15" s="50">
        <v>47.3</v>
      </c>
      <c r="AT15" s="50">
        <v>1.4000000000000057</v>
      </c>
      <c r="AU15" s="28">
        <v>101822</v>
      </c>
      <c r="AV15" s="38">
        <v>0.9792554265765202</v>
      </c>
      <c r="AW15" s="38">
        <v>0.7912366920243511</v>
      </c>
      <c r="AX15" s="38">
        <v>0.17639138672231894</v>
      </c>
      <c r="AY15" s="38">
        <v>1.1531174564094674E-2</v>
      </c>
      <c r="AZ15" s="38">
        <v>9.6173265755585265E-5</v>
      </c>
      <c r="BA15" s="38">
        <v>1.5868588849671569E-2</v>
      </c>
      <c r="BB15" s="38">
        <v>4.8759845738081727E-3</v>
      </c>
      <c r="BC15" s="31">
        <v>5063.7773000000007</v>
      </c>
      <c r="BD15" s="50">
        <v>3.7363412486564127</v>
      </c>
      <c r="BE15" s="50">
        <v>8.1199999999999992</v>
      </c>
      <c r="BF15" s="50">
        <v>4.383658751343587</v>
      </c>
      <c r="BG15" s="8"/>
      <c r="BH15" s="58">
        <v>1711</v>
      </c>
      <c r="BI15" s="58">
        <v>1660</v>
      </c>
      <c r="BJ15" s="58">
        <v>1762</v>
      </c>
      <c r="BK15" s="28">
        <v>0</v>
      </c>
      <c r="BL15" s="28">
        <v>110.29754687062774</v>
      </c>
      <c r="BM15" s="40">
        <v>113</v>
      </c>
      <c r="BN15" s="28">
        <v>60.616430370301281</v>
      </c>
      <c r="BO15" s="28">
        <v>44.800000000000004</v>
      </c>
    </row>
    <row r="16" spans="1:67" x14ac:dyDescent="0.2">
      <c r="A16" s="29">
        <v>15</v>
      </c>
      <c r="B16" s="28">
        <v>47.171659456370904</v>
      </c>
      <c r="C16" s="65">
        <f t="shared" si="3"/>
        <v>0.47171659456370901</v>
      </c>
      <c r="D16" s="64">
        <v>48.9</v>
      </c>
      <c r="E16" s="27">
        <v>43823</v>
      </c>
      <c r="F16" s="28">
        <v>171514</v>
      </c>
      <c r="G16" s="29">
        <v>148</v>
      </c>
      <c r="H16" s="29">
        <v>22</v>
      </c>
      <c r="I16" s="3">
        <v>19</v>
      </c>
      <c r="J16" s="3">
        <v>22.5</v>
      </c>
      <c r="K16" s="3">
        <v>22.5</v>
      </c>
      <c r="L16" s="3">
        <f t="shared" si="1"/>
        <v>21.333333333333332</v>
      </c>
      <c r="M16" s="3">
        <f t="shared" si="0"/>
        <v>21.333333333333332</v>
      </c>
      <c r="N16" s="7">
        <v>4</v>
      </c>
      <c r="O16" s="5"/>
      <c r="P16" s="30">
        <v>62215</v>
      </c>
      <c r="Q16" s="48">
        <v>57135</v>
      </c>
      <c r="R16" s="48">
        <v>12057</v>
      </c>
      <c r="S16" s="71">
        <f t="shared" si="2"/>
        <v>17137</v>
      </c>
      <c r="T16" s="31">
        <v>-17137</v>
      </c>
      <c r="U16" s="73">
        <v>-99.916041839150168</v>
      </c>
      <c r="V16" s="62">
        <v>-115</v>
      </c>
      <c r="W16" s="8">
        <v>24</v>
      </c>
      <c r="X16" s="8">
        <v>11</v>
      </c>
      <c r="Y16" s="41">
        <v>35</v>
      </c>
      <c r="Z16" s="42">
        <v>0.20406497428781326</v>
      </c>
      <c r="AA16" s="8">
        <v>29</v>
      </c>
      <c r="AB16" s="32">
        <v>1.6908240726704526E-4</v>
      </c>
      <c r="AC16" s="43">
        <v>505</v>
      </c>
      <c r="AD16" s="33">
        <v>2.9400634587954471E-3</v>
      </c>
      <c r="AE16" s="8"/>
      <c r="AF16" s="34">
        <v>171485</v>
      </c>
      <c r="AG16" s="35">
        <v>80906</v>
      </c>
      <c r="AH16" s="8">
        <v>62194</v>
      </c>
      <c r="AI16" s="8">
        <v>15580</v>
      </c>
      <c r="AJ16" s="8">
        <v>1231</v>
      </c>
      <c r="AK16" s="8">
        <v>7</v>
      </c>
      <c r="AL16" s="8">
        <v>1650</v>
      </c>
      <c r="AM16" s="8">
        <v>244</v>
      </c>
      <c r="AN16" s="36">
        <v>0.47171659456370907</v>
      </c>
      <c r="AO16" s="37">
        <v>0.64800000000000002</v>
      </c>
      <c r="AP16" s="44">
        <v>-0.17628340543629095</v>
      </c>
      <c r="AQ16" s="45">
        <v>0.43564751482167324</v>
      </c>
      <c r="AR16" s="8">
        <v>48.9</v>
      </c>
      <c r="AS16" s="50">
        <v>49.8</v>
      </c>
      <c r="AT16" s="50">
        <v>-0.89999999999999858</v>
      </c>
      <c r="AU16" s="28">
        <v>79012</v>
      </c>
      <c r="AV16" s="38">
        <v>0.9765901169258151</v>
      </c>
      <c r="AW16" s="38">
        <v>0.76871925444342815</v>
      </c>
      <c r="AX16" s="38">
        <v>0.19256915432724397</v>
      </c>
      <c r="AY16" s="38">
        <v>1.5215187995945912E-2</v>
      </c>
      <c r="AZ16" s="38">
        <v>8.6520159197092918E-5</v>
      </c>
      <c r="BA16" s="38">
        <v>2.0394037525029045E-2</v>
      </c>
      <c r="BB16" s="38">
        <v>3.0158455491558103E-3</v>
      </c>
      <c r="BC16" s="31">
        <v>3956.3033999999998</v>
      </c>
      <c r="BD16" s="50">
        <v>4.3315687062827388</v>
      </c>
      <c r="BE16" s="50">
        <v>5.13</v>
      </c>
      <c r="BF16" s="50">
        <v>0.79843129371726107</v>
      </c>
      <c r="BG16" s="8"/>
      <c r="BH16" s="58">
        <v>1790</v>
      </c>
      <c r="BI16" s="58">
        <v>1736</v>
      </c>
      <c r="BJ16" s="58">
        <v>1844</v>
      </c>
      <c r="BK16" s="28">
        <v>0</v>
      </c>
      <c r="BL16" s="28">
        <v>99.916041839150168</v>
      </c>
      <c r="BM16" s="40">
        <v>115</v>
      </c>
      <c r="BN16" s="28">
        <v>47.171659456370904</v>
      </c>
      <c r="BO16" s="28">
        <v>64.8</v>
      </c>
    </row>
    <row r="17" spans="1:67" x14ac:dyDescent="0.2">
      <c r="A17" s="29">
        <v>16</v>
      </c>
      <c r="B17" s="28">
        <v>65.317666268186727</v>
      </c>
      <c r="C17" s="65">
        <f t="shared" si="3"/>
        <v>0.65317666268186725</v>
      </c>
      <c r="D17" s="64">
        <v>49.3</v>
      </c>
      <c r="E17" s="39">
        <v>43824</v>
      </c>
      <c r="F17" s="28">
        <v>171485</v>
      </c>
      <c r="G17" s="29">
        <v>149</v>
      </c>
      <c r="H17" s="29">
        <v>22</v>
      </c>
      <c r="I17" s="3">
        <v>18</v>
      </c>
      <c r="J17" s="3">
        <v>22</v>
      </c>
      <c r="K17" s="3">
        <v>22</v>
      </c>
      <c r="L17" s="3">
        <f t="shared" si="1"/>
        <v>20.666666666666668</v>
      </c>
      <c r="M17" s="3">
        <f t="shared" si="0"/>
        <v>20.666666666666668</v>
      </c>
      <c r="N17" s="7">
        <v>2</v>
      </c>
      <c r="O17" s="5"/>
      <c r="P17" s="30">
        <v>57135</v>
      </c>
      <c r="Q17" s="48">
        <v>40645</v>
      </c>
      <c r="R17" s="48"/>
      <c r="S17" s="71">
        <f t="shared" si="2"/>
        <v>16490</v>
      </c>
      <c r="T17" s="31">
        <v>-16490</v>
      </c>
      <c r="U17" s="73">
        <v>-96.160013995393186</v>
      </c>
      <c r="V17" s="62">
        <v>-115</v>
      </c>
      <c r="W17" s="8">
        <v>27</v>
      </c>
      <c r="X17" s="8">
        <v>8</v>
      </c>
      <c r="Y17" s="41">
        <v>35</v>
      </c>
      <c r="Z17" s="42">
        <v>0.20409948391987637</v>
      </c>
      <c r="AA17" s="8">
        <v>30</v>
      </c>
      <c r="AB17" s="32">
        <v>1.7494241478846546E-4</v>
      </c>
      <c r="AC17" s="43">
        <v>535</v>
      </c>
      <c r="AD17" s="33">
        <v>3.1147206939714143E-3</v>
      </c>
      <c r="AE17" s="8"/>
      <c r="AF17" s="34">
        <v>171455</v>
      </c>
      <c r="AG17" s="35">
        <v>112010</v>
      </c>
      <c r="AH17" s="8">
        <v>84428</v>
      </c>
      <c r="AI17" s="8">
        <v>23829</v>
      </c>
      <c r="AJ17" s="8">
        <v>1792</v>
      </c>
      <c r="AK17" s="8">
        <v>25</v>
      </c>
      <c r="AL17" s="8">
        <v>1700</v>
      </c>
      <c r="AM17" s="8">
        <v>236</v>
      </c>
      <c r="AN17" s="36">
        <v>0.65317666268186725</v>
      </c>
      <c r="AO17" s="37">
        <v>0.64800000000000002</v>
      </c>
      <c r="AP17" s="44">
        <v>5.1766626818672279E-3</v>
      </c>
      <c r="AQ17" s="45">
        <v>0.49856125790631262</v>
      </c>
      <c r="AR17" s="8">
        <v>49.3</v>
      </c>
      <c r="AS17" s="50">
        <v>49.8</v>
      </c>
      <c r="AT17" s="50">
        <v>-0.5</v>
      </c>
      <c r="AU17" s="28">
        <v>110074</v>
      </c>
      <c r="AV17" s="38">
        <v>0.98271582894384435</v>
      </c>
      <c r="AW17" s="38">
        <v>0.75375412909561645</v>
      </c>
      <c r="AX17" s="38">
        <v>0.21273993393447013</v>
      </c>
      <c r="AY17" s="38">
        <v>1.5998571556111063E-2</v>
      </c>
      <c r="AZ17" s="38">
        <v>2.231943576466387E-4</v>
      </c>
      <c r="BA17" s="38">
        <v>1.5177216319971432E-2</v>
      </c>
      <c r="BB17" s="38">
        <v>2.1069547361842692E-3</v>
      </c>
      <c r="BC17" s="31">
        <v>5522.0929999999998</v>
      </c>
      <c r="BD17" s="50">
        <v>2.9861865781688213</v>
      </c>
      <c r="BE17" s="50">
        <v>5.13</v>
      </c>
      <c r="BF17" s="50">
        <v>2.1438134218311786</v>
      </c>
      <c r="BG17" s="8"/>
      <c r="BH17" s="58">
        <v>1790</v>
      </c>
      <c r="BI17" s="58">
        <v>1736</v>
      </c>
      <c r="BJ17" s="58">
        <v>1844</v>
      </c>
      <c r="BK17" s="28">
        <v>0</v>
      </c>
      <c r="BL17" s="28">
        <v>96.160013995393186</v>
      </c>
      <c r="BM17" s="40">
        <v>115</v>
      </c>
      <c r="BN17" s="28">
        <v>65.317666268186727</v>
      </c>
      <c r="BO17" s="28">
        <v>64.8</v>
      </c>
    </row>
    <row r="18" spans="1:67" x14ac:dyDescent="0.2">
      <c r="A18" s="29">
        <v>17</v>
      </c>
      <c r="B18" s="28">
        <v>65.330844828089013</v>
      </c>
      <c r="C18" s="65">
        <f t="shared" si="3"/>
        <v>0.65330844828089019</v>
      </c>
      <c r="D18" s="64">
        <v>49.8</v>
      </c>
      <c r="E18" s="27">
        <v>43825</v>
      </c>
      <c r="F18" s="28">
        <v>171455</v>
      </c>
      <c r="G18" s="29">
        <v>150</v>
      </c>
      <c r="H18" s="29">
        <v>22</v>
      </c>
      <c r="I18" s="3">
        <v>17</v>
      </c>
      <c r="J18" s="3">
        <v>22</v>
      </c>
      <c r="K18" s="3">
        <v>22</v>
      </c>
      <c r="L18" s="3">
        <f t="shared" si="1"/>
        <v>20.333333333333332</v>
      </c>
      <c r="M18" s="3">
        <f t="shared" si="0"/>
        <v>20.333333333333332</v>
      </c>
      <c r="N18" s="7">
        <v>2</v>
      </c>
      <c r="O18" s="5"/>
      <c r="P18" s="30">
        <v>40645</v>
      </c>
      <c r="Q18" s="48">
        <v>22350</v>
      </c>
      <c r="R18" s="48"/>
      <c r="S18" s="71">
        <f t="shared" si="2"/>
        <v>18295</v>
      </c>
      <c r="T18" s="31">
        <v>-18295</v>
      </c>
      <c r="U18" s="73">
        <v>-106.70438307427604</v>
      </c>
      <c r="V18" s="62">
        <v>-115</v>
      </c>
      <c r="W18" s="8">
        <v>26</v>
      </c>
      <c r="X18" s="8">
        <v>9</v>
      </c>
      <c r="Y18" s="41">
        <v>35</v>
      </c>
      <c r="Z18" s="42">
        <v>0.20413519582397713</v>
      </c>
      <c r="AA18" s="8">
        <v>25</v>
      </c>
      <c r="AB18" s="32">
        <v>1.4581085415998367E-4</v>
      </c>
      <c r="AC18" s="43">
        <v>560</v>
      </c>
      <c r="AD18" s="33">
        <v>3.2602683899513869E-3</v>
      </c>
      <c r="AE18" s="8"/>
      <c r="AF18" s="34">
        <v>171430</v>
      </c>
      <c r="AG18" s="35">
        <v>112013</v>
      </c>
      <c r="AH18" s="8">
        <v>80268</v>
      </c>
      <c r="AI18" s="8">
        <v>28234</v>
      </c>
      <c r="AJ18" s="8">
        <v>1626</v>
      </c>
      <c r="AK18" s="8">
        <v>5</v>
      </c>
      <c r="AL18" s="8">
        <v>1700</v>
      </c>
      <c r="AM18" s="8">
        <v>180</v>
      </c>
      <c r="AN18" s="36">
        <v>0.65330844828089008</v>
      </c>
      <c r="AO18" s="37">
        <v>0.64800000000000002</v>
      </c>
      <c r="AP18" s="44">
        <v>5.3084482808900546E-3</v>
      </c>
      <c r="AQ18" s="45">
        <v>0.53915610356388299</v>
      </c>
      <c r="AR18" s="8">
        <v>49.8</v>
      </c>
      <c r="AS18" s="50">
        <v>49.8</v>
      </c>
      <c r="AT18" s="50">
        <v>0</v>
      </c>
      <c r="AU18" s="28">
        <v>110133</v>
      </c>
      <c r="AV18" s="38">
        <v>0.9832162338300019</v>
      </c>
      <c r="AW18" s="38">
        <v>0.7165953951773455</v>
      </c>
      <c r="AX18" s="38">
        <v>0.25206002874666333</v>
      </c>
      <c r="AY18" s="38">
        <v>1.4516172230009016E-2</v>
      </c>
      <c r="AZ18" s="38">
        <v>4.4637675984037565E-5</v>
      </c>
      <c r="BA18" s="38">
        <v>1.5176809834572773E-2</v>
      </c>
      <c r="BB18" s="38">
        <v>1.6069563354253525E-3</v>
      </c>
      <c r="BC18" s="31">
        <v>5578.2473999999993</v>
      </c>
      <c r="BD18" s="50">
        <v>3.2797039442890257</v>
      </c>
      <c r="BE18" s="50">
        <v>5.13</v>
      </c>
      <c r="BF18" s="50">
        <v>1.8502960557109742</v>
      </c>
      <c r="BG18" s="8"/>
      <c r="BH18" s="58">
        <v>1790</v>
      </c>
      <c r="BI18" s="58">
        <v>1736</v>
      </c>
      <c r="BJ18" s="58">
        <v>1844</v>
      </c>
      <c r="BK18" s="28">
        <v>0</v>
      </c>
      <c r="BL18" s="28">
        <v>106.70438307427604</v>
      </c>
      <c r="BM18" s="40">
        <v>115</v>
      </c>
      <c r="BN18" s="28">
        <v>65.330844828089013</v>
      </c>
      <c r="BO18" s="28">
        <v>64.8</v>
      </c>
    </row>
    <row r="19" spans="1:67" x14ac:dyDescent="0.2">
      <c r="A19" s="29">
        <v>18</v>
      </c>
      <c r="B19" s="28">
        <v>69.38808843259639</v>
      </c>
      <c r="C19" s="65">
        <f t="shared" si="3"/>
        <v>0.69388088432596395</v>
      </c>
      <c r="D19" s="64">
        <v>50.3</v>
      </c>
      <c r="E19" s="39">
        <v>43826</v>
      </c>
      <c r="F19" s="28">
        <v>171430</v>
      </c>
      <c r="G19" s="29">
        <v>151</v>
      </c>
      <c r="H19" s="29">
        <v>22</v>
      </c>
      <c r="I19" s="3">
        <v>17</v>
      </c>
      <c r="J19" s="3">
        <v>21.9</v>
      </c>
      <c r="K19" s="3">
        <v>21.9</v>
      </c>
      <c r="L19" s="3">
        <f t="shared" si="1"/>
        <v>20.266666666666666</v>
      </c>
      <c r="M19" s="3">
        <f t="shared" si="0"/>
        <v>20.266666666666666</v>
      </c>
      <c r="N19" s="7">
        <v>-3</v>
      </c>
      <c r="O19" s="5"/>
      <c r="P19" s="30">
        <v>22350</v>
      </c>
      <c r="Q19" s="48">
        <v>34850</v>
      </c>
      <c r="R19" s="48">
        <v>32145</v>
      </c>
      <c r="S19" s="71">
        <f t="shared" si="2"/>
        <v>19645</v>
      </c>
      <c r="T19" s="31">
        <v>-19645</v>
      </c>
      <c r="U19" s="73">
        <v>-114.59487837601354</v>
      </c>
      <c r="V19" s="62">
        <v>-115</v>
      </c>
      <c r="W19" s="8">
        <v>26</v>
      </c>
      <c r="X19" s="8">
        <v>9</v>
      </c>
      <c r="Y19" s="41">
        <v>35</v>
      </c>
      <c r="Z19" s="42">
        <v>0.20416496529195591</v>
      </c>
      <c r="AA19" s="8">
        <v>47</v>
      </c>
      <c r="AB19" s="32">
        <v>2.7416438196348366E-4</v>
      </c>
      <c r="AC19" s="43">
        <v>607</v>
      </c>
      <c r="AD19" s="33">
        <v>3.5338980583937358E-3</v>
      </c>
      <c r="AE19" s="8"/>
      <c r="AF19" s="34">
        <v>171383</v>
      </c>
      <c r="AG19" s="35">
        <v>118952</v>
      </c>
      <c r="AH19" s="8">
        <v>77081</v>
      </c>
      <c r="AI19" s="8">
        <v>37439</v>
      </c>
      <c r="AJ19" s="8">
        <v>1058</v>
      </c>
      <c r="AK19" s="8">
        <v>10</v>
      </c>
      <c r="AL19" s="8">
        <v>3140</v>
      </c>
      <c r="AM19" s="8">
        <v>224</v>
      </c>
      <c r="AN19" s="36">
        <v>0.69388088432596395</v>
      </c>
      <c r="AO19" s="37">
        <v>0.64800000000000002</v>
      </c>
      <c r="AP19" s="44">
        <v>4.5880884325963933E-2</v>
      </c>
      <c r="AQ19" s="45">
        <v>0.58126663508600362</v>
      </c>
      <c r="AR19" s="8">
        <v>50.3</v>
      </c>
      <c r="AS19" s="50">
        <v>49.8</v>
      </c>
      <c r="AT19" s="50">
        <v>0.5</v>
      </c>
      <c r="AU19" s="28">
        <v>115588</v>
      </c>
      <c r="AV19" s="38">
        <v>0.97171968525119379</v>
      </c>
      <c r="AW19" s="38">
        <v>0.64800087430223952</v>
      </c>
      <c r="AX19" s="38">
        <v>0.31474039948886945</v>
      </c>
      <c r="AY19" s="38">
        <v>8.8943439370502385E-3</v>
      </c>
      <c r="AZ19" s="38">
        <v>8.4067523034501309E-5</v>
      </c>
      <c r="BA19" s="38">
        <v>2.639720223283341E-2</v>
      </c>
      <c r="BB19" s="38">
        <v>1.8831125159728293E-3</v>
      </c>
      <c r="BC19" s="31">
        <v>5983.2855999999992</v>
      </c>
      <c r="BD19" s="50">
        <v>3.2833131014170545</v>
      </c>
      <c r="BE19" s="50">
        <v>5.13</v>
      </c>
      <c r="BF19" s="50">
        <v>1.8466868985829454</v>
      </c>
      <c r="BG19" s="8"/>
      <c r="BH19" s="58">
        <v>1790</v>
      </c>
      <c r="BI19" s="58">
        <v>1736</v>
      </c>
      <c r="BJ19" s="58">
        <v>1844</v>
      </c>
      <c r="BK19" s="28">
        <v>0</v>
      </c>
      <c r="BL19" s="28">
        <v>114.59487837601354</v>
      </c>
      <c r="BM19" s="40">
        <v>115</v>
      </c>
      <c r="BN19" s="28">
        <v>69.38808843259639</v>
      </c>
      <c r="BO19" s="28">
        <v>64.8</v>
      </c>
    </row>
    <row r="20" spans="1:67" x14ac:dyDescent="0.2">
      <c r="A20" s="29">
        <v>19</v>
      </c>
      <c r="B20" s="28">
        <v>67.184609908800752</v>
      </c>
      <c r="C20" s="65">
        <f t="shared" si="3"/>
        <v>0.67184609908800752</v>
      </c>
      <c r="D20" s="64">
        <v>50.9</v>
      </c>
      <c r="E20" s="27">
        <v>43827</v>
      </c>
      <c r="F20" s="28">
        <v>171383</v>
      </c>
      <c r="G20" s="29">
        <v>152</v>
      </c>
      <c r="H20" s="29">
        <v>22</v>
      </c>
      <c r="I20" s="3">
        <v>17</v>
      </c>
      <c r="J20" s="3">
        <v>21.9</v>
      </c>
      <c r="K20" s="3">
        <v>21.9</v>
      </c>
      <c r="L20" s="3">
        <f t="shared" si="1"/>
        <v>20.266666666666666</v>
      </c>
      <c r="M20" s="3">
        <f t="shared" si="0"/>
        <v>20.266666666666666</v>
      </c>
      <c r="N20" s="7">
        <v>-1</v>
      </c>
      <c r="O20" s="5"/>
      <c r="P20" s="30">
        <v>34850</v>
      </c>
      <c r="Q20" s="48">
        <v>46980</v>
      </c>
      <c r="R20" s="48">
        <v>32155</v>
      </c>
      <c r="S20" s="71">
        <f t="shared" si="2"/>
        <v>20025</v>
      </c>
      <c r="T20" s="31">
        <v>-20025</v>
      </c>
      <c r="U20" s="73">
        <v>-116.84356091327611</v>
      </c>
      <c r="V20" s="62">
        <v>-115</v>
      </c>
      <c r="W20" s="8">
        <v>25</v>
      </c>
      <c r="X20" s="8">
        <v>8</v>
      </c>
      <c r="Y20" s="41">
        <v>33</v>
      </c>
      <c r="Z20" s="42">
        <v>0.19255118652375092</v>
      </c>
      <c r="AA20" s="8">
        <v>33</v>
      </c>
      <c r="AB20" s="32">
        <v>1.9255118652375091E-4</v>
      </c>
      <c r="AC20" s="43">
        <v>640</v>
      </c>
      <c r="AD20" s="33">
        <v>3.7260210170872994E-3</v>
      </c>
      <c r="AE20" s="8"/>
      <c r="AF20" s="34">
        <v>171350</v>
      </c>
      <c r="AG20" s="35">
        <v>115143</v>
      </c>
      <c r="AH20" s="8">
        <v>73268</v>
      </c>
      <c r="AI20" s="8">
        <v>38975</v>
      </c>
      <c r="AJ20" s="8">
        <v>1387</v>
      </c>
      <c r="AK20" s="8">
        <v>13</v>
      </c>
      <c r="AL20" s="8">
        <v>1260</v>
      </c>
      <c r="AM20" s="8">
        <v>240</v>
      </c>
      <c r="AN20" s="36">
        <v>0.67184609908800752</v>
      </c>
      <c r="AO20" s="37">
        <v>0.64800000000000002</v>
      </c>
      <c r="AP20" s="44">
        <v>2.38460990880075E-2</v>
      </c>
      <c r="AQ20" s="45">
        <v>0.60801090813815628</v>
      </c>
      <c r="AR20" s="8">
        <v>50.9</v>
      </c>
      <c r="AS20" s="50">
        <v>49.8</v>
      </c>
      <c r="AT20" s="50">
        <v>1.1000000000000014</v>
      </c>
      <c r="AU20" s="28">
        <v>113643</v>
      </c>
      <c r="AV20" s="38">
        <v>0.98697272087751753</v>
      </c>
      <c r="AW20" s="38">
        <v>0.63632179116403076</v>
      </c>
      <c r="AX20" s="38">
        <v>0.33849213586583637</v>
      </c>
      <c r="AY20" s="38">
        <v>1.2045890761922131E-2</v>
      </c>
      <c r="AZ20" s="38">
        <v>1.1290308572818148E-4</v>
      </c>
      <c r="BA20" s="38">
        <v>1.0942914462885282E-2</v>
      </c>
      <c r="BB20" s="38">
        <v>2.0843646595971963E-3</v>
      </c>
      <c r="BC20" s="31">
        <v>5860.7786999999998</v>
      </c>
      <c r="BD20" s="50">
        <v>3.4167814594330275</v>
      </c>
      <c r="BE20" s="50">
        <v>5.13</v>
      </c>
      <c r="BF20" s="50">
        <v>1.7132185405669724</v>
      </c>
      <c r="BG20" s="8"/>
      <c r="BH20" s="58">
        <v>1790</v>
      </c>
      <c r="BI20" s="58">
        <v>1736</v>
      </c>
      <c r="BJ20" s="58">
        <v>1844</v>
      </c>
      <c r="BK20" s="28">
        <v>0</v>
      </c>
      <c r="BL20" s="28">
        <v>116.84356091327611</v>
      </c>
      <c r="BM20" s="40">
        <v>115</v>
      </c>
      <c r="BN20" s="28">
        <v>67.184609908800752</v>
      </c>
      <c r="BO20" s="28">
        <v>64.8</v>
      </c>
    </row>
    <row r="21" spans="1:67" x14ac:dyDescent="0.2">
      <c r="A21" s="29">
        <v>20</v>
      </c>
      <c r="B21" s="28">
        <v>73.392471549460168</v>
      </c>
      <c r="C21" s="65">
        <f t="shared" si="3"/>
        <v>0.7339247154946017</v>
      </c>
      <c r="D21" s="64">
        <v>50.4</v>
      </c>
      <c r="E21" s="39">
        <v>43828</v>
      </c>
      <c r="F21" s="28">
        <v>171350</v>
      </c>
      <c r="G21" s="29">
        <v>153</v>
      </c>
      <c r="H21" s="29">
        <v>22</v>
      </c>
      <c r="I21" s="3">
        <v>17</v>
      </c>
      <c r="J21" s="3">
        <v>21.5</v>
      </c>
      <c r="K21" s="3">
        <v>21.5</v>
      </c>
      <c r="L21" s="3">
        <f t="shared" si="1"/>
        <v>20</v>
      </c>
      <c r="M21" s="3">
        <f t="shared" si="0"/>
        <v>20</v>
      </c>
      <c r="N21" s="7">
        <v>-3</v>
      </c>
      <c r="O21" s="5"/>
      <c r="P21" s="30">
        <v>46980</v>
      </c>
      <c r="Q21" s="48">
        <v>59650</v>
      </c>
      <c r="R21" s="48">
        <v>32170</v>
      </c>
      <c r="S21" s="71">
        <f t="shared" si="2"/>
        <v>19500</v>
      </c>
      <c r="T21" s="31">
        <v>-19500</v>
      </c>
      <c r="U21" s="73">
        <v>-113.80215932302305</v>
      </c>
      <c r="V21" s="62">
        <v>-115</v>
      </c>
      <c r="W21" s="8">
        <v>26</v>
      </c>
      <c r="X21" s="8">
        <v>9</v>
      </c>
      <c r="Y21" s="41">
        <v>35</v>
      </c>
      <c r="Z21" s="42">
        <v>0.20426028596440035</v>
      </c>
      <c r="AA21" s="8">
        <v>31</v>
      </c>
      <c r="AB21" s="32">
        <v>1.8091625328275459E-4</v>
      </c>
      <c r="AC21" s="43">
        <v>671</v>
      </c>
      <c r="AD21" s="33">
        <v>3.9065001601024654E-3</v>
      </c>
      <c r="AE21" s="8"/>
      <c r="AF21" s="34">
        <v>171319</v>
      </c>
      <c r="AG21" s="35">
        <v>125758</v>
      </c>
      <c r="AH21" s="8">
        <v>81091</v>
      </c>
      <c r="AI21" s="8">
        <v>42286</v>
      </c>
      <c r="AJ21" s="8">
        <v>791</v>
      </c>
      <c r="AK21" s="8">
        <v>0</v>
      </c>
      <c r="AL21" s="8">
        <v>1260</v>
      </c>
      <c r="AM21" s="8">
        <v>330</v>
      </c>
      <c r="AN21" s="36">
        <v>0.7339247154946017</v>
      </c>
      <c r="AO21" s="37">
        <v>0.64800000000000002</v>
      </c>
      <c r="AP21" s="44">
        <v>8.5924715494601678E-2</v>
      </c>
      <c r="AQ21" s="45">
        <v>0.64057395830543606</v>
      </c>
      <c r="AR21" s="8">
        <v>50.4</v>
      </c>
      <c r="AS21" s="50">
        <v>49.8</v>
      </c>
      <c r="AT21" s="50">
        <v>0.60000000000000142</v>
      </c>
      <c r="AU21" s="28">
        <v>124168</v>
      </c>
      <c r="AV21" s="38">
        <v>0.98735666915822451</v>
      </c>
      <c r="AW21" s="38">
        <v>0.64481782471095284</v>
      </c>
      <c r="AX21" s="38">
        <v>0.33624898614799853</v>
      </c>
      <c r="AY21" s="38">
        <v>6.2898582992732075E-3</v>
      </c>
      <c r="AZ21" s="38">
        <v>0</v>
      </c>
      <c r="BA21" s="38">
        <v>1.001924330857679E-2</v>
      </c>
      <c r="BB21" s="38">
        <v>2.6240875331986833E-3</v>
      </c>
      <c r="BC21" s="31">
        <v>6338.2031999999999</v>
      </c>
      <c r="BD21" s="50">
        <v>3.076581703786335</v>
      </c>
      <c r="BE21" s="50">
        <v>5.13</v>
      </c>
      <c r="BF21" s="50">
        <v>2.0534182962136649</v>
      </c>
      <c r="BG21" s="8"/>
      <c r="BH21" s="58">
        <v>1790</v>
      </c>
      <c r="BI21" s="58">
        <v>1736</v>
      </c>
      <c r="BJ21" s="58">
        <v>1844</v>
      </c>
      <c r="BK21" s="28">
        <v>0</v>
      </c>
      <c r="BL21" s="28">
        <v>113.80215932302305</v>
      </c>
      <c r="BM21" s="40">
        <v>115</v>
      </c>
      <c r="BN21" s="28">
        <v>73.392471549460168</v>
      </c>
      <c r="BO21" s="28">
        <v>64.8</v>
      </c>
    </row>
    <row r="22" spans="1:67" x14ac:dyDescent="0.2">
      <c r="A22" s="29">
        <v>21</v>
      </c>
      <c r="B22" s="28">
        <v>76.821018100736055</v>
      </c>
      <c r="C22" s="65">
        <f t="shared" si="3"/>
        <v>0.76821018100736049</v>
      </c>
      <c r="D22" s="64">
        <v>50.7</v>
      </c>
      <c r="E22" s="27">
        <v>43829</v>
      </c>
      <c r="F22" s="28">
        <v>171319</v>
      </c>
      <c r="G22" s="29">
        <v>154</v>
      </c>
      <c r="H22" s="29">
        <v>22</v>
      </c>
      <c r="I22" s="3">
        <v>17</v>
      </c>
      <c r="J22" s="3">
        <v>21.7</v>
      </c>
      <c r="K22" s="3">
        <v>21.7</v>
      </c>
      <c r="L22" s="3">
        <f t="shared" si="1"/>
        <v>20.133333333333336</v>
      </c>
      <c r="M22" s="3">
        <f t="shared" si="0"/>
        <v>20.133333333333336</v>
      </c>
      <c r="N22" s="7">
        <v>7</v>
      </c>
      <c r="O22" s="5"/>
      <c r="P22" s="30">
        <v>59650</v>
      </c>
      <c r="Q22" s="48">
        <v>61550</v>
      </c>
      <c r="R22" s="48">
        <v>22100</v>
      </c>
      <c r="S22" s="71">
        <f t="shared" si="2"/>
        <v>20200</v>
      </c>
      <c r="T22" s="31">
        <v>-20200</v>
      </c>
      <c r="U22" s="73">
        <v>-117.90869664193697</v>
      </c>
      <c r="V22" s="62">
        <v>-115</v>
      </c>
      <c r="W22" s="8">
        <v>26</v>
      </c>
      <c r="X22" s="8">
        <v>8</v>
      </c>
      <c r="Y22" s="41">
        <v>34</v>
      </c>
      <c r="Z22" s="42">
        <v>0.19846018246662658</v>
      </c>
      <c r="AA22" s="8">
        <v>31</v>
      </c>
      <c r="AB22" s="32">
        <v>1.8094898989604188E-4</v>
      </c>
      <c r="AC22" s="43">
        <v>702</v>
      </c>
      <c r="AD22" s="33">
        <v>4.0869793031176318E-3</v>
      </c>
      <c r="AE22" s="8"/>
      <c r="AF22" s="34">
        <v>171288</v>
      </c>
      <c r="AG22" s="35">
        <v>131609</v>
      </c>
      <c r="AH22" s="8">
        <v>79157</v>
      </c>
      <c r="AI22" s="8">
        <v>48138</v>
      </c>
      <c r="AJ22" s="8">
        <v>1219</v>
      </c>
      <c r="AK22" s="8">
        <v>2</v>
      </c>
      <c r="AL22" s="8">
        <v>2820</v>
      </c>
      <c r="AM22" s="8">
        <v>273</v>
      </c>
      <c r="AN22" s="36">
        <v>0.76821018100736049</v>
      </c>
      <c r="AO22" s="37">
        <v>0.64800000000000002</v>
      </c>
      <c r="AP22" s="44">
        <v>0.12021018100736047</v>
      </c>
      <c r="AQ22" s="45">
        <v>0.66372336934891429</v>
      </c>
      <c r="AR22" s="8">
        <v>50.7</v>
      </c>
      <c r="AS22" s="50">
        <v>49.8</v>
      </c>
      <c r="AT22" s="50">
        <v>0.90000000000000568</v>
      </c>
      <c r="AU22" s="28">
        <v>128516</v>
      </c>
      <c r="AV22" s="38">
        <v>0.97649856772713117</v>
      </c>
      <c r="AW22" s="38">
        <v>0.6014558274890015</v>
      </c>
      <c r="AX22" s="38">
        <v>0.36576525921479536</v>
      </c>
      <c r="AY22" s="38">
        <v>9.2622844942215204E-3</v>
      </c>
      <c r="AZ22" s="38">
        <v>1.5196529112750648E-5</v>
      </c>
      <c r="BA22" s="38">
        <v>2.1427106048978413E-2</v>
      </c>
      <c r="BB22" s="38">
        <v>2.0743262238904635E-3</v>
      </c>
      <c r="BC22" s="31">
        <v>6672.5763000000006</v>
      </c>
      <c r="BD22" s="50">
        <v>3.0273164504690637</v>
      </c>
      <c r="BE22" s="50">
        <v>5.13</v>
      </c>
      <c r="BF22" s="50">
        <v>2.1026835495309362</v>
      </c>
      <c r="BG22" s="8"/>
      <c r="BH22" s="58">
        <v>1790</v>
      </c>
      <c r="BI22" s="58">
        <v>1736</v>
      </c>
      <c r="BJ22" s="58">
        <v>1844</v>
      </c>
      <c r="BK22" s="28">
        <v>0</v>
      </c>
      <c r="BL22" s="28">
        <v>117.90869664193697</v>
      </c>
      <c r="BM22" s="40">
        <v>115</v>
      </c>
      <c r="BN22" s="28">
        <v>76.821018100736055</v>
      </c>
      <c r="BO22" s="28">
        <v>64.8</v>
      </c>
    </row>
    <row r="23" spans="1:67" x14ac:dyDescent="0.2">
      <c r="A23" s="29">
        <v>22</v>
      </c>
      <c r="B23" s="28">
        <v>77.28153752743917</v>
      </c>
      <c r="C23" s="65">
        <f t="shared" si="3"/>
        <v>0.7728153752743917</v>
      </c>
      <c r="D23" s="64">
        <v>50.9</v>
      </c>
      <c r="E23" s="39">
        <v>43830</v>
      </c>
      <c r="F23" s="28">
        <v>171288</v>
      </c>
      <c r="G23" s="29">
        <v>155</v>
      </c>
      <c r="H23" s="29">
        <v>23</v>
      </c>
      <c r="I23" s="3">
        <v>17</v>
      </c>
      <c r="J23" s="3">
        <v>21.5</v>
      </c>
      <c r="K23" s="3">
        <v>21.5</v>
      </c>
      <c r="L23" s="3">
        <f t="shared" si="1"/>
        <v>20</v>
      </c>
      <c r="M23" s="3">
        <f t="shared" si="0"/>
        <v>20</v>
      </c>
      <c r="N23" s="7">
        <v>6</v>
      </c>
      <c r="O23" s="5"/>
      <c r="P23" s="30">
        <v>61550</v>
      </c>
      <c r="Q23" s="48">
        <v>41980</v>
      </c>
      <c r="R23" s="48"/>
      <c r="S23" s="71">
        <f t="shared" si="2"/>
        <v>19570</v>
      </c>
      <c r="T23" s="31">
        <v>-19570</v>
      </c>
      <c r="U23" s="73">
        <v>-114.25201998972491</v>
      </c>
      <c r="V23" s="62">
        <v>-118</v>
      </c>
      <c r="W23" s="8">
        <v>25</v>
      </c>
      <c r="X23" s="8">
        <v>9</v>
      </c>
      <c r="Y23" s="41">
        <v>34</v>
      </c>
      <c r="Z23" s="42">
        <v>0.19849610013544439</v>
      </c>
      <c r="AA23" s="8">
        <v>34</v>
      </c>
      <c r="AB23" s="32">
        <v>1.9849610013544439E-4</v>
      </c>
      <c r="AC23" s="43">
        <v>736</v>
      </c>
      <c r="AD23" s="33">
        <v>4.2849241696503943E-3</v>
      </c>
      <c r="AE23" s="8"/>
      <c r="AF23" s="34">
        <v>171254</v>
      </c>
      <c r="AG23" s="35">
        <v>132374</v>
      </c>
      <c r="AH23" s="8">
        <v>73882</v>
      </c>
      <c r="AI23" s="8">
        <v>53011</v>
      </c>
      <c r="AJ23" s="8">
        <v>1549</v>
      </c>
      <c r="AK23" s="8">
        <v>2</v>
      </c>
      <c r="AL23" s="8">
        <v>3510</v>
      </c>
      <c r="AM23" s="8">
        <v>420</v>
      </c>
      <c r="AN23" s="36">
        <v>0.7728153752743917</v>
      </c>
      <c r="AO23" s="37">
        <v>0.79900000000000004</v>
      </c>
      <c r="AP23" s="44">
        <v>-2.6184624725608341E-2</v>
      </c>
      <c r="AQ23" s="45">
        <v>0.70673748087901178</v>
      </c>
      <c r="AR23" s="8">
        <v>50.9</v>
      </c>
      <c r="AS23" s="50">
        <v>52.3</v>
      </c>
      <c r="AT23" s="50">
        <v>-1.3999999999999986</v>
      </c>
      <c r="AU23" s="28">
        <v>128444</v>
      </c>
      <c r="AV23" s="38">
        <v>0.9703113904543188</v>
      </c>
      <c r="AW23" s="38">
        <v>0.55813075075165819</v>
      </c>
      <c r="AX23" s="38">
        <v>0.40046383730944141</v>
      </c>
      <c r="AY23" s="38">
        <v>1.1701693686071282E-2</v>
      </c>
      <c r="AZ23" s="38">
        <v>1.5108707147929351E-5</v>
      </c>
      <c r="BA23" s="38">
        <v>2.6515781044616011E-2</v>
      </c>
      <c r="BB23" s="38">
        <v>3.1728285010651637E-3</v>
      </c>
      <c r="BC23" s="31">
        <v>6737.8365999999996</v>
      </c>
      <c r="BD23" s="50">
        <v>2.9044931128190319</v>
      </c>
      <c r="BE23" s="50">
        <v>4</v>
      </c>
      <c r="BF23" s="50">
        <v>1.0955068871809681</v>
      </c>
      <c r="BG23" s="8"/>
      <c r="BH23" s="58">
        <v>1830</v>
      </c>
      <c r="BI23" s="58">
        <v>1775</v>
      </c>
      <c r="BJ23" s="58">
        <v>1885</v>
      </c>
      <c r="BK23" s="28">
        <v>0</v>
      </c>
      <c r="BL23" s="28">
        <v>114.25201998972491</v>
      </c>
      <c r="BM23" s="40">
        <v>118</v>
      </c>
      <c r="BN23" s="28">
        <v>77.28153752743917</v>
      </c>
      <c r="BO23" s="28">
        <v>79.900000000000006</v>
      </c>
    </row>
    <row r="24" spans="1:67" x14ac:dyDescent="0.2">
      <c r="A24" s="29">
        <v>23</v>
      </c>
      <c r="B24" s="28">
        <v>83.745197192474336</v>
      </c>
      <c r="C24" s="65">
        <f t="shared" si="3"/>
        <v>0.83745197192474341</v>
      </c>
      <c r="D24" s="64">
        <v>51.2</v>
      </c>
      <c r="E24" s="27">
        <v>43831</v>
      </c>
      <c r="F24" s="28">
        <v>171254</v>
      </c>
      <c r="G24" s="29">
        <v>156</v>
      </c>
      <c r="H24" s="29">
        <v>23</v>
      </c>
      <c r="I24" s="3">
        <v>18</v>
      </c>
      <c r="J24" s="3">
        <v>21.8</v>
      </c>
      <c r="K24" s="3">
        <v>21.8</v>
      </c>
      <c r="L24" s="3">
        <f t="shared" si="1"/>
        <v>20.533333333333331</v>
      </c>
      <c r="M24" s="3">
        <f t="shared" si="0"/>
        <v>20.533333333333331</v>
      </c>
      <c r="N24" s="7">
        <v>0</v>
      </c>
      <c r="O24" s="5"/>
      <c r="P24" s="30">
        <v>41980</v>
      </c>
      <c r="Q24" s="48">
        <v>21995</v>
      </c>
      <c r="R24" s="48"/>
      <c r="S24" s="71">
        <f t="shared" si="2"/>
        <v>19985</v>
      </c>
      <c r="T24" s="31">
        <v>-19985</v>
      </c>
      <c r="U24" s="73">
        <v>-116.69800413421</v>
      </c>
      <c r="V24" s="62">
        <v>-118</v>
      </c>
      <c r="W24" s="8">
        <v>26</v>
      </c>
      <c r="X24" s="8">
        <v>8</v>
      </c>
      <c r="Y24" s="41">
        <v>34</v>
      </c>
      <c r="Z24" s="42">
        <v>0.19853550865965172</v>
      </c>
      <c r="AA24" s="8">
        <v>34</v>
      </c>
      <c r="AB24" s="32">
        <v>1.9853550865965173E-4</v>
      </c>
      <c r="AC24" s="43">
        <v>770</v>
      </c>
      <c r="AD24" s="33">
        <v>4.4828690361831576E-3</v>
      </c>
      <c r="AE24" s="8"/>
      <c r="AF24" s="34">
        <v>171220</v>
      </c>
      <c r="AG24" s="35">
        <v>143417</v>
      </c>
      <c r="AH24" s="8">
        <v>77935</v>
      </c>
      <c r="AI24" s="8">
        <v>60247</v>
      </c>
      <c r="AJ24" s="8">
        <v>1269</v>
      </c>
      <c r="AK24" s="8">
        <v>6</v>
      </c>
      <c r="AL24" s="8">
        <v>3510</v>
      </c>
      <c r="AM24" s="8">
        <v>450</v>
      </c>
      <c r="AN24" s="36">
        <v>0.83745197192474341</v>
      </c>
      <c r="AO24" s="37">
        <v>0.79900000000000004</v>
      </c>
      <c r="AP24" s="44">
        <v>3.8451971924743367E-2</v>
      </c>
      <c r="AQ24" s="45">
        <v>0.73306252505656555</v>
      </c>
      <c r="AR24" s="8">
        <v>51.2</v>
      </c>
      <c r="AS24" s="50">
        <v>52.3</v>
      </c>
      <c r="AT24" s="50">
        <v>-1.0999999999999943</v>
      </c>
      <c r="AU24" s="28">
        <v>139457</v>
      </c>
      <c r="AV24" s="38">
        <v>0.97238821060264824</v>
      </c>
      <c r="AW24" s="38">
        <v>0.54341535522288154</v>
      </c>
      <c r="AX24" s="38">
        <v>0.42008269591471026</v>
      </c>
      <c r="AY24" s="38">
        <v>8.8483234205150012E-3</v>
      </c>
      <c r="AZ24" s="38">
        <v>4.1836044541442085E-5</v>
      </c>
      <c r="BA24" s="38">
        <v>2.4474086056743623E-2</v>
      </c>
      <c r="BB24" s="38">
        <v>3.1377033406081566E-3</v>
      </c>
      <c r="BC24" s="31">
        <v>7342.9504000000006</v>
      </c>
      <c r="BD24" s="50">
        <v>2.7216580408877604</v>
      </c>
      <c r="BE24" s="50">
        <v>4</v>
      </c>
      <c r="BF24" s="50">
        <v>1.2783419591122396</v>
      </c>
      <c r="BG24" s="8"/>
      <c r="BH24" s="58">
        <v>1830</v>
      </c>
      <c r="BI24" s="58">
        <v>1775</v>
      </c>
      <c r="BJ24" s="58">
        <v>1885</v>
      </c>
      <c r="BK24" s="28">
        <v>0</v>
      </c>
      <c r="BL24" s="28">
        <v>116.69800413421</v>
      </c>
      <c r="BM24" s="40">
        <v>118</v>
      </c>
      <c r="BN24" s="28">
        <v>83.745197192474336</v>
      </c>
      <c r="BO24" s="28">
        <v>79.900000000000006</v>
      </c>
    </row>
    <row r="25" spans="1:67" x14ac:dyDescent="0.2">
      <c r="A25" s="29">
        <v>24</v>
      </c>
      <c r="B25" s="28">
        <v>82.933068566756219</v>
      </c>
      <c r="C25" s="65">
        <f t="shared" si="3"/>
        <v>0.82933068566756218</v>
      </c>
      <c r="D25" s="64">
        <v>51.4</v>
      </c>
      <c r="E25" s="39">
        <v>43832</v>
      </c>
      <c r="F25" s="28">
        <v>171220</v>
      </c>
      <c r="G25" s="29">
        <v>157</v>
      </c>
      <c r="H25" s="29">
        <v>23</v>
      </c>
      <c r="I25" s="3">
        <v>18</v>
      </c>
      <c r="J25" s="3">
        <v>21.7</v>
      </c>
      <c r="K25" s="3">
        <v>21.7</v>
      </c>
      <c r="L25" s="3">
        <f t="shared" si="1"/>
        <v>20.466666666666669</v>
      </c>
      <c r="M25" s="3">
        <f t="shared" si="0"/>
        <v>20.466666666666669</v>
      </c>
      <c r="N25" s="7">
        <v>3</v>
      </c>
      <c r="O25" s="5"/>
      <c r="P25" s="30">
        <v>21995</v>
      </c>
      <c r="Q25" s="48">
        <v>45150</v>
      </c>
      <c r="R25" s="48">
        <v>40210</v>
      </c>
      <c r="S25" s="71">
        <f t="shared" si="2"/>
        <v>17055</v>
      </c>
      <c r="T25" s="31">
        <v>-17055</v>
      </c>
      <c r="U25" s="73">
        <v>-99.608690573531121</v>
      </c>
      <c r="V25" s="62">
        <v>-118</v>
      </c>
      <c r="W25" s="8">
        <v>26</v>
      </c>
      <c r="X25" s="8">
        <v>8</v>
      </c>
      <c r="Y25" s="41">
        <v>34</v>
      </c>
      <c r="Z25" s="42">
        <v>0.19857493283494917</v>
      </c>
      <c r="AA25" s="8">
        <v>35</v>
      </c>
      <c r="AB25" s="32">
        <v>2.0441537203597711E-4</v>
      </c>
      <c r="AC25" s="43">
        <v>805</v>
      </c>
      <c r="AD25" s="33">
        <v>4.6866358105551193E-3</v>
      </c>
      <c r="AE25" s="8"/>
      <c r="AF25" s="34">
        <v>171185</v>
      </c>
      <c r="AG25" s="35">
        <v>141998</v>
      </c>
      <c r="AH25" s="8">
        <v>73785</v>
      </c>
      <c r="AI25" s="8">
        <v>63386</v>
      </c>
      <c r="AJ25" s="8">
        <v>1025</v>
      </c>
      <c r="AK25" s="8">
        <v>1</v>
      </c>
      <c r="AL25" s="8">
        <v>3510</v>
      </c>
      <c r="AM25" s="8">
        <v>291</v>
      </c>
      <c r="AN25" s="36">
        <v>0.82933068566756218</v>
      </c>
      <c r="AO25" s="37">
        <v>0.79900000000000004</v>
      </c>
      <c r="AP25" s="44">
        <v>3.0330685667562141E-2</v>
      </c>
      <c r="AQ25" s="45">
        <v>0.75820855896894734</v>
      </c>
      <c r="AR25" s="8">
        <v>51.4</v>
      </c>
      <c r="AS25" s="50">
        <v>52.3</v>
      </c>
      <c r="AT25" s="50">
        <v>-0.89999999999999858</v>
      </c>
      <c r="AU25" s="28">
        <v>138197</v>
      </c>
      <c r="AV25" s="38">
        <v>0.97323201735235709</v>
      </c>
      <c r="AW25" s="38">
        <v>0.51961999464781194</v>
      </c>
      <c r="AX25" s="38">
        <v>0.44638656882491301</v>
      </c>
      <c r="AY25" s="38">
        <v>7.2184115269229143E-3</v>
      </c>
      <c r="AZ25" s="38">
        <v>7.0423527091930871E-6</v>
      </c>
      <c r="BA25" s="38">
        <v>2.4718658009267737E-2</v>
      </c>
      <c r="BB25" s="38">
        <v>2.0493246383751886E-3</v>
      </c>
      <c r="BC25" s="31">
        <v>7298.6972000000005</v>
      </c>
      <c r="BD25" s="50">
        <v>2.3367183940717529</v>
      </c>
      <c r="BE25" s="50">
        <v>4</v>
      </c>
      <c r="BF25" s="50">
        <v>1.6632816059282471</v>
      </c>
      <c r="BG25" s="8"/>
      <c r="BH25" s="58">
        <v>1830</v>
      </c>
      <c r="BI25" s="58">
        <v>1775</v>
      </c>
      <c r="BJ25" s="58">
        <v>1885</v>
      </c>
      <c r="BK25" s="28">
        <v>0</v>
      </c>
      <c r="BL25" s="28">
        <v>99.608690573531121</v>
      </c>
      <c r="BM25" s="40">
        <v>118</v>
      </c>
      <c r="BN25" s="28">
        <v>82.933068566756219</v>
      </c>
      <c r="BO25" s="28">
        <v>79.900000000000006</v>
      </c>
    </row>
    <row r="26" spans="1:67" x14ac:dyDescent="0.2">
      <c r="A26" s="29">
        <v>25</v>
      </c>
      <c r="B26" s="28">
        <v>85.484125361451063</v>
      </c>
      <c r="C26" s="65">
        <f t="shared" si="3"/>
        <v>0.85484125361451069</v>
      </c>
      <c r="D26" s="64">
        <v>51.8</v>
      </c>
      <c r="E26" s="27">
        <v>43833</v>
      </c>
      <c r="F26" s="28">
        <v>171185</v>
      </c>
      <c r="G26" s="29">
        <v>158</v>
      </c>
      <c r="H26" s="29">
        <v>23</v>
      </c>
      <c r="I26" s="3">
        <v>18</v>
      </c>
      <c r="J26" s="3">
        <v>21.7</v>
      </c>
      <c r="K26" s="3">
        <v>21.7</v>
      </c>
      <c r="L26" s="3">
        <f t="shared" si="1"/>
        <v>20.466666666666669</v>
      </c>
      <c r="M26" s="3">
        <f t="shared" si="0"/>
        <v>20.466666666666669</v>
      </c>
      <c r="N26" s="7">
        <v>3</v>
      </c>
      <c r="O26" s="5"/>
      <c r="P26" s="30">
        <v>45150</v>
      </c>
      <c r="Q26" s="48">
        <v>62595</v>
      </c>
      <c r="R26" s="48">
        <v>36171</v>
      </c>
      <c r="S26" s="71">
        <f t="shared" si="2"/>
        <v>18726</v>
      </c>
      <c r="T26" s="31">
        <v>-18726</v>
      </c>
      <c r="U26" s="73">
        <v>-109.3904255629874</v>
      </c>
      <c r="V26" s="62">
        <v>-118</v>
      </c>
      <c r="W26" s="8">
        <v>25</v>
      </c>
      <c r="X26" s="8">
        <v>8</v>
      </c>
      <c r="Y26" s="41">
        <v>33</v>
      </c>
      <c r="Z26" s="42">
        <v>0.19277389958232322</v>
      </c>
      <c r="AA26" s="8">
        <v>30</v>
      </c>
      <c r="AB26" s="32">
        <v>1.7524899962029382E-4</v>
      </c>
      <c r="AC26" s="43">
        <v>835</v>
      </c>
      <c r="AD26" s="33">
        <v>4.8612930457310865E-3</v>
      </c>
      <c r="AE26" s="8"/>
      <c r="AF26" s="34">
        <v>171155</v>
      </c>
      <c r="AG26" s="35">
        <v>146336</v>
      </c>
      <c r="AH26" s="8">
        <v>71809</v>
      </c>
      <c r="AI26" s="8">
        <v>70412</v>
      </c>
      <c r="AJ26" s="8">
        <v>1312</v>
      </c>
      <c r="AK26" s="8">
        <v>3</v>
      </c>
      <c r="AL26" s="8">
        <v>2400</v>
      </c>
      <c r="AM26" s="8">
        <v>400</v>
      </c>
      <c r="AN26" s="36">
        <v>0.85484125361451058</v>
      </c>
      <c r="AO26" s="37">
        <v>0.79900000000000004</v>
      </c>
      <c r="AP26" s="44">
        <v>5.5841253614510533E-2</v>
      </c>
      <c r="AQ26" s="45">
        <v>0.78120289743873961</v>
      </c>
      <c r="AR26" s="8">
        <v>51.8</v>
      </c>
      <c r="AS26" s="50">
        <v>52.3</v>
      </c>
      <c r="AT26" s="50">
        <v>-0.5</v>
      </c>
      <c r="AU26" s="28">
        <v>143536</v>
      </c>
      <c r="AV26" s="38">
        <v>0.98086595232888696</v>
      </c>
      <c r="AW26" s="38">
        <v>0.49071315329105619</v>
      </c>
      <c r="AX26" s="38">
        <v>0.48116663022086159</v>
      </c>
      <c r="AY26" s="38">
        <v>8.9656680516072597E-3</v>
      </c>
      <c r="AZ26" s="38">
        <v>2.0500765361906844E-5</v>
      </c>
      <c r="BA26" s="38">
        <v>1.6400612289525475E-2</v>
      </c>
      <c r="BB26" s="38">
        <v>2.7334353815875794E-3</v>
      </c>
      <c r="BC26" s="31">
        <v>7580.2047999999995</v>
      </c>
      <c r="BD26" s="50">
        <v>2.4703818028768829</v>
      </c>
      <c r="BE26" s="50">
        <v>4</v>
      </c>
      <c r="BF26" s="50">
        <v>1.5296181971231171</v>
      </c>
      <c r="BG26" s="8"/>
      <c r="BH26" s="58">
        <v>1830</v>
      </c>
      <c r="BI26" s="58">
        <v>1775</v>
      </c>
      <c r="BJ26" s="58">
        <v>1885</v>
      </c>
      <c r="BK26" s="28">
        <v>0</v>
      </c>
      <c r="BL26" s="28">
        <v>109.3904255629874</v>
      </c>
      <c r="BM26" s="40">
        <v>118</v>
      </c>
      <c r="BN26" s="28">
        <v>85.484125361451063</v>
      </c>
      <c r="BO26" s="28">
        <v>79.900000000000006</v>
      </c>
    </row>
    <row r="27" spans="1:67" x14ac:dyDescent="0.2">
      <c r="A27" s="29">
        <v>26</v>
      </c>
      <c r="B27" s="28">
        <v>85.732231018667292</v>
      </c>
      <c r="C27" s="65">
        <f t="shared" si="3"/>
        <v>0.85732231018667293</v>
      </c>
      <c r="D27" s="64">
        <v>52.2</v>
      </c>
      <c r="E27" s="39">
        <v>43834</v>
      </c>
      <c r="F27" s="28">
        <v>171155</v>
      </c>
      <c r="G27" s="29">
        <v>159</v>
      </c>
      <c r="H27" s="29">
        <v>23</v>
      </c>
      <c r="I27" s="3">
        <v>17</v>
      </c>
      <c r="J27" s="3">
        <v>21.5</v>
      </c>
      <c r="K27" s="3">
        <v>21.5</v>
      </c>
      <c r="L27" s="3">
        <f t="shared" si="1"/>
        <v>20</v>
      </c>
      <c r="M27" s="3">
        <f t="shared" si="0"/>
        <v>20</v>
      </c>
      <c r="N27" s="7">
        <v>2</v>
      </c>
      <c r="O27" s="5"/>
      <c r="P27" s="30">
        <v>62595</v>
      </c>
      <c r="Q27" s="48">
        <v>44965</v>
      </c>
      <c r="R27" s="48"/>
      <c r="S27" s="71">
        <f t="shared" si="2"/>
        <v>17630</v>
      </c>
      <c r="T27" s="31">
        <v>-17630</v>
      </c>
      <c r="U27" s="73">
        <v>-103.00604715024393</v>
      </c>
      <c r="V27" s="62">
        <v>-118</v>
      </c>
      <c r="W27" s="8">
        <v>26</v>
      </c>
      <c r="X27" s="8">
        <v>7</v>
      </c>
      <c r="Y27" s="41">
        <v>33</v>
      </c>
      <c r="Z27" s="42">
        <v>0.19280768893692854</v>
      </c>
      <c r="AA27" s="8">
        <v>36</v>
      </c>
      <c r="AB27" s="32">
        <v>2.1033566065846747E-4</v>
      </c>
      <c r="AC27" s="43">
        <v>871</v>
      </c>
      <c r="AD27" s="33">
        <v>5.0708817279422466E-3</v>
      </c>
      <c r="AE27" s="8"/>
      <c r="AF27" s="34">
        <v>171119</v>
      </c>
      <c r="AG27" s="35">
        <v>146735</v>
      </c>
      <c r="AH27" s="8">
        <v>65034</v>
      </c>
      <c r="AI27" s="8">
        <v>77355</v>
      </c>
      <c r="AJ27" s="8">
        <v>1441</v>
      </c>
      <c r="AK27" s="8">
        <v>0</v>
      </c>
      <c r="AL27" s="8">
        <v>2600</v>
      </c>
      <c r="AM27" s="8">
        <v>305</v>
      </c>
      <c r="AN27" s="36">
        <v>0.85732231018667293</v>
      </c>
      <c r="AO27" s="37">
        <v>0.79900000000000004</v>
      </c>
      <c r="AP27" s="44">
        <v>5.8322310186672888E-2</v>
      </c>
      <c r="AQ27" s="45">
        <v>0.80769949902426319</v>
      </c>
      <c r="AR27" s="8">
        <v>52.2</v>
      </c>
      <c r="AS27" s="50">
        <v>52.3</v>
      </c>
      <c r="AT27" s="50">
        <v>-9.9999999999994316E-2</v>
      </c>
      <c r="AU27" s="28">
        <v>143830</v>
      </c>
      <c r="AV27" s="38">
        <v>0.98020240569734551</v>
      </c>
      <c r="AW27" s="38">
        <v>0.44320714212696355</v>
      </c>
      <c r="AX27" s="38">
        <v>0.52717483899546802</v>
      </c>
      <c r="AY27" s="38">
        <v>9.8204245749139614E-3</v>
      </c>
      <c r="AZ27" s="38">
        <v>0</v>
      </c>
      <c r="BA27" s="38">
        <v>1.7719017276041846E-2</v>
      </c>
      <c r="BB27" s="38">
        <v>2.0785770266126009E-3</v>
      </c>
      <c r="BC27" s="31">
        <v>7659.567</v>
      </c>
      <c r="BD27" s="50">
        <v>2.301696688598716</v>
      </c>
      <c r="BE27" s="50">
        <v>4</v>
      </c>
      <c r="BF27" s="50">
        <v>1.698303311401284</v>
      </c>
      <c r="BG27" s="8"/>
      <c r="BH27" s="58">
        <v>1830</v>
      </c>
      <c r="BI27" s="58">
        <v>1775</v>
      </c>
      <c r="BJ27" s="58">
        <v>1885</v>
      </c>
      <c r="BK27" s="28">
        <v>0</v>
      </c>
      <c r="BL27" s="28">
        <v>103.00604715024393</v>
      </c>
      <c r="BM27" s="40">
        <v>118</v>
      </c>
      <c r="BN27" s="28">
        <v>85.732231018667292</v>
      </c>
      <c r="BO27" s="28">
        <v>79.900000000000006</v>
      </c>
    </row>
    <row r="28" spans="1:67" x14ac:dyDescent="0.2">
      <c r="A28" s="29">
        <v>27</v>
      </c>
      <c r="B28" s="28">
        <v>84.985302625658164</v>
      </c>
      <c r="C28" s="65">
        <f t="shared" si="3"/>
        <v>0.84985302625658166</v>
      </c>
      <c r="D28" s="64">
        <v>52.3</v>
      </c>
      <c r="E28" s="27">
        <v>43835</v>
      </c>
      <c r="F28" s="28">
        <v>171119</v>
      </c>
      <c r="G28" s="29">
        <v>160</v>
      </c>
      <c r="H28" s="29">
        <v>23</v>
      </c>
      <c r="I28" s="3">
        <v>16</v>
      </c>
      <c r="J28" s="3">
        <v>21</v>
      </c>
      <c r="K28" s="3">
        <v>21</v>
      </c>
      <c r="L28" s="3">
        <f t="shared" si="1"/>
        <v>19.333333333333332</v>
      </c>
      <c r="M28" s="3">
        <f t="shared" si="0"/>
        <v>19.333333333333332</v>
      </c>
      <c r="N28" s="7">
        <v>-2</v>
      </c>
      <c r="O28" s="5"/>
      <c r="P28" s="30">
        <v>44965</v>
      </c>
      <c r="Q28" s="48">
        <v>27415</v>
      </c>
      <c r="R28" s="48"/>
      <c r="S28" s="71">
        <f t="shared" si="2"/>
        <v>17550</v>
      </c>
      <c r="T28" s="31">
        <v>-17550</v>
      </c>
      <c r="U28" s="73">
        <v>-102.56020663982375</v>
      </c>
      <c r="V28" s="62">
        <v>-118</v>
      </c>
      <c r="W28" s="8">
        <v>26</v>
      </c>
      <c r="X28" s="8">
        <v>7</v>
      </c>
      <c r="Y28" s="41">
        <v>33</v>
      </c>
      <c r="Z28" s="42">
        <v>0.19284825180137799</v>
      </c>
      <c r="AA28" s="8">
        <v>33</v>
      </c>
      <c r="AB28" s="32">
        <v>1.92848251801378E-4</v>
      </c>
      <c r="AC28" s="43">
        <v>904</v>
      </c>
      <c r="AD28" s="33">
        <v>5.2630046866358107E-3</v>
      </c>
      <c r="AE28" s="8"/>
      <c r="AF28" s="34">
        <v>171086</v>
      </c>
      <c r="AG28" s="35">
        <v>145426</v>
      </c>
      <c r="AH28" s="8">
        <v>62256</v>
      </c>
      <c r="AI28" s="8">
        <v>76988</v>
      </c>
      <c r="AJ28" s="8">
        <v>1525</v>
      </c>
      <c r="AK28" s="8">
        <v>0</v>
      </c>
      <c r="AL28" s="8">
        <v>4330</v>
      </c>
      <c r="AM28" s="8">
        <v>327</v>
      </c>
      <c r="AN28" s="36">
        <v>0.84985302625658166</v>
      </c>
      <c r="AO28" s="37">
        <v>0.79900000000000004</v>
      </c>
      <c r="AP28" s="44">
        <v>5.0853026256581613E-2</v>
      </c>
      <c r="AQ28" s="45">
        <v>0.8242606862759746</v>
      </c>
      <c r="AR28" s="8">
        <v>52.3</v>
      </c>
      <c r="AS28" s="50">
        <v>52.3</v>
      </c>
      <c r="AT28" s="50">
        <v>0</v>
      </c>
      <c r="AU28" s="28">
        <v>140769</v>
      </c>
      <c r="AV28" s="38">
        <v>0.96797684045493926</v>
      </c>
      <c r="AW28" s="38">
        <v>0.42809401345013959</v>
      </c>
      <c r="AX28" s="38">
        <v>0.52939639404233085</v>
      </c>
      <c r="AY28" s="38">
        <v>1.0486432962468884E-2</v>
      </c>
      <c r="AZ28" s="38">
        <v>0</v>
      </c>
      <c r="BA28" s="38">
        <v>2.9774593263928045E-2</v>
      </c>
      <c r="BB28" s="38">
        <v>2.2485662811326723E-3</v>
      </c>
      <c r="BC28" s="31">
        <v>7605.7798000000003</v>
      </c>
      <c r="BD28" s="50">
        <v>2.3074557062511856</v>
      </c>
      <c r="BE28" s="50">
        <v>4</v>
      </c>
      <c r="BF28" s="50">
        <v>1.6925442937488144</v>
      </c>
      <c r="BG28" s="8"/>
      <c r="BH28" s="58">
        <v>1830</v>
      </c>
      <c r="BI28" s="58">
        <v>1775</v>
      </c>
      <c r="BJ28" s="58">
        <v>1885</v>
      </c>
      <c r="BK28" s="28">
        <v>0</v>
      </c>
      <c r="BL28" s="28">
        <v>102.56020663982375</v>
      </c>
      <c r="BM28" s="40">
        <v>118</v>
      </c>
      <c r="BN28" s="28">
        <v>84.985302625658164</v>
      </c>
      <c r="BO28" s="28">
        <v>79.900000000000006</v>
      </c>
    </row>
    <row r="29" spans="1:67" x14ac:dyDescent="0.2">
      <c r="A29" s="29">
        <v>28</v>
      </c>
      <c r="B29" s="28">
        <v>89.576587213448207</v>
      </c>
      <c r="C29" s="65">
        <f t="shared" si="3"/>
        <v>0.89576587213448211</v>
      </c>
      <c r="D29" s="64">
        <v>52.5</v>
      </c>
      <c r="E29" s="39">
        <v>43836</v>
      </c>
      <c r="F29" s="28">
        <v>171086</v>
      </c>
      <c r="G29" s="29">
        <v>161</v>
      </c>
      <c r="H29" s="29">
        <v>23</v>
      </c>
      <c r="I29" s="3">
        <v>16</v>
      </c>
      <c r="J29" s="3">
        <v>21</v>
      </c>
      <c r="K29" s="3">
        <v>21</v>
      </c>
      <c r="L29" s="3">
        <f t="shared" si="1"/>
        <v>19.333333333333332</v>
      </c>
      <c r="M29" s="3">
        <f t="shared" si="0"/>
        <v>19.333333333333332</v>
      </c>
      <c r="N29" s="7">
        <v>0</v>
      </c>
      <c r="O29" s="5"/>
      <c r="P29" s="30">
        <v>27415</v>
      </c>
      <c r="Q29" s="48">
        <v>25980</v>
      </c>
      <c r="R29" s="48">
        <v>16041</v>
      </c>
      <c r="S29" s="71">
        <f t="shared" si="2"/>
        <v>17476</v>
      </c>
      <c r="T29" s="31">
        <v>-17476</v>
      </c>
      <c r="U29" s="73">
        <v>-102.14745800357714</v>
      </c>
      <c r="V29" s="62">
        <v>-118</v>
      </c>
      <c r="W29" s="8">
        <v>25</v>
      </c>
      <c r="X29" s="8">
        <v>8</v>
      </c>
      <c r="Y29" s="41">
        <v>33</v>
      </c>
      <c r="Z29" s="42">
        <v>0.19288544942309716</v>
      </c>
      <c r="AA29" s="8">
        <v>34</v>
      </c>
      <c r="AB29" s="32">
        <v>1.9873046304197888E-4</v>
      </c>
      <c r="AC29" s="43">
        <v>938</v>
      </c>
      <c r="AD29" s="33">
        <v>5.4609495531685731E-3</v>
      </c>
      <c r="AE29" s="8"/>
      <c r="AF29" s="34">
        <v>171052</v>
      </c>
      <c r="AG29" s="35">
        <v>153253</v>
      </c>
      <c r="AH29" s="8">
        <v>63678</v>
      </c>
      <c r="AI29" s="8">
        <v>83373</v>
      </c>
      <c r="AJ29" s="8">
        <v>2840</v>
      </c>
      <c r="AK29" s="8">
        <v>6</v>
      </c>
      <c r="AL29" s="8">
        <v>3060</v>
      </c>
      <c r="AM29" s="8">
        <v>296</v>
      </c>
      <c r="AN29" s="36">
        <v>0.89576587213448211</v>
      </c>
      <c r="AO29" s="37">
        <v>0.79900000000000004</v>
      </c>
      <c r="AP29" s="44">
        <v>9.6765872134482067E-2</v>
      </c>
      <c r="AQ29" s="45">
        <v>0.84248292786556345</v>
      </c>
      <c r="AR29" s="8">
        <v>52.5</v>
      </c>
      <c r="AS29" s="50">
        <v>52.3</v>
      </c>
      <c r="AT29" s="50">
        <v>0.20000000000000284</v>
      </c>
      <c r="AU29" s="28">
        <v>149897</v>
      </c>
      <c r="AV29" s="38">
        <v>0.97810157060546943</v>
      </c>
      <c r="AW29" s="38">
        <v>0.41550899492995241</v>
      </c>
      <c r="AX29" s="38">
        <v>0.54402197673128749</v>
      </c>
      <c r="AY29" s="38">
        <v>1.8531447997755347E-2</v>
      </c>
      <c r="AZ29" s="38">
        <v>3.9150946474131013E-5</v>
      </c>
      <c r="BA29" s="38">
        <v>1.9966982701806815E-2</v>
      </c>
      <c r="BB29" s="38">
        <v>1.9314466927237966E-3</v>
      </c>
      <c r="BC29" s="31">
        <v>8045.7825000000003</v>
      </c>
      <c r="BD29" s="50">
        <v>2.1720696526409955</v>
      </c>
      <c r="BE29" s="50">
        <v>4</v>
      </c>
      <c r="BF29" s="50">
        <v>1.8279303473590045</v>
      </c>
      <c r="BG29" s="8"/>
      <c r="BH29" s="58">
        <v>1830</v>
      </c>
      <c r="BI29" s="58">
        <v>1775</v>
      </c>
      <c r="BJ29" s="58">
        <v>1885</v>
      </c>
      <c r="BK29" s="28">
        <v>0</v>
      </c>
      <c r="BL29" s="28">
        <v>102.14745800357714</v>
      </c>
      <c r="BM29" s="40">
        <v>118</v>
      </c>
      <c r="BN29" s="28">
        <v>89.576587213448207</v>
      </c>
      <c r="BO29" s="28">
        <v>79.900000000000006</v>
      </c>
    </row>
    <row r="30" spans="1:67" x14ac:dyDescent="0.2">
      <c r="A30" s="29">
        <v>29</v>
      </c>
      <c r="B30" s="28">
        <v>93.134836190164393</v>
      </c>
      <c r="C30" s="65">
        <f t="shared" si="3"/>
        <v>0.93134836190164394</v>
      </c>
      <c r="D30" s="64">
        <v>53.2</v>
      </c>
      <c r="E30" s="27">
        <v>43837</v>
      </c>
      <c r="F30" s="28">
        <v>171052</v>
      </c>
      <c r="G30" s="29">
        <v>162</v>
      </c>
      <c r="H30" s="29">
        <v>24</v>
      </c>
      <c r="I30" s="3">
        <v>17</v>
      </c>
      <c r="J30" s="3">
        <v>21.4</v>
      </c>
      <c r="K30" s="3">
        <v>21.4</v>
      </c>
      <c r="L30" s="3">
        <f t="shared" si="1"/>
        <v>19.933333333333334</v>
      </c>
      <c r="M30" s="3">
        <f t="shared" si="0"/>
        <v>19.933333333333334</v>
      </c>
      <c r="N30" s="7">
        <v>1</v>
      </c>
      <c r="O30" s="5"/>
      <c r="P30" s="30">
        <v>25980</v>
      </c>
      <c r="Q30" s="48">
        <v>24010</v>
      </c>
      <c r="R30" s="48">
        <v>16056</v>
      </c>
      <c r="S30" s="71">
        <f t="shared" si="2"/>
        <v>18026</v>
      </c>
      <c r="T30" s="31">
        <v>-18026</v>
      </c>
      <c r="U30" s="73">
        <v>-105.3831583378154</v>
      </c>
      <c r="V30" s="62">
        <v>-120</v>
      </c>
      <c r="W30" s="8">
        <v>26</v>
      </c>
      <c r="X30" s="8">
        <v>8</v>
      </c>
      <c r="Y30" s="41">
        <v>34</v>
      </c>
      <c r="Z30" s="42">
        <v>0.19876996468910038</v>
      </c>
      <c r="AA30" s="8">
        <v>20</v>
      </c>
      <c r="AB30" s="32">
        <v>1.1692350864064729E-4</v>
      </c>
      <c r="AC30" s="43">
        <v>958</v>
      </c>
      <c r="AD30" s="33">
        <v>5.5773877099525512E-3</v>
      </c>
      <c r="AE30" s="8"/>
      <c r="AF30" s="34">
        <v>171032</v>
      </c>
      <c r="AG30" s="35">
        <v>159309</v>
      </c>
      <c r="AH30" s="8">
        <v>56958</v>
      </c>
      <c r="AI30" s="8">
        <v>94667</v>
      </c>
      <c r="AJ30" s="8">
        <v>3660</v>
      </c>
      <c r="AK30" s="8">
        <v>4</v>
      </c>
      <c r="AL30" s="8">
        <v>3720</v>
      </c>
      <c r="AM30" s="8">
        <v>300</v>
      </c>
      <c r="AN30" s="36">
        <v>0.93134836190164394</v>
      </c>
      <c r="AO30" s="37">
        <v>0.88</v>
      </c>
      <c r="AP30" s="44">
        <v>5.1348361901643935E-2</v>
      </c>
      <c r="AQ30" s="45">
        <v>0.86513049738374226</v>
      </c>
      <c r="AR30" s="8">
        <v>53.2</v>
      </c>
      <c r="AS30" s="50">
        <v>54.5</v>
      </c>
      <c r="AT30" s="50">
        <v>-1.2999999999999972</v>
      </c>
      <c r="AU30" s="28">
        <v>155289</v>
      </c>
      <c r="AV30" s="38">
        <v>0.97476602075212326</v>
      </c>
      <c r="AW30" s="38">
        <v>0.35753158955237935</v>
      </c>
      <c r="AX30" s="38">
        <v>0.59423510285043535</v>
      </c>
      <c r="AY30" s="38">
        <v>2.2974219912246012E-2</v>
      </c>
      <c r="AZ30" s="38">
        <v>2.5108437062563947E-5</v>
      </c>
      <c r="BA30" s="38">
        <v>2.3350846468184472E-2</v>
      </c>
      <c r="BB30" s="38">
        <v>1.883132779692296E-3</v>
      </c>
      <c r="BC30" s="31">
        <v>8475.238800000001</v>
      </c>
      <c r="BD30" s="50">
        <v>2.1269017222263988</v>
      </c>
      <c r="BE30" s="50">
        <v>3.45</v>
      </c>
      <c r="BF30" s="50">
        <v>1.3230982777736013</v>
      </c>
      <c r="BG30" s="8"/>
      <c r="BH30" s="58">
        <v>1870</v>
      </c>
      <c r="BI30" s="58">
        <v>1814</v>
      </c>
      <c r="BJ30" s="58">
        <v>1926</v>
      </c>
      <c r="BK30" s="28">
        <v>0</v>
      </c>
      <c r="BL30" s="28">
        <v>105.3831583378154</v>
      </c>
      <c r="BM30" s="40">
        <v>120</v>
      </c>
      <c r="BN30" s="28">
        <v>93.134836190164393</v>
      </c>
      <c r="BO30" s="28">
        <v>88</v>
      </c>
    </row>
    <row r="31" spans="1:67" x14ac:dyDescent="0.2">
      <c r="A31" s="29">
        <v>30</v>
      </c>
      <c r="B31" s="28">
        <v>83.314818279620184</v>
      </c>
      <c r="C31" s="65">
        <f t="shared" si="3"/>
        <v>0.83314818279620184</v>
      </c>
      <c r="D31" s="64">
        <v>53.4</v>
      </c>
      <c r="E31" s="39">
        <v>43838</v>
      </c>
      <c r="F31" s="28">
        <v>171032</v>
      </c>
      <c r="G31" s="29">
        <v>163</v>
      </c>
      <c r="H31" s="29">
        <v>24</v>
      </c>
      <c r="I31" s="3">
        <v>18</v>
      </c>
      <c r="J31" s="3">
        <v>22.1</v>
      </c>
      <c r="K31" s="3">
        <v>22.1</v>
      </c>
      <c r="L31" s="3">
        <f t="shared" si="1"/>
        <v>20.733333333333334</v>
      </c>
      <c r="M31" s="3">
        <f t="shared" si="0"/>
        <v>20.733333333333334</v>
      </c>
      <c r="N31" s="7">
        <v>3</v>
      </c>
      <c r="O31" s="5"/>
      <c r="P31" s="30">
        <v>24010</v>
      </c>
      <c r="Q31" s="48">
        <v>28530</v>
      </c>
      <c r="R31" s="48">
        <v>24144</v>
      </c>
      <c r="S31" s="71">
        <f t="shared" si="2"/>
        <v>19624</v>
      </c>
      <c r="T31" s="31">
        <v>-19624</v>
      </c>
      <c r="U31" s="73">
        <v>-114.73876233687264</v>
      </c>
      <c r="V31" s="62">
        <v>-120</v>
      </c>
      <c r="W31" s="8">
        <v>25</v>
      </c>
      <c r="X31" s="8">
        <v>7</v>
      </c>
      <c r="Y31" s="41">
        <v>32</v>
      </c>
      <c r="Z31" s="42">
        <v>0.18709949015388933</v>
      </c>
      <c r="AA31" s="8">
        <v>29</v>
      </c>
      <c r="AB31" s="32">
        <v>1.695589129519622E-4</v>
      </c>
      <c r="AC31" s="43">
        <v>987</v>
      </c>
      <c r="AD31" s="33">
        <v>5.74622303728932E-3</v>
      </c>
      <c r="AE31" s="8"/>
      <c r="AF31" s="34">
        <v>171003</v>
      </c>
      <c r="AG31" s="35">
        <v>142495</v>
      </c>
      <c r="AH31" s="8">
        <v>52107</v>
      </c>
      <c r="AI31" s="8">
        <v>84537</v>
      </c>
      <c r="AJ31" s="8">
        <v>2345</v>
      </c>
      <c r="AK31" s="8">
        <v>481</v>
      </c>
      <c r="AL31" s="8">
        <v>2760</v>
      </c>
      <c r="AM31" s="8">
        <v>265</v>
      </c>
      <c r="AN31" s="36">
        <v>0.83314818279620184</v>
      </c>
      <c r="AO31" s="37">
        <v>0.88</v>
      </c>
      <c r="AP31" s="44">
        <v>-4.6851817203798163E-2</v>
      </c>
      <c r="AQ31" s="45">
        <v>0.86451567036537924</v>
      </c>
      <c r="AR31" s="8">
        <v>53.4</v>
      </c>
      <c r="AS31" s="50">
        <v>54.5</v>
      </c>
      <c r="AT31" s="50">
        <v>-1.1000000000000014</v>
      </c>
      <c r="AU31" s="28">
        <v>139470</v>
      </c>
      <c r="AV31" s="38">
        <v>0.97877118495385806</v>
      </c>
      <c r="AW31" s="38">
        <v>0.36567598863118006</v>
      </c>
      <c r="AX31" s="38">
        <v>0.59326292150601778</v>
      </c>
      <c r="AY31" s="38">
        <v>1.6456717779571212E-2</v>
      </c>
      <c r="AZ31" s="38">
        <v>3.3755570370890206E-3</v>
      </c>
      <c r="BA31" s="38">
        <v>1.9369100670198956E-2</v>
      </c>
      <c r="BB31" s="38">
        <v>1.8597143759430156E-3</v>
      </c>
      <c r="BC31" s="31">
        <v>7609.2330000000002</v>
      </c>
      <c r="BD31" s="50">
        <v>2.5789721513324668</v>
      </c>
      <c r="BE31" s="50">
        <v>3.45</v>
      </c>
      <c r="BF31" s="50">
        <v>0.87102784866753336</v>
      </c>
      <c r="BG31" s="8"/>
      <c r="BH31" s="58">
        <v>1870</v>
      </c>
      <c r="BI31" s="58">
        <v>1814</v>
      </c>
      <c r="BJ31" s="58">
        <v>1926</v>
      </c>
      <c r="BK31" s="28">
        <v>0</v>
      </c>
      <c r="BL31" s="28">
        <v>114.73876233687264</v>
      </c>
      <c r="BM31" s="40">
        <v>120</v>
      </c>
      <c r="BN31" s="28">
        <v>83.314818279620184</v>
      </c>
      <c r="BO31" s="28">
        <v>88</v>
      </c>
    </row>
    <row r="32" spans="1:67" x14ac:dyDescent="0.2">
      <c r="A32" s="29">
        <v>31</v>
      </c>
      <c r="B32" s="28">
        <v>98.80586890288474</v>
      </c>
      <c r="C32" s="65">
        <f t="shared" si="3"/>
        <v>0.98805868902884741</v>
      </c>
      <c r="D32" s="64">
        <v>53.6</v>
      </c>
      <c r="E32" s="27">
        <v>43839</v>
      </c>
      <c r="F32" s="28">
        <v>171003</v>
      </c>
      <c r="G32" s="29">
        <v>164</v>
      </c>
      <c r="H32" s="29">
        <v>24</v>
      </c>
      <c r="I32" s="3">
        <v>18</v>
      </c>
      <c r="J32" s="3">
        <v>22.4</v>
      </c>
      <c r="K32" s="3">
        <v>22.4</v>
      </c>
      <c r="L32" s="3">
        <f t="shared" si="1"/>
        <v>20.933333333333334</v>
      </c>
      <c r="M32" s="3">
        <f t="shared" si="0"/>
        <v>20.933333333333334</v>
      </c>
      <c r="N32" s="7">
        <v>4</v>
      </c>
      <c r="O32" s="5"/>
      <c r="P32" s="30">
        <v>28530</v>
      </c>
      <c r="Q32" s="48">
        <v>35195</v>
      </c>
      <c r="R32" s="48">
        <v>24096</v>
      </c>
      <c r="S32" s="71">
        <f t="shared" si="2"/>
        <v>17431</v>
      </c>
      <c r="T32" s="31">
        <v>-17431</v>
      </c>
      <c r="U32" s="73">
        <v>-101.93388420086197</v>
      </c>
      <c r="V32" s="62">
        <v>-120</v>
      </c>
      <c r="W32" s="8">
        <v>26</v>
      </c>
      <c r="X32" s="8">
        <v>8</v>
      </c>
      <c r="Y32" s="41">
        <v>34</v>
      </c>
      <c r="Z32" s="42">
        <v>0.19882692116512576</v>
      </c>
      <c r="AA32" s="8">
        <v>24</v>
      </c>
      <c r="AB32" s="32">
        <v>1.4034841494008876E-4</v>
      </c>
      <c r="AC32" s="43">
        <v>1011</v>
      </c>
      <c r="AD32" s="33">
        <v>5.8859488254300934E-3</v>
      </c>
      <c r="AE32" s="8"/>
      <c r="AF32" s="34">
        <v>170979</v>
      </c>
      <c r="AG32" s="35">
        <v>168961</v>
      </c>
      <c r="AH32" s="8">
        <v>62206</v>
      </c>
      <c r="AI32" s="8">
        <v>97250</v>
      </c>
      <c r="AJ32" s="8">
        <v>3325</v>
      </c>
      <c r="AK32" s="8">
        <v>960</v>
      </c>
      <c r="AL32" s="8">
        <v>4920</v>
      </c>
      <c r="AM32" s="8">
        <v>300</v>
      </c>
      <c r="AN32" s="36">
        <v>0.98805868902884741</v>
      </c>
      <c r="AO32" s="37">
        <v>0.88</v>
      </c>
      <c r="AP32" s="44">
        <v>0.10805868902884741</v>
      </c>
      <c r="AQ32" s="45">
        <v>0.88719109941699137</v>
      </c>
      <c r="AR32" s="8">
        <v>53.6</v>
      </c>
      <c r="AS32" s="50">
        <v>54.5</v>
      </c>
      <c r="AT32" s="50">
        <v>-0.89999999999999858</v>
      </c>
      <c r="AU32" s="28">
        <v>163741</v>
      </c>
      <c r="AV32" s="38">
        <v>0.96910529648853883</v>
      </c>
      <c r="AW32" s="38">
        <v>0.36816780203715649</v>
      </c>
      <c r="AX32" s="38">
        <v>0.57557661235433033</v>
      </c>
      <c r="AY32" s="38">
        <v>1.9679097543220034E-2</v>
      </c>
      <c r="AZ32" s="38">
        <v>5.6817845538319495E-3</v>
      </c>
      <c r="BA32" s="38">
        <v>2.9119145838388739E-2</v>
      </c>
      <c r="BB32" s="38">
        <v>1.7755576730724841E-3</v>
      </c>
      <c r="BC32" s="31">
        <v>9056.3096000000005</v>
      </c>
      <c r="BD32" s="50">
        <v>1.9247354352814969</v>
      </c>
      <c r="BE32" s="50">
        <v>3.45</v>
      </c>
      <c r="BF32" s="50">
        <v>1.5252645647185032</v>
      </c>
      <c r="BG32" s="8"/>
      <c r="BH32" s="58">
        <v>1870</v>
      </c>
      <c r="BI32" s="58">
        <v>1814</v>
      </c>
      <c r="BJ32" s="58">
        <v>1926</v>
      </c>
      <c r="BK32" s="28">
        <v>0</v>
      </c>
      <c r="BL32" s="28">
        <v>101.93388420086197</v>
      </c>
      <c r="BM32" s="40">
        <v>120</v>
      </c>
      <c r="BN32" s="28">
        <v>98.80586890288474</v>
      </c>
      <c r="BO32" s="28">
        <v>88</v>
      </c>
    </row>
    <row r="33" spans="1:67" x14ac:dyDescent="0.2">
      <c r="A33" s="29">
        <v>32</v>
      </c>
      <c r="B33" s="28">
        <v>85.765503365910433</v>
      </c>
      <c r="C33" s="65">
        <f t="shared" si="3"/>
        <v>0.85765503365910434</v>
      </c>
      <c r="D33" s="64">
        <v>53.7</v>
      </c>
      <c r="E33" s="39">
        <v>43840</v>
      </c>
      <c r="F33" s="28">
        <v>170979</v>
      </c>
      <c r="G33" s="29">
        <v>165</v>
      </c>
      <c r="H33" s="29">
        <v>24</v>
      </c>
      <c r="I33" s="3">
        <v>17</v>
      </c>
      <c r="J33" s="3">
        <v>22.3</v>
      </c>
      <c r="K33" s="3">
        <v>22.3</v>
      </c>
      <c r="L33" s="3">
        <f t="shared" si="1"/>
        <v>20.533333333333331</v>
      </c>
      <c r="M33" s="3">
        <f t="shared" si="0"/>
        <v>20.533333333333331</v>
      </c>
      <c r="N33" s="7">
        <v>4</v>
      </c>
      <c r="O33" s="5"/>
      <c r="P33" s="30">
        <v>35195</v>
      </c>
      <c r="Q33" s="48">
        <v>15780</v>
      </c>
      <c r="R33" s="48"/>
      <c r="S33" s="71">
        <f t="shared" si="2"/>
        <v>19415</v>
      </c>
      <c r="T33" s="31">
        <v>-19415</v>
      </c>
      <c r="U33" s="73">
        <v>-113.55195667304172</v>
      </c>
      <c r="V33" s="62">
        <v>-120</v>
      </c>
      <c r="W33" s="8">
        <v>27</v>
      </c>
      <c r="X33" s="8">
        <v>8</v>
      </c>
      <c r="Y33" s="41">
        <v>35</v>
      </c>
      <c r="Z33" s="42">
        <v>0.20470350159961165</v>
      </c>
      <c r="AA33" s="8">
        <v>20</v>
      </c>
      <c r="AB33" s="32">
        <v>1.1697342948549237E-4</v>
      </c>
      <c r="AC33" s="43">
        <v>1031</v>
      </c>
      <c r="AD33" s="33">
        <v>6.0023869822140715E-3</v>
      </c>
      <c r="AE33" s="8"/>
      <c r="AF33" s="34">
        <v>170959</v>
      </c>
      <c r="AG33" s="35">
        <v>146641</v>
      </c>
      <c r="AH33" s="8">
        <v>58158</v>
      </c>
      <c r="AI33" s="8">
        <v>79656</v>
      </c>
      <c r="AJ33" s="8">
        <v>2819</v>
      </c>
      <c r="AK33" s="8">
        <v>2160</v>
      </c>
      <c r="AL33" s="8">
        <v>3600</v>
      </c>
      <c r="AM33" s="8">
        <v>248</v>
      </c>
      <c r="AN33" s="36">
        <v>0.85765503365910434</v>
      </c>
      <c r="AO33" s="37">
        <v>0.88</v>
      </c>
      <c r="AP33" s="44">
        <v>-2.2344966340895667E-2</v>
      </c>
      <c r="AQ33" s="45">
        <v>0.88759306799479065</v>
      </c>
      <c r="AR33" s="8">
        <v>53.7</v>
      </c>
      <c r="AS33" s="50">
        <v>54.5</v>
      </c>
      <c r="AT33" s="50">
        <v>-0.79999999999999716</v>
      </c>
      <c r="AU33" s="28">
        <v>142793</v>
      </c>
      <c r="AV33" s="38">
        <v>0.97375904419637072</v>
      </c>
      <c r="AW33" s="38">
        <v>0.39660122339591247</v>
      </c>
      <c r="AX33" s="38">
        <v>0.54320415163562719</v>
      </c>
      <c r="AY33" s="38">
        <v>1.9223818713729447E-2</v>
      </c>
      <c r="AZ33" s="38">
        <v>1.4729850451101671E-2</v>
      </c>
      <c r="BA33" s="38">
        <v>2.4549750751836116E-2</v>
      </c>
      <c r="BB33" s="38">
        <v>1.6912050517931547E-3</v>
      </c>
      <c r="BC33" s="31">
        <v>7874.6217000000006</v>
      </c>
      <c r="BD33" s="50">
        <v>2.4655152640538907</v>
      </c>
      <c r="BE33" s="50">
        <v>3.45</v>
      </c>
      <c r="BF33" s="50">
        <v>0.98448473594610952</v>
      </c>
      <c r="BG33" s="8"/>
      <c r="BH33" s="58">
        <v>1870</v>
      </c>
      <c r="BI33" s="58">
        <v>1814</v>
      </c>
      <c r="BJ33" s="58">
        <v>1926</v>
      </c>
      <c r="BK33" s="28">
        <v>0</v>
      </c>
      <c r="BL33" s="28">
        <v>113.55195667304172</v>
      </c>
      <c r="BM33" s="40">
        <v>120</v>
      </c>
      <c r="BN33" s="28">
        <v>85.765503365910433</v>
      </c>
      <c r="BO33" s="28">
        <v>88</v>
      </c>
    </row>
    <row r="34" spans="1:67" x14ac:dyDescent="0.2">
      <c r="A34" s="29">
        <v>33</v>
      </c>
      <c r="B34" s="28">
        <v>95.081861732930122</v>
      </c>
      <c r="C34" s="65">
        <f t="shared" si="3"/>
        <v>0.95081861732930117</v>
      </c>
      <c r="D34" s="64">
        <v>53.9</v>
      </c>
      <c r="E34" s="27">
        <v>43841</v>
      </c>
      <c r="F34" s="28">
        <v>170959</v>
      </c>
      <c r="G34" s="29">
        <v>166</v>
      </c>
      <c r="H34" s="29">
        <v>24</v>
      </c>
      <c r="I34" s="3">
        <v>17</v>
      </c>
      <c r="J34" s="3">
        <v>22.4</v>
      </c>
      <c r="K34" s="3">
        <v>22.4</v>
      </c>
      <c r="L34" s="3">
        <f t="shared" si="1"/>
        <v>20.599999999999998</v>
      </c>
      <c r="M34" s="3">
        <f t="shared" si="0"/>
        <v>20.599999999999998</v>
      </c>
      <c r="N34" s="7">
        <v>3</v>
      </c>
      <c r="O34" s="5"/>
      <c r="P34" s="30">
        <v>15780</v>
      </c>
      <c r="Q34" s="48">
        <v>20915</v>
      </c>
      <c r="R34" s="48">
        <v>24126</v>
      </c>
      <c r="S34" s="71">
        <f t="shared" si="2"/>
        <v>18991</v>
      </c>
      <c r="T34" s="31">
        <v>-18991</v>
      </c>
      <c r="U34" s="73">
        <v>-111.08511397469569</v>
      </c>
      <c r="V34" s="62">
        <v>-120</v>
      </c>
      <c r="W34" s="8">
        <v>26</v>
      </c>
      <c r="X34" s="8">
        <v>8</v>
      </c>
      <c r="Y34" s="41">
        <v>34</v>
      </c>
      <c r="Z34" s="42">
        <v>0.19887809357799238</v>
      </c>
      <c r="AA34" s="8">
        <v>16</v>
      </c>
      <c r="AB34" s="32">
        <v>9.3589691095525833E-5</v>
      </c>
      <c r="AC34" s="43">
        <v>1047</v>
      </c>
      <c r="AD34" s="33">
        <v>6.0955375076412544E-3</v>
      </c>
      <c r="AE34" s="8"/>
      <c r="AF34" s="34">
        <v>170943</v>
      </c>
      <c r="AG34" s="35">
        <v>162551</v>
      </c>
      <c r="AH34" s="8">
        <v>64453</v>
      </c>
      <c r="AI34" s="8">
        <v>90102</v>
      </c>
      <c r="AJ34" s="8">
        <v>3755</v>
      </c>
      <c r="AK34" s="8">
        <v>1</v>
      </c>
      <c r="AL34" s="8">
        <v>3930</v>
      </c>
      <c r="AM34" s="8">
        <v>310</v>
      </c>
      <c r="AN34" s="36">
        <v>0.95081861732930117</v>
      </c>
      <c r="AO34" s="37">
        <v>0.88</v>
      </c>
      <c r="AP34" s="44">
        <v>7.081861732930117E-2</v>
      </c>
      <c r="AQ34" s="45">
        <v>0.90094968330088043</v>
      </c>
      <c r="AR34" s="8">
        <v>53.9</v>
      </c>
      <c r="AS34" s="50">
        <v>54.5</v>
      </c>
      <c r="AT34" s="50">
        <v>-0.60000000000000142</v>
      </c>
      <c r="AU34" s="28">
        <v>158311</v>
      </c>
      <c r="AV34" s="38">
        <v>0.973915878708836</v>
      </c>
      <c r="AW34" s="38">
        <v>0.39650940320268718</v>
      </c>
      <c r="AX34" s="38">
        <v>0.55429988126803276</v>
      </c>
      <c r="AY34" s="38">
        <v>2.3100442322717178E-2</v>
      </c>
      <c r="AZ34" s="38">
        <v>6.1519153988594349E-6</v>
      </c>
      <c r="BA34" s="38">
        <v>2.4177027517517578E-2</v>
      </c>
      <c r="BB34" s="38">
        <v>1.9070937736464248E-3</v>
      </c>
      <c r="BC34" s="31">
        <v>8761.4989000000005</v>
      </c>
      <c r="BD34" s="50">
        <v>2.1675514905332007</v>
      </c>
      <c r="BE34" s="50">
        <v>3.45</v>
      </c>
      <c r="BF34" s="50">
        <v>1.2824485094667994</v>
      </c>
      <c r="BG34" s="8"/>
      <c r="BH34" s="58">
        <v>1870</v>
      </c>
      <c r="BI34" s="58">
        <v>1814</v>
      </c>
      <c r="BJ34" s="58">
        <v>1926</v>
      </c>
      <c r="BK34" s="28">
        <v>0</v>
      </c>
      <c r="BL34" s="28">
        <v>111.08511397469569</v>
      </c>
      <c r="BM34" s="40">
        <v>120</v>
      </c>
      <c r="BN34" s="28">
        <v>95.081861732930122</v>
      </c>
      <c r="BO34" s="28">
        <v>88</v>
      </c>
    </row>
    <row r="35" spans="1:67" x14ac:dyDescent="0.2">
      <c r="A35" s="29">
        <v>34</v>
      </c>
      <c r="B35" s="28">
        <v>87.818746599743776</v>
      </c>
      <c r="C35" s="65">
        <f t="shared" si="3"/>
        <v>0.8781874659974378</v>
      </c>
      <c r="D35" s="64">
        <v>54.1</v>
      </c>
      <c r="E35" s="39">
        <v>43842</v>
      </c>
      <c r="F35" s="28">
        <v>170943</v>
      </c>
      <c r="G35" s="29">
        <v>167</v>
      </c>
      <c r="H35" s="29">
        <v>24</v>
      </c>
      <c r="I35" s="3">
        <v>17</v>
      </c>
      <c r="J35" s="3">
        <v>22.3</v>
      </c>
      <c r="K35" s="3">
        <v>22.3</v>
      </c>
      <c r="L35" s="3">
        <f t="shared" si="1"/>
        <v>20.533333333333331</v>
      </c>
      <c r="M35" s="3">
        <f t="shared" si="0"/>
        <v>20.533333333333331</v>
      </c>
      <c r="N35" s="7">
        <v>5</v>
      </c>
      <c r="O35" s="5"/>
      <c r="P35" s="30">
        <v>20915</v>
      </c>
      <c r="Q35" s="48">
        <v>18255</v>
      </c>
      <c r="R35" s="48">
        <v>16061</v>
      </c>
      <c r="S35" s="71">
        <f t="shared" si="2"/>
        <v>18721</v>
      </c>
      <c r="T35" s="31">
        <v>-18721</v>
      </c>
      <c r="U35" s="73">
        <v>-109.51603750957922</v>
      </c>
      <c r="V35" s="62">
        <v>-120</v>
      </c>
      <c r="W35" s="8">
        <v>26</v>
      </c>
      <c r="X35" s="8">
        <v>7</v>
      </c>
      <c r="Y35" s="41">
        <v>33</v>
      </c>
      <c r="Z35" s="42">
        <v>0.19304680507537603</v>
      </c>
      <c r="AA35" s="8">
        <v>38</v>
      </c>
      <c r="AB35" s="32">
        <v>2.222963209958875E-4</v>
      </c>
      <c r="AC35" s="43">
        <v>1085</v>
      </c>
      <c r="AD35" s="33">
        <v>6.3167700055308121E-3</v>
      </c>
      <c r="AE35" s="8"/>
      <c r="AF35" s="34">
        <v>170905</v>
      </c>
      <c r="AG35" s="35">
        <v>150120</v>
      </c>
      <c r="AH35" s="8">
        <v>56356</v>
      </c>
      <c r="AI35" s="8">
        <v>85990</v>
      </c>
      <c r="AJ35" s="8">
        <v>3559</v>
      </c>
      <c r="AK35" s="8">
        <v>1</v>
      </c>
      <c r="AL35" s="8">
        <v>3930</v>
      </c>
      <c r="AM35" s="8">
        <v>284</v>
      </c>
      <c r="AN35" s="36">
        <v>0.87818746599743769</v>
      </c>
      <c r="AO35" s="37">
        <v>0.88</v>
      </c>
      <c r="AP35" s="44">
        <v>-1.812534002562316E-3</v>
      </c>
      <c r="AQ35" s="45">
        <v>0.90499746040671691</v>
      </c>
      <c r="AR35" s="8">
        <v>54.1</v>
      </c>
      <c r="AS35" s="50">
        <v>54.5</v>
      </c>
      <c r="AT35" s="50">
        <v>-0.39999999999999858</v>
      </c>
      <c r="AU35" s="28">
        <v>145906</v>
      </c>
      <c r="AV35" s="38">
        <v>0.97192912336797233</v>
      </c>
      <c r="AW35" s="38">
        <v>0.37540634159339198</v>
      </c>
      <c r="AX35" s="38">
        <v>0.57280841993072207</v>
      </c>
      <c r="AY35" s="38">
        <v>2.3707700506261656E-2</v>
      </c>
      <c r="AZ35" s="38">
        <v>6.6613375965893948E-6</v>
      </c>
      <c r="BA35" s="38">
        <v>2.6179056754596322E-2</v>
      </c>
      <c r="BB35" s="38">
        <v>1.8918198774313883E-3</v>
      </c>
      <c r="BC35" s="31">
        <v>8121.4920000000002</v>
      </c>
      <c r="BD35" s="50">
        <v>2.3051183206238459</v>
      </c>
      <c r="BE35" s="50">
        <v>3.45</v>
      </c>
      <c r="BF35" s="50">
        <v>1.1448816793761543</v>
      </c>
      <c r="BG35" s="8"/>
      <c r="BH35" s="58">
        <v>1870</v>
      </c>
      <c r="BI35" s="58">
        <v>1814</v>
      </c>
      <c r="BJ35" s="58">
        <v>1926</v>
      </c>
      <c r="BK35" s="28">
        <v>0</v>
      </c>
      <c r="BL35" s="28">
        <v>109.51603750957922</v>
      </c>
      <c r="BM35" s="40">
        <v>120</v>
      </c>
      <c r="BN35" s="28">
        <v>87.818746599743776</v>
      </c>
      <c r="BO35" s="28">
        <v>88</v>
      </c>
    </row>
    <row r="36" spans="1:67" x14ac:dyDescent="0.2">
      <c r="A36" s="29">
        <v>35</v>
      </c>
      <c r="B36" s="28">
        <v>99.033966238553589</v>
      </c>
      <c r="C36" s="65">
        <f t="shared" si="3"/>
        <v>0.99033966238553583</v>
      </c>
      <c r="D36" s="64">
        <v>54.1</v>
      </c>
      <c r="E36" s="27">
        <v>43843</v>
      </c>
      <c r="F36" s="28">
        <v>170905</v>
      </c>
      <c r="G36" s="29">
        <v>168</v>
      </c>
      <c r="H36" s="29">
        <v>24</v>
      </c>
      <c r="I36" s="3">
        <v>18</v>
      </c>
      <c r="J36" s="3">
        <v>22.6</v>
      </c>
      <c r="K36" s="3">
        <v>22.6</v>
      </c>
      <c r="L36" s="3">
        <f t="shared" si="1"/>
        <v>21.066666666666666</v>
      </c>
      <c r="M36" s="3">
        <f t="shared" si="0"/>
        <v>21.066666666666666</v>
      </c>
      <c r="N36" s="7">
        <v>3</v>
      </c>
      <c r="O36" s="5"/>
      <c r="P36" s="30">
        <v>18255</v>
      </c>
      <c r="Q36" s="48">
        <v>41150</v>
      </c>
      <c r="R36" s="48">
        <v>40150</v>
      </c>
      <c r="S36" s="71">
        <f t="shared" si="2"/>
        <v>17255</v>
      </c>
      <c r="T36" s="31">
        <v>-17255</v>
      </c>
      <c r="U36" s="73">
        <v>-100.9625230391153</v>
      </c>
      <c r="V36" s="62">
        <v>-120</v>
      </c>
      <c r="W36" s="8">
        <v>26</v>
      </c>
      <c r="X36" s="8">
        <v>8</v>
      </c>
      <c r="Y36" s="41">
        <v>34</v>
      </c>
      <c r="Z36" s="42">
        <v>0.19894093209677891</v>
      </c>
      <c r="AA36" s="8">
        <v>21</v>
      </c>
      <c r="AB36" s="32">
        <v>1.2287528158918696E-4</v>
      </c>
      <c r="AC36" s="43">
        <v>1106</v>
      </c>
      <c r="AD36" s="33">
        <v>6.4390300701539895E-3</v>
      </c>
      <c r="AE36" s="8"/>
      <c r="AF36" s="34">
        <v>170884</v>
      </c>
      <c r="AG36" s="35">
        <v>169254</v>
      </c>
      <c r="AH36" s="8">
        <v>64616</v>
      </c>
      <c r="AI36" s="8">
        <v>95417</v>
      </c>
      <c r="AJ36" s="8">
        <v>4177</v>
      </c>
      <c r="AK36" s="8">
        <v>1</v>
      </c>
      <c r="AL36" s="8">
        <v>4680</v>
      </c>
      <c r="AM36" s="8">
        <v>363</v>
      </c>
      <c r="AN36" s="36">
        <v>0.99033966238553583</v>
      </c>
      <c r="AO36" s="37">
        <v>0.88</v>
      </c>
      <c r="AP36" s="44">
        <v>0.11033966238553583</v>
      </c>
      <c r="AQ36" s="45">
        <v>0.91850800187115311</v>
      </c>
      <c r="AR36" s="8">
        <v>54.1</v>
      </c>
      <c r="AS36" s="50">
        <v>54.5</v>
      </c>
      <c r="AT36" s="50">
        <v>-0.39999999999999858</v>
      </c>
      <c r="AU36" s="28">
        <v>164211</v>
      </c>
      <c r="AV36" s="38">
        <v>0.97020454464887096</v>
      </c>
      <c r="AW36" s="38">
        <v>0.38176941165349121</v>
      </c>
      <c r="AX36" s="38">
        <v>0.56375033972609212</v>
      </c>
      <c r="AY36" s="38">
        <v>2.467888498942418E-2</v>
      </c>
      <c r="AZ36" s="38">
        <v>5.9082798634005697E-6</v>
      </c>
      <c r="BA36" s="38">
        <v>2.7650749760714667E-2</v>
      </c>
      <c r="BB36" s="38">
        <v>2.1447055904144068E-3</v>
      </c>
      <c r="BC36" s="31">
        <v>9156.6414000000004</v>
      </c>
      <c r="BD36" s="50">
        <v>1.8844245664136197</v>
      </c>
      <c r="BE36" s="50">
        <v>3.45</v>
      </c>
      <c r="BF36" s="50">
        <v>1.5655754335863805</v>
      </c>
      <c r="BG36" s="8"/>
      <c r="BH36" s="58">
        <v>1870</v>
      </c>
      <c r="BI36" s="58">
        <v>1814</v>
      </c>
      <c r="BJ36" s="58">
        <v>1926</v>
      </c>
      <c r="BK36" s="28">
        <v>0</v>
      </c>
      <c r="BL36" s="28">
        <v>100.9625230391153</v>
      </c>
      <c r="BM36" s="40">
        <v>120</v>
      </c>
      <c r="BN36" s="28">
        <v>99.033966238553589</v>
      </c>
      <c r="BO36" s="28">
        <v>88</v>
      </c>
    </row>
    <row r="37" spans="1:67" x14ac:dyDescent="0.2">
      <c r="A37" s="29">
        <v>36</v>
      </c>
      <c r="B37" s="28">
        <v>93.72732379860021</v>
      </c>
      <c r="C37" s="65">
        <f t="shared" si="3"/>
        <v>0.93727323798600215</v>
      </c>
      <c r="D37" s="64">
        <v>54.3</v>
      </c>
      <c r="E37" s="39">
        <v>43844</v>
      </c>
      <c r="F37" s="28">
        <v>170884</v>
      </c>
      <c r="G37" s="29">
        <v>169</v>
      </c>
      <c r="H37" s="29">
        <v>25</v>
      </c>
      <c r="I37" s="3">
        <v>18</v>
      </c>
      <c r="J37" s="3">
        <v>22.6</v>
      </c>
      <c r="K37" s="3">
        <v>22.6</v>
      </c>
      <c r="L37" s="3">
        <f t="shared" si="1"/>
        <v>21.066666666666666</v>
      </c>
      <c r="M37" s="3">
        <f t="shared" si="0"/>
        <v>21.066666666666666</v>
      </c>
      <c r="N37" s="7">
        <v>3</v>
      </c>
      <c r="O37" s="5"/>
      <c r="P37" s="30">
        <v>41150</v>
      </c>
      <c r="Q37" s="48">
        <v>53985</v>
      </c>
      <c r="R37" s="48">
        <v>32135</v>
      </c>
      <c r="S37" s="71">
        <f t="shared" si="2"/>
        <v>19300</v>
      </c>
      <c r="T37" s="31">
        <v>-19300</v>
      </c>
      <c r="U37" s="73">
        <v>-112.94211277825895</v>
      </c>
      <c r="V37" s="62">
        <v>-123</v>
      </c>
      <c r="W37" s="8">
        <v>27</v>
      </c>
      <c r="X37" s="8">
        <v>9</v>
      </c>
      <c r="Y37" s="41">
        <v>36</v>
      </c>
      <c r="Z37" s="42">
        <v>0.21066922590763326</v>
      </c>
      <c r="AA37" s="8">
        <v>34</v>
      </c>
      <c r="AB37" s="32">
        <v>1.9896538002387584E-4</v>
      </c>
      <c r="AC37" s="43">
        <v>1140</v>
      </c>
      <c r="AD37" s="33">
        <v>6.6369749366867519E-3</v>
      </c>
      <c r="AE37" s="8"/>
      <c r="AF37" s="34">
        <v>170850</v>
      </c>
      <c r="AG37" s="35">
        <v>160165</v>
      </c>
      <c r="AH37" s="8">
        <v>56811</v>
      </c>
      <c r="AI37" s="8">
        <v>92836</v>
      </c>
      <c r="AJ37" s="8">
        <v>4339</v>
      </c>
      <c r="AK37" s="8">
        <v>1206</v>
      </c>
      <c r="AL37" s="8">
        <v>4680</v>
      </c>
      <c r="AM37" s="8">
        <v>293</v>
      </c>
      <c r="AN37" s="36">
        <v>0.93727323798600215</v>
      </c>
      <c r="AO37" s="37">
        <v>0.91600000000000004</v>
      </c>
      <c r="AP37" s="44">
        <v>2.1273237986002114E-2</v>
      </c>
      <c r="AQ37" s="45">
        <v>0.91935441274034702</v>
      </c>
      <c r="AR37" s="8">
        <v>54.3</v>
      </c>
      <c r="AS37" s="50">
        <v>56.3</v>
      </c>
      <c r="AT37" s="50">
        <v>-2</v>
      </c>
      <c r="AU37" s="28">
        <v>155192</v>
      </c>
      <c r="AV37" s="38">
        <v>0.96895076951893355</v>
      </c>
      <c r="AW37" s="38">
        <v>0.35470296256984984</v>
      </c>
      <c r="AX37" s="38">
        <v>0.57962725938875537</v>
      </c>
      <c r="AY37" s="38">
        <v>2.7090812599506759E-2</v>
      </c>
      <c r="AZ37" s="38">
        <v>7.5297349608216529E-3</v>
      </c>
      <c r="BA37" s="38">
        <v>2.9219867012143727E-2</v>
      </c>
      <c r="BB37" s="38">
        <v>1.8293634689226736E-3</v>
      </c>
      <c r="BC37" s="31">
        <v>8696.9595000000008</v>
      </c>
      <c r="BD37" s="50">
        <v>2.2191663649807727</v>
      </c>
      <c r="BE37" s="50">
        <v>3.14</v>
      </c>
      <c r="BF37" s="50">
        <v>0.92083363501922744</v>
      </c>
      <c r="BG37" s="8"/>
      <c r="BH37" s="58">
        <v>1885</v>
      </c>
      <c r="BI37" s="58">
        <v>1828</v>
      </c>
      <c r="BJ37" s="58">
        <v>1942</v>
      </c>
      <c r="BK37" s="28">
        <v>0</v>
      </c>
      <c r="BL37" s="28">
        <v>112.94211277825895</v>
      </c>
      <c r="BM37" s="40">
        <v>123</v>
      </c>
      <c r="BN37" s="28">
        <v>93.72732379860021</v>
      </c>
      <c r="BO37" s="28">
        <v>91.600000000000009</v>
      </c>
    </row>
    <row r="38" spans="1:67" x14ac:dyDescent="0.2">
      <c r="A38" s="29">
        <v>37</v>
      </c>
      <c r="B38" s="28">
        <v>91.32162715832601</v>
      </c>
      <c r="C38" s="65">
        <f t="shared" si="3"/>
        <v>0.91321627158326013</v>
      </c>
      <c r="D38" s="64">
        <v>54.5</v>
      </c>
      <c r="E38" s="27">
        <v>43845</v>
      </c>
      <c r="F38" s="28">
        <v>170850</v>
      </c>
      <c r="G38" s="29">
        <v>170</v>
      </c>
      <c r="H38" s="29">
        <v>25</v>
      </c>
      <c r="I38" s="3">
        <v>18</v>
      </c>
      <c r="J38" s="3">
        <v>22.6</v>
      </c>
      <c r="K38" s="3">
        <v>22.6</v>
      </c>
      <c r="L38" s="3">
        <f t="shared" si="1"/>
        <v>21.066666666666666</v>
      </c>
      <c r="M38" s="3">
        <f t="shared" si="0"/>
        <v>21.066666666666666</v>
      </c>
      <c r="N38" s="7">
        <v>5</v>
      </c>
      <c r="O38" s="5"/>
      <c r="P38" s="30">
        <v>53985</v>
      </c>
      <c r="Q38" s="48">
        <v>66150</v>
      </c>
      <c r="R38" s="48">
        <v>32130</v>
      </c>
      <c r="S38" s="71">
        <f t="shared" si="2"/>
        <v>19965</v>
      </c>
      <c r="T38" s="31">
        <v>-19965</v>
      </c>
      <c r="U38" s="73">
        <v>-116.85689201053556</v>
      </c>
      <c r="V38" s="62">
        <v>-123</v>
      </c>
      <c r="W38" s="8">
        <v>27</v>
      </c>
      <c r="X38" s="8">
        <v>9</v>
      </c>
      <c r="Y38" s="41">
        <v>36</v>
      </c>
      <c r="Z38" s="42">
        <v>0.21071115013169447</v>
      </c>
      <c r="AA38" s="8">
        <v>25</v>
      </c>
      <c r="AB38" s="32">
        <v>1.4632718759145449E-4</v>
      </c>
      <c r="AC38" s="43">
        <v>1165</v>
      </c>
      <c r="AD38" s="33">
        <v>6.7825226326667246E-3</v>
      </c>
      <c r="AE38" s="8"/>
      <c r="AF38" s="34">
        <v>170825</v>
      </c>
      <c r="AG38" s="35">
        <v>156023</v>
      </c>
      <c r="AH38" s="8">
        <v>54414</v>
      </c>
      <c r="AI38" s="8">
        <v>92447</v>
      </c>
      <c r="AJ38" s="8">
        <v>4705</v>
      </c>
      <c r="AK38" s="8"/>
      <c r="AL38" s="8">
        <v>4200</v>
      </c>
      <c r="AM38" s="8">
        <v>257</v>
      </c>
      <c r="AN38" s="36">
        <v>0.91321627158326013</v>
      </c>
      <c r="AO38" s="37">
        <v>0.91600000000000004</v>
      </c>
      <c r="AP38" s="44">
        <v>-2.7837284167399057E-3</v>
      </c>
      <c r="AQ38" s="45">
        <v>0.93079271113849837</v>
      </c>
      <c r="AR38" s="8">
        <v>54.5</v>
      </c>
      <c r="AS38" s="50">
        <v>56.3</v>
      </c>
      <c r="AT38" s="50">
        <v>-1.7999999999999972</v>
      </c>
      <c r="AU38" s="28">
        <v>151566</v>
      </c>
      <c r="AV38" s="38">
        <v>0.97143369887772957</v>
      </c>
      <c r="AW38" s="38">
        <v>0.34875627311357943</v>
      </c>
      <c r="AX38" s="38">
        <v>0.5925216154028573</v>
      </c>
      <c r="AY38" s="38">
        <v>3.0155810361292886E-2</v>
      </c>
      <c r="AZ38" s="38">
        <v>0</v>
      </c>
      <c r="BA38" s="38">
        <v>2.6919108080218943E-2</v>
      </c>
      <c r="BB38" s="38">
        <v>1.6471930420514924E-3</v>
      </c>
      <c r="BC38" s="31">
        <v>8503.2535000000007</v>
      </c>
      <c r="BD38" s="50">
        <v>2.3479248266560555</v>
      </c>
      <c r="BE38" s="50">
        <v>3.14</v>
      </c>
      <c r="BF38" s="50">
        <v>0.79207517334394462</v>
      </c>
      <c r="BG38" s="8"/>
      <c r="BH38" s="58">
        <v>1885</v>
      </c>
      <c r="BI38" s="58">
        <v>1828</v>
      </c>
      <c r="BJ38" s="58">
        <v>1942</v>
      </c>
      <c r="BK38" s="28">
        <v>0</v>
      </c>
      <c r="BL38" s="28">
        <v>116.85689201053556</v>
      </c>
      <c r="BM38" s="40">
        <v>123</v>
      </c>
      <c r="BN38" s="28">
        <v>91.32162715832601</v>
      </c>
      <c r="BO38" s="28">
        <v>91.600000000000009</v>
      </c>
    </row>
    <row r="39" spans="1:67" x14ac:dyDescent="0.2">
      <c r="A39" s="29">
        <v>38</v>
      </c>
      <c r="B39" s="28">
        <v>95.624176789111658</v>
      </c>
      <c r="C39" s="65">
        <f t="shared" si="3"/>
        <v>0.95624176789111659</v>
      </c>
      <c r="D39" s="64">
        <v>55.1</v>
      </c>
      <c r="E39" s="39">
        <v>43846</v>
      </c>
      <c r="F39" s="28">
        <v>170825</v>
      </c>
      <c r="G39" s="29">
        <v>171</v>
      </c>
      <c r="H39" s="29">
        <v>25</v>
      </c>
      <c r="I39" s="3">
        <v>19</v>
      </c>
      <c r="J39" s="3">
        <v>22.9</v>
      </c>
      <c r="K39" s="3">
        <v>22.9</v>
      </c>
      <c r="L39" s="3">
        <f t="shared" si="1"/>
        <v>21.599999999999998</v>
      </c>
      <c r="M39" s="3">
        <f t="shared" si="0"/>
        <v>21.599999999999998</v>
      </c>
      <c r="N39" s="7">
        <v>7</v>
      </c>
      <c r="O39" s="5"/>
      <c r="P39" s="30">
        <v>66150</v>
      </c>
      <c r="Q39" s="48">
        <v>66985</v>
      </c>
      <c r="R39" s="48">
        <v>24116</v>
      </c>
      <c r="S39" s="71">
        <f t="shared" si="2"/>
        <v>23281</v>
      </c>
      <c r="T39" s="31">
        <v>-23281</v>
      </c>
      <c r="U39" s="73">
        <v>-136.28567247182789</v>
      </c>
      <c r="V39" s="62">
        <v>-123</v>
      </c>
      <c r="W39" s="8">
        <v>27</v>
      </c>
      <c r="X39" s="8">
        <v>8</v>
      </c>
      <c r="Y39" s="41">
        <v>35</v>
      </c>
      <c r="Z39" s="42">
        <v>0.20488804331918631</v>
      </c>
      <c r="AA39" s="8">
        <v>19</v>
      </c>
      <c r="AB39" s="32">
        <v>1.11224937801844E-4</v>
      </c>
      <c r="AC39" s="43">
        <v>1184</v>
      </c>
      <c r="AD39" s="33">
        <v>6.8931388816115043E-3</v>
      </c>
      <c r="AE39" s="8"/>
      <c r="AF39" s="34">
        <v>170806</v>
      </c>
      <c r="AG39" s="35">
        <v>163350</v>
      </c>
      <c r="AH39" s="8">
        <v>48588</v>
      </c>
      <c r="AI39" s="8">
        <v>101820</v>
      </c>
      <c r="AJ39" s="8">
        <v>6252</v>
      </c>
      <c r="AK39" s="8">
        <v>1920</v>
      </c>
      <c r="AL39" s="8">
        <v>4500</v>
      </c>
      <c r="AM39" s="8">
        <v>270</v>
      </c>
      <c r="AN39" s="36">
        <v>0.95624176789111659</v>
      </c>
      <c r="AO39" s="37">
        <v>0.91600000000000004</v>
      </c>
      <c r="AP39" s="44">
        <v>4.0241767891116553E-2</v>
      </c>
      <c r="AQ39" s="45">
        <v>0.92624743669025111</v>
      </c>
      <c r="AR39" s="8">
        <v>55.1</v>
      </c>
      <c r="AS39" s="50">
        <v>56.3</v>
      </c>
      <c r="AT39" s="50">
        <v>-1.1999999999999957</v>
      </c>
      <c r="AU39" s="28">
        <v>158580</v>
      </c>
      <c r="AV39" s="38">
        <v>0.97079889807162534</v>
      </c>
      <c r="AW39" s="38">
        <v>0.2974471992653811</v>
      </c>
      <c r="AX39" s="38">
        <v>0.62332415059687785</v>
      </c>
      <c r="AY39" s="38">
        <v>3.8273645546372817E-2</v>
      </c>
      <c r="AZ39" s="38">
        <v>1.1753902662993572E-2</v>
      </c>
      <c r="BA39" s="38">
        <v>2.7548209366391185E-2</v>
      </c>
      <c r="BB39" s="38">
        <v>1.652892561983471E-3</v>
      </c>
      <c r="BC39" s="31">
        <v>9000.5849999999991</v>
      </c>
      <c r="BD39" s="50">
        <v>2.5866096481506484</v>
      </c>
      <c r="BE39" s="50">
        <v>3.14</v>
      </c>
      <c r="BF39" s="50">
        <v>0.5533903518493517</v>
      </c>
      <c r="BG39" s="8"/>
      <c r="BH39" s="58">
        <v>1885</v>
      </c>
      <c r="BI39" s="58">
        <v>1828</v>
      </c>
      <c r="BJ39" s="58">
        <v>1942</v>
      </c>
      <c r="BK39" s="28">
        <v>0</v>
      </c>
      <c r="BL39" s="28">
        <v>136.28567247182789</v>
      </c>
      <c r="BM39" s="40">
        <v>123</v>
      </c>
      <c r="BN39" s="28">
        <v>95.624176789111658</v>
      </c>
      <c r="BO39" s="28">
        <v>91.600000000000009</v>
      </c>
    </row>
    <row r="40" spans="1:67" x14ac:dyDescent="0.2">
      <c r="A40" s="29">
        <v>39</v>
      </c>
      <c r="B40" s="28">
        <v>94.661780031146449</v>
      </c>
      <c r="C40" s="65">
        <f t="shared" si="3"/>
        <v>0.94661780031146447</v>
      </c>
      <c r="D40" s="64">
        <v>55.5</v>
      </c>
      <c r="E40" s="27">
        <v>43847</v>
      </c>
      <c r="F40" s="28">
        <v>170806</v>
      </c>
      <c r="G40" s="29">
        <v>172</v>
      </c>
      <c r="H40" s="29">
        <v>25</v>
      </c>
      <c r="I40" s="3">
        <v>19</v>
      </c>
      <c r="J40" s="3">
        <v>23.6</v>
      </c>
      <c r="K40" s="3">
        <v>23.6</v>
      </c>
      <c r="L40" s="3">
        <f t="shared" si="1"/>
        <v>22.066666666666666</v>
      </c>
      <c r="M40" s="3">
        <f t="shared" si="0"/>
        <v>22.066666666666666</v>
      </c>
      <c r="N40" s="7">
        <v>3</v>
      </c>
      <c r="O40" s="5"/>
      <c r="P40" s="30">
        <v>66985</v>
      </c>
      <c r="Q40" s="48">
        <v>67925</v>
      </c>
      <c r="R40" s="48">
        <v>24159</v>
      </c>
      <c r="S40" s="71">
        <f t="shared" si="2"/>
        <v>23219</v>
      </c>
      <c r="T40" s="31">
        <v>-23219</v>
      </c>
      <c r="U40" s="73">
        <v>-135.93784761659427</v>
      </c>
      <c r="V40" s="62">
        <v>-123</v>
      </c>
      <c r="W40" s="8">
        <v>28</v>
      </c>
      <c r="X40" s="8">
        <v>8</v>
      </c>
      <c r="Y40" s="41">
        <v>36</v>
      </c>
      <c r="Z40" s="42">
        <v>0.2107654297858389</v>
      </c>
      <c r="AA40" s="8">
        <v>28</v>
      </c>
      <c r="AB40" s="32">
        <v>1.6392866761120805E-4</v>
      </c>
      <c r="AC40" s="43">
        <v>1212</v>
      </c>
      <c r="AD40" s="33">
        <v>7.0561523011090739E-3</v>
      </c>
      <c r="AE40" s="8"/>
      <c r="AF40" s="34">
        <v>170778</v>
      </c>
      <c r="AG40" s="35">
        <v>161688</v>
      </c>
      <c r="AH40" s="8">
        <v>46107</v>
      </c>
      <c r="AI40" s="8">
        <v>101580</v>
      </c>
      <c r="AJ40" s="8">
        <v>7270</v>
      </c>
      <c r="AK40" s="8">
        <v>1921</v>
      </c>
      <c r="AL40" s="8">
        <v>4530</v>
      </c>
      <c r="AM40" s="8">
        <v>280</v>
      </c>
      <c r="AN40" s="36">
        <v>0.94661780031146447</v>
      </c>
      <c r="AO40" s="37">
        <v>0.91600000000000004</v>
      </c>
      <c r="AP40" s="44">
        <v>3.0617800311464438E-2</v>
      </c>
      <c r="AQ40" s="45">
        <v>0.93895640335487407</v>
      </c>
      <c r="AR40" s="8">
        <v>55.5</v>
      </c>
      <c r="AS40" s="50">
        <v>56.3</v>
      </c>
      <c r="AT40" s="50">
        <v>-0.79999999999999716</v>
      </c>
      <c r="AU40" s="28">
        <v>156878</v>
      </c>
      <c r="AV40" s="38">
        <v>0.97025134827569148</v>
      </c>
      <c r="AW40" s="38">
        <v>0.28516030874276382</v>
      </c>
      <c r="AX40" s="38">
        <v>0.62824699421107322</v>
      </c>
      <c r="AY40" s="38">
        <v>4.4963138884765719E-2</v>
      </c>
      <c r="AZ40" s="38">
        <v>1.1880906437088714E-2</v>
      </c>
      <c r="BA40" s="38">
        <v>2.8016921478402849E-2</v>
      </c>
      <c r="BB40" s="38">
        <v>1.731730245905695E-3</v>
      </c>
      <c r="BC40" s="31">
        <v>8973.6839999999993</v>
      </c>
      <c r="BD40" s="50">
        <v>2.5874546061572929</v>
      </c>
      <c r="BE40" s="50">
        <v>3.14</v>
      </c>
      <c r="BF40" s="50">
        <v>0.55254539384270718</v>
      </c>
      <c r="BG40" s="8"/>
      <c r="BH40" s="58">
        <v>1885</v>
      </c>
      <c r="BI40" s="58">
        <v>1828</v>
      </c>
      <c r="BJ40" s="58">
        <v>1942</v>
      </c>
      <c r="BK40" s="28">
        <v>0</v>
      </c>
      <c r="BL40" s="28">
        <v>135.93784761659427</v>
      </c>
      <c r="BM40" s="40">
        <v>123</v>
      </c>
      <c r="BN40" s="28">
        <v>94.661780031146449</v>
      </c>
      <c r="BO40" s="28">
        <v>91.600000000000009</v>
      </c>
    </row>
    <row r="41" spans="1:67" x14ac:dyDescent="0.2">
      <c r="A41" s="29">
        <v>40</v>
      </c>
      <c r="B41" s="28">
        <v>96.944571314806353</v>
      </c>
      <c r="C41" s="65">
        <f t="shared" si="3"/>
        <v>0.96944571314806349</v>
      </c>
      <c r="D41" s="64">
        <v>55.8</v>
      </c>
      <c r="E41" s="39">
        <v>43848</v>
      </c>
      <c r="F41" s="28">
        <v>170778</v>
      </c>
      <c r="G41" s="29">
        <v>173</v>
      </c>
      <c r="H41" s="29">
        <v>25</v>
      </c>
      <c r="I41" s="3">
        <v>18</v>
      </c>
      <c r="J41" s="3">
        <v>22.7</v>
      </c>
      <c r="K41" s="3">
        <v>22.7</v>
      </c>
      <c r="L41" s="3">
        <f t="shared" si="1"/>
        <v>21.133333333333336</v>
      </c>
      <c r="M41" s="3">
        <f t="shared" si="0"/>
        <v>21.133333333333336</v>
      </c>
      <c r="N41" s="7">
        <v>2</v>
      </c>
      <c r="O41" s="5"/>
      <c r="P41" s="30">
        <v>67925</v>
      </c>
      <c r="Q41" s="48">
        <v>44969</v>
      </c>
      <c r="R41" s="48"/>
      <c r="S41" s="71">
        <f t="shared" si="2"/>
        <v>22956</v>
      </c>
      <c r="T41" s="31">
        <v>-22956</v>
      </c>
      <c r="U41" s="73">
        <v>-134.4201243719917</v>
      </c>
      <c r="V41" s="62">
        <v>-123</v>
      </c>
      <c r="W41" s="8">
        <v>27</v>
      </c>
      <c r="X41" s="8">
        <v>8</v>
      </c>
      <c r="Y41" s="41">
        <v>35</v>
      </c>
      <c r="Z41" s="42">
        <v>0.20494443078148239</v>
      </c>
      <c r="AA41" s="8">
        <v>28</v>
      </c>
      <c r="AB41" s="32">
        <v>1.639555446251859E-4</v>
      </c>
      <c r="AC41" s="43">
        <v>1240</v>
      </c>
      <c r="AD41" s="33">
        <v>7.2191657206066425E-3</v>
      </c>
      <c r="AE41" s="8"/>
      <c r="AF41" s="34">
        <v>170750</v>
      </c>
      <c r="AG41" s="35">
        <v>165560</v>
      </c>
      <c r="AH41" s="8">
        <v>40433</v>
      </c>
      <c r="AI41" s="8">
        <v>111328</v>
      </c>
      <c r="AJ41" s="8">
        <v>8607</v>
      </c>
      <c r="AK41" s="8">
        <v>2</v>
      </c>
      <c r="AL41" s="8">
        <v>4905</v>
      </c>
      <c r="AM41" s="8">
        <v>285</v>
      </c>
      <c r="AN41" s="36">
        <v>0.9694457131480636</v>
      </c>
      <c r="AO41" s="37">
        <v>0.91600000000000004</v>
      </c>
      <c r="AP41" s="44">
        <v>5.3445713148063567E-2</v>
      </c>
      <c r="AQ41" s="45">
        <v>0.94161741704326851</v>
      </c>
      <c r="AR41" s="8">
        <v>55.8</v>
      </c>
      <c r="AS41" s="50">
        <v>56.3</v>
      </c>
      <c r="AT41" s="50">
        <v>-0.5</v>
      </c>
      <c r="AU41" s="28">
        <v>160370</v>
      </c>
      <c r="AV41" s="38">
        <v>0.96865184827252959</v>
      </c>
      <c r="AW41" s="38">
        <v>0.24421961826528146</v>
      </c>
      <c r="AX41" s="38">
        <v>0.67243295482000487</v>
      </c>
      <c r="AY41" s="38">
        <v>5.1987194974631556E-2</v>
      </c>
      <c r="AZ41" s="38">
        <v>1.2080212611741966E-5</v>
      </c>
      <c r="BA41" s="38">
        <v>2.9626721430297175E-2</v>
      </c>
      <c r="BB41" s="38">
        <v>1.7214302971732302E-3</v>
      </c>
      <c r="BC41" s="31">
        <v>9238.2479999999996</v>
      </c>
      <c r="BD41" s="50">
        <v>2.4848867447593959</v>
      </c>
      <c r="BE41" s="50">
        <v>3.14</v>
      </c>
      <c r="BF41" s="50">
        <v>0.65511325524060426</v>
      </c>
      <c r="BG41" s="8"/>
      <c r="BH41" s="58">
        <v>1885</v>
      </c>
      <c r="BI41" s="58">
        <v>1828</v>
      </c>
      <c r="BJ41" s="58">
        <v>1942</v>
      </c>
      <c r="BK41" s="28">
        <v>0</v>
      </c>
      <c r="BL41" s="28">
        <v>134.4201243719917</v>
      </c>
      <c r="BM41" s="40">
        <v>123</v>
      </c>
      <c r="BN41" s="28">
        <v>96.944571314806353</v>
      </c>
      <c r="BO41" s="28">
        <v>91.600000000000009</v>
      </c>
    </row>
    <row r="42" spans="1:67" x14ac:dyDescent="0.2">
      <c r="A42" s="29">
        <v>41</v>
      </c>
      <c r="B42" s="28">
        <v>90.432210834553445</v>
      </c>
      <c r="C42" s="65">
        <f t="shared" si="3"/>
        <v>0.90432210834553439</v>
      </c>
      <c r="D42" s="64">
        <v>55.9</v>
      </c>
      <c r="E42" s="27">
        <v>43849</v>
      </c>
      <c r="F42" s="28">
        <v>170750</v>
      </c>
      <c r="G42" s="29">
        <v>174</v>
      </c>
      <c r="H42" s="29">
        <v>25</v>
      </c>
      <c r="I42" s="3">
        <v>18</v>
      </c>
      <c r="J42" s="3">
        <v>22.5</v>
      </c>
      <c r="K42" s="3">
        <v>22.5</v>
      </c>
      <c r="L42" s="3">
        <f t="shared" si="1"/>
        <v>21</v>
      </c>
      <c r="M42" s="3">
        <f t="shared" si="0"/>
        <v>21</v>
      </c>
      <c r="N42" s="7">
        <v>2</v>
      </c>
      <c r="O42" s="5"/>
      <c r="P42" s="30">
        <v>44969</v>
      </c>
      <c r="Q42" s="48">
        <v>23985</v>
      </c>
      <c r="R42" s="48"/>
      <c r="S42" s="71">
        <f t="shared" si="2"/>
        <v>20984</v>
      </c>
      <c r="T42" s="31">
        <v>-20984</v>
      </c>
      <c r="U42" s="73">
        <v>-122.89311859443632</v>
      </c>
      <c r="V42" s="62">
        <v>-123</v>
      </c>
      <c r="W42" s="8">
        <v>27</v>
      </c>
      <c r="X42" s="8">
        <v>9</v>
      </c>
      <c r="Y42" s="41">
        <v>36</v>
      </c>
      <c r="Z42" s="42">
        <v>0.21083455344070279</v>
      </c>
      <c r="AA42" s="8">
        <v>31</v>
      </c>
      <c r="AB42" s="32">
        <v>1.8155197657393851E-4</v>
      </c>
      <c r="AC42" s="43">
        <v>1271</v>
      </c>
      <c r="AD42" s="33">
        <v>7.399644863621809E-3</v>
      </c>
      <c r="AE42" s="8"/>
      <c r="AF42" s="34">
        <v>170719</v>
      </c>
      <c r="AG42" s="35">
        <v>154413</v>
      </c>
      <c r="AH42" s="8">
        <v>37098</v>
      </c>
      <c r="AI42" s="8">
        <v>103156</v>
      </c>
      <c r="AJ42" s="8">
        <v>8714</v>
      </c>
      <c r="AK42" s="8"/>
      <c r="AL42" s="8">
        <v>4905</v>
      </c>
      <c r="AM42" s="8">
        <v>540</v>
      </c>
      <c r="AN42" s="36">
        <v>0.90432210834553439</v>
      </c>
      <c r="AO42" s="37">
        <v>0.91600000000000004</v>
      </c>
      <c r="AP42" s="44">
        <v>-1.1677891654465644E-2</v>
      </c>
      <c r="AQ42" s="45">
        <v>0.94535093737871101</v>
      </c>
      <c r="AR42" s="8">
        <v>55.9</v>
      </c>
      <c r="AS42" s="50">
        <v>56.3</v>
      </c>
      <c r="AT42" s="50">
        <v>-0.39999999999999858</v>
      </c>
      <c r="AU42" s="28">
        <v>148968</v>
      </c>
      <c r="AV42" s="38">
        <v>0.96473742495774317</v>
      </c>
      <c r="AW42" s="38">
        <v>0.24025179227137611</v>
      </c>
      <c r="AX42" s="38">
        <v>0.66805256034142202</v>
      </c>
      <c r="AY42" s="38">
        <v>5.6433072344945052E-2</v>
      </c>
      <c r="AZ42" s="38">
        <v>0</v>
      </c>
      <c r="BA42" s="38">
        <v>3.1765460162032987E-2</v>
      </c>
      <c r="BB42" s="38">
        <v>3.4971148802238152E-3</v>
      </c>
      <c r="BC42" s="31">
        <v>8631.6866999999984</v>
      </c>
      <c r="BD42" s="50">
        <v>2.4310428227196899</v>
      </c>
      <c r="BE42" s="50">
        <v>3.14</v>
      </c>
      <c r="BF42" s="50">
        <v>0.70895717728031027</v>
      </c>
      <c r="BG42" s="8"/>
      <c r="BH42" s="58">
        <v>1885</v>
      </c>
      <c r="BI42" s="58">
        <v>1828</v>
      </c>
      <c r="BJ42" s="58">
        <v>1942</v>
      </c>
      <c r="BK42" s="28">
        <v>0</v>
      </c>
      <c r="BL42" s="28">
        <v>122.89311859443632</v>
      </c>
      <c r="BM42" s="40">
        <v>123</v>
      </c>
      <c r="BN42" s="28">
        <v>90.432210834553445</v>
      </c>
      <c r="BO42" s="28">
        <v>91.600000000000009</v>
      </c>
    </row>
    <row r="43" spans="1:67" x14ac:dyDescent="0.2">
      <c r="A43" s="29">
        <v>42</v>
      </c>
      <c r="B43" s="28">
        <v>94.908006724500495</v>
      </c>
      <c r="C43" s="65">
        <f t="shared" si="3"/>
        <v>0.94908006724500493</v>
      </c>
      <c r="D43" s="64">
        <v>55.8</v>
      </c>
      <c r="E43" s="39">
        <v>43850</v>
      </c>
      <c r="F43" s="28">
        <v>170719</v>
      </c>
      <c r="G43" s="29">
        <v>175</v>
      </c>
      <c r="H43" s="29">
        <v>25</v>
      </c>
      <c r="I43" s="3">
        <v>18</v>
      </c>
      <c r="J43" s="3">
        <v>22.3</v>
      </c>
      <c r="K43" s="3">
        <v>22.3</v>
      </c>
      <c r="L43" s="3">
        <f t="shared" si="1"/>
        <v>20.866666666666664</v>
      </c>
      <c r="M43" s="3">
        <f t="shared" si="0"/>
        <v>20.866666666666664</v>
      </c>
      <c r="N43" s="7">
        <v>-3</v>
      </c>
      <c r="O43" s="5"/>
      <c r="P43" s="30">
        <v>23985</v>
      </c>
      <c r="Q43" s="48">
        <v>26975</v>
      </c>
      <c r="R43" s="48">
        <v>24130</v>
      </c>
      <c r="S43" s="71">
        <f t="shared" si="2"/>
        <v>21140</v>
      </c>
      <c r="T43" s="31">
        <v>-21140</v>
      </c>
      <c r="U43" s="73">
        <v>-123.82921643168012</v>
      </c>
      <c r="V43" s="62">
        <v>-123</v>
      </c>
      <c r="W43" s="8">
        <v>28</v>
      </c>
      <c r="X43" s="8">
        <v>10</v>
      </c>
      <c r="Y43" s="41">
        <v>38</v>
      </c>
      <c r="Z43" s="42">
        <v>0.22258799547794916</v>
      </c>
      <c r="AA43" s="8">
        <v>31</v>
      </c>
      <c r="AB43" s="32">
        <v>1.8158494367937955E-4</v>
      </c>
      <c r="AC43" s="43">
        <v>1302</v>
      </c>
      <c r="AD43" s="33">
        <v>7.5801240066369745E-3</v>
      </c>
      <c r="AE43" s="8"/>
      <c r="AF43" s="34">
        <v>170688</v>
      </c>
      <c r="AG43" s="35">
        <v>162026</v>
      </c>
      <c r="AH43" s="8">
        <v>39267</v>
      </c>
      <c r="AI43" s="8">
        <v>108556</v>
      </c>
      <c r="AJ43" s="8">
        <v>8330</v>
      </c>
      <c r="AK43" s="8">
        <v>1</v>
      </c>
      <c r="AL43" s="8">
        <v>5090</v>
      </c>
      <c r="AM43" s="8">
        <v>782</v>
      </c>
      <c r="AN43" s="36">
        <v>0.94908006724500493</v>
      </c>
      <c r="AO43" s="37">
        <v>0.91600000000000004</v>
      </c>
      <c r="AP43" s="44">
        <v>3.3080067245004896E-2</v>
      </c>
      <c r="AQ43" s="45">
        <v>0.93945670950149229</v>
      </c>
      <c r="AR43" s="8">
        <v>55.8</v>
      </c>
      <c r="AS43" s="50">
        <v>56.3</v>
      </c>
      <c r="AT43" s="50">
        <v>-0.5</v>
      </c>
      <c r="AU43" s="28">
        <v>156154</v>
      </c>
      <c r="AV43" s="38">
        <v>0.9637589028921284</v>
      </c>
      <c r="AW43" s="38">
        <v>0.24234999321096615</v>
      </c>
      <c r="AX43" s="38">
        <v>0.66999123597447319</v>
      </c>
      <c r="AY43" s="38">
        <v>5.1411501857726541E-2</v>
      </c>
      <c r="AZ43" s="38">
        <v>6.1718489625121893E-6</v>
      </c>
      <c r="BA43" s="38">
        <v>3.1414711219187041E-2</v>
      </c>
      <c r="BB43" s="38">
        <v>4.8263858886845321E-3</v>
      </c>
      <c r="BC43" s="31">
        <v>9041.0507999999991</v>
      </c>
      <c r="BD43" s="50">
        <v>2.3382237825718226</v>
      </c>
      <c r="BE43" s="50">
        <v>3.14</v>
      </c>
      <c r="BF43" s="50">
        <v>0.80177621742817751</v>
      </c>
      <c r="BG43" s="8"/>
      <c r="BH43" s="58">
        <v>1885</v>
      </c>
      <c r="BI43" s="58">
        <v>1828</v>
      </c>
      <c r="BJ43" s="58">
        <v>1942</v>
      </c>
      <c r="BK43" s="28">
        <v>0</v>
      </c>
      <c r="BL43" s="28">
        <v>123.82921643168012</v>
      </c>
      <c r="BM43" s="40">
        <v>123</v>
      </c>
      <c r="BN43" s="28">
        <v>94.908006724500495</v>
      </c>
      <c r="BO43" s="28">
        <v>91.600000000000009</v>
      </c>
    </row>
    <row r="44" spans="1:67" x14ac:dyDescent="0.2">
      <c r="A44" s="29">
        <v>43</v>
      </c>
      <c r="B44" s="28">
        <v>96.551602924634423</v>
      </c>
      <c r="C44" s="65">
        <f t="shared" si="3"/>
        <v>0.96551602924634428</v>
      </c>
      <c r="D44" s="64">
        <v>57.2</v>
      </c>
      <c r="E44" s="27">
        <v>43851</v>
      </c>
      <c r="F44" s="28">
        <v>170688</v>
      </c>
      <c r="G44" s="29">
        <v>176</v>
      </c>
      <c r="H44" s="29">
        <v>26</v>
      </c>
      <c r="I44" s="3">
        <v>18</v>
      </c>
      <c r="J44" s="3">
        <v>22.4</v>
      </c>
      <c r="K44" s="3">
        <v>22.4</v>
      </c>
      <c r="L44" s="3">
        <f t="shared" si="1"/>
        <v>20.933333333333334</v>
      </c>
      <c r="M44" s="3">
        <f t="shared" si="0"/>
        <v>20.933333333333334</v>
      </c>
      <c r="N44" s="7">
        <v>2</v>
      </c>
      <c r="O44" s="5"/>
      <c r="P44" s="30">
        <v>26975</v>
      </c>
      <c r="Q44" s="48">
        <v>33420</v>
      </c>
      <c r="R44" s="48">
        <v>32125</v>
      </c>
      <c r="S44" s="71">
        <f t="shared" si="2"/>
        <v>25680</v>
      </c>
      <c r="T44" s="31">
        <v>-25680</v>
      </c>
      <c r="U44" s="73">
        <v>-150.44994375703035</v>
      </c>
      <c r="V44" s="62">
        <v>-125</v>
      </c>
      <c r="W44" s="8">
        <v>27</v>
      </c>
      <c r="X44" s="8">
        <v>11</v>
      </c>
      <c r="Y44" s="41">
        <v>38</v>
      </c>
      <c r="Z44" s="42">
        <v>0.22262842144731909</v>
      </c>
      <c r="AA44" s="8">
        <v>25</v>
      </c>
      <c r="AB44" s="32">
        <v>1.464660667416573E-4</v>
      </c>
      <c r="AC44" s="43">
        <v>1327</v>
      </c>
      <c r="AD44" s="33">
        <v>7.7256717026169472E-3</v>
      </c>
      <c r="AE44" s="8"/>
      <c r="AF44" s="34">
        <v>170663</v>
      </c>
      <c r="AG44" s="35">
        <v>164802</v>
      </c>
      <c r="AH44" s="8">
        <v>36899</v>
      </c>
      <c r="AI44" s="8">
        <v>110339</v>
      </c>
      <c r="AJ44" s="8">
        <v>9393</v>
      </c>
      <c r="AK44" s="8">
        <v>2881</v>
      </c>
      <c r="AL44" s="8">
        <v>4780</v>
      </c>
      <c r="AM44" s="8">
        <v>510</v>
      </c>
      <c r="AN44" s="36">
        <v>0.96551602924634417</v>
      </c>
      <c r="AO44" s="37">
        <v>0.92700000000000005</v>
      </c>
      <c r="AP44" s="44">
        <v>3.8516029246344119E-2</v>
      </c>
      <c r="AQ44" s="45">
        <v>0.94349139396725545</v>
      </c>
      <c r="AR44" s="8">
        <v>57.2</v>
      </c>
      <c r="AS44" s="50">
        <v>57.7</v>
      </c>
      <c r="AT44" s="50">
        <v>-0.5</v>
      </c>
      <c r="AU44" s="28">
        <v>159512</v>
      </c>
      <c r="AV44" s="38">
        <v>0.96790087498938115</v>
      </c>
      <c r="AW44" s="38">
        <v>0.2238989818084732</v>
      </c>
      <c r="AX44" s="38">
        <v>0.6695246416912416</v>
      </c>
      <c r="AY44" s="38">
        <v>5.6995667528306697E-2</v>
      </c>
      <c r="AZ44" s="38">
        <v>1.7481583961359692E-2</v>
      </c>
      <c r="BA44" s="38">
        <v>2.9004502372544021E-2</v>
      </c>
      <c r="BB44" s="38">
        <v>3.0946226380747805E-3</v>
      </c>
      <c r="BC44" s="31">
        <v>9426.6743999999999</v>
      </c>
      <c r="BD44" s="50">
        <v>2.7241844695516373</v>
      </c>
      <c r="BE44" s="50">
        <v>2.96</v>
      </c>
      <c r="BF44" s="50">
        <v>0.23581553044836268</v>
      </c>
      <c r="BG44" s="8"/>
      <c r="BH44" s="58">
        <v>1900</v>
      </c>
      <c r="BI44" s="58">
        <v>1843</v>
      </c>
      <c r="BJ44" s="58">
        <v>1957</v>
      </c>
      <c r="BK44" s="28">
        <v>0</v>
      </c>
      <c r="BL44" s="28">
        <v>150.44994375703035</v>
      </c>
      <c r="BM44" s="40">
        <v>125</v>
      </c>
      <c r="BN44" s="28">
        <v>96.551602924634423</v>
      </c>
      <c r="BO44" s="28">
        <v>92.7</v>
      </c>
    </row>
    <row r="45" spans="1:67" x14ac:dyDescent="0.2">
      <c r="A45" s="29">
        <v>44</v>
      </c>
      <c r="B45" s="28">
        <v>92.165847313125866</v>
      </c>
      <c r="C45" s="65">
        <f t="shared" si="3"/>
        <v>0.9216584731312587</v>
      </c>
      <c r="D45" s="64">
        <v>57.6</v>
      </c>
      <c r="E45" s="39">
        <v>43852</v>
      </c>
      <c r="F45" s="28">
        <v>170663</v>
      </c>
      <c r="G45" s="29">
        <v>177</v>
      </c>
      <c r="H45" s="29">
        <v>26</v>
      </c>
      <c r="I45" s="3">
        <v>17</v>
      </c>
      <c r="J45" s="3">
        <v>21.9</v>
      </c>
      <c r="K45" s="3">
        <v>21.9</v>
      </c>
      <c r="L45" s="3">
        <f t="shared" si="1"/>
        <v>20.266666666666666</v>
      </c>
      <c r="M45" s="3">
        <f t="shared" si="0"/>
        <v>20.266666666666666</v>
      </c>
      <c r="N45" s="7">
        <v>0</v>
      </c>
      <c r="O45" s="5"/>
      <c r="P45" s="30">
        <v>33420</v>
      </c>
      <c r="Q45" s="48">
        <v>45870</v>
      </c>
      <c r="R45" s="48">
        <v>32106</v>
      </c>
      <c r="S45" s="71">
        <f t="shared" si="2"/>
        <v>19656</v>
      </c>
      <c r="T45" s="31">
        <v>-19656</v>
      </c>
      <c r="U45" s="73">
        <v>-115.17434944891394</v>
      </c>
      <c r="V45" s="62">
        <v>-125</v>
      </c>
      <c r="W45" s="8">
        <v>28</v>
      </c>
      <c r="X45" s="8">
        <v>9</v>
      </c>
      <c r="Y45" s="41">
        <v>37</v>
      </c>
      <c r="Z45" s="42">
        <v>0.21680153284543222</v>
      </c>
      <c r="AA45" s="8">
        <v>29</v>
      </c>
      <c r="AB45" s="32">
        <v>1.6992552574371714E-4</v>
      </c>
      <c r="AC45" s="43">
        <v>1356</v>
      </c>
      <c r="AD45" s="33">
        <v>7.8945070299537151E-3</v>
      </c>
      <c r="AE45" s="8"/>
      <c r="AF45" s="34">
        <v>170634</v>
      </c>
      <c r="AG45" s="35">
        <v>157293</v>
      </c>
      <c r="AH45" s="8">
        <v>33988</v>
      </c>
      <c r="AI45" s="8">
        <v>108954</v>
      </c>
      <c r="AJ45" s="8">
        <v>8860</v>
      </c>
      <c r="AK45" s="8">
        <v>1</v>
      </c>
      <c r="AL45" s="8">
        <v>4860</v>
      </c>
      <c r="AM45" s="8">
        <v>630</v>
      </c>
      <c r="AN45" s="36">
        <v>0.9216584731312587</v>
      </c>
      <c r="AO45" s="37">
        <v>0.92700000000000005</v>
      </c>
      <c r="AP45" s="44">
        <v>-5.341526868741342E-3</v>
      </c>
      <c r="AQ45" s="45">
        <v>0.94469742275982671</v>
      </c>
      <c r="AR45" s="8">
        <v>57.6</v>
      </c>
      <c r="AS45" s="50">
        <v>57.7</v>
      </c>
      <c r="AT45" s="50">
        <v>-0.10000000000000142</v>
      </c>
      <c r="AU45" s="28">
        <v>151803</v>
      </c>
      <c r="AV45" s="38">
        <v>0.96509698460834237</v>
      </c>
      <c r="AW45" s="38">
        <v>0.216080817328171</v>
      </c>
      <c r="AX45" s="38">
        <v>0.69268181037935572</v>
      </c>
      <c r="AY45" s="38">
        <v>5.632799933881355E-2</v>
      </c>
      <c r="AZ45" s="38">
        <v>6.3575620021234253E-6</v>
      </c>
      <c r="BA45" s="38">
        <v>3.0897751330319849E-2</v>
      </c>
      <c r="BB45" s="38">
        <v>4.0052640613377584E-3</v>
      </c>
      <c r="BC45" s="31">
        <v>9060.0768000000007</v>
      </c>
      <c r="BD45" s="50">
        <v>2.1695180332246187</v>
      </c>
      <c r="BE45" s="50">
        <v>2.96</v>
      </c>
      <c r="BF45" s="50">
        <v>0.7904819667753813</v>
      </c>
      <c r="BG45" s="8"/>
      <c r="BH45" s="58">
        <v>1900</v>
      </c>
      <c r="BI45" s="58">
        <v>1843</v>
      </c>
      <c r="BJ45" s="58">
        <v>1957</v>
      </c>
      <c r="BK45" s="28">
        <v>0</v>
      </c>
      <c r="BL45" s="28">
        <v>115.17434944891394</v>
      </c>
      <c r="BM45" s="40">
        <v>125</v>
      </c>
      <c r="BN45" s="28">
        <v>92.165847313125866</v>
      </c>
      <c r="BO45" s="28">
        <v>92.7</v>
      </c>
    </row>
    <row r="46" spans="1:67" x14ac:dyDescent="0.2">
      <c r="A46" s="29">
        <v>45</v>
      </c>
      <c r="B46" s="28">
        <v>99.882790065285931</v>
      </c>
      <c r="C46" s="65">
        <f t="shared" si="3"/>
        <v>0.99882790065285931</v>
      </c>
      <c r="D46" s="64">
        <v>57.8</v>
      </c>
      <c r="E46" s="27">
        <v>43853</v>
      </c>
      <c r="F46" s="28">
        <v>170634</v>
      </c>
      <c r="G46" s="29">
        <v>178</v>
      </c>
      <c r="H46" s="29">
        <v>26</v>
      </c>
      <c r="I46" s="3">
        <v>18</v>
      </c>
      <c r="J46" s="3">
        <v>22.5</v>
      </c>
      <c r="K46" s="3">
        <v>22.5</v>
      </c>
      <c r="L46" s="3">
        <f t="shared" si="1"/>
        <v>21</v>
      </c>
      <c r="M46" s="3">
        <f t="shared" si="0"/>
        <v>21</v>
      </c>
      <c r="N46" s="7">
        <v>-4</v>
      </c>
      <c r="O46" s="5"/>
      <c r="P46" s="30">
        <v>45870</v>
      </c>
      <c r="Q46" s="48">
        <v>50835</v>
      </c>
      <c r="R46" s="48">
        <v>24040</v>
      </c>
      <c r="S46" s="71">
        <f t="shared" si="2"/>
        <v>19075</v>
      </c>
      <c r="T46" s="31">
        <v>-19075</v>
      </c>
      <c r="U46" s="73">
        <v>-111.7889752335408</v>
      </c>
      <c r="V46" s="62">
        <v>-125</v>
      </c>
      <c r="W46" s="8">
        <v>30</v>
      </c>
      <c r="X46" s="8">
        <v>11</v>
      </c>
      <c r="Y46" s="41">
        <v>41</v>
      </c>
      <c r="Z46" s="42">
        <v>0.24028036616383605</v>
      </c>
      <c r="AA46" s="8">
        <v>17</v>
      </c>
      <c r="AB46" s="32">
        <v>9.9628444506956405E-5</v>
      </c>
      <c r="AC46" s="43">
        <v>1373</v>
      </c>
      <c r="AD46" s="33">
        <v>7.9934794632200972E-3</v>
      </c>
      <c r="AE46" s="8"/>
      <c r="AF46" s="34">
        <v>170617</v>
      </c>
      <c r="AG46" s="35">
        <v>170434</v>
      </c>
      <c r="AH46" s="8">
        <v>44568</v>
      </c>
      <c r="AI46" s="8">
        <v>106835</v>
      </c>
      <c r="AJ46" s="8">
        <v>11801</v>
      </c>
      <c r="AK46" s="8">
        <v>1440</v>
      </c>
      <c r="AL46" s="8">
        <v>5220</v>
      </c>
      <c r="AM46" s="8">
        <v>570</v>
      </c>
      <c r="AN46" s="36">
        <v>0.99882790065285931</v>
      </c>
      <c r="AO46" s="37">
        <v>0.92700000000000005</v>
      </c>
      <c r="AP46" s="44">
        <v>7.1827900652859267E-2</v>
      </c>
      <c r="AQ46" s="45">
        <v>0.95078115601150426</v>
      </c>
      <c r="AR46" s="8">
        <v>57.8</v>
      </c>
      <c r="AS46" s="50">
        <v>57.7</v>
      </c>
      <c r="AT46" s="50">
        <v>9.9999999999994316E-2</v>
      </c>
      <c r="AU46" s="28">
        <v>164644</v>
      </c>
      <c r="AV46" s="38">
        <v>0.96602790523017712</v>
      </c>
      <c r="AW46" s="38">
        <v>0.26149711911942453</v>
      </c>
      <c r="AX46" s="38">
        <v>0.62684088855510056</v>
      </c>
      <c r="AY46" s="38">
        <v>6.9240879167302302E-2</v>
      </c>
      <c r="AZ46" s="38">
        <v>8.4490183883497421E-3</v>
      </c>
      <c r="BA46" s="38">
        <v>3.0627691657767818E-2</v>
      </c>
      <c r="BB46" s="38">
        <v>3.3444031120551062E-3</v>
      </c>
      <c r="BC46" s="31">
        <v>9851.0851999999995</v>
      </c>
      <c r="BD46" s="50">
        <v>1.93633489232232</v>
      </c>
      <c r="BE46" s="50">
        <v>2.96</v>
      </c>
      <c r="BF46" s="50">
        <v>1.0236651076776799</v>
      </c>
      <c r="BG46" s="8"/>
      <c r="BH46" s="58">
        <v>1900</v>
      </c>
      <c r="BI46" s="58">
        <v>1843</v>
      </c>
      <c r="BJ46" s="58">
        <v>1957</v>
      </c>
      <c r="BK46" s="28">
        <v>0</v>
      </c>
      <c r="BL46" s="28">
        <v>111.7889752335408</v>
      </c>
      <c r="BM46" s="40">
        <v>125</v>
      </c>
      <c r="BN46" s="28">
        <v>99.882790065285931</v>
      </c>
      <c r="BO46" s="28">
        <v>92.7</v>
      </c>
    </row>
    <row r="47" spans="1:67" x14ac:dyDescent="0.2">
      <c r="A47" s="29">
        <v>46</v>
      </c>
      <c r="B47" s="28">
        <v>94.616597408230135</v>
      </c>
      <c r="C47" s="65">
        <f t="shared" si="3"/>
        <v>0.9461659740823013</v>
      </c>
      <c r="D47" s="64">
        <v>57.57</v>
      </c>
      <c r="E47" s="39">
        <v>43854</v>
      </c>
      <c r="F47" s="28">
        <v>170617</v>
      </c>
      <c r="G47" s="29">
        <v>179</v>
      </c>
      <c r="H47" s="29">
        <v>26</v>
      </c>
      <c r="I47" s="3">
        <v>18</v>
      </c>
      <c r="J47" s="3">
        <v>22.2</v>
      </c>
      <c r="K47" s="3">
        <v>22.2</v>
      </c>
      <c r="L47" s="3">
        <f t="shared" si="1"/>
        <v>20.8</v>
      </c>
      <c r="M47" s="3">
        <f t="shared" si="0"/>
        <v>20.8</v>
      </c>
      <c r="N47" s="7">
        <v>2</v>
      </c>
      <c r="O47" s="5"/>
      <c r="P47" s="30">
        <v>50835</v>
      </c>
      <c r="Q47" s="48">
        <v>58150</v>
      </c>
      <c r="R47" s="48">
        <v>28082</v>
      </c>
      <c r="S47" s="71">
        <f t="shared" si="2"/>
        <v>20767</v>
      </c>
      <c r="T47" s="31">
        <v>-20767</v>
      </c>
      <c r="U47" s="73">
        <v>-121.71706219192694</v>
      </c>
      <c r="V47" s="62">
        <v>-125</v>
      </c>
      <c r="W47" s="8">
        <v>29</v>
      </c>
      <c r="X47" s="8">
        <v>10</v>
      </c>
      <c r="Y47" s="41">
        <v>39</v>
      </c>
      <c r="Z47" s="42">
        <v>0.22858214597607507</v>
      </c>
      <c r="AA47" s="8">
        <v>32</v>
      </c>
      <c r="AB47" s="32">
        <v>1.8755458131370262E-4</v>
      </c>
      <c r="AC47" s="43">
        <v>1405</v>
      </c>
      <c r="AD47" s="33">
        <v>8.1797805140744629E-3</v>
      </c>
      <c r="AE47" s="8"/>
      <c r="AF47" s="34">
        <v>170585</v>
      </c>
      <c r="AG47" s="35">
        <v>161432</v>
      </c>
      <c r="AH47" s="8">
        <v>31587</v>
      </c>
      <c r="AI47" s="8">
        <v>112129</v>
      </c>
      <c r="AJ47" s="8">
        <v>11731</v>
      </c>
      <c r="AK47" s="8"/>
      <c r="AL47" s="8">
        <v>5610</v>
      </c>
      <c r="AM47" s="8">
        <v>375</v>
      </c>
      <c r="AN47" s="36">
        <v>0.9461659740823013</v>
      </c>
      <c r="AO47" s="37">
        <v>0.92700000000000005</v>
      </c>
      <c r="AP47" s="44">
        <v>1.9165974082301251E-2</v>
      </c>
      <c r="AQ47" s="45">
        <v>0.95071660940733804</v>
      </c>
      <c r="AR47" s="8">
        <v>57.57</v>
      </c>
      <c r="AS47" s="50">
        <v>57.7</v>
      </c>
      <c r="AT47" s="50">
        <v>-0.13000000000000256</v>
      </c>
      <c r="AU47" s="28">
        <v>155447</v>
      </c>
      <c r="AV47" s="38">
        <v>0.96292556618266512</v>
      </c>
      <c r="AW47" s="38">
        <v>0.19566752564547302</v>
      </c>
      <c r="AX47" s="38">
        <v>0.69458967243173597</v>
      </c>
      <c r="AY47" s="38">
        <v>7.2668368105456169E-2</v>
      </c>
      <c r="AZ47" s="38">
        <v>0</v>
      </c>
      <c r="BA47" s="38">
        <v>3.4751474304970512E-2</v>
      </c>
      <c r="BB47" s="38">
        <v>2.3229595123643392E-3</v>
      </c>
      <c r="BC47" s="31">
        <v>9293.6402400000006</v>
      </c>
      <c r="BD47" s="50">
        <v>2.2345388312556413</v>
      </c>
      <c r="BE47" s="50">
        <v>2.96</v>
      </c>
      <c r="BF47" s="50">
        <v>0.72546116874435862</v>
      </c>
      <c r="BG47" s="8"/>
      <c r="BH47" s="58">
        <v>1900</v>
      </c>
      <c r="BI47" s="58">
        <v>1843</v>
      </c>
      <c r="BJ47" s="58">
        <v>1957</v>
      </c>
      <c r="BK47" s="28">
        <v>0</v>
      </c>
      <c r="BL47" s="28">
        <v>121.71706219192694</v>
      </c>
      <c r="BM47" s="40">
        <v>125</v>
      </c>
      <c r="BN47" s="28">
        <v>94.616597408230135</v>
      </c>
      <c r="BO47" s="28">
        <v>92.7</v>
      </c>
    </row>
    <row r="48" spans="1:67" x14ac:dyDescent="0.2">
      <c r="A48" s="29">
        <v>47</v>
      </c>
      <c r="B48" s="28">
        <v>96.571210833308911</v>
      </c>
      <c r="C48" s="65">
        <f t="shared" si="3"/>
        <v>0.96571210833308907</v>
      </c>
      <c r="D48" s="64">
        <v>58.21</v>
      </c>
      <c r="E48" s="27">
        <v>43855</v>
      </c>
      <c r="F48" s="28">
        <v>170585</v>
      </c>
      <c r="G48" s="29">
        <v>180</v>
      </c>
      <c r="H48" s="29">
        <v>26</v>
      </c>
      <c r="I48" s="3">
        <v>18</v>
      </c>
      <c r="J48" s="3">
        <v>22.2</v>
      </c>
      <c r="K48" s="3">
        <v>22.5</v>
      </c>
      <c r="L48" s="3">
        <f t="shared" si="1"/>
        <v>20.900000000000002</v>
      </c>
      <c r="M48" s="3">
        <f t="shared" si="0"/>
        <v>20.900000000000002</v>
      </c>
      <c r="N48" s="7">
        <v>5</v>
      </c>
      <c r="O48" s="5"/>
      <c r="P48" s="30">
        <v>58150</v>
      </c>
      <c r="Q48" s="48">
        <v>40485</v>
      </c>
      <c r="R48" s="48"/>
      <c r="S48" s="71">
        <f t="shared" si="2"/>
        <v>17665</v>
      </c>
      <c r="T48" s="31">
        <v>-17665</v>
      </c>
      <c r="U48" s="73">
        <v>-103.55541225781869</v>
      </c>
      <c r="V48" s="62">
        <v>-125</v>
      </c>
      <c r="W48" s="8">
        <v>26</v>
      </c>
      <c r="X48" s="8">
        <v>10</v>
      </c>
      <c r="Y48" s="41">
        <v>36</v>
      </c>
      <c r="Z48" s="42">
        <v>0.21103848521265059</v>
      </c>
      <c r="AA48" s="8">
        <v>27</v>
      </c>
      <c r="AB48" s="32">
        <v>1.5827886390948795E-4</v>
      </c>
      <c r="AC48" s="43">
        <v>1432</v>
      </c>
      <c r="AD48" s="33">
        <v>8.3369720257328323E-3</v>
      </c>
      <c r="AE48" s="8"/>
      <c r="AF48" s="34">
        <v>170558</v>
      </c>
      <c r="AG48" s="35">
        <v>164736</v>
      </c>
      <c r="AH48" s="8">
        <v>28503</v>
      </c>
      <c r="AI48" s="8">
        <v>117322</v>
      </c>
      <c r="AJ48" s="8">
        <v>12725</v>
      </c>
      <c r="AK48" s="8">
        <v>1</v>
      </c>
      <c r="AL48" s="8">
        <v>5600</v>
      </c>
      <c r="AM48" s="8">
        <v>585</v>
      </c>
      <c r="AN48" s="36">
        <v>0.96571210833308907</v>
      </c>
      <c r="AO48" s="37">
        <v>0.92700000000000005</v>
      </c>
      <c r="AP48" s="44">
        <v>3.8712108333089024E-2</v>
      </c>
      <c r="AQ48" s="45">
        <v>0.95018323729091314</v>
      </c>
      <c r="AR48" s="8">
        <v>58.21</v>
      </c>
      <c r="AS48" s="50">
        <v>57.7</v>
      </c>
      <c r="AT48" s="50">
        <v>0.50999999999999801</v>
      </c>
      <c r="AU48" s="28">
        <v>158551</v>
      </c>
      <c r="AV48" s="38">
        <v>0.96245507964257959</v>
      </c>
      <c r="AW48" s="38">
        <v>0.17302229020979021</v>
      </c>
      <c r="AX48" s="38">
        <v>0.71218191530691533</v>
      </c>
      <c r="AY48" s="38">
        <v>7.7244803807303808E-2</v>
      </c>
      <c r="AZ48" s="38">
        <v>6.0703185703185703E-6</v>
      </c>
      <c r="BA48" s="38">
        <v>3.3993783993783992E-2</v>
      </c>
      <c r="BB48" s="38">
        <v>3.5511363636363635E-3</v>
      </c>
      <c r="BC48" s="31">
        <v>9589.2825599999996</v>
      </c>
      <c r="BD48" s="50">
        <v>1.8421607549334744</v>
      </c>
      <c r="BE48" s="50">
        <v>2.96</v>
      </c>
      <c r="BF48" s="50">
        <v>1.1178392450665255</v>
      </c>
      <c r="BG48" s="8"/>
      <c r="BH48" s="58">
        <v>1900</v>
      </c>
      <c r="BI48" s="58">
        <v>1843</v>
      </c>
      <c r="BJ48" s="58">
        <v>1957</v>
      </c>
      <c r="BK48" s="28">
        <v>0</v>
      </c>
      <c r="BL48" s="28">
        <v>103.55541225781869</v>
      </c>
      <c r="BM48" s="40">
        <v>125</v>
      </c>
      <c r="BN48" s="28">
        <v>96.571210833308911</v>
      </c>
      <c r="BO48" s="28">
        <v>92.7</v>
      </c>
    </row>
    <row r="49" spans="1:67" x14ac:dyDescent="0.2">
      <c r="A49" s="29">
        <v>48</v>
      </c>
      <c r="B49" s="28">
        <v>93.835528090151158</v>
      </c>
      <c r="C49" s="65">
        <f t="shared" si="3"/>
        <v>0.93835528090151155</v>
      </c>
      <c r="D49" s="64">
        <v>56.78</v>
      </c>
      <c r="E49" s="39">
        <v>43856</v>
      </c>
      <c r="F49" s="28">
        <v>170558</v>
      </c>
      <c r="G49" s="29">
        <v>181</v>
      </c>
      <c r="H49" s="29">
        <v>26</v>
      </c>
      <c r="I49" s="3">
        <v>18</v>
      </c>
      <c r="J49" s="3">
        <v>22.6</v>
      </c>
      <c r="K49" s="3">
        <v>22.6</v>
      </c>
      <c r="L49" s="3">
        <f t="shared" si="1"/>
        <v>21.066666666666666</v>
      </c>
      <c r="M49" s="3">
        <f t="shared" si="0"/>
        <v>21.066666666666666</v>
      </c>
      <c r="N49" s="7">
        <v>4</v>
      </c>
      <c r="O49" s="5"/>
      <c r="P49" s="30">
        <v>40485</v>
      </c>
      <c r="Q49" s="48">
        <v>21835</v>
      </c>
      <c r="R49" s="48"/>
      <c r="S49" s="71">
        <f t="shared" si="2"/>
        <v>18650</v>
      </c>
      <c r="T49" s="31">
        <v>-18650</v>
      </c>
      <c r="U49" s="73">
        <v>-109.34696701415355</v>
      </c>
      <c r="V49" s="62">
        <v>-125</v>
      </c>
      <c r="W49" s="8">
        <v>29</v>
      </c>
      <c r="X49" s="8">
        <v>10</v>
      </c>
      <c r="Y49" s="41">
        <v>39</v>
      </c>
      <c r="Z49" s="42">
        <v>0.2286612178848251</v>
      </c>
      <c r="AA49" s="8">
        <v>28</v>
      </c>
      <c r="AB49" s="32">
        <v>1.6416702822500263E-4</v>
      </c>
      <c r="AC49" s="43">
        <v>1460</v>
      </c>
      <c r="AD49" s="33">
        <v>8.4999854452304027E-3</v>
      </c>
      <c r="AE49" s="8"/>
      <c r="AF49" s="34">
        <v>170530</v>
      </c>
      <c r="AG49" s="35">
        <v>160044</v>
      </c>
      <c r="AH49" s="8">
        <v>28268</v>
      </c>
      <c r="AI49" s="8">
        <v>113707</v>
      </c>
      <c r="AJ49" s="8">
        <v>12159</v>
      </c>
      <c r="AK49" s="8"/>
      <c r="AL49" s="8">
        <v>5400</v>
      </c>
      <c r="AM49" s="8">
        <v>510</v>
      </c>
      <c r="AN49" s="36">
        <v>0.93835528090151155</v>
      </c>
      <c r="AO49" s="37">
        <v>0.92700000000000005</v>
      </c>
      <c r="AP49" s="44">
        <v>1.13552809015115E-2</v>
      </c>
      <c r="AQ49" s="45">
        <v>0.95504511908462419</v>
      </c>
      <c r="AR49" s="8">
        <v>56.78</v>
      </c>
      <c r="AS49" s="50">
        <v>57.7</v>
      </c>
      <c r="AT49" s="50">
        <v>-0.92000000000000171</v>
      </c>
      <c r="AU49" s="28">
        <v>154134</v>
      </c>
      <c r="AV49" s="38">
        <v>0.96307265501986949</v>
      </c>
      <c r="AW49" s="38">
        <v>0.17662642773237361</v>
      </c>
      <c r="AX49" s="38">
        <v>0.71047336982329856</v>
      </c>
      <c r="AY49" s="38">
        <v>7.5972857464197352E-2</v>
      </c>
      <c r="AZ49" s="38">
        <v>0</v>
      </c>
      <c r="BA49" s="38">
        <v>3.3740721301642046E-2</v>
      </c>
      <c r="BB49" s="38">
        <v>3.1866236784884156E-3</v>
      </c>
      <c r="BC49" s="31">
        <v>9087.2983199999999</v>
      </c>
      <c r="BD49" s="50">
        <v>2.052315148381747</v>
      </c>
      <c r="BE49" s="50">
        <v>2.96</v>
      </c>
      <c r="BF49" s="50">
        <v>0.90768485161825296</v>
      </c>
      <c r="BG49" s="8"/>
      <c r="BH49" s="58">
        <v>1900</v>
      </c>
      <c r="BI49" s="58">
        <v>1843</v>
      </c>
      <c r="BJ49" s="58">
        <v>1957</v>
      </c>
      <c r="BK49" s="28">
        <v>0</v>
      </c>
      <c r="BL49" s="28">
        <v>109.34696701415355</v>
      </c>
      <c r="BM49" s="40">
        <v>125</v>
      </c>
      <c r="BN49" s="28">
        <v>93.835528090151158</v>
      </c>
      <c r="BO49" s="28">
        <v>92.7</v>
      </c>
    </row>
    <row r="50" spans="1:67" x14ac:dyDescent="0.2">
      <c r="A50" s="29">
        <v>49</v>
      </c>
      <c r="B50" s="28">
        <v>97.861373365390264</v>
      </c>
      <c r="C50" s="65">
        <f t="shared" si="3"/>
        <v>0.9786137336539027</v>
      </c>
      <c r="D50" s="64">
        <v>57.21</v>
      </c>
      <c r="E50" s="27">
        <v>43857</v>
      </c>
      <c r="F50" s="28">
        <v>170530</v>
      </c>
      <c r="G50" s="29">
        <v>182</v>
      </c>
      <c r="H50" s="29">
        <v>26</v>
      </c>
      <c r="I50" s="3">
        <v>18</v>
      </c>
      <c r="J50" s="3">
        <v>22.5</v>
      </c>
      <c r="K50" s="3">
        <v>22.5</v>
      </c>
      <c r="L50" s="3">
        <f t="shared" si="1"/>
        <v>21</v>
      </c>
      <c r="M50" s="3">
        <f t="shared" si="0"/>
        <v>21</v>
      </c>
      <c r="N50" s="7">
        <v>3</v>
      </c>
      <c r="O50" s="5"/>
      <c r="P50" s="30">
        <v>21835</v>
      </c>
      <c r="Q50" s="48">
        <v>33858</v>
      </c>
      <c r="R50" s="48">
        <v>32121</v>
      </c>
      <c r="S50" s="71">
        <f t="shared" si="2"/>
        <v>20098</v>
      </c>
      <c r="T50" s="31">
        <v>-20098</v>
      </c>
      <c r="U50" s="73">
        <v>-117.85609570163608</v>
      </c>
      <c r="V50" s="62">
        <v>-125</v>
      </c>
      <c r="W50" s="8">
        <v>28</v>
      </c>
      <c r="X50" s="8">
        <v>10</v>
      </c>
      <c r="Y50" s="41">
        <v>38</v>
      </c>
      <c r="Z50" s="42">
        <v>0.22283469184307747</v>
      </c>
      <c r="AA50" s="8">
        <v>28</v>
      </c>
      <c r="AB50" s="32">
        <v>1.6419398346332023E-4</v>
      </c>
      <c r="AC50" s="43">
        <v>1488</v>
      </c>
      <c r="AD50" s="33">
        <v>8.6629988647279714E-3</v>
      </c>
      <c r="AE50" s="8"/>
      <c r="AF50" s="34">
        <v>170502</v>
      </c>
      <c r="AG50" s="35">
        <v>166883</v>
      </c>
      <c r="AH50" s="8">
        <v>30608</v>
      </c>
      <c r="AI50" s="8">
        <v>117072</v>
      </c>
      <c r="AJ50" s="8">
        <v>12063</v>
      </c>
      <c r="AK50" s="8">
        <v>2401</v>
      </c>
      <c r="AL50" s="8">
        <v>4510</v>
      </c>
      <c r="AM50" s="8">
        <v>229</v>
      </c>
      <c r="AN50" s="36">
        <v>0.97861373365390258</v>
      </c>
      <c r="AO50" s="37">
        <v>0.92700000000000005</v>
      </c>
      <c r="AP50" s="44">
        <v>5.1613733653902538E-2</v>
      </c>
      <c r="AQ50" s="45">
        <v>0.95926421428589514</v>
      </c>
      <c r="AR50" s="8">
        <v>57.21</v>
      </c>
      <c r="AS50" s="50">
        <v>57.7</v>
      </c>
      <c r="AT50" s="50">
        <v>-0.49000000000000199</v>
      </c>
      <c r="AU50" s="28">
        <v>162144</v>
      </c>
      <c r="AV50" s="38">
        <v>0.9716028594883841</v>
      </c>
      <c r="AW50" s="38">
        <v>0.18340993390579027</v>
      </c>
      <c r="AX50" s="38">
        <v>0.7015214251901033</v>
      </c>
      <c r="AY50" s="38">
        <v>7.2284175140667414E-2</v>
      </c>
      <c r="AZ50" s="38">
        <v>1.4387325251823133E-2</v>
      </c>
      <c r="BA50" s="38">
        <v>2.7024921651696097E-2</v>
      </c>
      <c r="BB50" s="38">
        <v>1.3722188599198241E-3</v>
      </c>
      <c r="BC50" s="31">
        <v>9547.3764300000003</v>
      </c>
      <c r="BD50" s="50">
        <v>2.1050809243100095</v>
      </c>
      <c r="BE50" s="50">
        <v>2.96</v>
      </c>
      <c r="BF50" s="50">
        <v>0.85491907568999048</v>
      </c>
      <c r="BG50" s="8"/>
      <c r="BH50" s="58">
        <v>1900</v>
      </c>
      <c r="BI50" s="58">
        <v>1843</v>
      </c>
      <c r="BJ50" s="58">
        <v>1957</v>
      </c>
      <c r="BK50" s="28">
        <v>0</v>
      </c>
      <c r="BL50" s="28">
        <v>117.85609570163608</v>
      </c>
      <c r="BM50" s="40">
        <v>125</v>
      </c>
      <c r="BN50" s="28">
        <v>97.861373365390264</v>
      </c>
      <c r="BO50" s="28">
        <v>92.7</v>
      </c>
    </row>
    <row r="51" spans="1:67" x14ac:dyDescent="0.2">
      <c r="A51" s="29">
        <v>50</v>
      </c>
      <c r="B51" s="28">
        <v>95.197710290788379</v>
      </c>
      <c r="C51" s="65">
        <f t="shared" si="3"/>
        <v>0.95197710290788384</v>
      </c>
      <c r="D51" s="64">
        <v>57.21</v>
      </c>
      <c r="E51" s="39">
        <v>43858</v>
      </c>
      <c r="F51" s="28">
        <v>170502</v>
      </c>
      <c r="G51" s="29">
        <v>183</v>
      </c>
      <c r="H51" s="29">
        <v>27</v>
      </c>
      <c r="I51" s="3">
        <v>17</v>
      </c>
      <c r="J51" s="3">
        <v>22</v>
      </c>
      <c r="K51" s="3">
        <v>22</v>
      </c>
      <c r="L51" s="3">
        <f t="shared" si="1"/>
        <v>20.333333333333332</v>
      </c>
      <c r="M51" s="3">
        <f t="shared" si="0"/>
        <v>20.333333333333332</v>
      </c>
      <c r="N51" s="7">
        <v>0</v>
      </c>
      <c r="O51" s="5"/>
      <c r="P51" s="30">
        <v>33858</v>
      </c>
      <c r="Q51" s="48">
        <v>44585</v>
      </c>
      <c r="R51" s="48">
        <v>32137</v>
      </c>
      <c r="S51" s="71">
        <f t="shared" si="2"/>
        <v>21410</v>
      </c>
      <c r="T51" s="31">
        <v>-21410</v>
      </c>
      <c r="U51" s="73">
        <v>-125.5703745410611</v>
      </c>
      <c r="V51" s="62">
        <v>-128</v>
      </c>
      <c r="W51" s="8">
        <v>31</v>
      </c>
      <c r="X51" s="8">
        <v>11</v>
      </c>
      <c r="Y51" s="41">
        <v>42</v>
      </c>
      <c r="Z51" s="42">
        <v>0.2463314213323011</v>
      </c>
      <c r="AA51" s="8">
        <v>18</v>
      </c>
      <c r="AB51" s="32">
        <v>1.0557060914241475E-4</v>
      </c>
      <c r="AC51" s="43">
        <v>1506</v>
      </c>
      <c r="AD51" s="33">
        <v>8.767793205833551E-3</v>
      </c>
      <c r="AE51" s="8"/>
      <c r="AF51" s="34">
        <v>170484</v>
      </c>
      <c r="AG51" s="35">
        <v>162314</v>
      </c>
      <c r="AH51" s="8">
        <v>31761</v>
      </c>
      <c r="AI51" s="8">
        <v>108934</v>
      </c>
      <c r="AJ51" s="8">
        <v>14365</v>
      </c>
      <c r="AK51" s="8"/>
      <c r="AL51" s="8">
        <v>6600</v>
      </c>
      <c r="AM51" s="8">
        <v>654</v>
      </c>
      <c r="AN51" s="36">
        <v>0.95197710290788373</v>
      </c>
      <c r="AO51" s="37">
        <v>0.93400000000000005</v>
      </c>
      <c r="AP51" s="44">
        <v>1.797710290788368E-2</v>
      </c>
      <c r="AQ51" s="45">
        <v>0.95733008195182934</v>
      </c>
      <c r="AR51" s="8">
        <v>57.21</v>
      </c>
      <c r="AS51" s="50">
        <v>58.7</v>
      </c>
      <c r="AT51" s="50">
        <v>-1.490000000000002</v>
      </c>
      <c r="AU51" s="28">
        <v>155060</v>
      </c>
      <c r="AV51" s="38">
        <v>0.9553088458173663</v>
      </c>
      <c r="AW51" s="38">
        <v>0.19567628177483151</v>
      </c>
      <c r="AX51" s="38">
        <v>0.67113126409305424</v>
      </c>
      <c r="AY51" s="38">
        <v>8.8501299949480638E-2</v>
      </c>
      <c r="AZ51" s="38">
        <v>0</v>
      </c>
      <c r="BA51" s="38">
        <v>4.0661926882462389E-2</v>
      </c>
      <c r="BB51" s="38">
        <v>4.0292273001712731E-3</v>
      </c>
      <c r="BC51" s="31">
        <v>9285.9839400000001</v>
      </c>
      <c r="BD51" s="50">
        <v>2.3056253530414788</v>
      </c>
      <c r="BE51" s="50">
        <v>2.84</v>
      </c>
      <c r="BF51" s="50">
        <v>0.5343746469585211</v>
      </c>
      <c r="BG51" s="8"/>
      <c r="BH51" s="58">
        <v>1905</v>
      </c>
      <c r="BI51" s="58">
        <v>1848</v>
      </c>
      <c r="BJ51" s="58">
        <v>1962</v>
      </c>
      <c r="BK51" s="28">
        <v>0</v>
      </c>
      <c r="BL51" s="28">
        <v>125.5703745410611</v>
      </c>
      <c r="BM51" s="40">
        <v>128</v>
      </c>
      <c r="BN51" s="28">
        <v>95.197710290788379</v>
      </c>
      <c r="BO51" s="28">
        <v>93.4</v>
      </c>
    </row>
    <row r="52" spans="1:67" x14ac:dyDescent="0.2">
      <c r="A52" s="29">
        <v>51</v>
      </c>
      <c r="B52" s="28">
        <v>94.154876703972221</v>
      </c>
      <c r="C52" s="65">
        <f t="shared" si="3"/>
        <v>0.94154876703972223</v>
      </c>
      <c r="D52" s="64">
        <v>57.49</v>
      </c>
      <c r="E52" s="27">
        <v>43859</v>
      </c>
      <c r="F52" s="28">
        <v>170484</v>
      </c>
      <c r="G52" s="29">
        <v>184</v>
      </c>
      <c r="H52" s="29">
        <v>27</v>
      </c>
      <c r="I52" s="3">
        <v>18</v>
      </c>
      <c r="J52" s="3">
        <v>22.2</v>
      </c>
      <c r="K52" s="3">
        <v>22.2</v>
      </c>
      <c r="L52" s="3">
        <f t="shared" si="1"/>
        <v>20.8</v>
      </c>
      <c r="M52" s="3">
        <f t="shared" si="0"/>
        <v>20.8</v>
      </c>
      <c r="N52" s="7">
        <v>3</v>
      </c>
      <c r="O52" s="5"/>
      <c r="P52" s="30">
        <v>44585</v>
      </c>
      <c r="Q52" s="48">
        <v>46790</v>
      </c>
      <c r="R52" s="48">
        <v>24131</v>
      </c>
      <c r="S52" s="71">
        <f t="shared" si="2"/>
        <v>21926</v>
      </c>
      <c r="T52" s="31">
        <v>-21926</v>
      </c>
      <c r="U52" s="73">
        <v>-128.6103094718566</v>
      </c>
      <c r="V52" s="62">
        <v>-128</v>
      </c>
      <c r="W52" s="8">
        <v>32</v>
      </c>
      <c r="X52" s="8">
        <v>11</v>
      </c>
      <c r="Y52" s="41">
        <v>43</v>
      </c>
      <c r="Z52" s="42">
        <v>0.25222308251800757</v>
      </c>
      <c r="AA52" s="8">
        <v>24</v>
      </c>
      <c r="AB52" s="32">
        <v>1.407756739635391E-4</v>
      </c>
      <c r="AC52" s="43">
        <v>1530</v>
      </c>
      <c r="AD52" s="33">
        <v>8.9075189939743261E-3</v>
      </c>
      <c r="AE52" s="8"/>
      <c r="AF52" s="34">
        <v>170460</v>
      </c>
      <c r="AG52" s="35">
        <v>160519</v>
      </c>
      <c r="AH52" s="8">
        <v>22436</v>
      </c>
      <c r="AI52" s="8">
        <v>116171</v>
      </c>
      <c r="AJ52" s="8">
        <v>15858</v>
      </c>
      <c r="AK52" s="8">
        <v>4</v>
      </c>
      <c r="AL52" s="8">
        <v>5300</v>
      </c>
      <c r="AM52" s="8">
        <v>750</v>
      </c>
      <c r="AN52" s="36">
        <v>0.94154876703972223</v>
      </c>
      <c r="AO52" s="37">
        <v>0.93400000000000005</v>
      </c>
      <c r="AP52" s="44">
        <v>7.5487670397221818E-3</v>
      </c>
      <c r="AQ52" s="45">
        <v>0.96017155251018138</v>
      </c>
      <c r="AR52" s="8">
        <v>57.49</v>
      </c>
      <c r="AS52" s="50">
        <v>58.7</v>
      </c>
      <c r="AT52" s="50">
        <v>-1.2100000000000009</v>
      </c>
      <c r="AU52" s="28">
        <v>154469</v>
      </c>
      <c r="AV52" s="38">
        <v>0.96230975772338478</v>
      </c>
      <c r="AW52" s="38">
        <v>0.13977161582118006</v>
      </c>
      <c r="AX52" s="38">
        <v>0.72372117942424263</v>
      </c>
      <c r="AY52" s="38">
        <v>9.8792043309514757E-2</v>
      </c>
      <c r="AZ52" s="38">
        <v>2.491916844734891E-5</v>
      </c>
      <c r="BA52" s="38">
        <v>3.3017898192737309E-2</v>
      </c>
      <c r="BB52" s="38">
        <v>4.6723440838779213E-3</v>
      </c>
      <c r="BC52" s="31">
        <v>9228.2373100000004</v>
      </c>
      <c r="BD52" s="50">
        <v>2.3759683743980355</v>
      </c>
      <c r="BE52" s="50">
        <v>2.84</v>
      </c>
      <c r="BF52" s="50">
        <v>0.46403162560196431</v>
      </c>
      <c r="BG52" s="8"/>
      <c r="BH52" s="58">
        <v>1905</v>
      </c>
      <c r="BI52" s="58">
        <v>1848</v>
      </c>
      <c r="BJ52" s="58">
        <v>1962</v>
      </c>
      <c r="BK52" s="28">
        <v>0</v>
      </c>
      <c r="BL52" s="28">
        <v>128.6103094718566</v>
      </c>
      <c r="BM52" s="40">
        <v>128</v>
      </c>
      <c r="BN52" s="28">
        <v>94.154876703972221</v>
      </c>
      <c r="BO52" s="28">
        <v>93.4</v>
      </c>
    </row>
    <row r="53" spans="1:67" x14ac:dyDescent="0.2">
      <c r="A53" s="29">
        <v>52</v>
      </c>
      <c r="B53" s="28">
        <v>95.795494544174588</v>
      </c>
      <c r="C53" s="65">
        <f t="shared" si="3"/>
        <v>0.95795494544174586</v>
      </c>
      <c r="D53" s="64">
        <v>57.35</v>
      </c>
      <c r="E53" s="39">
        <v>43860</v>
      </c>
      <c r="F53" s="28">
        <v>170460</v>
      </c>
      <c r="G53" s="29">
        <v>185</v>
      </c>
      <c r="H53" s="29">
        <v>27</v>
      </c>
      <c r="I53" s="3">
        <v>18</v>
      </c>
      <c r="J53" s="3">
        <v>22.3</v>
      </c>
      <c r="K53" s="3">
        <v>22.3</v>
      </c>
      <c r="L53" s="3">
        <f t="shared" si="1"/>
        <v>20.866666666666664</v>
      </c>
      <c r="M53" s="3">
        <f t="shared" si="0"/>
        <v>20.866666666666664</v>
      </c>
      <c r="N53" s="7">
        <v>3</v>
      </c>
      <c r="O53" s="5"/>
      <c r="P53" s="30">
        <v>46790</v>
      </c>
      <c r="Q53" s="48">
        <v>50245</v>
      </c>
      <c r="R53" s="48">
        <v>24100</v>
      </c>
      <c r="S53" s="71">
        <f t="shared" si="2"/>
        <v>20645</v>
      </c>
      <c r="T53" s="31">
        <v>-20645</v>
      </c>
      <c r="U53" s="73">
        <v>-121.11345770268684</v>
      </c>
      <c r="V53" s="62">
        <v>-128</v>
      </c>
      <c r="W53" s="8">
        <v>33</v>
      </c>
      <c r="X53" s="8">
        <v>11</v>
      </c>
      <c r="Y53" s="41">
        <v>44</v>
      </c>
      <c r="Z53" s="42">
        <v>0.25812507333098672</v>
      </c>
      <c r="AA53" s="8">
        <v>23</v>
      </c>
      <c r="AB53" s="32">
        <v>1.3492901560483399E-4</v>
      </c>
      <c r="AC53" s="43">
        <v>1553</v>
      </c>
      <c r="AD53" s="33">
        <v>9.0414228742759003E-3</v>
      </c>
      <c r="AE53" s="8"/>
      <c r="AF53" s="34">
        <v>170437</v>
      </c>
      <c r="AG53" s="35">
        <v>163293</v>
      </c>
      <c r="AH53" s="8">
        <v>27940</v>
      </c>
      <c r="AI53" s="8">
        <v>113381</v>
      </c>
      <c r="AJ53" s="8">
        <v>16097</v>
      </c>
      <c r="AK53" s="8">
        <v>3</v>
      </c>
      <c r="AL53" s="8">
        <v>5250</v>
      </c>
      <c r="AM53" s="8">
        <v>622</v>
      </c>
      <c r="AN53" s="36">
        <v>0.95795494544174586</v>
      </c>
      <c r="AO53" s="37">
        <v>0.93400000000000005</v>
      </c>
      <c r="AP53" s="44">
        <v>2.3954945441745812E-2</v>
      </c>
      <c r="AQ53" s="45">
        <v>0.95433255890859381</v>
      </c>
      <c r="AR53" s="8">
        <v>57.35</v>
      </c>
      <c r="AS53" s="50">
        <v>58.7</v>
      </c>
      <c r="AT53" s="50">
        <v>-1.3500000000000014</v>
      </c>
      <c r="AU53" s="28">
        <v>157421</v>
      </c>
      <c r="AV53" s="38">
        <v>0.96404009969808868</v>
      </c>
      <c r="AW53" s="38">
        <v>0.17110347657278635</v>
      </c>
      <c r="AX53" s="38">
        <v>0.69434084743375402</v>
      </c>
      <c r="AY53" s="38">
        <v>9.8577403807879091E-2</v>
      </c>
      <c r="AZ53" s="38">
        <v>1.8371883669232606E-5</v>
      </c>
      <c r="BA53" s="38">
        <v>3.2150796421157063E-2</v>
      </c>
      <c r="BB53" s="38">
        <v>3.8091038807542272E-3</v>
      </c>
      <c r="BC53" s="31">
        <v>9364.8535500000016</v>
      </c>
      <c r="BD53" s="50">
        <v>2.2045192580721134</v>
      </c>
      <c r="BE53" s="50">
        <v>2.84</v>
      </c>
      <c r="BF53" s="50">
        <v>0.63548074192788651</v>
      </c>
      <c r="BG53" s="8"/>
      <c r="BH53" s="58">
        <v>1905</v>
      </c>
      <c r="BI53" s="58">
        <v>1848</v>
      </c>
      <c r="BJ53" s="58">
        <v>1962</v>
      </c>
      <c r="BK53" s="28">
        <v>0</v>
      </c>
      <c r="BL53" s="28">
        <v>121.11345770268684</v>
      </c>
      <c r="BM53" s="40">
        <v>128</v>
      </c>
      <c r="BN53" s="28">
        <v>95.795494544174588</v>
      </c>
      <c r="BO53" s="28">
        <v>93.4</v>
      </c>
    </row>
    <row r="54" spans="1:67" x14ac:dyDescent="0.2">
      <c r="A54" s="29">
        <v>53</v>
      </c>
      <c r="B54" s="28">
        <v>95.836584779126596</v>
      </c>
      <c r="C54" s="65">
        <f t="shared" si="3"/>
        <v>0.95836584779126599</v>
      </c>
      <c r="D54" s="64">
        <v>57.22</v>
      </c>
      <c r="E54" s="27">
        <v>43861</v>
      </c>
      <c r="F54" s="28">
        <v>170437</v>
      </c>
      <c r="G54" s="29">
        <v>186</v>
      </c>
      <c r="H54" s="29">
        <v>27</v>
      </c>
      <c r="I54" s="3">
        <v>18</v>
      </c>
      <c r="J54" s="3">
        <v>22.3</v>
      </c>
      <c r="K54" s="3">
        <v>22.3</v>
      </c>
      <c r="L54" s="3">
        <f t="shared" si="1"/>
        <v>20.866666666666664</v>
      </c>
      <c r="M54" s="3">
        <f t="shared" si="0"/>
        <v>20.866666666666664</v>
      </c>
      <c r="N54" s="7">
        <v>3</v>
      </c>
      <c r="O54" s="5"/>
      <c r="P54" s="30">
        <v>50245</v>
      </c>
      <c r="Q54" s="48">
        <v>58940</v>
      </c>
      <c r="R54" s="48">
        <v>28120</v>
      </c>
      <c r="S54" s="71">
        <f t="shared" si="2"/>
        <v>19425</v>
      </c>
      <c r="T54" s="31">
        <v>-19425</v>
      </c>
      <c r="U54" s="73">
        <v>-113.97173149022807</v>
      </c>
      <c r="V54" s="62">
        <v>-128</v>
      </c>
      <c r="W54" s="8">
        <v>34</v>
      </c>
      <c r="X54" s="8">
        <v>11</v>
      </c>
      <c r="Y54" s="41">
        <v>45</v>
      </c>
      <c r="Z54" s="42">
        <v>0.26402717719743951</v>
      </c>
      <c r="AA54" s="8">
        <v>25</v>
      </c>
      <c r="AB54" s="32">
        <v>1.4668176510968862E-4</v>
      </c>
      <c r="AC54" s="43">
        <v>1578</v>
      </c>
      <c r="AD54" s="33">
        <v>9.1869705702558729E-3</v>
      </c>
      <c r="AE54" s="8"/>
      <c r="AF54" s="34">
        <v>170412</v>
      </c>
      <c r="AG54" s="35">
        <v>163341</v>
      </c>
      <c r="AH54" s="8">
        <v>24952</v>
      </c>
      <c r="AI54" s="8">
        <v>117580</v>
      </c>
      <c r="AJ54" s="8">
        <v>14524</v>
      </c>
      <c r="AK54" s="8">
        <v>80</v>
      </c>
      <c r="AL54" s="8">
        <v>5580</v>
      </c>
      <c r="AM54" s="8">
        <v>625</v>
      </c>
      <c r="AN54" s="36">
        <v>0.95836584779126599</v>
      </c>
      <c r="AO54" s="37">
        <v>0.93400000000000005</v>
      </c>
      <c r="AP54" s="44">
        <v>2.4365847791265938E-2</v>
      </c>
      <c r="AQ54" s="45">
        <v>0.95607539800987451</v>
      </c>
      <c r="AR54" s="8">
        <v>57.22</v>
      </c>
      <c r="AS54" s="50">
        <v>58.7</v>
      </c>
      <c r="AT54" s="50">
        <v>-1.480000000000004</v>
      </c>
      <c r="AU54" s="28">
        <v>157136</v>
      </c>
      <c r="AV54" s="38">
        <v>0.96201198719243786</v>
      </c>
      <c r="AW54" s="38">
        <v>0.15276017656314092</v>
      </c>
      <c r="AX54" s="38">
        <v>0.71984376243564074</v>
      </c>
      <c r="AY54" s="38">
        <v>8.8918275264630434E-2</v>
      </c>
      <c r="AZ54" s="38">
        <v>4.8977292902578043E-4</v>
      </c>
      <c r="BA54" s="38">
        <v>3.4161661799548187E-2</v>
      </c>
      <c r="BB54" s="38">
        <v>3.8263510080139094E-3</v>
      </c>
      <c r="BC54" s="31">
        <v>9346.3720199999989</v>
      </c>
      <c r="BD54" s="50">
        <v>2.0783465454224452</v>
      </c>
      <c r="BE54" s="50">
        <v>2.84</v>
      </c>
      <c r="BF54" s="50">
        <v>0.76165345457755462</v>
      </c>
      <c r="BG54" s="8"/>
      <c r="BH54" s="58">
        <v>1905</v>
      </c>
      <c r="BI54" s="58">
        <v>1848</v>
      </c>
      <c r="BJ54" s="58">
        <v>1962</v>
      </c>
      <c r="BK54" s="28">
        <v>0</v>
      </c>
      <c r="BL54" s="28">
        <v>113.97173149022807</v>
      </c>
      <c r="BM54" s="40">
        <v>128</v>
      </c>
      <c r="BN54" s="28">
        <v>95.836584779126596</v>
      </c>
      <c r="BO54" s="28">
        <v>93.4</v>
      </c>
    </row>
    <row r="55" spans="1:67" x14ac:dyDescent="0.2">
      <c r="A55" s="29">
        <v>54</v>
      </c>
      <c r="B55" s="28">
        <v>94.412952139520684</v>
      </c>
      <c r="C55" s="65">
        <f t="shared" si="3"/>
        <v>0.94412952139520678</v>
      </c>
      <c r="D55" s="64">
        <v>57.53</v>
      </c>
      <c r="E55" s="39">
        <v>43862</v>
      </c>
      <c r="F55" s="28">
        <v>170412</v>
      </c>
      <c r="G55" s="29">
        <v>187</v>
      </c>
      <c r="H55" s="29">
        <v>27</v>
      </c>
      <c r="I55" s="3">
        <v>19</v>
      </c>
      <c r="J55" s="3">
        <v>23</v>
      </c>
      <c r="K55" s="3">
        <v>23</v>
      </c>
      <c r="L55" s="3">
        <f t="shared" si="1"/>
        <v>21.666666666666668</v>
      </c>
      <c r="M55" s="3">
        <f t="shared" si="0"/>
        <v>21.666666666666668</v>
      </c>
      <c r="N55" s="7">
        <v>4</v>
      </c>
      <c r="O55" s="5"/>
      <c r="P55" s="30">
        <v>58940</v>
      </c>
      <c r="Q55" s="48">
        <v>39115</v>
      </c>
      <c r="R55" s="48"/>
      <c r="S55" s="71">
        <f t="shared" si="2"/>
        <v>19825</v>
      </c>
      <c r="T55" s="31">
        <v>-19825</v>
      </c>
      <c r="U55" s="73">
        <v>-116.33570405839964</v>
      </c>
      <c r="V55" s="62">
        <v>-128</v>
      </c>
      <c r="W55" s="8">
        <v>32</v>
      </c>
      <c r="X55" s="8">
        <v>10</v>
      </c>
      <c r="Y55" s="41">
        <v>42</v>
      </c>
      <c r="Z55" s="42">
        <v>0.24646151679459194</v>
      </c>
      <c r="AA55" s="8">
        <v>19</v>
      </c>
      <c r="AB55" s="32">
        <v>1.1149449569279158E-4</v>
      </c>
      <c r="AC55" s="43">
        <v>1597</v>
      </c>
      <c r="AD55" s="33">
        <v>9.2975868192006518E-3</v>
      </c>
      <c r="AE55" s="8"/>
      <c r="AF55" s="34">
        <v>170393</v>
      </c>
      <c r="AG55" s="35">
        <v>160891</v>
      </c>
      <c r="AH55" s="8">
        <v>21892</v>
      </c>
      <c r="AI55" s="8">
        <v>116072</v>
      </c>
      <c r="AJ55" s="8">
        <v>16262</v>
      </c>
      <c r="AK55" s="8">
        <v>155</v>
      </c>
      <c r="AL55" s="8">
        <v>5820</v>
      </c>
      <c r="AM55" s="8">
        <v>690</v>
      </c>
      <c r="AN55" s="36">
        <v>0.94412952139520689</v>
      </c>
      <c r="AO55" s="37">
        <v>0.93400000000000005</v>
      </c>
      <c r="AP55" s="44">
        <v>1.0129521395206842E-2</v>
      </c>
      <c r="AQ55" s="45">
        <v>0.9529921713044629</v>
      </c>
      <c r="AR55" s="8">
        <v>57.53</v>
      </c>
      <c r="AS55" s="50">
        <v>58.7</v>
      </c>
      <c r="AT55" s="50">
        <v>-1.1700000000000017</v>
      </c>
      <c r="AU55" s="28">
        <v>154381</v>
      </c>
      <c r="AV55" s="38">
        <v>0.95953782374402541</v>
      </c>
      <c r="AW55" s="38">
        <v>0.13606727536033711</v>
      </c>
      <c r="AX55" s="38">
        <v>0.72143252263955104</v>
      </c>
      <c r="AY55" s="38">
        <v>0.10107464059518556</v>
      </c>
      <c r="AZ55" s="38">
        <v>9.6338514895177483E-4</v>
      </c>
      <c r="BA55" s="38">
        <v>3.6173558496124705E-2</v>
      </c>
      <c r="BB55" s="38">
        <v>4.2886177598498365E-3</v>
      </c>
      <c r="BC55" s="31">
        <v>9256.0592300000008</v>
      </c>
      <c r="BD55" s="50">
        <v>2.1418402267505798</v>
      </c>
      <c r="BE55" s="50">
        <v>2.84</v>
      </c>
      <c r="BF55" s="50">
        <v>0.69815977324942002</v>
      </c>
      <c r="BG55" s="8"/>
      <c r="BH55" s="58">
        <v>1905</v>
      </c>
      <c r="BI55" s="58">
        <v>1848</v>
      </c>
      <c r="BJ55" s="58">
        <v>1962</v>
      </c>
      <c r="BK55" s="28">
        <v>0</v>
      </c>
      <c r="BL55" s="28">
        <v>116.33570405839964</v>
      </c>
      <c r="BM55" s="40">
        <v>128</v>
      </c>
      <c r="BN55" s="28">
        <v>94.412952139520684</v>
      </c>
      <c r="BO55" s="28">
        <v>93.4</v>
      </c>
    </row>
    <row r="56" spans="1:67" x14ac:dyDescent="0.2">
      <c r="A56" s="29">
        <v>55</v>
      </c>
      <c r="B56" s="28">
        <v>93.944000046950279</v>
      </c>
      <c r="C56" s="65">
        <f t="shared" si="3"/>
        <v>0.93944000046950282</v>
      </c>
      <c r="D56" s="64">
        <v>57.61</v>
      </c>
      <c r="E56" s="27">
        <v>43863</v>
      </c>
      <c r="F56" s="28">
        <v>170393</v>
      </c>
      <c r="G56" s="29">
        <v>188</v>
      </c>
      <c r="H56" s="29">
        <v>27</v>
      </c>
      <c r="I56" s="3">
        <v>19</v>
      </c>
      <c r="J56" s="3">
        <v>23.7</v>
      </c>
      <c r="K56" s="3">
        <v>23.7</v>
      </c>
      <c r="L56" s="3">
        <f t="shared" si="1"/>
        <v>22.133333333333336</v>
      </c>
      <c r="M56" s="3">
        <f t="shared" si="0"/>
        <v>22.133333333333336</v>
      </c>
      <c r="N56" s="7">
        <v>4</v>
      </c>
      <c r="O56" s="5"/>
      <c r="P56" s="30">
        <v>39115</v>
      </c>
      <c r="Q56" s="48">
        <v>20385</v>
      </c>
      <c r="R56" s="48"/>
      <c r="S56" s="71">
        <f t="shared" si="2"/>
        <v>18730</v>
      </c>
      <c r="T56" s="31">
        <v>-18730</v>
      </c>
      <c r="U56" s="73">
        <v>-109.92235596532721</v>
      </c>
      <c r="V56" s="62">
        <v>-128</v>
      </c>
      <c r="W56" s="8">
        <v>31</v>
      </c>
      <c r="X56" s="8">
        <v>10</v>
      </c>
      <c r="Y56" s="41">
        <v>41</v>
      </c>
      <c r="Z56" s="42">
        <v>0.24062021327167196</v>
      </c>
      <c r="AA56" s="8">
        <v>23</v>
      </c>
      <c r="AB56" s="32">
        <v>1.3498207085971842E-4</v>
      </c>
      <c r="AC56" s="43">
        <v>1620</v>
      </c>
      <c r="AD56" s="33">
        <v>9.4314906995022277E-3</v>
      </c>
      <c r="AE56" s="8"/>
      <c r="AF56" s="34">
        <v>170370</v>
      </c>
      <c r="AG56" s="35">
        <v>160074</v>
      </c>
      <c r="AH56" s="8">
        <v>20979</v>
      </c>
      <c r="AI56" s="8">
        <v>116016</v>
      </c>
      <c r="AJ56" s="8">
        <v>16355</v>
      </c>
      <c r="AK56" s="8">
        <v>184</v>
      </c>
      <c r="AL56" s="8">
        <v>5820</v>
      </c>
      <c r="AM56" s="8">
        <v>720</v>
      </c>
      <c r="AN56" s="36">
        <v>0.93944000046950282</v>
      </c>
      <c r="AO56" s="37">
        <v>0.93400000000000005</v>
      </c>
      <c r="AP56" s="44">
        <v>5.4400004695027704E-3</v>
      </c>
      <c r="AQ56" s="45">
        <v>0.95314713124274719</v>
      </c>
      <c r="AR56" s="8">
        <v>57.61</v>
      </c>
      <c r="AS56" s="50">
        <v>58.7</v>
      </c>
      <c r="AT56" s="50">
        <v>-1.0900000000000034</v>
      </c>
      <c r="AU56" s="28">
        <v>153534</v>
      </c>
      <c r="AV56" s="38">
        <v>0.95914389594812399</v>
      </c>
      <c r="AW56" s="38">
        <v>0.13105813561227933</v>
      </c>
      <c r="AX56" s="38">
        <v>0.72476479628171975</v>
      </c>
      <c r="AY56" s="38">
        <v>0.1021714956832465</v>
      </c>
      <c r="AZ56" s="38">
        <v>1.1494683708784686E-3</v>
      </c>
      <c r="BA56" s="38">
        <v>3.6358184339742868E-2</v>
      </c>
      <c r="BB56" s="38">
        <v>4.4979197121331384E-3</v>
      </c>
      <c r="BC56" s="31">
        <v>9221.8631400000013</v>
      </c>
      <c r="BD56" s="50">
        <v>2.0310429373819572</v>
      </c>
      <c r="BE56" s="50">
        <v>2.84</v>
      </c>
      <c r="BF56" s="50">
        <v>0.80895706261804268</v>
      </c>
      <c r="BG56" s="8"/>
      <c r="BH56" s="58">
        <v>1905</v>
      </c>
      <c r="BI56" s="58">
        <v>1848</v>
      </c>
      <c r="BJ56" s="58">
        <v>1962</v>
      </c>
      <c r="BK56" s="28">
        <v>0</v>
      </c>
      <c r="BL56" s="28">
        <v>109.92235596532721</v>
      </c>
      <c r="BM56" s="40">
        <v>128</v>
      </c>
      <c r="BN56" s="28">
        <v>93.944000046950279</v>
      </c>
      <c r="BO56" s="28">
        <v>93.4</v>
      </c>
    </row>
    <row r="57" spans="1:67" x14ac:dyDescent="0.2">
      <c r="A57" s="29">
        <v>56</v>
      </c>
      <c r="B57" s="28">
        <v>96.720666784058224</v>
      </c>
      <c r="C57" s="65">
        <f t="shared" si="3"/>
        <v>0.96720666784058229</v>
      </c>
      <c r="D57" s="64">
        <v>57.64</v>
      </c>
      <c r="E57" s="39">
        <v>43864</v>
      </c>
      <c r="F57" s="28">
        <v>170370</v>
      </c>
      <c r="G57" s="29">
        <v>189</v>
      </c>
      <c r="H57" s="29">
        <v>27</v>
      </c>
      <c r="I57" s="3">
        <v>18</v>
      </c>
      <c r="J57" s="3">
        <v>23</v>
      </c>
      <c r="K57" s="3">
        <v>23</v>
      </c>
      <c r="L57" s="3">
        <f t="shared" si="1"/>
        <v>21.333333333333332</v>
      </c>
      <c r="M57" s="3">
        <f t="shared" si="0"/>
        <v>21.333333333333332</v>
      </c>
      <c r="N57" s="7">
        <v>0</v>
      </c>
      <c r="O57" s="5"/>
      <c r="P57" s="30">
        <v>20385</v>
      </c>
      <c r="Q57" s="48">
        <v>31715</v>
      </c>
      <c r="R57" s="48">
        <v>32109</v>
      </c>
      <c r="S57" s="71">
        <f t="shared" si="2"/>
        <v>20779</v>
      </c>
      <c r="T57" s="31">
        <v>-20779</v>
      </c>
      <c r="U57" s="73">
        <v>-121.96396079121911</v>
      </c>
      <c r="V57" s="62">
        <v>-128</v>
      </c>
      <c r="W57" s="8">
        <v>31</v>
      </c>
      <c r="X57" s="8">
        <v>10</v>
      </c>
      <c r="Y57" s="41">
        <v>41</v>
      </c>
      <c r="Z57" s="42">
        <v>0.24065269707108061</v>
      </c>
      <c r="AA57" s="8">
        <v>20</v>
      </c>
      <c r="AB57" s="32">
        <v>1.1739155954686858E-4</v>
      </c>
      <c r="AC57" s="43">
        <v>1640</v>
      </c>
      <c r="AD57" s="33">
        <v>9.5479288562862058E-3</v>
      </c>
      <c r="AE57" s="8"/>
      <c r="AF57" s="34">
        <v>170350</v>
      </c>
      <c r="AG57" s="35">
        <v>164783</v>
      </c>
      <c r="AH57" s="8">
        <v>21527</v>
      </c>
      <c r="AI57" s="8">
        <v>119572</v>
      </c>
      <c r="AJ57" s="8">
        <v>17265</v>
      </c>
      <c r="AK57" s="8">
        <v>899</v>
      </c>
      <c r="AL57" s="8">
        <v>5100</v>
      </c>
      <c r="AM57" s="8">
        <v>420</v>
      </c>
      <c r="AN57" s="36">
        <v>0.96720666784058229</v>
      </c>
      <c r="AO57" s="37">
        <v>0.93400000000000005</v>
      </c>
      <c r="AP57" s="44">
        <v>3.3206667840582238E-2</v>
      </c>
      <c r="AQ57" s="45">
        <v>0.95151755041227282</v>
      </c>
      <c r="AR57" s="8">
        <v>57.64</v>
      </c>
      <c r="AS57" s="50">
        <v>58.7</v>
      </c>
      <c r="AT57" s="50">
        <v>-1.0600000000000023</v>
      </c>
      <c r="AU57" s="28">
        <v>159263</v>
      </c>
      <c r="AV57" s="38">
        <v>0.96650139880934316</v>
      </c>
      <c r="AW57" s="38">
        <v>0.13063847605638931</v>
      </c>
      <c r="AX57" s="38">
        <v>0.72563310535674186</v>
      </c>
      <c r="AY57" s="38">
        <v>0.10477415752838581</v>
      </c>
      <c r="AZ57" s="38">
        <v>5.455659867826171E-3</v>
      </c>
      <c r="BA57" s="38">
        <v>3.0949794578324221E-2</v>
      </c>
      <c r="BB57" s="38">
        <v>2.5488066123325829E-3</v>
      </c>
      <c r="BC57" s="31">
        <v>9498.0921199999993</v>
      </c>
      <c r="BD57" s="50">
        <v>2.1877025130390084</v>
      </c>
      <c r="BE57" s="50">
        <v>2.84</v>
      </c>
      <c r="BF57" s="50">
        <v>0.65229748696099144</v>
      </c>
      <c r="BG57" s="8"/>
      <c r="BH57" s="58">
        <v>1905</v>
      </c>
      <c r="BI57" s="58">
        <v>1848</v>
      </c>
      <c r="BJ57" s="58">
        <v>1962</v>
      </c>
      <c r="BK57" s="28">
        <v>0</v>
      </c>
      <c r="BL57" s="28">
        <v>121.96396079121911</v>
      </c>
      <c r="BM57" s="40">
        <v>128</v>
      </c>
      <c r="BN57" s="28">
        <v>96.720666784058224</v>
      </c>
      <c r="BO57" s="28">
        <v>93.4</v>
      </c>
    </row>
    <row r="58" spans="1:67" x14ac:dyDescent="0.2">
      <c r="A58" s="29">
        <v>57</v>
      </c>
      <c r="B58" s="28">
        <v>95.659524508365138</v>
      </c>
      <c r="C58" s="65">
        <f t="shared" si="3"/>
        <v>0.95659524508365135</v>
      </c>
      <c r="D58" s="64">
        <v>57.96</v>
      </c>
      <c r="E58" s="27">
        <v>43865</v>
      </c>
      <c r="F58" s="28">
        <v>170350</v>
      </c>
      <c r="G58" s="29">
        <v>190</v>
      </c>
      <c r="H58" s="29">
        <v>28</v>
      </c>
      <c r="I58" s="3">
        <v>17</v>
      </c>
      <c r="J58" s="3">
        <v>22.3</v>
      </c>
      <c r="K58" s="3">
        <v>22.3</v>
      </c>
      <c r="L58" s="3">
        <f t="shared" si="1"/>
        <v>20.533333333333331</v>
      </c>
      <c r="M58" s="3">
        <f t="shared" si="0"/>
        <v>20.533333333333331</v>
      </c>
      <c r="N58" s="7">
        <v>-6</v>
      </c>
      <c r="O58" s="5"/>
      <c r="P58" s="30">
        <v>31715</v>
      </c>
      <c r="Q58" s="48">
        <v>43355</v>
      </c>
      <c r="R58" s="48">
        <v>32150</v>
      </c>
      <c r="S58" s="71">
        <f t="shared" si="2"/>
        <v>20510</v>
      </c>
      <c r="T58" s="31">
        <v>-20510</v>
      </c>
      <c r="U58" s="73">
        <v>-120.39917816260639</v>
      </c>
      <c r="V58" s="62">
        <v>-130</v>
      </c>
      <c r="W58" s="8">
        <v>31</v>
      </c>
      <c r="X58" s="8">
        <v>10</v>
      </c>
      <c r="Y58" s="41">
        <v>41</v>
      </c>
      <c r="Z58" s="42">
        <v>0.24068095098326972</v>
      </c>
      <c r="AA58" s="8">
        <v>17</v>
      </c>
      <c r="AB58" s="32">
        <v>9.9794540651599648E-5</v>
      </c>
      <c r="AC58" s="43">
        <v>1657</v>
      </c>
      <c r="AD58" s="33">
        <v>9.6469012895525862E-3</v>
      </c>
      <c r="AE58" s="8"/>
      <c r="AF58" s="34">
        <v>170333</v>
      </c>
      <c r="AG58" s="35">
        <v>162956</v>
      </c>
      <c r="AH58" s="8">
        <v>23667</v>
      </c>
      <c r="AI58" s="8">
        <v>113470</v>
      </c>
      <c r="AJ58" s="8">
        <v>19475</v>
      </c>
      <c r="AK58" s="8">
        <v>234</v>
      </c>
      <c r="AL58" s="8">
        <v>5600</v>
      </c>
      <c r="AM58" s="8">
        <v>510</v>
      </c>
      <c r="AN58" s="36">
        <v>0.95659524508365135</v>
      </c>
      <c r="AO58" s="37">
        <v>0.93799999999999994</v>
      </c>
      <c r="AP58" s="44">
        <v>1.8595245083651402E-2</v>
      </c>
      <c r="AQ58" s="45">
        <v>0.95217728500881094</v>
      </c>
      <c r="AR58" s="8">
        <v>57.96</v>
      </c>
      <c r="AS58" s="50">
        <v>59.5</v>
      </c>
      <c r="AT58" s="50">
        <v>-1.5399999999999991</v>
      </c>
      <c r="AU58" s="28">
        <v>156846</v>
      </c>
      <c r="AV58" s="38">
        <v>0.96250521613196205</v>
      </c>
      <c r="AW58" s="38">
        <v>0.14523552369964898</v>
      </c>
      <c r="AX58" s="38">
        <v>0.69632293379808041</v>
      </c>
      <c r="AY58" s="38">
        <v>0.11951078818822258</v>
      </c>
      <c r="AZ58" s="38">
        <v>1.4359704460099659E-3</v>
      </c>
      <c r="BA58" s="38">
        <v>3.4365104690836791E-2</v>
      </c>
      <c r="BB58" s="38">
        <v>3.1296791772012075E-3</v>
      </c>
      <c r="BC58" s="31">
        <v>9444.9297599999991</v>
      </c>
      <c r="BD58" s="50">
        <v>2.171535471535365</v>
      </c>
      <c r="BE58" s="50">
        <v>2.75</v>
      </c>
      <c r="BF58" s="50">
        <v>0.57846452846463503</v>
      </c>
      <c r="BG58" s="8"/>
      <c r="BH58" s="58">
        <v>1911</v>
      </c>
      <c r="BI58" s="58">
        <v>1854</v>
      </c>
      <c r="BJ58" s="58">
        <v>1968</v>
      </c>
      <c r="BK58" s="28">
        <v>0</v>
      </c>
      <c r="BL58" s="28">
        <v>120.39917816260639</v>
      </c>
      <c r="BM58" s="40">
        <v>130</v>
      </c>
      <c r="BN58" s="28">
        <v>95.659524508365138</v>
      </c>
      <c r="BO58" s="28">
        <v>93.8</v>
      </c>
    </row>
    <row r="59" spans="1:67" x14ac:dyDescent="0.2">
      <c r="A59" s="29">
        <v>58</v>
      </c>
      <c r="B59" s="28">
        <v>94.146759582699772</v>
      </c>
      <c r="C59" s="65">
        <f t="shared" si="3"/>
        <v>0.94146759582699768</v>
      </c>
      <c r="D59" s="64">
        <v>57.99</v>
      </c>
      <c r="E59" s="39">
        <v>43866</v>
      </c>
      <c r="F59" s="28">
        <v>170333</v>
      </c>
      <c r="G59" s="29">
        <v>191</v>
      </c>
      <c r="H59" s="29">
        <v>28</v>
      </c>
      <c r="I59" s="3">
        <v>16</v>
      </c>
      <c r="J59" s="3">
        <v>22.3</v>
      </c>
      <c r="K59" s="3">
        <v>22.3</v>
      </c>
      <c r="L59" s="3">
        <f t="shared" si="1"/>
        <v>20.2</v>
      </c>
      <c r="M59" s="3">
        <f t="shared" si="0"/>
        <v>20.2</v>
      </c>
      <c r="N59" s="7">
        <v>-10.5</v>
      </c>
      <c r="O59" s="5"/>
      <c r="P59" s="30">
        <v>43355</v>
      </c>
      <c r="Q59" s="48">
        <v>53800</v>
      </c>
      <c r="R59" s="48">
        <v>32156</v>
      </c>
      <c r="S59" s="71">
        <f t="shared" si="2"/>
        <v>21711</v>
      </c>
      <c r="T59" s="31">
        <v>-21711</v>
      </c>
      <c r="U59" s="73">
        <v>-127.46208896690599</v>
      </c>
      <c r="V59" s="62">
        <v>-130</v>
      </c>
      <c r="W59" s="8">
        <v>30</v>
      </c>
      <c r="X59" s="8">
        <v>10</v>
      </c>
      <c r="Y59" s="41">
        <v>40</v>
      </c>
      <c r="Z59" s="42">
        <v>0.23483411904915666</v>
      </c>
      <c r="AA59" s="8">
        <v>20</v>
      </c>
      <c r="AB59" s="32">
        <v>1.1741705952457833E-4</v>
      </c>
      <c r="AC59" s="43">
        <v>1677</v>
      </c>
      <c r="AD59" s="33">
        <v>9.7633394463365643E-3</v>
      </c>
      <c r="AE59" s="8"/>
      <c r="AF59" s="34">
        <v>170313</v>
      </c>
      <c r="AG59" s="35">
        <v>160363</v>
      </c>
      <c r="AH59" s="8">
        <v>18501</v>
      </c>
      <c r="AI59" s="8">
        <v>116088</v>
      </c>
      <c r="AJ59" s="8">
        <v>19225</v>
      </c>
      <c r="AK59" s="8">
        <v>472</v>
      </c>
      <c r="AL59" s="8">
        <v>5600</v>
      </c>
      <c r="AM59" s="8">
        <v>477</v>
      </c>
      <c r="AN59" s="36">
        <v>0.94146759582699768</v>
      </c>
      <c r="AO59" s="37">
        <v>0.93799999999999994</v>
      </c>
      <c r="AP59" s="44">
        <v>3.4675958269977381E-3</v>
      </c>
      <c r="AQ59" s="45">
        <v>0.95216568912127897</v>
      </c>
      <c r="AR59" s="8">
        <v>57.99</v>
      </c>
      <c r="AS59" s="50">
        <v>59.5</v>
      </c>
      <c r="AT59" s="50">
        <v>-1.509999999999998</v>
      </c>
      <c r="AU59" s="28">
        <v>154286</v>
      </c>
      <c r="AV59" s="38">
        <v>0.96210472490537091</v>
      </c>
      <c r="AW59" s="38">
        <v>0.11536950543454537</v>
      </c>
      <c r="AX59" s="38">
        <v>0.72390763455410534</v>
      </c>
      <c r="AY59" s="38">
        <v>0.11988426257927327</v>
      </c>
      <c r="AZ59" s="38">
        <v>2.9433223374469171E-3</v>
      </c>
      <c r="BA59" s="38">
        <v>3.4920773495132916E-2</v>
      </c>
      <c r="BB59" s="38">
        <v>2.9745015994961433E-3</v>
      </c>
      <c r="BC59" s="31">
        <v>9299.4503700000005</v>
      </c>
      <c r="BD59" s="50">
        <v>2.3346541070899871</v>
      </c>
      <c r="BE59" s="50">
        <v>2.75</v>
      </c>
      <c r="BF59" s="50">
        <v>0.41534589291001289</v>
      </c>
      <c r="BG59" s="8"/>
      <c r="BH59" s="58">
        <v>1911</v>
      </c>
      <c r="BI59" s="58">
        <v>1854</v>
      </c>
      <c r="BJ59" s="58">
        <v>1968</v>
      </c>
      <c r="BK59" s="28">
        <v>0</v>
      </c>
      <c r="BL59" s="28">
        <v>127.46208896690599</v>
      </c>
      <c r="BM59" s="40">
        <v>130</v>
      </c>
      <c r="BN59" s="28">
        <v>94.146759582699772</v>
      </c>
      <c r="BO59" s="28">
        <v>93.8</v>
      </c>
    </row>
    <row r="60" spans="1:67" x14ac:dyDescent="0.2">
      <c r="A60" s="29">
        <v>59</v>
      </c>
      <c r="B60" s="28">
        <v>97.466429456353893</v>
      </c>
      <c r="C60" s="65">
        <f t="shared" si="3"/>
        <v>0.97466429456353898</v>
      </c>
      <c r="D60" s="64">
        <v>58.27</v>
      </c>
      <c r="E60" s="27">
        <v>43867</v>
      </c>
      <c r="F60" s="28">
        <v>170313</v>
      </c>
      <c r="G60" s="29">
        <v>192</v>
      </c>
      <c r="H60" s="29">
        <v>28</v>
      </c>
      <c r="I60" s="3">
        <v>17</v>
      </c>
      <c r="J60" s="3">
        <v>21.7</v>
      </c>
      <c r="K60" s="3">
        <v>21.7</v>
      </c>
      <c r="L60" s="3">
        <f t="shared" si="1"/>
        <v>20.133333333333336</v>
      </c>
      <c r="M60" s="3">
        <f t="shared" si="0"/>
        <v>20.133333333333336</v>
      </c>
      <c r="N60" s="7">
        <v>-7</v>
      </c>
      <c r="O60" s="5"/>
      <c r="P60" s="30">
        <v>53800</v>
      </c>
      <c r="Q60" s="48">
        <v>57385</v>
      </c>
      <c r="R60" s="48">
        <v>24138</v>
      </c>
      <c r="S60" s="71">
        <f t="shared" si="2"/>
        <v>20553</v>
      </c>
      <c r="T60" s="31">
        <v>-20553</v>
      </c>
      <c r="U60" s="73">
        <v>-120.67781085413327</v>
      </c>
      <c r="V60" s="62">
        <v>-130</v>
      </c>
      <c r="W60" s="8">
        <v>30</v>
      </c>
      <c r="X60" s="8">
        <v>9</v>
      </c>
      <c r="Y60" s="41">
        <v>39</v>
      </c>
      <c r="Z60" s="42">
        <v>0.22899015342340279</v>
      </c>
      <c r="AA60" s="8">
        <v>25</v>
      </c>
      <c r="AB60" s="32">
        <v>1.4678855988679667E-4</v>
      </c>
      <c r="AC60" s="43">
        <v>1702</v>
      </c>
      <c r="AD60" s="33">
        <v>9.9088871423165369E-3</v>
      </c>
      <c r="AE60" s="8"/>
      <c r="AF60" s="34">
        <v>170288</v>
      </c>
      <c r="AG60" s="35">
        <v>165998</v>
      </c>
      <c r="AH60" s="8">
        <v>24030</v>
      </c>
      <c r="AI60" s="8">
        <v>114530</v>
      </c>
      <c r="AJ60" s="8">
        <v>22352</v>
      </c>
      <c r="AK60" s="8">
        <v>466</v>
      </c>
      <c r="AL60" s="8">
        <v>4230</v>
      </c>
      <c r="AM60" s="8">
        <v>390</v>
      </c>
      <c r="AN60" s="36">
        <v>0.97466429456353887</v>
      </c>
      <c r="AO60" s="37">
        <v>0.93799999999999994</v>
      </c>
      <c r="AP60" s="44">
        <v>3.6664294563538924E-2</v>
      </c>
      <c r="AQ60" s="45">
        <v>0.95455273899582083</v>
      </c>
      <c r="AR60" s="8">
        <v>58.27</v>
      </c>
      <c r="AS60" s="50">
        <v>59.5</v>
      </c>
      <c r="AT60" s="50">
        <v>-1.2299999999999969</v>
      </c>
      <c r="AU60" s="28">
        <v>161378</v>
      </c>
      <c r="AV60" s="38">
        <v>0.97216833937758285</v>
      </c>
      <c r="AW60" s="38">
        <v>0.14476078025036446</v>
      </c>
      <c r="AX60" s="38">
        <v>0.68994807166351402</v>
      </c>
      <c r="AY60" s="38">
        <v>0.1346522247255991</v>
      </c>
      <c r="AZ60" s="38">
        <v>2.8072627381052783E-3</v>
      </c>
      <c r="BA60" s="38">
        <v>2.5482234725719588E-2</v>
      </c>
      <c r="BB60" s="38">
        <v>2.3494258966975505E-3</v>
      </c>
      <c r="BC60" s="31">
        <v>9672.7034600000006</v>
      </c>
      <c r="BD60" s="50">
        <v>2.1248454565979218</v>
      </c>
      <c r="BE60" s="50">
        <v>2.75</v>
      </c>
      <c r="BF60" s="50">
        <v>0.62515454340207821</v>
      </c>
      <c r="BG60" s="8"/>
      <c r="BH60" s="58">
        <v>1911</v>
      </c>
      <c r="BI60" s="58">
        <v>1854</v>
      </c>
      <c r="BJ60" s="58">
        <v>1968</v>
      </c>
      <c r="BK60" s="28">
        <v>0</v>
      </c>
      <c r="BL60" s="28">
        <v>120.67781085413327</v>
      </c>
      <c r="BM60" s="40">
        <v>130</v>
      </c>
      <c r="BN60" s="28">
        <v>97.466429456353893</v>
      </c>
      <c r="BO60" s="28">
        <v>93.8</v>
      </c>
    </row>
    <row r="61" spans="1:67" x14ac:dyDescent="0.2">
      <c r="A61" s="29">
        <v>60</v>
      </c>
      <c r="B61" s="28">
        <v>94.192779291553137</v>
      </c>
      <c r="C61" s="65">
        <f t="shared" si="3"/>
        <v>0.94192779291553141</v>
      </c>
      <c r="D61" s="64">
        <v>58.39</v>
      </c>
      <c r="E61" s="39">
        <v>43868</v>
      </c>
      <c r="F61" s="28">
        <v>170288</v>
      </c>
      <c r="G61" s="29">
        <v>193</v>
      </c>
      <c r="H61" s="29">
        <v>28</v>
      </c>
      <c r="I61" s="3">
        <v>17</v>
      </c>
      <c r="J61" s="3">
        <v>21.6</v>
      </c>
      <c r="K61" s="3">
        <v>21.6</v>
      </c>
      <c r="L61" s="3">
        <f t="shared" si="1"/>
        <v>20.066666666666666</v>
      </c>
      <c r="M61" s="3">
        <f t="shared" si="0"/>
        <v>20.066666666666666</v>
      </c>
      <c r="N61" s="7">
        <v>-7</v>
      </c>
      <c r="O61" s="5"/>
      <c r="P61" s="30">
        <v>57385</v>
      </c>
      <c r="Q61" s="48">
        <v>57090</v>
      </c>
      <c r="R61" s="48">
        <v>20074</v>
      </c>
      <c r="S61" s="71">
        <f t="shared" si="2"/>
        <v>20369</v>
      </c>
      <c r="T61" s="31">
        <v>-20369</v>
      </c>
      <c r="U61" s="73">
        <v>-119.61500516771586</v>
      </c>
      <c r="V61" s="62">
        <v>-130</v>
      </c>
      <c r="W61" s="8">
        <v>30</v>
      </c>
      <c r="X61" s="8">
        <v>8</v>
      </c>
      <c r="Y61" s="41">
        <v>38</v>
      </c>
      <c r="Z61" s="42">
        <v>0.22315136709574368</v>
      </c>
      <c r="AA61" s="8">
        <v>26</v>
      </c>
      <c r="AB61" s="32">
        <v>1.5268251432866672E-4</v>
      </c>
      <c r="AC61" s="43">
        <v>1728</v>
      </c>
      <c r="AD61" s="33">
        <v>1.0060256746135709E-2</v>
      </c>
      <c r="AE61" s="8"/>
      <c r="AF61" s="34">
        <v>170262</v>
      </c>
      <c r="AG61" s="35">
        <v>160399</v>
      </c>
      <c r="AH61" s="8">
        <v>15140</v>
      </c>
      <c r="AI61" s="8">
        <v>116038</v>
      </c>
      <c r="AJ61" s="8">
        <v>21661</v>
      </c>
      <c r="AK61" s="8">
        <v>720</v>
      </c>
      <c r="AL61" s="8">
        <v>6330</v>
      </c>
      <c r="AM61" s="8">
        <v>510</v>
      </c>
      <c r="AN61" s="36">
        <v>0.9419277929155313</v>
      </c>
      <c r="AO61" s="37">
        <v>0.93799999999999994</v>
      </c>
      <c r="AP61" s="44">
        <v>3.9277929155313585E-3</v>
      </c>
      <c r="AQ61" s="45">
        <v>0.95220444544214444</v>
      </c>
      <c r="AR61" s="8">
        <v>58.39</v>
      </c>
      <c r="AS61" s="50">
        <v>59.5</v>
      </c>
      <c r="AT61" s="50">
        <v>-1.1099999999999994</v>
      </c>
      <c r="AU61" s="28">
        <v>153559</v>
      </c>
      <c r="AV61" s="38">
        <v>0.95735634262058988</v>
      </c>
      <c r="AW61" s="38">
        <v>9.4389615895360948E-2</v>
      </c>
      <c r="AX61" s="38">
        <v>0.72343343786432579</v>
      </c>
      <c r="AY61" s="38">
        <v>0.13504448282096521</v>
      </c>
      <c r="AZ61" s="38">
        <v>4.4888060399379051E-3</v>
      </c>
      <c r="BA61" s="38">
        <v>3.9464086434454079E-2</v>
      </c>
      <c r="BB61" s="38">
        <v>3.1795709449560158E-3</v>
      </c>
      <c r="BC61" s="31">
        <v>9365.6976099999993</v>
      </c>
      <c r="BD61" s="50">
        <v>2.1748513403050178</v>
      </c>
      <c r="BE61" s="50">
        <v>2.75</v>
      </c>
      <c r="BF61" s="50">
        <v>0.57514865969498219</v>
      </c>
      <c r="BG61" s="8"/>
      <c r="BH61" s="58">
        <v>1911</v>
      </c>
      <c r="BI61" s="58">
        <v>1854</v>
      </c>
      <c r="BJ61" s="58">
        <v>1968</v>
      </c>
      <c r="BK61" s="28">
        <v>0</v>
      </c>
      <c r="BL61" s="28">
        <v>119.61500516771586</v>
      </c>
      <c r="BM61" s="40">
        <v>130</v>
      </c>
      <c r="BN61" s="28">
        <v>94.192779291553137</v>
      </c>
      <c r="BO61" s="28">
        <v>93.8</v>
      </c>
    </row>
    <row r="62" spans="1:67" x14ac:dyDescent="0.2">
      <c r="A62" s="29">
        <v>61</v>
      </c>
      <c r="B62" s="28">
        <v>95.532179816987934</v>
      </c>
      <c r="C62" s="65">
        <f t="shared" si="3"/>
        <v>0.95532179816987939</v>
      </c>
      <c r="D62" s="64">
        <v>58.43</v>
      </c>
      <c r="E62" s="27">
        <v>43869</v>
      </c>
      <c r="F62" s="28">
        <v>170262</v>
      </c>
      <c r="G62" s="29">
        <v>194</v>
      </c>
      <c r="H62" s="29">
        <v>28</v>
      </c>
      <c r="I62" s="3">
        <v>18</v>
      </c>
      <c r="J62" s="3">
        <v>21.9</v>
      </c>
      <c r="K62" s="3">
        <v>21.9</v>
      </c>
      <c r="L62" s="3">
        <f t="shared" si="1"/>
        <v>20.599999999999998</v>
      </c>
      <c r="M62" s="3">
        <f t="shared" si="0"/>
        <v>20.599999999999998</v>
      </c>
      <c r="N62" s="7">
        <v>-3</v>
      </c>
      <c r="O62" s="5"/>
      <c r="P62" s="30">
        <v>57090</v>
      </c>
      <c r="Q62" s="48">
        <v>35595</v>
      </c>
      <c r="R62" s="48"/>
      <c r="S62" s="71">
        <f t="shared" si="2"/>
        <v>21495</v>
      </c>
      <c r="T62" s="31">
        <v>-21495</v>
      </c>
      <c r="U62" s="73">
        <v>-126.24660816858724</v>
      </c>
      <c r="V62" s="62">
        <v>-130</v>
      </c>
      <c r="W62" s="8">
        <v>30</v>
      </c>
      <c r="X62" s="8">
        <v>10</v>
      </c>
      <c r="Y62" s="41">
        <v>40</v>
      </c>
      <c r="Z62" s="42">
        <v>0.23493204590572178</v>
      </c>
      <c r="AA62" s="8">
        <v>17</v>
      </c>
      <c r="AB62" s="32">
        <v>9.9846119509931755E-5</v>
      </c>
      <c r="AC62" s="43">
        <v>1745</v>
      </c>
      <c r="AD62" s="33">
        <v>1.0159229179402091E-2</v>
      </c>
      <c r="AE62" s="8"/>
      <c r="AF62" s="34">
        <v>170245</v>
      </c>
      <c r="AG62" s="35">
        <v>162655</v>
      </c>
      <c r="AH62" s="8">
        <v>15521</v>
      </c>
      <c r="AI62" s="8">
        <v>118133</v>
      </c>
      <c r="AJ62" s="8">
        <v>22462</v>
      </c>
      <c r="AK62" s="8">
        <v>319</v>
      </c>
      <c r="AL62" s="8">
        <v>5650</v>
      </c>
      <c r="AM62" s="8">
        <v>570</v>
      </c>
      <c r="AN62" s="36">
        <v>0.95532179816987939</v>
      </c>
      <c r="AO62" s="37">
        <v>0.93799999999999994</v>
      </c>
      <c r="AP62" s="44">
        <v>1.7321798169879443E-2</v>
      </c>
      <c r="AQ62" s="45">
        <v>0.95380334212424056</v>
      </c>
      <c r="AR62" s="8">
        <v>58.43</v>
      </c>
      <c r="AS62" s="50">
        <v>59.5</v>
      </c>
      <c r="AT62" s="50">
        <v>-1.0700000000000003</v>
      </c>
      <c r="AU62" s="28">
        <v>156435</v>
      </c>
      <c r="AV62" s="38">
        <v>0.96175955242691591</v>
      </c>
      <c r="AW62" s="38">
        <v>9.542282745688728E-2</v>
      </c>
      <c r="AX62" s="38">
        <v>0.72627954873812672</v>
      </c>
      <c r="AY62" s="38">
        <v>0.13809596999784821</v>
      </c>
      <c r="AZ62" s="38">
        <v>1.9612062340536719E-3</v>
      </c>
      <c r="BA62" s="38">
        <v>3.4736097875872243E-2</v>
      </c>
      <c r="BB62" s="38">
        <v>3.5043496972118901E-3</v>
      </c>
      <c r="BC62" s="31">
        <v>9503.9316500000004</v>
      </c>
      <c r="BD62" s="50">
        <v>2.2616955583850396</v>
      </c>
      <c r="BE62" s="50">
        <v>2.75</v>
      </c>
      <c r="BF62" s="50">
        <v>0.48830444161496045</v>
      </c>
      <c r="BG62" s="8"/>
      <c r="BH62" s="58">
        <v>1911</v>
      </c>
      <c r="BI62" s="58">
        <v>1854</v>
      </c>
      <c r="BJ62" s="58">
        <v>1968</v>
      </c>
      <c r="BK62" s="28">
        <v>0</v>
      </c>
      <c r="BL62" s="28">
        <v>126.24660816858724</v>
      </c>
      <c r="BM62" s="40">
        <v>130</v>
      </c>
      <c r="BN62" s="28">
        <v>95.532179816987934</v>
      </c>
      <c r="BO62" s="28">
        <v>93.8</v>
      </c>
    </row>
    <row r="63" spans="1:67" x14ac:dyDescent="0.2">
      <c r="A63" s="29">
        <v>62</v>
      </c>
      <c r="B63" s="28">
        <v>92.70286939410849</v>
      </c>
      <c r="C63" s="65">
        <f t="shared" si="3"/>
        <v>0.92702869394108489</v>
      </c>
      <c r="D63" s="64">
        <v>58.39</v>
      </c>
      <c r="E63" s="39">
        <v>43870</v>
      </c>
      <c r="F63" s="28">
        <v>170245</v>
      </c>
      <c r="G63" s="29">
        <v>195</v>
      </c>
      <c r="H63" s="29">
        <v>28</v>
      </c>
      <c r="I63" s="3">
        <v>18</v>
      </c>
      <c r="J63" s="3">
        <v>22.4</v>
      </c>
      <c r="K63" s="3">
        <v>22.4</v>
      </c>
      <c r="L63" s="3">
        <f t="shared" si="1"/>
        <v>20.933333333333334</v>
      </c>
      <c r="M63" s="3">
        <f t="shared" si="0"/>
        <v>20.933333333333334</v>
      </c>
      <c r="N63" s="7">
        <v>-1.5</v>
      </c>
      <c r="O63" s="5"/>
      <c r="P63" s="30">
        <v>35595</v>
      </c>
      <c r="Q63" s="48">
        <v>14990</v>
      </c>
      <c r="R63" s="48"/>
      <c r="S63" s="71">
        <f t="shared" si="2"/>
        <v>20605</v>
      </c>
      <c r="T63" s="31">
        <v>-20605</v>
      </c>
      <c r="U63" s="73">
        <v>-121.0314546682722</v>
      </c>
      <c r="V63" s="62">
        <v>-130</v>
      </c>
      <c r="W63" s="8">
        <v>31</v>
      </c>
      <c r="X63" s="8">
        <v>10</v>
      </c>
      <c r="Y63" s="41">
        <v>41</v>
      </c>
      <c r="Z63" s="42">
        <v>0.24082939293371317</v>
      </c>
      <c r="AA63" s="8">
        <v>26</v>
      </c>
      <c r="AB63" s="32">
        <v>1.5272107844576933E-4</v>
      </c>
      <c r="AC63" s="43">
        <v>1771</v>
      </c>
      <c r="AD63" s="33">
        <v>1.0310598783221261E-2</v>
      </c>
      <c r="AE63" s="8"/>
      <c r="AF63" s="34">
        <v>170219</v>
      </c>
      <c r="AG63" s="35">
        <v>157822</v>
      </c>
      <c r="AH63" s="8">
        <v>15119</v>
      </c>
      <c r="AI63" s="8">
        <v>114756</v>
      </c>
      <c r="AJ63" s="8">
        <v>21491</v>
      </c>
      <c r="AK63" s="8">
        <v>253</v>
      </c>
      <c r="AL63" s="8">
        <v>5650</v>
      </c>
      <c r="AM63" s="8">
        <v>553</v>
      </c>
      <c r="AN63" s="36">
        <v>0.92702869394108489</v>
      </c>
      <c r="AO63" s="37">
        <v>0.93799999999999994</v>
      </c>
      <c r="AP63" s="44">
        <v>-1.0971306058915054E-2</v>
      </c>
      <c r="AQ63" s="45">
        <v>0.95203029833446651</v>
      </c>
      <c r="AR63" s="8">
        <v>58.39</v>
      </c>
      <c r="AS63" s="50">
        <v>59.5</v>
      </c>
      <c r="AT63" s="50">
        <v>-1.1099999999999994</v>
      </c>
      <c r="AU63" s="28">
        <v>151619</v>
      </c>
      <c r="AV63" s="38">
        <v>0.96069622739542015</v>
      </c>
      <c r="AW63" s="38">
        <v>9.5797797518723624E-2</v>
      </c>
      <c r="AX63" s="38">
        <v>0.72712296131084386</v>
      </c>
      <c r="AY63" s="38">
        <v>0.13617239675076986</v>
      </c>
      <c r="AZ63" s="38">
        <v>1.6030718150828148E-3</v>
      </c>
      <c r="BA63" s="38">
        <v>3.5799825119438355E-2</v>
      </c>
      <c r="BB63" s="38">
        <v>3.5039474851414885E-3</v>
      </c>
      <c r="BC63" s="31">
        <v>9215.2265800000005</v>
      </c>
      <c r="BD63" s="50">
        <v>2.2359732363737495</v>
      </c>
      <c r="BE63" s="50">
        <v>2.75</v>
      </c>
      <c r="BF63" s="50">
        <v>0.51402676362625055</v>
      </c>
      <c r="BG63" s="8"/>
      <c r="BH63" s="58">
        <v>1911</v>
      </c>
      <c r="BI63" s="58">
        <v>1854</v>
      </c>
      <c r="BJ63" s="58">
        <v>1968</v>
      </c>
      <c r="BK63" s="28">
        <v>0</v>
      </c>
      <c r="BL63" s="28">
        <v>121.0314546682722</v>
      </c>
      <c r="BM63" s="40">
        <v>130</v>
      </c>
      <c r="BN63" s="28">
        <v>92.70286939410849</v>
      </c>
      <c r="BO63" s="28">
        <v>93.8</v>
      </c>
    </row>
    <row r="64" spans="1:67" x14ac:dyDescent="0.2">
      <c r="A64" s="29">
        <v>63</v>
      </c>
      <c r="B64" s="28">
        <v>98.955463256158239</v>
      </c>
      <c r="C64" s="65">
        <f t="shared" si="3"/>
        <v>0.98955463256158238</v>
      </c>
      <c r="D64" s="64">
        <v>58.67</v>
      </c>
      <c r="E64" s="27">
        <v>43871</v>
      </c>
      <c r="F64" s="28">
        <v>170219</v>
      </c>
      <c r="G64" s="29">
        <v>196</v>
      </c>
      <c r="H64" s="29">
        <v>28</v>
      </c>
      <c r="I64" s="3">
        <v>18</v>
      </c>
      <c r="J64" s="3">
        <v>22.6</v>
      </c>
      <c r="K64" s="3">
        <v>22.6</v>
      </c>
      <c r="L64" s="3">
        <f t="shared" si="1"/>
        <v>21.066666666666666</v>
      </c>
      <c r="M64" s="3">
        <f t="shared" si="0"/>
        <v>21.066666666666666</v>
      </c>
      <c r="N64" s="7">
        <v>-1</v>
      </c>
      <c r="O64" s="5"/>
      <c r="P64" s="30">
        <v>14990</v>
      </c>
      <c r="Q64" s="48">
        <v>27420</v>
      </c>
      <c r="R64" s="48">
        <v>32153</v>
      </c>
      <c r="S64" s="71">
        <f t="shared" si="2"/>
        <v>19723</v>
      </c>
      <c r="T64" s="31">
        <v>-19723</v>
      </c>
      <c r="U64" s="73">
        <v>-115.86838132053413</v>
      </c>
      <c r="V64" s="62">
        <v>-130</v>
      </c>
      <c r="W64" s="8">
        <v>30</v>
      </c>
      <c r="X64" s="8">
        <v>9</v>
      </c>
      <c r="Y64" s="41">
        <v>39</v>
      </c>
      <c r="Z64" s="42">
        <v>0.22911660860420988</v>
      </c>
      <c r="AA64" s="8">
        <v>27</v>
      </c>
      <c r="AB64" s="32">
        <v>1.5861919057214528E-4</v>
      </c>
      <c r="AC64" s="43">
        <v>1798</v>
      </c>
      <c r="AD64" s="33">
        <v>1.0467790294879632E-2</v>
      </c>
      <c r="AE64" s="8"/>
      <c r="AF64" s="34">
        <v>170192</v>
      </c>
      <c r="AG64" s="35">
        <v>168441</v>
      </c>
      <c r="AH64" s="8">
        <v>14103</v>
      </c>
      <c r="AI64" s="8">
        <v>120081</v>
      </c>
      <c r="AJ64" s="8">
        <v>25090</v>
      </c>
      <c r="AK64" s="8">
        <v>577</v>
      </c>
      <c r="AL64" s="8">
        <v>8080</v>
      </c>
      <c r="AM64" s="8">
        <v>510</v>
      </c>
      <c r="AN64" s="36">
        <v>0.98955463256158238</v>
      </c>
      <c r="AO64" s="37">
        <v>0.93799999999999994</v>
      </c>
      <c r="AP64" s="44">
        <v>5.1554632561582436E-2</v>
      </c>
      <c r="AQ64" s="45">
        <v>0.95522286472318085</v>
      </c>
      <c r="AR64" s="8">
        <v>58.67</v>
      </c>
      <c r="AS64" s="50">
        <v>59.5</v>
      </c>
      <c r="AT64" s="50">
        <v>-0.82999999999999829</v>
      </c>
      <c r="AU64" s="28">
        <v>159851</v>
      </c>
      <c r="AV64" s="38">
        <v>0.94900291496725853</v>
      </c>
      <c r="AW64" s="38">
        <v>8.3726646125349524E-2</v>
      </c>
      <c r="AX64" s="38">
        <v>0.71289650382032876</v>
      </c>
      <c r="AY64" s="38">
        <v>0.14895423323300147</v>
      </c>
      <c r="AZ64" s="38">
        <v>3.4255317885787903E-3</v>
      </c>
      <c r="BA64" s="38">
        <v>4.7969318633824309E-2</v>
      </c>
      <c r="BB64" s="38">
        <v>3.0277663989171284E-3</v>
      </c>
      <c r="BC64" s="31">
        <v>9882.4334699999999</v>
      </c>
      <c r="BD64" s="50">
        <v>1.9957634989269499</v>
      </c>
      <c r="BE64" s="50">
        <v>2.75</v>
      </c>
      <c r="BF64" s="50">
        <v>0.75423650107305007</v>
      </c>
      <c r="BG64" s="8"/>
      <c r="BH64" s="58">
        <v>1911</v>
      </c>
      <c r="BI64" s="58">
        <v>1854</v>
      </c>
      <c r="BJ64" s="58">
        <v>1968</v>
      </c>
      <c r="BK64" s="28">
        <v>0</v>
      </c>
      <c r="BL64" s="28">
        <v>115.86838132053413</v>
      </c>
      <c r="BM64" s="40">
        <v>130</v>
      </c>
      <c r="BN64" s="28">
        <v>98.955463256158239</v>
      </c>
      <c r="BO64" s="28">
        <v>93.8</v>
      </c>
    </row>
    <row r="65" spans="1:67" x14ac:dyDescent="0.2">
      <c r="A65" s="29">
        <v>64</v>
      </c>
      <c r="B65" s="28">
        <v>95.998636833693709</v>
      </c>
      <c r="C65" s="65">
        <f t="shared" si="3"/>
        <v>0.95998636833693707</v>
      </c>
      <c r="D65" s="64">
        <v>58.66</v>
      </c>
      <c r="E65" s="39">
        <v>43872</v>
      </c>
      <c r="F65" s="28">
        <v>170192</v>
      </c>
      <c r="G65" s="29">
        <v>197</v>
      </c>
      <c r="H65" s="29">
        <v>29</v>
      </c>
      <c r="I65" s="3">
        <v>18</v>
      </c>
      <c r="J65" s="3">
        <v>22.6</v>
      </c>
      <c r="K65" s="3">
        <v>22.6</v>
      </c>
      <c r="L65" s="3">
        <f t="shared" si="1"/>
        <v>21.066666666666666</v>
      </c>
      <c r="M65" s="3">
        <f t="shared" si="0"/>
        <v>21.066666666666666</v>
      </c>
      <c r="N65" s="7">
        <v>2</v>
      </c>
      <c r="O65" s="5"/>
      <c r="P65" s="30">
        <v>27420</v>
      </c>
      <c r="Q65" s="48">
        <v>38610</v>
      </c>
      <c r="R65" s="48">
        <v>32120</v>
      </c>
      <c r="S65" s="71">
        <f t="shared" si="2"/>
        <v>20930</v>
      </c>
      <c r="T65" s="31">
        <v>-20930</v>
      </c>
      <c r="U65" s="73">
        <v>-122.97875340791576</v>
      </c>
      <c r="V65" s="62">
        <v>-130</v>
      </c>
      <c r="W65" s="8">
        <v>29</v>
      </c>
      <c r="X65" s="8">
        <v>10</v>
      </c>
      <c r="Y65" s="41">
        <v>39</v>
      </c>
      <c r="Z65" s="42">
        <v>0.22915295666071261</v>
      </c>
      <c r="AA65" s="8">
        <v>35</v>
      </c>
      <c r="AB65" s="32">
        <v>2.0565008931089593E-4</v>
      </c>
      <c r="AC65" s="43">
        <v>1833</v>
      </c>
      <c r="AD65" s="33">
        <v>1.0671557069251594E-2</v>
      </c>
      <c r="AE65" s="8"/>
      <c r="AF65" s="34">
        <v>170157</v>
      </c>
      <c r="AG65" s="35">
        <v>163382</v>
      </c>
      <c r="AH65" s="8">
        <v>20054</v>
      </c>
      <c r="AI65" s="8">
        <v>110421</v>
      </c>
      <c r="AJ65" s="8">
        <v>24738</v>
      </c>
      <c r="AK65" s="8">
        <v>1089</v>
      </c>
      <c r="AL65" s="8">
        <v>6540</v>
      </c>
      <c r="AM65" s="8">
        <v>540</v>
      </c>
      <c r="AN65" s="36">
        <v>0.95998636833693707</v>
      </c>
      <c r="AO65" s="37">
        <v>0.94099999999999995</v>
      </c>
      <c r="AP65" s="44">
        <v>1.8986368336937121E-2</v>
      </c>
      <c r="AQ65" s="45">
        <v>0.95570731090222161</v>
      </c>
      <c r="AR65" s="8">
        <v>58.66</v>
      </c>
      <c r="AS65" s="50">
        <v>60.2</v>
      </c>
      <c r="AT65" s="50">
        <v>-1.5400000000000063</v>
      </c>
      <c r="AU65" s="28">
        <v>156302</v>
      </c>
      <c r="AV65" s="38">
        <v>0.95666597299580125</v>
      </c>
      <c r="AW65" s="38">
        <v>0.12274301942686465</v>
      </c>
      <c r="AX65" s="38">
        <v>0.67584556438285737</v>
      </c>
      <c r="AY65" s="38">
        <v>0.15141202825280631</v>
      </c>
      <c r="AZ65" s="38">
        <v>6.6653609332729428E-3</v>
      </c>
      <c r="BA65" s="38">
        <v>4.0028889351336132E-2</v>
      </c>
      <c r="BB65" s="38">
        <v>3.3051376528626165E-3</v>
      </c>
      <c r="BC65" s="31">
        <v>9583.98812</v>
      </c>
      <c r="BD65" s="50">
        <v>2.1838507871606168</v>
      </c>
      <c r="BE65" s="50">
        <v>2.69</v>
      </c>
      <c r="BF65" s="50">
        <v>0.50614921283938319</v>
      </c>
      <c r="BG65" s="8"/>
      <c r="BH65" s="58">
        <v>1915</v>
      </c>
      <c r="BI65" s="58">
        <v>1858</v>
      </c>
      <c r="BJ65" s="58">
        <v>1972</v>
      </c>
      <c r="BK65" s="28">
        <v>0</v>
      </c>
      <c r="BL65" s="28">
        <v>122.97875340791576</v>
      </c>
      <c r="BM65" s="40">
        <v>130</v>
      </c>
      <c r="BN65" s="28">
        <v>95.998636833693709</v>
      </c>
      <c r="BO65" s="28">
        <v>94.1</v>
      </c>
    </row>
    <row r="66" spans="1:67" x14ac:dyDescent="0.2">
      <c r="A66" s="29">
        <v>65</v>
      </c>
      <c r="B66" s="28">
        <v>96.986312640678904</v>
      </c>
      <c r="C66" s="65">
        <f t="shared" si="3"/>
        <v>0.96986312640678907</v>
      </c>
      <c r="D66" s="64">
        <v>58.87</v>
      </c>
      <c r="E66" s="27">
        <v>43873</v>
      </c>
      <c r="F66" s="28">
        <v>170157</v>
      </c>
      <c r="G66" s="29">
        <v>198</v>
      </c>
      <c r="H66" s="29">
        <v>29</v>
      </c>
      <c r="I66" s="3">
        <v>18</v>
      </c>
      <c r="J66" s="3">
        <v>22.4</v>
      </c>
      <c r="K66" s="3">
        <v>22</v>
      </c>
      <c r="L66" s="3">
        <f t="shared" si="1"/>
        <v>20.8</v>
      </c>
      <c r="M66" s="3">
        <f t="shared" ref="M66:M129" si="4">IF(L66="",M65,L66)</f>
        <v>20.8</v>
      </c>
      <c r="N66" s="7">
        <v>1.5</v>
      </c>
      <c r="O66" s="5"/>
      <c r="P66" s="30">
        <v>38610</v>
      </c>
      <c r="Q66" s="48">
        <v>48340</v>
      </c>
      <c r="R66" s="48">
        <v>32138</v>
      </c>
      <c r="S66" s="71">
        <f t="shared" si="2"/>
        <v>22408</v>
      </c>
      <c r="T66" s="31">
        <v>-22408</v>
      </c>
      <c r="U66" s="73">
        <v>-131.69014498375032</v>
      </c>
      <c r="V66" s="62">
        <v>-130</v>
      </c>
      <c r="W66" s="8">
        <v>30</v>
      </c>
      <c r="X66" s="8">
        <v>10</v>
      </c>
      <c r="Y66" s="41">
        <v>40</v>
      </c>
      <c r="Z66" s="42">
        <v>0.23507701710772994</v>
      </c>
      <c r="AA66" s="8">
        <v>27</v>
      </c>
      <c r="AB66" s="32">
        <v>1.5867698654771769E-4</v>
      </c>
      <c r="AC66" s="43">
        <v>1860</v>
      </c>
      <c r="AD66" s="33">
        <v>1.0828748580909963E-2</v>
      </c>
      <c r="AE66" s="8"/>
      <c r="AF66" s="34">
        <v>170130</v>
      </c>
      <c r="AG66" s="35">
        <v>165029</v>
      </c>
      <c r="AH66" s="8">
        <v>13284</v>
      </c>
      <c r="AI66" s="8">
        <v>119824</v>
      </c>
      <c r="AJ66" s="8">
        <v>26884</v>
      </c>
      <c r="AK66" s="8">
        <v>567</v>
      </c>
      <c r="AL66" s="8">
        <v>3990</v>
      </c>
      <c r="AM66" s="8">
        <v>480</v>
      </c>
      <c r="AN66" s="36">
        <v>0.96986312640678907</v>
      </c>
      <c r="AO66" s="37">
        <v>0.94099999999999995</v>
      </c>
      <c r="AP66" s="44">
        <v>2.8863126406789119E-2</v>
      </c>
      <c r="AQ66" s="45">
        <v>0.95976381527076338</v>
      </c>
      <c r="AR66" s="8">
        <v>58.87</v>
      </c>
      <c r="AS66" s="50">
        <v>60.2</v>
      </c>
      <c r="AT66" s="50">
        <v>-1.3300000000000054</v>
      </c>
      <c r="AU66" s="28">
        <v>160559</v>
      </c>
      <c r="AV66" s="38">
        <v>0.97291385150488707</v>
      </c>
      <c r="AW66" s="38">
        <v>8.0494943312993478E-2</v>
      </c>
      <c r="AX66" s="38">
        <v>0.72607844681843792</v>
      </c>
      <c r="AY66" s="38">
        <v>0.16290470159790096</v>
      </c>
      <c r="AZ66" s="38">
        <v>3.4357597755545993E-3</v>
      </c>
      <c r="BA66" s="38">
        <v>2.4177568790939775E-2</v>
      </c>
      <c r="BB66" s="38">
        <v>2.908579704173206E-3</v>
      </c>
      <c r="BC66" s="31">
        <v>9715.2572300000011</v>
      </c>
      <c r="BD66" s="50">
        <v>2.3064752141410874</v>
      </c>
      <c r="BE66" s="50">
        <v>2.69</v>
      </c>
      <c r="BF66" s="50">
        <v>0.38352478585891259</v>
      </c>
      <c r="BG66" s="8"/>
      <c r="BH66" s="58">
        <v>1915</v>
      </c>
      <c r="BI66" s="58">
        <v>1858</v>
      </c>
      <c r="BJ66" s="58">
        <v>1972</v>
      </c>
      <c r="BK66" s="28">
        <v>0</v>
      </c>
      <c r="BL66" s="28">
        <v>131.69014498375032</v>
      </c>
      <c r="BM66" s="40">
        <v>130</v>
      </c>
      <c r="BN66" s="28">
        <v>96.986312640678904</v>
      </c>
      <c r="BO66" s="28">
        <v>94.1</v>
      </c>
    </row>
    <row r="67" spans="1:67" x14ac:dyDescent="0.2">
      <c r="A67" s="29">
        <v>66</v>
      </c>
      <c r="B67" s="28">
        <v>95.926056544995006</v>
      </c>
      <c r="C67" s="65">
        <f t="shared" si="3"/>
        <v>0.95926056544995009</v>
      </c>
      <c r="D67" s="64">
        <v>58.9</v>
      </c>
      <c r="E67" s="39">
        <v>43874</v>
      </c>
      <c r="F67" s="28">
        <v>170130</v>
      </c>
      <c r="G67" s="29">
        <v>199</v>
      </c>
      <c r="H67" s="29">
        <v>29</v>
      </c>
      <c r="I67" s="3">
        <v>18</v>
      </c>
      <c r="J67" s="3">
        <v>22.1</v>
      </c>
      <c r="K67" s="3">
        <v>22.1</v>
      </c>
      <c r="L67" s="3">
        <f t="shared" ref="L67:L130" si="5">IF(COUNTA(I67:K67),AVERAGE(I67:K67),"")</f>
        <v>20.733333333333334</v>
      </c>
      <c r="M67" s="3">
        <f t="shared" si="4"/>
        <v>20.733333333333334</v>
      </c>
      <c r="N67" s="7">
        <v>-1</v>
      </c>
      <c r="O67" s="5"/>
      <c r="P67" s="30">
        <v>48340</v>
      </c>
      <c r="Q67" s="48">
        <v>55725</v>
      </c>
      <c r="R67" s="48">
        <v>28124</v>
      </c>
      <c r="S67" s="71">
        <f t="shared" ref="S67:S130" si="6">T67*(-1)</f>
        <v>20739</v>
      </c>
      <c r="T67" s="31">
        <v>-20739</v>
      </c>
      <c r="U67" s="73">
        <v>-121.9008993122906</v>
      </c>
      <c r="V67" s="62">
        <v>-130</v>
      </c>
      <c r="W67" s="8">
        <v>30</v>
      </c>
      <c r="X67" s="8">
        <v>10</v>
      </c>
      <c r="Y67" s="41">
        <v>40</v>
      </c>
      <c r="Z67" s="42">
        <v>0.23511432434021043</v>
      </c>
      <c r="AA67" s="8">
        <v>24</v>
      </c>
      <c r="AB67" s="32">
        <v>1.4106859460412627E-4</v>
      </c>
      <c r="AC67" s="43">
        <v>1884</v>
      </c>
      <c r="AD67" s="33">
        <v>1.0968474369050739E-2</v>
      </c>
      <c r="AE67" s="8"/>
      <c r="AF67" s="34">
        <v>170106</v>
      </c>
      <c r="AG67" s="35">
        <v>163199</v>
      </c>
      <c r="AH67" s="8">
        <v>12318</v>
      </c>
      <c r="AI67" s="8">
        <v>118123</v>
      </c>
      <c r="AJ67" s="8">
        <v>27316</v>
      </c>
      <c r="AK67" s="8">
        <v>417</v>
      </c>
      <c r="AL67" s="8">
        <v>4410</v>
      </c>
      <c r="AM67" s="8">
        <v>615</v>
      </c>
      <c r="AN67" s="36">
        <v>0.95926056544995009</v>
      </c>
      <c r="AO67" s="37">
        <v>0.94099999999999995</v>
      </c>
      <c r="AP67" s="44">
        <v>1.8260565449950139E-2</v>
      </c>
      <c r="AQ67" s="45">
        <v>0.95756328254025058</v>
      </c>
      <c r="AR67" s="8">
        <v>58.9</v>
      </c>
      <c r="AS67" s="50">
        <v>60.2</v>
      </c>
      <c r="AT67" s="50">
        <v>-1.3000000000000043</v>
      </c>
      <c r="AU67" s="28">
        <v>158174</v>
      </c>
      <c r="AV67" s="38">
        <v>0.96920937015545439</v>
      </c>
      <c r="AW67" s="38">
        <v>7.5478403666689134E-2</v>
      </c>
      <c r="AX67" s="38">
        <v>0.72379732718950485</v>
      </c>
      <c r="AY67" s="38">
        <v>0.16737847658380259</v>
      </c>
      <c r="AZ67" s="38">
        <v>2.5551627154578151E-3</v>
      </c>
      <c r="BA67" s="38">
        <v>2.7022224400884809E-2</v>
      </c>
      <c r="BB67" s="38">
        <v>3.7684054436608067E-3</v>
      </c>
      <c r="BC67" s="31">
        <v>9612.4210999999996</v>
      </c>
      <c r="BD67" s="50">
        <v>2.1575209600420022</v>
      </c>
      <c r="BE67" s="50">
        <v>2.69</v>
      </c>
      <c r="BF67" s="50">
        <v>0.53247903995799772</v>
      </c>
      <c r="BG67" s="8"/>
      <c r="BH67" s="58">
        <v>1915</v>
      </c>
      <c r="BI67" s="58">
        <v>1858</v>
      </c>
      <c r="BJ67" s="58">
        <v>1972</v>
      </c>
      <c r="BK67" s="28">
        <v>0</v>
      </c>
      <c r="BL67" s="28">
        <v>121.9008993122906</v>
      </c>
      <c r="BM67" s="40">
        <v>130</v>
      </c>
      <c r="BN67" s="28">
        <v>95.926056544995006</v>
      </c>
      <c r="BO67" s="28">
        <v>94.1</v>
      </c>
    </row>
    <row r="68" spans="1:67" x14ac:dyDescent="0.2">
      <c r="A68" s="29">
        <v>67</v>
      </c>
      <c r="B68" s="28">
        <v>94.342351239815173</v>
      </c>
      <c r="C68" s="65">
        <f t="shared" ref="C68:C131" si="7">B68/100</f>
        <v>0.9434235123981517</v>
      </c>
      <c r="D68" s="64">
        <v>59</v>
      </c>
      <c r="E68" s="27">
        <v>43875</v>
      </c>
      <c r="F68" s="28">
        <v>170106</v>
      </c>
      <c r="G68" s="29">
        <v>200</v>
      </c>
      <c r="H68" s="29">
        <v>29</v>
      </c>
      <c r="I68" s="3">
        <v>18</v>
      </c>
      <c r="J68" s="3">
        <v>22.1</v>
      </c>
      <c r="K68" s="3">
        <v>22.1</v>
      </c>
      <c r="L68" s="3">
        <f t="shared" si="5"/>
        <v>20.733333333333334</v>
      </c>
      <c r="M68" s="3">
        <f t="shared" si="4"/>
        <v>20.733333333333334</v>
      </c>
      <c r="N68" s="7">
        <v>0</v>
      </c>
      <c r="O68" s="5"/>
      <c r="P68" s="30">
        <v>55725</v>
      </c>
      <c r="Q68" s="48">
        <v>56115</v>
      </c>
      <c r="R68" s="48">
        <v>20069</v>
      </c>
      <c r="S68" s="71">
        <f t="shared" si="6"/>
        <v>19679</v>
      </c>
      <c r="T68" s="31">
        <v>-19679</v>
      </c>
      <c r="U68" s="73">
        <v>-115.68668947597381</v>
      </c>
      <c r="V68" s="62">
        <v>-130</v>
      </c>
      <c r="W68" s="8">
        <v>29</v>
      </c>
      <c r="X68" s="8">
        <v>9</v>
      </c>
      <c r="Y68" s="41">
        <v>38</v>
      </c>
      <c r="Z68" s="42">
        <v>0.22339012145368181</v>
      </c>
      <c r="AA68" s="8">
        <v>19</v>
      </c>
      <c r="AB68" s="32">
        <v>1.1169506072684091E-4</v>
      </c>
      <c r="AC68" s="43">
        <v>1903</v>
      </c>
      <c r="AD68" s="33">
        <v>1.1079090617995517E-2</v>
      </c>
      <c r="AE68" s="8"/>
      <c r="AF68" s="34">
        <v>170087</v>
      </c>
      <c r="AG68" s="35">
        <v>160482</v>
      </c>
      <c r="AH68" s="8">
        <v>11600</v>
      </c>
      <c r="AI68" s="8">
        <v>114754</v>
      </c>
      <c r="AJ68" s="8">
        <v>27552</v>
      </c>
      <c r="AK68" s="8">
        <v>501</v>
      </c>
      <c r="AL68" s="8">
        <v>5340</v>
      </c>
      <c r="AM68" s="8">
        <v>735</v>
      </c>
      <c r="AN68" s="36">
        <v>0.9434235123981517</v>
      </c>
      <c r="AO68" s="37">
        <v>0.94099999999999995</v>
      </c>
      <c r="AP68" s="44">
        <v>2.4235123981517503E-3</v>
      </c>
      <c r="AQ68" s="45">
        <v>0.95777695675205354</v>
      </c>
      <c r="AR68" s="8">
        <v>59</v>
      </c>
      <c r="AS68" s="50">
        <v>60.2</v>
      </c>
      <c r="AT68" s="50">
        <v>-1.2000000000000028</v>
      </c>
      <c r="AU68" s="28">
        <v>154407</v>
      </c>
      <c r="AV68" s="38">
        <v>0.9621452873219426</v>
      </c>
      <c r="AW68" s="38">
        <v>7.2282249722710329E-2</v>
      </c>
      <c r="AX68" s="38">
        <v>0.71505838661033638</v>
      </c>
      <c r="AY68" s="38">
        <v>0.1716828055482858</v>
      </c>
      <c r="AZ68" s="38">
        <v>3.1218454406101619E-3</v>
      </c>
      <c r="BA68" s="38">
        <v>3.3274759786144241E-2</v>
      </c>
      <c r="BB68" s="38">
        <v>4.5799528919131119E-3</v>
      </c>
      <c r="BC68" s="31">
        <v>9468.4380000000001</v>
      </c>
      <c r="BD68" s="50">
        <v>2.0783787146306496</v>
      </c>
      <c r="BE68" s="50">
        <v>2.69</v>
      </c>
      <c r="BF68" s="50">
        <v>0.61162128536935034</v>
      </c>
      <c r="BG68" s="8"/>
      <c r="BH68" s="58">
        <v>1915</v>
      </c>
      <c r="BI68" s="58">
        <v>1858</v>
      </c>
      <c r="BJ68" s="58">
        <v>1972</v>
      </c>
      <c r="BK68" s="28">
        <v>0</v>
      </c>
      <c r="BL68" s="28">
        <v>115.68668947597381</v>
      </c>
      <c r="BM68" s="40">
        <v>130</v>
      </c>
      <c r="BN68" s="28">
        <v>94.342351239815173</v>
      </c>
      <c r="BO68" s="28">
        <v>94.1</v>
      </c>
    </row>
    <row r="69" spans="1:67" x14ac:dyDescent="0.2">
      <c r="A69" s="29">
        <v>68</v>
      </c>
      <c r="B69" s="28">
        <v>94.907312140257645</v>
      </c>
      <c r="C69" s="65">
        <f t="shared" si="7"/>
        <v>0.94907312140257649</v>
      </c>
      <c r="D69" s="64">
        <v>59.17</v>
      </c>
      <c r="E69" s="39">
        <v>43876</v>
      </c>
      <c r="F69" s="28">
        <v>170087</v>
      </c>
      <c r="G69" s="29">
        <v>201</v>
      </c>
      <c r="H69" s="29">
        <v>29</v>
      </c>
      <c r="I69" s="3">
        <v>18</v>
      </c>
      <c r="J69" s="3">
        <v>22.5</v>
      </c>
      <c r="K69" s="3">
        <v>22.5</v>
      </c>
      <c r="L69" s="3">
        <f t="shared" si="5"/>
        <v>21</v>
      </c>
      <c r="M69" s="3">
        <f t="shared" si="4"/>
        <v>21</v>
      </c>
      <c r="N69" s="7">
        <v>2</v>
      </c>
      <c r="O69" s="5"/>
      <c r="P69" s="30">
        <v>56115</v>
      </c>
      <c r="Q69" s="48">
        <v>35315</v>
      </c>
      <c r="R69" s="48"/>
      <c r="S69" s="71">
        <f t="shared" si="6"/>
        <v>20800</v>
      </c>
      <c r="T69" s="31">
        <v>-20800</v>
      </c>
      <c r="U69" s="73">
        <v>-122.29035728774099</v>
      </c>
      <c r="V69" s="62">
        <v>-130</v>
      </c>
      <c r="W69" s="8">
        <v>28</v>
      </c>
      <c r="X69" s="8">
        <v>11</v>
      </c>
      <c r="Y69" s="41">
        <v>39</v>
      </c>
      <c r="Z69" s="42">
        <v>0.22929441991451432</v>
      </c>
      <c r="AA69" s="8">
        <v>25</v>
      </c>
      <c r="AB69" s="32">
        <v>1.4698360250930406E-4</v>
      </c>
      <c r="AC69" s="43">
        <v>1928</v>
      </c>
      <c r="AD69" s="33">
        <v>1.122463831397549E-2</v>
      </c>
      <c r="AE69" s="8"/>
      <c r="AF69" s="34">
        <v>170062</v>
      </c>
      <c r="AG69" s="35">
        <v>161425</v>
      </c>
      <c r="AH69" s="8">
        <v>11412</v>
      </c>
      <c r="AI69" s="8">
        <v>114867</v>
      </c>
      <c r="AJ69" s="8">
        <v>28981</v>
      </c>
      <c r="AK69" s="8">
        <v>415</v>
      </c>
      <c r="AL69" s="8">
        <v>5120</v>
      </c>
      <c r="AM69" s="8">
        <v>630</v>
      </c>
      <c r="AN69" s="36">
        <v>0.94907312140257638</v>
      </c>
      <c r="AO69" s="37">
        <v>0.94099999999999995</v>
      </c>
      <c r="AP69" s="44">
        <v>8.0731214025764331E-3</v>
      </c>
      <c r="AQ69" s="45">
        <v>0.9568842886424388</v>
      </c>
      <c r="AR69" s="8">
        <v>59.17</v>
      </c>
      <c r="AS69" s="50">
        <v>60.2</v>
      </c>
      <c r="AT69" s="50">
        <v>-1.0300000000000011</v>
      </c>
      <c r="AU69" s="28">
        <v>155675</v>
      </c>
      <c r="AV69" s="38">
        <v>0.96437974291466622</v>
      </c>
      <c r="AW69" s="38">
        <v>7.06953693665789E-2</v>
      </c>
      <c r="AX69" s="38">
        <v>0.7115812296732229</v>
      </c>
      <c r="AY69" s="38">
        <v>0.17953229053740127</v>
      </c>
      <c r="AZ69" s="38">
        <v>2.5708533374632181E-3</v>
      </c>
      <c r="BA69" s="38">
        <v>3.1717515874245004E-2</v>
      </c>
      <c r="BB69" s="38">
        <v>3.902741211088741E-3</v>
      </c>
      <c r="BC69" s="31">
        <v>9551.5172500000008</v>
      </c>
      <c r="BD69" s="50">
        <v>2.1776644961825302</v>
      </c>
      <c r="BE69" s="50">
        <v>2.69</v>
      </c>
      <c r="BF69" s="50">
        <v>0.51233550381746973</v>
      </c>
      <c r="BG69" s="8"/>
      <c r="BH69" s="58">
        <v>1915</v>
      </c>
      <c r="BI69" s="58">
        <v>1858</v>
      </c>
      <c r="BJ69" s="58">
        <v>1972</v>
      </c>
      <c r="BK69" s="28">
        <v>0</v>
      </c>
      <c r="BL69" s="28">
        <v>122.29035728774099</v>
      </c>
      <c r="BM69" s="40">
        <v>130</v>
      </c>
      <c r="BN69" s="28">
        <v>94.907312140257645</v>
      </c>
      <c r="BO69" s="28">
        <v>94.1</v>
      </c>
    </row>
    <row r="70" spans="1:67" x14ac:dyDescent="0.2">
      <c r="A70" s="29">
        <v>69</v>
      </c>
      <c r="B70" s="28">
        <v>95.031811927414708</v>
      </c>
      <c r="C70" s="65">
        <f t="shared" si="7"/>
        <v>0.95031811927414711</v>
      </c>
      <c r="D70" s="64">
        <v>59.13</v>
      </c>
      <c r="E70" s="27">
        <v>43877</v>
      </c>
      <c r="F70" s="28">
        <v>170062</v>
      </c>
      <c r="G70" s="29">
        <v>202</v>
      </c>
      <c r="H70" s="29">
        <v>29</v>
      </c>
      <c r="I70" s="3">
        <v>18</v>
      </c>
      <c r="J70" s="3">
        <v>22.6</v>
      </c>
      <c r="K70" s="3">
        <v>22.6</v>
      </c>
      <c r="L70" s="3">
        <f t="shared" si="5"/>
        <v>21.066666666666666</v>
      </c>
      <c r="M70" s="3">
        <f t="shared" si="4"/>
        <v>21.066666666666666</v>
      </c>
      <c r="N70" s="7">
        <v>5</v>
      </c>
      <c r="O70" s="5"/>
      <c r="P70" s="30">
        <v>35315</v>
      </c>
      <c r="Q70" s="48">
        <v>16685</v>
      </c>
      <c r="R70" s="48"/>
      <c r="S70" s="71">
        <f t="shared" si="6"/>
        <v>18630</v>
      </c>
      <c r="T70" s="31">
        <v>-18630</v>
      </c>
      <c r="U70" s="73">
        <v>-109.54828239112794</v>
      </c>
      <c r="V70" s="62">
        <v>-130</v>
      </c>
      <c r="W70" s="8">
        <v>27</v>
      </c>
      <c r="X70" s="8">
        <v>10</v>
      </c>
      <c r="Y70" s="41">
        <v>37</v>
      </c>
      <c r="Z70" s="42">
        <v>0.21756771059966368</v>
      </c>
      <c r="AA70" s="8">
        <v>16</v>
      </c>
      <c r="AB70" s="32">
        <v>9.4083334313368059E-5</v>
      </c>
      <c r="AC70" s="43">
        <v>1944</v>
      </c>
      <c r="AD70" s="33">
        <v>1.1317788839402673E-2</v>
      </c>
      <c r="AE70" s="8"/>
      <c r="AF70" s="34">
        <v>170046</v>
      </c>
      <c r="AG70" s="35">
        <v>161613</v>
      </c>
      <c r="AH70" s="8">
        <v>11418</v>
      </c>
      <c r="AI70" s="8">
        <v>115402</v>
      </c>
      <c r="AJ70" s="8">
        <v>28299</v>
      </c>
      <c r="AK70" s="8">
        <v>484</v>
      </c>
      <c r="AL70" s="8">
        <v>5410</v>
      </c>
      <c r="AM70" s="8">
        <v>600</v>
      </c>
      <c r="AN70" s="36">
        <v>0.95031811927414711</v>
      </c>
      <c r="AO70" s="37">
        <v>0.94099999999999995</v>
      </c>
      <c r="AP70" s="44">
        <v>9.318119274147163E-3</v>
      </c>
      <c r="AQ70" s="45">
        <v>0.96021134940430486</v>
      </c>
      <c r="AR70" s="8">
        <v>59.13</v>
      </c>
      <c r="AS70" s="50">
        <v>60.2</v>
      </c>
      <c r="AT70" s="50">
        <v>-1.0700000000000003</v>
      </c>
      <c r="AU70" s="28">
        <v>155603</v>
      </c>
      <c r="AV70" s="38">
        <v>0.96281239751752645</v>
      </c>
      <c r="AW70" s="38">
        <v>7.0650257095654437E-2</v>
      </c>
      <c r="AX70" s="38">
        <v>0.71406384387394584</v>
      </c>
      <c r="AY70" s="38">
        <v>0.17510348796198325</v>
      </c>
      <c r="AZ70" s="38">
        <v>2.9948085859429624E-3</v>
      </c>
      <c r="BA70" s="38">
        <v>3.3475029855271544E-2</v>
      </c>
      <c r="BB70" s="38">
        <v>3.7125726272020198E-3</v>
      </c>
      <c r="BC70" s="31">
        <v>9556.1766900000021</v>
      </c>
      <c r="BD70" s="50">
        <v>1.9495244389416995</v>
      </c>
      <c r="BE70" s="50">
        <v>2.69</v>
      </c>
      <c r="BF70" s="50">
        <v>0.74047556105830048</v>
      </c>
      <c r="BG70" s="8"/>
      <c r="BH70" s="58">
        <v>1915</v>
      </c>
      <c r="BI70" s="58">
        <v>1858</v>
      </c>
      <c r="BJ70" s="58">
        <v>1972</v>
      </c>
      <c r="BK70" s="28">
        <v>0</v>
      </c>
      <c r="BL70" s="28">
        <v>109.54828239112794</v>
      </c>
      <c r="BM70" s="40">
        <v>130</v>
      </c>
      <c r="BN70" s="28">
        <v>95.031811927414708</v>
      </c>
      <c r="BO70" s="28">
        <v>94.1</v>
      </c>
    </row>
    <row r="71" spans="1:67" x14ac:dyDescent="0.2">
      <c r="A71" s="29">
        <v>70</v>
      </c>
      <c r="B71" s="28">
        <v>95.677640167954564</v>
      </c>
      <c r="C71" s="65">
        <f t="shared" si="7"/>
        <v>0.9567764016795457</v>
      </c>
      <c r="D71" s="64">
        <v>59.06</v>
      </c>
      <c r="E71" s="39">
        <v>43878</v>
      </c>
      <c r="F71" s="28">
        <v>170046</v>
      </c>
      <c r="G71" s="29">
        <v>203</v>
      </c>
      <c r="H71" s="29">
        <v>29</v>
      </c>
      <c r="I71" s="3">
        <v>19</v>
      </c>
      <c r="J71" s="3">
        <v>24.1</v>
      </c>
      <c r="K71" s="3">
        <v>24.1</v>
      </c>
      <c r="L71" s="3">
        <f t="shared" si="5"/>
        <v>22.400000000000002</v>
      </c>
      <c r="M71" s="3">
        <f t="shared" si="4"/>
        <v>22.400000000000002</v>
      </c>
      <c r="N71" s="7">
        <v>8</v>
      </c>
      <c r="O71" s="5"/>
      <c r="P71" s="30">
        <v>16685</v>
      </c>
      <c r="Q71" s="48">
        <v>27570</v>
      </c>
      <c r="R71" s="48">
        <v>32165</v>
      </c>
      <c r="S71" s="71">
        <f t="shared" si="6"/>
        <v>21280</v>
      </c>
      <c r="T71" s="31">
        <v>-21280</v>
      </c>
      <c r="U71" s="73">
        <v>-125.14260847064912</v>
      </c>
      <c r="V71" s="62">
        <v>-130</v>
      </c>
      <c r="W71" s="8">
        <v>31</v>
      </c>
      <c r="X71" s="8">
        <v>13</v>
      </c>
      <c r="Y71" s="41">
        <v>44</v>
      </c>
      <c r="Z71" s="42">
        <v>0.25875351375510158</v>
      </c>
      <c r="AA71" s="8">
        <v>28</v>
      </c>
      <c r="AB71" s="32">
        <v>1.6466132693506463E-4</v>
      </c>
      <c r="AC71" s="43">
        <v>1972</v>
      </c>
      <c r="AD71" s="33">
        <v>1.1480802258900242E-2</v>
      </c>
      <c r="AE71" s="8"/>
      <c r="AF71" s="34">
        <v>170018</v>
      </c>
      <c r="AG71" s="35">
        <v>162696</v>
      </c>
      <c r="AH71" s="8">
        <v>11799</v>
      </c>
      <c r="AI71" s="8">
        <v>113674</v>
      </c>
      <c r="AJ71" s="8">
        <v>30816</v>
      </c>
      <c r="AK71" s="8">
        <v>427</v>
      </c>
      <c r="AL71" s="8">
        <v>5290</v>
      </c>
      <c r="AM71" s="8">
        <v>690</v>
      </c>
      <c r="AN71" s="36">
        <v>0.95677640167954559</v>
      </c>
      <c r="AO71" s="37">
        <v>0.94099999999999995</v>
      </c>
      <c r="AP71" s="44">
        <v>1.5776401679545637E-2</v>
      </c>
      <c r="AQ71" s="45">
        <v>0.95552874499258522</v>
      </c>
      <c r="AR71" s="8">
        <v>59.06</v>
      </c>
      <c r="AS71" s="50">
        <v>60.2</v>
      </c>
      <c r="AT71" s="50">
        <v>-1.1400000000000006</v>
      </c>
      <c r="AU71" s="28">
        <v>156716</v>
      </c>
      <c r="AV71" s="38">
        <v>0.96324433298913315</v>
      </c>
      <c r="AW71" s="38">
        <v>7.2521758371441217E-2</v>
      </c>
      <c r="AX71" s="38">
        <v>0.69868958056743868</v>
      </c>
      <c r="AY71" s="38">
        <v>0.18940846732556424</v>
      </c>
      <c r="AZ71" s="38">
        <v>2.6245267246889905E-3</v>
      </c>
      <c r="BA71" s="38">
        <v>3.2514628509613022E-2</v>
      </c>
      <c r="BB71" s="38">
        <v>4.2410385012538725E-3</v>
      </c>
      <c r="BC71" s="31">
        <v>9608.8257599999997</v>
      </c>
      <c r="BD71" s="50">
        <v>2.2146306459822829</v>
      </c>
      <c r="BE71" s="50">
        <v>2.69</v>
      </c>
      <c r="BF71" s="50">
        <v>0.47536935401771707</v>
      </c>
      <c r="BG71" s="8"/>
      <c r="BH71" s="58">
        <v>1915</v>
      </c>
      <c r="BI71" s="58">
        <v>1858</v>
      </c>
      <c r="BJ71" s="58">
        <v>1972</v>
      </c>
      <c r="BK71" s="28">
        <v>0</v>
      </c>
      <c r="BL71" s="28">
        <v>125.14260847064912</v>
      </c>
      <c r="BM71" s="40">
        <v>130</v>
      </c>
      <c r="BN71" s="28">
        <v>95.677640167954564</v>
      </c>
      <c r="BO71" s="28">
        <v>94.1</v>
      </c>
    </row>
    <row r="72" spans="1:67" x14ac:dyDescent="0.2">
      <c r="A72" s="29">
        <v>71</v>
      </c>
      <c r="B72" s="28">
        <v>96.673881589008232</v>
      </c>
      <c r="C72" s="65">
        <f t="shared" si="7"/>
        <v>0.96673881589008237</v>
      </c>
      <c r="D72" s="64">
        <v>59.3</v>
      </c>
      <c r="E72" s="27">
        <v>43879</v>
      </c>
      <c r="F72" s="28">
        <v>170018</v>
      </c>
      <c r="G72" s="29">
        <v>204</v>
      </c>
      <c r="H72" s="29">
        <v>30</v>
      </c>
      <c r="I72" s="3">
        <v>18</v>
      </c>
      <c r="J72" s="3">
        <v>22.9</v>
      </c>
      <c r="K72" s="3">
        <v>22.9</v>
      </c>
      <c r="L72" s="3">
        <f t="shared" si="5"/>
        <v>21.266666666666666</v>
      </c>
      <c r="M72" s="3">
        <f t="shared" si="4"/>
        <v>21.266666666666666</v>
      </c>
      <c r="N72" s="7">
        <v>6</v>
      </c>
      <c r="O72" s="5"/>
      <c r="P72" s="30">
        <v>27570</v>
      </c>
      <c r="Q72" s="48">
        <v>30825</v>
      </c>
      <c r="R72" s="48">
        <v>24110</v>
      </c>
      <c r="S72" s="71">
        <f t="shared" si="6"/>
        <v>20855</v>
      </c>
      <c r="T72" s="31">
        <v>-20855</v>
      </c>
      <c r="U72" s="73">
        <v>-122.66348269006811</v>
      </c>
      <c r="V72" s="62">
        <v>-130</v>
      </c>
      <c r="W72" s="8">
        <v>30</v>
      </c>
      <c r="X72" s="8">
        <v>11</v>
      </c>
      <c r="Y72" s="41">
        <v>41</v>
      </c>
      <c r="Z72" s="42">
        <v>0.24115093695961604</v>
      </c>
      <c r="AA72" s="8">
        <v>26</v>
      </c>
      <c r="AB72" s="32">
        <v>1.5292498441341504E-4</v>
      </c>
      <c r="AC72" s="43">
        <v>1998</v>
      </c>
      <c r="AD72" s="33">
        <v>1.1632171862719413E-2</v>
      </c>
      <c r="AE72" s="8"/>
      <c r="AF72" s="34">
        <v>169992</v>
      </c>
      <c r="AG72" s="35">
        <v>164363</v>
      </c>
      <c r="AH72" s="8">
        <v>10585</v>
      </c>
      <c r="AI72" s="8">
        <v>115878</v>
      </c>
      <c r="AJ72" s="8">
        <v>30563</v>
      </c>
      <c r="AK72" s="8">
        <v>907</v>
      </c>
      <c r="AL72" s="8">
        <v>5680</v>
      </c>
      <c r="AM72" s="8">
        <v>750</v>
      </c>
      <c r="AN72" s="36">
        <v>0.96673881589008226</v>
      </c>
      <c r="AO72" s="37">
        <v>0.94399999999999995</v>
      </c>
      <c r="AP72" s="44">
        <v>2.2738815890082309E-2</v>
      </c>
      <c r="AQ72" s="45">
        <v>0.95649338035732012</v>
      </c>
      <c r="AR72" s="8">
        <v>59.3</v>
      </c>
      <c r="AS72" s="50">
        <v>60.8</v>
      </c>
      <c r="AT72" s="50">
        <v>-1.5</v>
      </c>
      <c r="AU72" s="28">
        <v>157933</v>
      </c>
      <c r="AV72" s="38">
        <v>0.96087927331577061</v>
      </c>
      <c r="AW72" s="38">
        <v>6.440013871735123E-2</v>
      </c>
      <c r="AX72" s="38">
        <v>0.70501268533672423</v>
      </c>
      <c r="AY72" s="38">
        <v>0.18594817568430852</v>
      </c>
      <c r="AZ72" s="38">
        <v>5.5182735773866383E-3</v>
      </c>
      <c r="BA72" s="38">
        <v>3.4557655920128008E-2</v>
      </c>
      <c r="BB72" s="38">
        <v>4.5630707641014095E-3</v>
      </c>
      <c r="BC72" s="31">
        <v>9746.7259000000013</v>
      </c>
      <c r="BD72" s="50">
        <v>2.1396928788158491</v>
      </c>
      <c r="BE72" s="50">
        <v>2.64</v>
      </c>
      <c r="BF72" s="50">
        <v>0.50030712118415099</v>
      </c>
      <c r="BG72" s="8"/>
      <c r="BH72" s="58">
        <v>1920</v>
      </c>
      <c r="BI72" s="58">
        <v>1862</v>
      </c>
      <c r="BJ72" s="58">
        <v>1978</v>
      </c>
      <c r="BK72" s="28">
        <v>0</v>
      </c>
      <c r="BL72" s="28">
        <v>122.66348269006811</v>
      </c>
      <c r="BM72" s="40">
        <v>130</v>
      </c>
      <c r="BN72" s="28">
        <v>96.673881589008232</v>
      </c>
      <c r="BO72" s="28">
        <v>94.399999999999991</v>
      </c>
    </row>
    <row r="73" spans="1:67" x14ac:dyDescent="0.2">
      <c r="A73" s="29">
        <v>72</v>
      </c>
      <c r="B73" s="28">
        <v>94.454444915054822</v>
      </c>
      <c r="C73" s="65">
        <f t="shared" si="7"/>
        <v>0.94454444915054825</v>
      </c>
      <c r="D73" s="64">
        <v>59.4</v>
      </c>
      <c r="E73" s="39">
        <v>43880</v>
      </c>
      <c r="F73" s="28">
        <v>169992</v>
      </c>
      <c r="G73" s="29">
        <v>205</v>
      </c>
      <c r="H73" s="29">
        <v>30</v>
      </c>
      <c r="I73" s="3">
        <v>18</v>
      </c>
      <c r="J73" s="3">
        <v>22.6</v>
      </c>
      <c r="K73" s="3">
        <v>22.6</v>
      </c>
      <c r="L73" s="3">
        <f t="shared" si="5"/>
        <v>21.066666666666666</v>
      </c>
      <c r="M73" s="3">
        <f t="shared" si="4"/>
        <v>21.066666666666666</v>
      </c>
      <c r="N73" s="7">
        <v>5</v>
      </c>
      <c r="O73" s="5"/>
      <c r="P73" s="30">
        <v>30825</v>
      </c>
      <c r="Q73" s="48">
        <v>50265</v>
      </c>
      <c r="R73" s="48">
        <v>40165</v>
      </c>
      <c r="S73" s="71">
        <f t="shared" si="6"/>
        <v>20725</v>
      </c>
      <c r="T73" s="31">
        <v>-20725</v>
      </c>
      <c r="U73" s="73">
        <v>-121.91750200009412</v>
      </c>
      <c r="V73" s="62">
        <v>-130</v>
      </c>
      <c r="W73" s="8">
        <v>29</v>
      </c>
      <c r="X73" s="8">
        <v>11</v>
      </c>
      <c r="Y73" s="41">
        <v>40</v>
      </c>
      <c r="Z73" s="42">
        <v>0.23530519083250975</v>
      </c>
      <c r="AA73" s="8">
        <v>27</v>
      </c>
      <c r="AB73" s="32">
        <v>1.588310038119441E-4</v>
      </c>
      <c r="AC73" s="43">
        <v>2025</v>
      </c>
      <c r="AD73" s="33">
        <v>1.1789363374377783E-2</v>
      </c>
      <c r="AE73" s="8"/>
      <c r="AF73" s="34">
        <v>169965</v>
      </c>
      <c r="AG73" s="35">
        <v>160565</v>
      </c>
      <c r="AH73" s="8">
        <v>9851</v>
      </c>
      <c r="AI73" s="8">
        <v>113033</v>
      </c>
      <c r="AJ73" s="8">
        <v>30892</v>
      </c>
      <c r="AK73" s="8">
        <v>449</v>
      </c>
      <c r="AL73" s="8">
        <v>5800</v>
      </c>
      <c r="AM73" s="8">
        <v>540</v>
      </c>
      <c r="AN73" s="36">
        <v>0.94454444915054825</v>
      </c>
      <c r="AO73" s="37">
        <v>0.94399999999999995</v>
      </c>
      <c r="AP73" s="44">
        <v>5.4444915054829846E-4</v>
      </c>
      <c r="AQ73" s="45">
        <v>0.95287642646357162</v>
      </c>
      <c r="AR73" s="8">
        <v>59.4</v>
      </c>
      <c r="AS73" s="50">
        <v>60.8</v>
      </c>
      <c r="AT73" s="50">
        <v>-1.3999999999999986</v>
      </c>
      <c r="AU73" s="28">
        <v>154225</v>
      </c>
      <c r="AV73" s="38">
        <v>0.96051443340703146</v>
      </c>
      <c r="AW73" s="38">
        <v>6.1352100395478469E-2</v>
      </c>
      <c r="AX73" s="38">
        <v>0.70397035468501856</v>
      </c>
      <c r="AY73" s="38">
        <v>0.19239560302681158</v>
      </c>
      <c r="AZ73" s="38">
        <v>2.7963752997228536E-3</v>
      </c>
      <c r="BA73" s="38">
        <v>3.6122442624482297E-2</v>
      </c>
      <c r="BB73" s="38">
        <v>3.3631239684862829E-3</v>
      </c>
      <c r="BC73" s="31">
        <v>9537.5609999999997</v>
      </c>
      <c r="BD73" s="50">
        <v>2.1729874126099955</v>
      </c>
      <c r="BE73" s="50">
        <v>2.64</v>
      </c>
      <c r="BF73" s="50">
        <v>0.46701258739000462</v>
      </c>
      <c r="BG73" s="8"/>
      <c r="BH73" s="58">
        <v>1920</v>
      </c>
      <c r="BI73" s="58">
        <v>1862</v>
      </c>
      <c r="BJ73" s="58">
        <v>1978</v>
      </c>
      <c r="BK73" s="28">
        <v>0</v>
      </c>
      <c r="BL73" s="28">
        <v>121.91750200009412</v>
      </c>
      <c r="BM73" s="40">
        <v>130</v>
      </c>
      <c r="BN73" s="28">
        <v>94.454444915054822</v>
      </c>
      <c r="BO73" s="28">
        <v>94.399999999999991</v>
      </c>
    </row>
    <row r="74" spans="1:67" x14ac:dyDescent="0.2">
      <c r="A74" s="29">
        <v>73</v>
      </c>
      <c r="B74" s="28">
        <v>93.493366281293206</v>
      </c>
      <c r="C74" s="65">
        <f t="shared" si="7"/>
        <v>0.93493366281293211</v>
      </c>
      <c r="D74" s="64">
        <v>59.5</v>
      </c>
      <c r="E74" s="27">
        <v>43881</v>
      </c>
      <c r="F74" s="28">
        <v>169965</v>
      </c>
      <c r="G74" s="29">
        <v>206</v>
      </c>
      <c r="H74" s="29">
        <v>30</v>
      </c>
      <c r="I74" s="3">
        <v>18</v>
      </c>
      <c r="J74" s="3">
        <v>22.4</v>
      </c>
      <c r="K74" s="3">
        <v>22.4</v>
      </c>
      <c r="L74" s="3">
        <f t="shared" si="5"/>
        <v>20.933333333333334</v>
      </c>
      <c r="M74" s="3">
        <f t="shared" si="4"/>
        <v>20.933333333333334</v>
      </c>
      <c r="N74" s="7">
        <v>5</v>
      </c>
      <c r="O74" s="5"/>
      <c r="P74" s="30">
        <v>50265</v>
      </c>
      <c r="Q74" s="48">
        <v>59600</v>
      </c>
      <c r="R74" s="48">
        <v>32128</v>
      </c>
      <c r="S74" s="71">
        <f t="shared" si="6"/>
        <v>22793</v>
      </c>
      <c r="T74" s="31">
        <v>-22793</v>
      </c>
      <c r="U74" s="73">
        <v>-134.10408025181655</v>
      </c>
      <c r="V74" s="62">
        <v>-130</v>
      </c>
      <c r="W74" s="8">
        <v>30</v>
      </c>
      <c r="X74" s="8">
        <v>10</v>
      </c>
      <c r="Y74" s="41">
        <v>40</v>
      </c>
      <c r="Z74" s="42">
        <v>0.23534257052922661</v>
      </c>
      <c r="AA74" s="8">
        <v>22</v>
      </c>
      <c r="AB74" s="32">
        <v>1.2943841379107462E-4</v>
      </c>
      <c r="AC74" s="43">
        <v>2047</v>
      </c>
      <c r="AD74" s="33">
        <v>1.1917445346840159E-2</v>
      </c>
      <c r="AE74" s="8"/>
      <c r="AF74" s="34">
        <v>169943</v>
      </c>
      <c r="AG74" s="35">
        <v>158906</v>
      </c>
      <c r="AH74" s="8">
        <v>9166</v>
      </c>
      <c r="AI74" s="8">
        <v>110905</v>
      </c>
      <c r="AJ74" s="8">
        <v>31935</v>
      </c>
      <c r="AK74" s="8">
        <v>470</v>
      </c>
      <c r="AL74" s="8">
        <v>5800</v>
      </c>
      <c r="AM74" s="8">
        <v>630</v>
      </c>
      <c r="AN74" s="36">
        <v>0.93493366281293211</v>
      </c>
      <c r="AO74" s="37">
        <v>0.94399999999999995</v>
      </c>
      <c r="AP74" s="44">
        <v>-9.0663371870678411E-3</v>
      </c>
      <c r="AQ74" s="45">
        <v>0.94940115465828334</v>
      </c>
      <c r="AR74" s="8">
        <v>59.5</v>
      </c>
      <c r="AS74" s="50">
        <v>60.8</v>
      </c>
      <c r="AT74" s="50">
        <v>-1.2999999999999972</v>
      </c>
      <c r="AU74" s="28">
        <v>152476</v>
      </c>
      <c r="AV74" s="38">
        <v>0.95953582621172262</v>
      </c>
      <c r="AW74" s="38">
        <v>5.7681899991189757E-2</v>
      </c>
      <c r="AX74" s="38">
        <v>0.69792833499049756</v>
      </c>
      <c r="AY74" s="38">
        <v>0.20096786779605552</v>
      </c>
      <c r="AZ74" s="38">
        <v>2.9577234339798371E-3</v>
      </c>
      <c r="BA74" s="38">
        <v>3.6499565781027775E-2</v>
      </c>
      <c r="BB74" s="38">
        <v>3.9646080072495687E-3</v>
      </c>
      <c r="BC74" s="31">
        <v>9454.9069999999992</v>
      </c>
      <c r="BD74" s="50">
        <v>2.410705890602626</v>
      </c>
      <c r="BE74" s="50">
        <v>2.64</v>
      </c>
      <c r="BF74" s="50">
        <v>0.22929410939737416</v>
      </c>
      <c r="BG74" s="8"/>
      <c r="BH74" s="58">
        <v>1920</v>
      </c>
      <c r="BI74" s="58">
        <v>1862</v>
      </c>
      <c r="BJ74" s="58">
        <v>1978</v>
      </c>
      <c r="BK74" s="28">
        <v>0</v>
      </c>
      <c r="BL74" s="28">
        <v>134.10408025181655</v>
      </c>
      <c r="BM74" s="40">
        <v>130</v>
      </c>
      <c r="BN74" s="28">
        <v>93.493366281293206</v>
      </c>
      <c r="BO74" s="28">
        <v>94.399999999999991</v>
      </c>
    </row>
    <row r="75" spans="1:67" x14ac:dyDescent="0.2">
      <c r="A75" s="29">
        <v>74</v>
      </c>
      <c r="B75" s="28">
        <v>95.597347345874795</v>
      </c>
      <c r="C75" s="65">
        <f t="shared" si="7"/>
        <v>0.95597347345874795</v>
      </c>
      <c r="D75" s="64">
        <v>59.61</v>
      </c>
      <c r="E75" s="39">
        <v>43882</v>
      </c>
      <c r="F75" s="28">
        <v>169943</v>
      </c>
      <c r="G75" s="29">
        <v>207</v>
      </c>
      <c r="H75" s="29">
        <v>30</v>
      </c>
      <c r="I75" s="3">
        <v>18</v>
      </c>
      <c r="J75" s="3">
        <v>22.4</v>
      </c>
      <c r="K75" s="3">
        <v>22.4</v>
      </c>
      <c r="L75" s="3">
        <f t="shared" si="5"/>
        <v>20.933333333333334</v>
      </c>
      <c r="M75" s="3">
        <f t="shared" si="4"/>
        <v>20.933333333333334</v>
      </c>
      <c r="N75" s="7">
        <v>3</v>
      </c>
      <c r="O75" s="5"/>
      <c r="P75" s="30">
        <v>59600</v>
      </c>
      <c r="Q75" s="48">
        <v>56110</v>
      </c>
      <c r="R75" s="48">
        <v>16071</v>
      </c>
      <c r="S75" s="71">
        <f t="shared" si="6"/>
        <v>19561</v>
      </c>
      <c r="T75" s="31">
        <v>-19561</v>
      </c>
      <c r="U75" s="73">
        <v>-115.10329934154393</v>
      </c>
      <c r="V75" s="62">
        <v>-130</v>
      </c>
      <c r="W75" s="8">
        <v>28</v>
      </c>
      <c r="X75" s="8">
        <v>10</v>
      </c>
      <c r="Y75" s="41">
        <v>38</v>
      </c>
      <c r="Z75" s="42">
        <v>0.22360438499967636</v>
      </c>
      <c r="AA75" s="8">
        <v>21</v>
      </c>
      <c r="AB75" s="32">
        <v>1.2357084434192641E-4</v>
      </c>
      <c r="AC75" s="43">
        <v>2068</v>
      </c>
      <c r="AD75" s="33">
        <v>1.2039705411463337E-2</v>
      </c>
      <c r="AE75" s="8"/>
      <c r="AF75" s="34">
        <v>169922</v>
      </c>
      <c r="AG75" s="35">
        <v>162461</v>
      </c>
      <c r="AH75" s="8">
        <v>9214</v>
      </c>
      <c r="AI75" s="8">
        <v>114574</v>
      </c>
      <c r="AJ75" s="8">
        <v>30437</v>
      </c>
      <c r="AK75" s="8">
        <v>466</v>
      </c>
      <c r="AL75" s="8">
        <v>7230</v>
      </c>
      <c r="AM75" s="8">
        <v>540</v>
      </c>
      <c r="AN75" s="36">
        <v>0.95597347345874795</v>
      </c>
      <c r="AO75" s="37">
        <v>0.94399999999999995</v>
      </c>
      <c r="AP75" s="44">
        <v>1.1973473458747996E-2</v>
      </c>
      <c r="AQ75" s="45">
        <v>0.95119400623836847</v>
      </c>
      <c r="AR75" s="8">
        <v>59.61</v>
      </c>
      <c r="AS75" s="50">
        <v>60.8</v>
      </c>
      <c r="AT75" s="50">
        <v>-1.1899999999999977</v>
      </c>
      <c r="AU75" s="28">
        <v>154691</v>
      </c>
      <c r="AV75" s="38">
        <v>0.9521731369374804</v>
      </c>
      <c r="AW75" s="38">
        <v>5.6715150097561874E-2</v>
      </c>
      <c r="AX75" s="38">
        <v>0.70524002683721021</v>
      </c>
      <c r="AY75" s="38">
        <v>0.18734957928364346</v>
      </c>
      <c r="AZ75" s="38">
        <v>2.8683807190648834E-3</v>
      </c>
      <c r="BA75" s="38">
        <v>4.4502988409525976E-2</v>
      </c>
      <c r="BB75" s="38">
        <v>3.3238746529936415E-3</v>
      </c>
      <c r="BC75" s="31">
        <v>9684.3002099999994</v>
      </c>
      <c r="BD75" s="50">
        <v>2.0198671639486485</v>
      </c>
      <c r="BE75" s="50">
        <v>2.64</v>
      </c>
      <c r="BF75" s="50">
        <v>0.62013283605135161</v>
      </c>
      <c r="BG75" s="8"/>
      <c r="BH75" s="58">
        <v>1920</v>
      </c>
      <c r="BI75" s="58">
        <v>1862</v>
      </c>
      <c r="BJ75" s="58">
        <v>1978</v>
      </c>
      <c r="BK75" s="28">
        <v>0</v>
      </c>
      <c r="BL75" s="28">
        <v>115.10329934154393</v>
      </c>
      <c r="BM75" s="40">
        <v>130</v>
      </c>
      <c r="BN75" s="28">
        <v>95.597347345874795</v>
      </c>
      <c r="BO75" s="28">
        <v>94.399999999999991</v>
      </c>
    </row>
    <row r="76" spans="1:67" x14ac:dyDescent="0.2">
      <c r="A76" s="29">
        <v>75</v>
      </c>
      <c r="B76" s="28">
        <v>96.959781546827372</v>
      </c>
      <c r="C76" s="65">
        <f t="shared" si="7"/>
        <v>0.96959781546827373</v>
      </c>
      <c r="D76" s="64">
        <v>59.7</v>
      </c>
      <c r="E76" s="27">
        <v>43883</v>
      </c>
      <c r="F76" s="28">
        <v>169922</v>
      </c>
      <c r="G76" s="29">
        <v>208</v>
      </c>
      <c r="H76" s="29">
        <v>30</v>
      </c>
      <c r="I76" s="3">
        <v>18</v>
      </c>
      <c r="J76" s="3">
        <v>22.6</v>
      </c>
      <c r="K76" s="3">
        <v>22.6</v>
      </c>
      <c r="L76" s="3">
        <f t="shared" si="5"/>
        <v>21.066666666666666</v>
      </c>
      <c r="M76" s="3">
        <f t="shared" si="4"/>
        <v>21.066666666666666</v>
      </c>
      <c r="N76" s="7">
        <v>4</v>
      </c>
      <c r="O76" s="5"/>
      <c r="P76" s="30">
        <v>56110</v>
      </c>
      <c r="Q76" s="48">
        <v>35885</v>
      </c>
      <c r="R76" s="48"/>
      <c r="S76" s="71">
        <f t="shared" si="6"/>
        <v>20225</v>
      </c>
      <c r="T76" s="31">
        <v>-20225</v>
      </c>
      <c r="U76" s="73">
        <v>-119.02519979755418</v>
      </c>
      <c r="V76" s="62">
        <v>-130</v>
      </c>
      <c r="W76" s="8">
        <v>30</v>
      </c>
      <c r="X76" s="8">
        <v>9</v>
      </c>
      <c r="Y76" s="41">
        <v>39</v>
      </c>
      <c r="Z76" s="42">
        <v>0.22951707253916503</v>
      </c>
      <c r="AA76" s="8">
        <v>21</v>
      </c>
      <c r="AB76" s="32">
        <v>1.2358611598262733E-4</v>
      </c>
      <c r="AC76" s="43">
        <v>2089</v>
      </c>
      <c r="AD76" s="33">
        <v>1.2161965476086514E-2</v>
      </c>
      <c r="AE76" s="8"/>
      <c r="AF76" s="34">
        <v>169901</v>
      </c>
      <c r="AG76" s="35">
        <v>164756</v>
      </c>
      <c r="AH76" s="8">
        <v>8502</v>
      </c>
      <c r="AI76" s="8">
        <v>112553</v>
      </c>
      <c r="AJ76" s="8">
        <v>35223</v>
      </c>
      <c r="AK76" s="8">
        <v>538</v>
      </c>
      <c r="AL76" s="8">
        <v>7400</v>
      </c>
      <c r="AM76" s="8">
        <v>540</v>
      </c>
      <c r="AN76" s="36">
        <v>0.96959781546827373</v>
      </c>
      <c r="AO76" s="37">
        <v>0.94399999999999995</v>
      </c>
      <c r="AP76" s="44">
        <v>2.5597815468273777E-2</v>
      </c>
      <c r="AQ76" s="45">
        <v>0.95412610539061105</v>
      </c>
      <c r="AR76" s="8">
        <v>59.7</v>
      </c>
      <c r="AS76" s="50">
        <v>60.8</v>
      </c>
      <c r="AT76" s="50">
        <v>-1.0999999999999943</v>
      </c>
      <c r="AU76" s="28">
        <v>156816</v>
      </c>
      <c r="AV76" s="38">
        <v>0.9518075214256233</v>
      </c>
      <c r="AW76" s="38">
        <v>5.1603583481026491E-2</v>
      </c>
      <c r="AX76" s="38">
        <v>0.68314962732768458</v>
      </c>
      <c r="AY76" s="38">
        <v>0.21378887567068877</v>
      </c>
      <c r="AZ76" s="38">
        <v>3.2654349462235065E-3</v>
      </c>
      <c r="BA76" s="38">
        <v>4.4914904464784286E-2</v>
      </c>
      <c r="BB76" s="38">
        <v>3.277574109592367E-3</v>
      </c>
      <c r="BC76" s="31">
        <v>9835.9332000000013</v>
      </c>
      <c r="BD76" s="50">
        <v>2.056236006157504</v>
      </c>
      <c r="BE76" s="50">
        <v>2.64</v>
      </c>
      <c r="BF76" s="50">
        <v>0.58376399384249611</v>
      </c>
      <c r="BG76" s="8"/>
      <c r="BH76" s="58">
        <v>1920</v>
      </c>
      <c r="BI76" s="58">
        <v>1862</v>
      </c>
      <c r="BJ76" s="58">
        <v>1978</v>
      </c>
      <c r="BK76" s="28">
        <v>0</v>
      </c>
      <c r="BL76" s="28">
        <v>119.02519979755418</v>
      </c>
      <c r="BM76" s="40">
        <v>130</v>
      </c>
      <c r="BN76" s="28">
        <v>96.959781546827372</v>
      </c>
      <c r="BO76" s="28">
        <v>94.399999999999991</v>
      </c>
    </row>
    <row r="77" spans="1:67" x14ac:dyDescent="0.2">
      <c r="A77" s="29">
        <v>76</v>
      </c>
      <c r="B77" s="28">
        <v>97.184831166385138</v>
      </c>
      <c r="C77" s="65">
        <f t="shared" si="7"/>
        <v>0.97184831166385133</v>
      </c>
      <c r="D77" s="64">
        <v>59.9</v>
      </c>
      <c r="E77" s="39">
        <v>43884</v>
      </c>
      <c r="F77" s="28">
        <v>169901</v>
      </c>
      <c r="G77" s="29">
        <v>209</v>
      </c>
      <c r="H77" s="29">
        <v>30</v>
      </c>
      <c r="I77" s="3">
        <v>18</v>
      </c>
      <c r="J77" s="3">
        <v>22.6</v>
      </c>
      <c r="K77" s="3">
        <v>22.6</v>
      </c>
      <c r="L77" s="3">
        <f t="shared" si="5"/>
        <v>21.066666666666666</v>
      </c>
      <c r="M77" s="3">
        <f t="shared" si="4"/>
        <v>21.066666666666666</v>
      </c>
      <c r="N77" s="7">
        <v>5</v>
      </c>
      <c r="O77" s="5"/>
      <c r="P77" s="30">
        <v>35885</v>
      </c>
      <c r="Q77" s="48">
        <v>14455</v>
      </c>
      <c r="R77" s="48"/>
      <c r="S77" s="71">
        <f t="shared" si="6"/>
        <v>21430</v>
      </c>
      <c r="T77" s="31">
        <v>-21430</v>
      </c>
      <c r="U77" s="73">
        <v>-126.13227703191859</v>
      </c>
      <c r="V77" s="62">
        <v>-130</v>
      </c>
      <c r="W77" s="8">
        <v>30</v>
      </c>
      <c r="X77" s="8">
        <v>11</v>
      </c>
      <c r="Y77" s="41">
        <v>41</v>
      </c>
      <c r="Z77" s="42">
        <v>0.24131700225425395</v>
      </c>
      <c r="AA77" s="8">
        <v>25</v>
      </c>
      <c r="AB77" s="32">
        <v>1.4714451356966703E-4</v>
      </c>
      <c r="AC77" s="43">
        <v>2114</v>
      </c>
      <c r="AD77" s="33">
        <v>1.2307513172066487E-2</v>
      </c>
      <c r="AE77" s="8"/>
      <c r="AF77" s="34">
        <v>169876</v>
      </c>
      <c r="AG77" s="35">
        <v>165118</v>
      </c>
      <c r="AH77" s="8">
        <v>8070</v>
      </c>
      <c r="AI77" s="8">
        <v>109429</v>
      </c>
      <c r="AJ77" s="8">
        <v>34943</v>
      </c>
      <c r="AK77" s="8">
        <v>556</v>
      </c>
      <c r="AL77" s="8">
        <v>11550</v>
      </c>
      <c r="AM77" s="8">
        <v>570</v>
      </c>
      <c r="AN77" s="36">
        <v>0.97184831166385133</v>
      </c>
      <c r="AO77" s="37">
        <v>0.94399999999999995</v>
      </c>
      <c r="AP77" s="44">
        <v>2.7848311663851377E-2</v>
      </c>
      <c r="AQ77" s="45">
        <v>0.95720184716056878</v>
      </c>
      <c r="AR77" s="8">
        <v>59.9</v>
      </c>
      <c r="AS77" s="50">
        <v>60.8</v>
      </c>
      <c r="AT77" s="50">
        <v>-0.89999999999999858</v>
      </c>
      <c r="AU77" s="28">
        <v>152998</v>
      </c>
      <c r="AV77" s="38">
        <v>0.92659794813406171</v>
      </c>
      <c r="AW77" s="38">
        <v>4.887413849489456E-2</v>
      </c>
      <c r="AX77" s="38">
        <v>0.66273210673578897</v>
      </c>
      <c r="AY77" s="38">
        <v>0.2116244140554028</v>
      </c>
      <c r="AZ77" s="38">
        <v>3.3672888479753874E-3</v>
      </c>
      <c r="BA77" s="38">
        <v>6.9949975169272885E-2</v>
      </c>
      <c r="BB77" s="38">
        <v>3.4520766966654151E-3</v>
      </c>
      <c r="BC77" s="31">
        <v>9890.5681999999997</v>
      </c>
      <c r="BD77" s="50">
        <v>2.1667107052555385</v>
      </c>
      <c r="BE77" s="50">
        <v>2.64</v>
      </c>
      <c r="BF77" s="50">
        <v>0.47328929474446157</v>
      </c>
      <c r="BG77" s="8"/>
      <c r="BH77" s="58">
        <v>1920</v>
      </c>
      <c r="BI77" s="58">
        <v>1862</v>
      </c>
      <c r="BJ77" s="58">
        <v>1978</v>
      </c>
      <c r="BK77" s="28">
        <v>0</v>
      </c>
      <c r="BL77" s="28">
        <v>126.13227703191859</v>
      </c>
      <c r="BM77" s="40">
        <v>130</v>
      </c>
      <c r="BN77" s="28">
        <v>97.184831166385138</v>
      </c>
      <c r="BO77" s="28">
        <v>94.399999999999991</v>
      </c>
    </row>
    <row r="78" spans="1:67" x14ac:dyDescent="0.2">
      <c r="A78" s="29">
        <v>77</v>
      </c>
      <c r="B78" s="28">
        <v>93.945583837622735</v>
      </c>
      <c r="C78" s="65">
        <f t="shared" si="7"/>
        <v>0.93945583837622737</v>
      </c>
      <c r="D78" s="64">
        <v>59.9</v>
      </c>
      <c r="E78" s="27">
        <v>43885</v>
      </c>
      <c r="F78" s="28">
        <v>169876</v>
      </c>
      <c r="G78" s="29">
        <v>210</v>
      </c>
      <c r="H78" s="29">
        <v>30</v>
      </c>
      <c r="I78" s="3">
        <v>18</v>
      </c>
      <c r="J78" s="3">
        <v>22.6</v>
      </c>
      <c r="K78" s="3">
        <v>22.6</v>
      </c>
      <c r="L78" s="3">
        <f t="shared" si="5"/>
        <v>21.066666666666666</v>
      </c>
      <c r="M78" s="3">
        <f t="shared" si="4"/>
        <v>21.066666666666666</v>
      </c>
      <c r="N78" s="7">
        <v>5</v>
      </c>
      <c r="O78" s="5"/>
      <c r="P78" s="30">
        <v>14455</v>
      </c>
      <c r="Q78" s="48">
        <v>26510</v>
      </c>
      <c r="R78" s="48">
        <v>32134</v>
      </c>
      <c r="S78" s="71">
        <f t="shared" si="6"/>
        <v>20079</v>
      </c>
      <c r="T78" s="31">
        <v>-20079</v>
      </c>
      <c r="U78" s="73">
        <v>-118.19797970284208</v>
      </c>
      <c r="V78" s="62">
        <v>-130</v>
      </c>
      <c r="W78" s="8">
        <v>30</v>
      </c>
      <c r="X78" s="8">
        <v>11</v>
      </c>
      <c r="Y78" s="41">
        <v>41</v>
      </c>
      <c r="Z78" s="42">
        <v>0.24135251595281262</v>
      </c>
      <c r="AA78" s="8">
        <v>21</v>
      </c>
      <c r="AB78" s="32">
        <v>1.2361958134168453E-4</v>
      </c>
      <c r="AC78" s="43">
        <v>2135</v>
      </c>
      <c r="AD78" s="33">
        <v>1.2429773236689663E-2</v>
      </c>
      <c r="AE78" s="8"/>
      <c r="AF78" s="34">
        <v>169855</v>
      </c>
      <c r="AG78" s="35">
        <v>159591</v>
      </c>
      <c r="AH78" s="8">
        <v>7842</v>
      </c>
      <c r="AI78" s="8">
        <v>108218</v>
      </c>
      <c r="AJ78" s="8">
        <v>34730</v>
      </c>
      <c r="AK78" s="8">
        <v>701</v>
      </c>
      <c r="AL78" s="8">
        <v>7680</v>
      </c>
      <c r="AM78" s="8">
        <v>420</v>
      </c>
      <c r="AN78" s="36">
        <v>0.93945583837622737</v>
      </c>
      <c r="AO78" s="37">
        <v>0.94399999999999995</v>
      </c>
      <c r="AP78" s="44">
        <v>-4.5441616237725801E-3</v>
      </c>
      <c r="AQ78" s="45">
        <v>0.95472748097438054</v>
      </c>
      <c r="AR78" s="8">
        <v>59.9</v>
      </c>
      <c r="AS78" s="50">
        <v>60.8</v>
      </c>
      <c r="AT78" s="50">
        <v>-0.89999999999999858</v>
      </c>
      <c r="AU78" s="28">
        <v>151491</v>
      </c>
      <c r="AV78" s="38">
        <v>0.94924525819125138</v>
      </c>
      <c r="AW78" s="38">
        <v>4.9138109291877362E-2</v>
      </c>
      <c r="AX78" s="38">
        <v>0.67809588259989595</v>
      </c>
      <c r="AY78" s="38">
        <v>0.21761878802689374</v>
      </c>
      <c r="AZ78" s="38">
        <v>4.3924782725842937E-3</v>
      </c>
      <c r="BA78" s="38">
        <v>4.8123014455702391E-2</v>
      </c>
      <c r="BB78" s="38">
        <v>2.6317273530462246E-3</v>
      </c>
      <c r="BC78" s="31">
        <v>9559.5009000000009</v>
      </c>
      <c r="BD78" s="50">
        <v>2.1004234645764819</v>
      </c>
      <c r="BE78" s="50">
        <v>2.64</v>
      </c>
      <c r="BF78" s="50">
        <v>0.53957653542351824</v>
      </c>
      <c r="BG78" s="8"/>
      <c r="BH78" s="58">
        <v>1920</v>
      </c>
      <c r="BI78" s="58">
        <v>1862</v>
      </c>
      <c r="BJ78" s="58">
        <v>1978</v>
      </c>
      <c r="BK78" s="28">
        <v>0</v>
      </c>
      <c r="BL78" s="28">
        <v>118.19797970284208</v>
      </c>
      <c r="BM78" s="40">
        <v>130</v>
      </c>
      <c r="BN78" s="28">
        <v>93.945583837622735</v>
      </c>
      <c r="BO78" s="28">
        <v>94.399999999999991</v>
      </c>
    </row>
    <row r="79" spans="1:67" x14ac:dyDescent="0.2">
      <c r="A79" s="29">
        <v>78</v>
      </c>
      <c r="B79" s="28">
        <v>97.534367548791607</v>
      </c>
      <c r="C79" s="65">
        <f t="shared" si="7"/>
        <v>0.97534367548791612</v>
      </c>
      <c r="D79" s="64">
        <v>59.9</v>
      </c>
      <c r="E79" s="39">
        <v>43886</v>
      </c>
      <c r="F79" s="28">
        <v>169855</v>
      </c>
      <c r="G79" s="29">
        <v>211</v>
      </c>
      <c r="H79" s="29">
        <v>31</v>
      </c>
      <c r="I79" s="3">
        <v>18</v>
      </c>
      <c r="J79" s="3">
        <v>22.3</v>
      </c>
      <c r="K79" s="3">
        <v>22.3</v>
      </c>
      <c r="L79" s="3">
        <f t="shared" si="5"/>
        <v>20.866666666666664</v>
      </c>
      <c r="M79" s="3">
        <f t="shared" si="4"/>
        <v>20.866666666666664</v>
      </c>
      <c r="N79" s="7">
        <v>-3.5</v>
      </c>
      <c r="O79" s="5"/>
      <c r="P79" s="30">
        <v>26510</v>
      </c>
      <c r="Q79" s="48">
        <v>36065</v>
      </c>
      <c r="R79" s="48">
        <v>32142</v>
      </c>
      <c r="S79" s="71">
        <f t="shared" si="6"/>
        <v>22587</v>
      </c>
      <c r="T79" s="31">
        <v>-22587</v>
      </c>
      <c r="U79" s="73">
        <v>-132.97812840363841</v>
      </c>
      <c r="V79" s="62">
        <v>-130</v>
      </c>
      <c r="W79" s="8">
        <v>30</v>
      </c>
      <c r="X79" s="8">
        <v>10</v>
      </c>
      <c r="Y79" s="41">
        <v>40</v>
      </c>
      <c r="Z79" s="42">
        <v>0.23549498101321717</v>
      </c>
      <c r="AA79" s="8">
        <v>29</v>
      </c>
      <c r="AB79" s="32">
        <v>1.7073386123458244E-4</v>
      </c>
      <c r="AC79" s="43">
        <v>2164</v>
      </c>
      <c r="AD79" s="33">
        <v>1.2598608564026432E-2</v>
      </c>
      <c r="AE79" s="8"/>
      <c r="AF79" s="34">
        <v>169826</v>
      </c>
      <c r="AG79" s="35">
        <v>165667</v>
      </c>
      <c r="AH79" s="8">
        <v>8161</v>
      </c>
      <c r="AI79" s="8">
        <v>111416</v>
      </c>
      <c r="AJ79" s="8">
        <v>36931</v>
      </c>
      <c r="AK79" s="8">
        <v>1419</v>
      </c>
      <c r="AL79" s="8">
        <v>7170</v>
      </c>
      <c r="AM79" s="8">
        <v>570</v>
      </c>
      <c r="AN79" s="36">
        <v>0.97534367548791612</v>
      </c>
      <c r="AO79" s="37">
        <v>0.94599999999999995</v>
      </c>
      <c r="AP79" s="44">
        <v>2.9343675487916165E-2</v>
      </c>
      <c r="AQ79" s="45">
        <v>0.95595674663121388</v>
      </c>
      <c r="AR79" s="8">
        <v>59.9</v>
      </c>
      <c r="AS79" s="50">
        <v>61.2</v>
      </c>
      <c r="AT79" s="50">
        <v>-1.3000000000000043</v>
      </c>
      <c r="AU79" s="28">
        <v>157927</v>
      </c>
      <c r="AV79" s="38">
        <v>0.95327977207289316</v>
      </c>
      <c r="AW79" s="38">
        <v>4.9261470298852521E-2</v>
      </c>
      <c r="AX79" s="38">
        <v>0.67252983394399612</v>
      </c>
      <c r="AY79" s="38">
        <v>0.22292309271007504</v>
      </c>
      <c r="AZ79" s="38">
        <v>8.5653751199695777E-3</v>
      </c>
      <c r="BA79" s="38">
        <v>4.3279590986738455E-2</v>
      </c>
      <c r="BB79" s="38">
        <v>3.4406369403683292E-3</v>
      </c>
      <c r="BC79" s="31">
        <v>9923.4532999999992</v>
      </c>
      <c r="BD79" s="50">
        <v>2.2761229702164267</v>
      </c>
      <c r="BE79" s="50">
        <v>2.59</v>
      </c>
      <c r="BF79" s="50">
        <v>0.31387702978357312</v>
      </c>
      <c r="BG79" s="8"/>
      <c r="BH79" s="58">
        <v>1923</v>
      </c>
      <c r="BI79" s="58">
        <v>1865</v>
      </c>
      <c r="BJ79" s="58">
        <v>1981</v>
      </c>
      <c r="BK79" s="28">
        <v>0</v>
      </c>
      <c r="BL79" s="28">
        <v>132.97812840363841</v>
      </c>
      <c r="BM79" s="40">
        <v>130</v>
      </c>
      <c r="BN79" s="28">
        <v>97.534367548791607</v>
      </c>
      <c r="BO79" s="28">
        <v>94.6</v>
      </c>
    </row>
    <row r="80" spans="1:67" x14ac:dyDescent="0.2">
      <c r="A80" s="29">
        <v>79</v>
      </c>
      <c r="B80" s="28">
        <v>94.221143994441377</v>
      </c>
      <c r="C80" s="65">
        <f t="shared" si="7"/>
        <v>0.94221143994441381</v>
      </c>
      <c r="D80" s="64">
        <v>60.1</v>
      </c>
      <c r="E80" s="27">
        <v>43887</v>
      </c>
      <c r="F80" s="28">
        <v>169826</v>
      </c>
      <c r="G80" s="29">
        <v>212</v>
      </c>
      <c r="H80" s="29">
        <v>31</v>
      </c>
      <c r="I80" s="3">
        <v>18</v>
      </c>
      <c r="J80" s="3">
        <v>22.5</v>
      </c>
      <c r="K80" s="3">
        <v>22.5</v>
      </c>
      <c r="L80" s="3">
        <f t="shared" si="5"/>
        <v>21</v>
      </c>
      <c r="M80" s="3">
        <f t="shared" si="4"/>
        <v>21</v>
      </c>
      <c r="N80" s="7">
        <v>2</v>
      </c>
      <c r="O80" s="5"/>
      <c r="P80" s="30">
        <v>36065</v>
      </c>
      <c r="Q80" s="48">
        <v>39370</v>
      </c>
      <c r="R80" s="48">
        <v>24121</v>
      </c>
      <c r="S80" s="71">
        <f t="shared" si="6"/>
        <v>20816</v>
      </c>
      <c r="T80" s="31">
        <v>-20816</v>
      </c>
      <c r="U80" s="73">
        <v>-122.57251539811337</v>
      </c>
      <c r="V80" s="62">
        <v>-130</v>
      </c>
      <c r="W80" s="8">
        <v>31</v>
      </c>
      <c r="X80" s="8">
        <v>10</v>
      </c>
      <c r="Y80" s="41">
        <v>41</v>
      </c>
      <c r="Z80" s="42">
        <v>0.24142357471765219</v>
      </c>
      <c r="AA80" s="8">
        <v>23</v>
      </c>
      <c r="AB80" s="32">
        <v>1.3543273703673172E-4</v>
      </c>
      <c r="AC80" s="43">
        <v>2187</v>
      </c>
      <c r="AD80" s="33">
        <v>1.2732512444328006E-2</v>
      </c>
      <c r="AE80" s="8"/>
      <c r="AF80" s="34">
        <v>169803</v>
      </c>
      <c r="AG80" s="35">
        <v>160012</v>
      </c>
      <c r="AH80" s="8">
        <v>7199</v>
      </c>
      <c r="AI80" s="8">
        <v>106659</v>
      </c>
      <c r="AJ80" s="8">
        <v>37106</v>
      </c>
      <c r="AK80" s="8">
        <v>618</v>
      </c>
      <c r="AL80" s="8">
        <v>8010</v>
      </c>
      <c r="AM80" s="8">
        <v>420</v>
      </c>
      <c r="AN80" s="36">
        <v>0.9422114399444137</v>
      </c>
      <c r="AO80" s="37">
        <v>0.94599999999999995</v>
      </c>
      <c r="AP80" s="44">
        <v>-3.7885600555862542E-3</v>
      </c>
      <c r="AQ80" s="45">
        <v>0.95562345960176598</v>
      </c>
      <c r="AR80" s="8">
        <v>60.1</v>
      </c>
      <c r="AS80" s="50">
        <v>61.2</v>
      </c>
      <c r="AT80" s="50">
        <v>-1.1000000000000014</v>
      </c>
      <c r="AU80" s="28">
        <v>151582</v>
      </c>
      <c r="AV80" s="38">
        <v>0.94731645126615505</v>
      </c>
      <c r="AW80" s="38">
        <v>4.4990375721820866E-2</v>
      </c>
      <c r="AX80" s="38">
        <v>0.66656875734319931</v>
      </c>
      <c r="AY80" s="38">
        <v>0.23189510786690998</v>
      </c>
      <c r="AZ80" s="38">
        <v>3.8622103342249329E-3</v>
      </c>
      <c r="BA80" s="38">
        <v>5.0058745594080446E-2</v>
      </c>
      <c r="BB80" s="38">
        <v>2.6248031397645179E-3</v>
      </c>
      <c r="BC80" s="31">
        <v>9616.7212000000018</v>
      </c>
      <c r="BD80" s="50">
        <v>2.1645631153370646</v>
      </c>
      <c r="BE80" s="50">
        <v>2.59</v>
      </c>
      <c r="BF80" s="50">
        <v>0.42543688466293528</v>
      </c>
      <c r="BG80" s="8"/>
      <c r="BH80" s="58">
        <v>1923</v>
      </c>
      <c r="BI80" s="58">
        <v>1865</v>
      </c>
      <c r="BJ80" s="58">
        <v>1981</v>
      </c>
      <c r="BK80" s="28">
        <v>0</v>
      </c>
      <c r="BL80" s="28">
        <v>122.57251539811337</v>
      </c>
      <c r="BM80" s="40">
        <v>130</v>
      </c>
      <c r="BN80" s="28">
        <v>94.221143994441377</v>
      </c>
      <c r="BO80" s="28">
        <v>94.6</v>
      </c>
    </row>
    <row r="81" spans="1:67" x14ac:dyDescent="0.2">
      <c r="A81" s="29">
        <v>80</v>
      </c>
      <c r="B81" s="28">
        <v>96.491228070175438</v>
      </c>
      <c r="C81" s="65">
        <f t="shared" si="7"/>
        <v>0.96491228070175439</v>
      </c>
      <c r="D81" s="64">
        <v>60.1</v>
      </c>
      <c r="E81" s="39">
        <v>43888</v>
      </c>
      <c r="F81" s="28">
        <v>169803</v>
      </c>
      <c r="G81" s="29">
        <v>213</v>
      </c>
      <c r="H81" s="29">
        <v>31</v>
      </c>
      <c r="I81" s="3">
        <v>18</v>
      </c>
      <c r="J81" s="3">
        <v>22.5</v>
      </c>
      <c r="K81" s="3">
        <v>22.5</v>
      </c>
      <c r="L81" s="3">
        <f t="shared" si="5"/>
        <v>21</v>
      </c>
      <c r="M81" s="3">
        <f t="shared" si="4"/>
        <v>21</v>
      </c>
      <c r="N81" s="7">
        <v>-3</v>
      </c>
      <c r="O81" s="5"/>
      <c r="P81" s="30">
        <v>39370</v>
      </c>
      <c r="Q81" s="48">
        <v>51160</v>
      </c>
      <c r="R81" s="48">
        <v>32147</v>
      </c>
      <c r="S81" s="71">
        <f t="shared" si="6"/>
        <v>20357</v>
      </c>
      <c r="T81" s="31">
        <v>-20357</v>
      </c>
      <c r="U81" s="73">
        <v>-119.8859855244018</v>
      </c>
      <c r="V81" s="62">
        <v>-130</v>
      </c>
      <c r="W81" s="8">
        <v>28</v>
      </c>
      <c r="X81" s="8">
        <v>9</v>
      </c>
      <c r="Y81" s="41">
        <v>37</v>
      </c>
      <c r="Z81" s="42">
        <v>0.21789956596762131</v>
      </c>
      <c r="AA81" s="8">
        <v>18</v>
      </c>
      <c r="AB81" s="32">
        <v>1.0600519425451848E-4</v>
      </c>
      <c r="AC81" s="43">
        <v>2205</v>
      </c>
      <c r="AD81" s="33">
        <v>1.2837306785433586E-2</v>
      </c>
      <c r="AE81" s="8"/>
      <c r="AF81" s="34">
        <v>169785</v>
      </c>
      <c r="AG81" s="35">
        <v>163845</v>
      </c>
      <c r="AH81" s="8">
        <v>7154</v>
      </c>
      <c r="AI81" s="8">
        <v>109273</v>
      </c>
      <c r="AJ81" s="8">
        <v>38092</v>
      </c>
      <c r="AK81" s="8">
        <v>776</v>
      </c>
      <c r="AL81" s="8">
        <v>7920</v>
      </c>
      <c r="AM81" s="8">
        <v>630</v>
      </c>
      <c r="AN81" s="36">
        <v>0.96491228070175439</v>
      </c>
      <c r="AO81" s="37">
        <v>0.94599999999999995</v>
      </c>
      <c r="AP81" s="44">
        <v>1.8912280701754436E-2</v>
      </c>
      <c r="AQ81" s="45">
        <v>0.95990611930016911</v>
      </c>
      <c r="AR81" s="8">
        <v>60.1</v>
      </c>
      <c r="AS81" s="50">
        <v>61.2</v>
      </c>
      <c r="AT81" s="50">
        <v>-1.1000000000000014</v>
      </c>
      <c r="AU81" s="28">
        <v>155295</v>
      </c>
      <c r="AV81" s="38">
        <v>0.94781653391925291</v>
      </c>
      <c r="AW81" s="38">
        <v>4.3663218285574783E-2</v>
      </c>
      <c r="AX81" s="38">
        <v>0.66692910982941189</v>
      </c>
      <c r="AY81" s="38">
        <v>0.23248802221611889</v>
      </c>
      <c r="AZ81" s="38">
        <v>4.7361835881473344E-3</v>
      </c>
      <c r="BA81" s="38">
        <v>4.8338368580060423E-2</v>
      </c>
      <c r="BB81" s="38">
        <v>3.8450975006866246E-3</v>
      </c>
      <c r="BC81" s="31">
        <v>9847.0845000000008</v>
      </c>
      <c r="BD81" s="50">
        <v>2.0673124110999552</v>
      </c>
      <c r="BE81" s="50">
        <v>2.59</v>
      </c>
      <c r="BF81" s="50">
        <v>0.52268758890004463</v>
      </c>
      <c r="BG81" s="8"/>
      <c r="BH81" s="58">
        <v>1923</v>
      </c>
      <c r="BI81" s="58">
        <v>1865</v>
      </c>
      <c r="BJ81" s="58">
        <v>1981</v>
      </c>
      <c r="BK81" s="28">
        <v>0</v>
      </c>
      <c r="BL81" s="28">
        <v>119.8859855244018</v>
      </c>
      <c r="BM81" s="40">
        <v>130</v>
      </c>
      <c r="BN81" s="28">
        <v>96.491228070175438</v>
      </c>
      <c r="BO81" s="28">
        <v>94.6</v>
      </c>
    </row>
    <row r="82" spans="1:67" x14ac:dyDescent="0.2">
      <c r="A82" s="29">
        <v>81</v>
      </c>
      <c r="B82" s="28">
        <v>96.049120947080141</v>
      </c>
      <c r="C82" s="65">
        <f t="shared" si="7"/>
        <v>0.96049120947080135</v>
      </c>
      <c r="D82" s="64">
        <v>60.2</v>
      </c>
      <c r="E82" s="27">
        <v>43889</v>
      </c>
      <c r="F82" s="28">
        <v>169785</v>
      </c>
      <c r="G82" s="29">
        <v>214</v>
      </c>
      <c r="H82" s="29">
        <v>31</v>
      </c>
      <c r="I82" s="3">
        <v>18</v>
      </c>
      <c r="J82" s="3">
        <v>22.3</v>
      </c>
      <c r="K82" s="3">
        <v>22.3</v>
      </c>
      <c r="L82" s="3">
        <f t="shared" si="5"/>
        <v>20.866666666666664</v>
      </c>
      <c r="M82" s="3">
        <f t="shared" si="4"/>
        <v>20.866666666666664</v>
      </c>
      <c r="N82" s="7">
        <v>-4</v>
      </c>
      <c r="O82" s="5"/>
      <c r="P82" s="30">
        <v>51160</v>
      </c>
      <c r="Q82" s="48">
        <v>60780</v>
      </c>
      <c r="R82" s="48">
        <v>32132</v>
      </c>
      <c r="S82" s="71">
        <f t="shared" si="6"/>
        <v>22512</v>
      </c>
      <c r="T82" s="31">
        <v>-22512</v>
      </c>
      <c r="U82" s="73">
        <v>-132.59121830550401</v>
      </c>
      <c r="V82" s="62">
        <v>-130</v>
      </c>
      <c r="W82" s="8">
        <v>27</v>
      </c>
      <c r="X82" s="8">
        <v>9</v>
      </c>
      <c r="Y82" s="41">
        <v>36</v>
      </c>
      <c r="Z82" s="42">
        <v>0.21203286509408958</v>
      </c>
      <c r="AA82" s="8">
        <v>18</v>
      </c>
      <c r="AB82" s="32">
        <v>1.060164325470448E-4</v>
      </c>
      <c r="AC82" s="43">
        <v>2223</v>
      </c>
      <c r="AD82" s="33">
        <v>1.2942101126539167E-2</v>
      </c>
      <c r="AE82" s="8"/>
      <c r="AF82" s="34">
        <v>169767</v>
      </c>
      <c r="AG82" s="35">
        <v>163077</v>
      </c>
      <c r="AH82" s="8">
        <v>6642</v>
      </c>
      <c r="AI82" s="8">
        <v>108051</v>
      </c>
      <c r="AJ82" s="8">
        <v>38774</v>
      </c>
      <c r="AK82" s="8">
        <v>670</v>
      </c>
      <c r="AL82" s="8">
        <v>8160</v>
      </c>
      <c r="AM82" s="8">
        <v>780</v>
      </c>
      <c r="AN82" s="36">
        <v>0.96049120947080135</v>
      </c>
      <c r="AO82" s="37">
        <v>0.94599999999999995</v>
      </c>
      <c r="AP82" s="44">
        <v>1.4491209470801403E-2</v>
      </c>
      <c r="AQ82" s="45">
        <v>0.96055151015903406</v>
      </c>
      <c r="AR82" s="8">
        <v>60.2</v>
      </c>
      <c r="AS82" s="50">
        <v>61.2</v>
      </c>
      <c r="AT82" s="50">
        <v>-1</v>
      </c>
      <c r="AU82" s="28">
        <v>154137</v>
      </c>
      <c r="AV82" s="38">
        <v>0.94517927114185318</v>
      </c>
      <c r="AW82" s="38">
        <v>4.0729226071119777E-2</v>
      </c>
      <c r="AX82" s="38">
        <v>0.66257657425633287</v>
      </c>
      <c r="AY82" s="38">
        <v>0.23776498218632916</v>
      </c>
      <c r="AZ82" s="38">
        <v>4.1084886280714017E-3</v>
      </c>
      <c r="BA82" s="38">
        <v>5.0037712246362151E-2</v>
      </c>
      <c r="BB82" s="38">
        <v>4.7830166117846171E-3</v>
      </c>
      <c r="BC82" s="31">
        <v>9817.2353999999996</v>
      </c>
      <c r="BD82" s="50">
        <v>2.2931099319468289</v>
      </c>
      <c r="BE82" s="50">
        <v>2.59</v>
      </c>
      <c r="BF82" s="50">
        <v>0.29689006805317097</v>
      </c>
      <c r="BG82" s="8"/>
      <c r="BH82" s="58">
        <v>1923</v>
      </c>
      <c r="BI82" s="58">
        <v>1865</v>
      </c>
      <c r="BJ82" s="58">
        <v>1981</v>
      </c>
      <c r="BK82" s="28">
        <v>0</v>
      </c>
      <c r="BL82" s="28">
        <v>132.59121830550401</v>
      </c>
      <c r="BM82" s="40">
        <v>130</v>
      </c>
      <c r="BN82" s="28">
        <v>96.049120947080141</v>
      </c>
      <c r="BO82" s="28">
        <v>94.6</v>
      </c>
    </row>
    <row r="83" spans="1:67" x14ac:dyDescent="0.2">
      <c r="A83" s="29">
        <v>82</v>
      </c>
      <c r="B83" s="28">
        <v>94.716876660363909</v>
      </c>
      <c r="C83" s="65">
        <f t="shared" si="7"/>
        <v>0.94716876660363913</v>
      </c>
      <c r="D83" s="64" t="s">
        <v>51</v>
      </c>
      <c r="E83" s="39">
        <v>43890</v>
      </c>
      <c r="F83" s="28">
        <v>169767</v>
      </c>
      <c r="G83" s="29">
        <v>215</v>
      </c>
      <c r="H83" s="29">
        <v>31</v>
      </c>
      <c r="I83" s="3">
        <v>18</v>
      </c>
      <c r="J83" s="3">
        <v>21.9</v>
      </c>
      <c r="K83" s="3">
        <v>21.9</v>
      </c>
      <c r="L83" s="3">
        <f t="shared" si="5"/>
        <v>20.599999999999998</v>
      </c>
      <c r="M83" s="3">
        <f t="shared" si="4"/>
        <v>20.599999999999998</v>
      </c>
      <c r="N83" s="7">
        <v>2</v>
      </c>
      <c r="O83" s="5"/>
      <c r="P83" s="30">
        <v>60780</v>
      </c>
      <c r="Q83" s="48">
        <v>42365</v>
      </c>
      <c r="R83" s="48"/>
      <c r="S83" s="71">
        <f t="shared" si="6"/>
        <v>18415</v>
      </c>
      <c r="T83" s="31">
        <v>-18415</v>
      </c>
      <c r="U83" s="73">
        <v>-108.47220013312362</v>
      </c>
      <c r="V83" s="62">
        <v>-130</v>
      </c>
      <c r="W83" s="8">
        <v>30</v>
      </c>
      <c r="X83" s="8">
        <v>10</v>
      </c>
      <c r="Y83" s="41">
        <v>40</v>
      </c>
      <c r="Z83" s="42">
        <v>0.23561705160602472</v>
      </c>
      <c r="AA83" s="8">
        <v>19</v>
      </c>
      <c r="AB83" s="32">
        <v>1.1191809951286174E-4</v>
      </c>
      <c r="AC83" s="43">
        <v>2242</v>
      </c>
      <c r="AD83" s="33">
        <v>1.3052717375483946E-2</v>
      </c>
      <c r="AE83" s="8"/>
      <c r="AF83" s="34">
        <v>169748</v>
      </c>
      <c r="AG83" s="35">
        <v>160798</v>
      </c>
      <c r="AH83" s="8">
        <v>6415</v>
      </c>
      <c r="AI83" s="8">
        <v>105824</v>
      </c>
      <c r="AJ83" s="8">
        <v>39219</v>
      </c>
      <c r="AK83" s="8">
        <v>670</v>
      </c>
      <c r="AL83" s="8">
        <v>8100</v>
      </c>
      <c r="AM83" s="8">
        <v>570</v>
      </c>
      <c r="AN83" s="36">
        <v>0.94716876660363913</v>
      </c>
      <c r="AO83" s="37">
        <v>0.94599999999999995</v>
      </c>
      <c r="AP83" s="44">
        <v>1.1687666036391819E-3</v>
      </c>
      <c r="AQ83" s="45">
        <v>0.95734736032122902</v>
      </c>
      <c r="AR83" s="8" t="s">
        <v>51</v>
      </c>
      <c r="AS83" s="50">
        <v>61.2</v>
      </c>
      <c r="AT83" s="50" t="e">
        <v>#VALUE!</v>
      </c>
      <c r="AU83" s="28">
        <v>152128</v>
      </c>
      <c r="AV83" s="38">
        <v>0.94608141892312092</v>
      </c>
      <c r="AW83" s="38">
        <v>3.9894774810631972E-2</v>
      </c>
      <c r="AX83" s="38">
        <v>0.65811763827908309</v>
      </c>
      <c r="AY83" s="38">
        <v>0.24390228734188235</v>
      </c>
      <c r="AZ83" s="38">
        <v>4.1667184915235266E-3</v>
      </c>
      <c r="BA83" s="38">
        <v>5.0373760867672486E-2</v>
      </c>
      <c r="BB83" s="38">
        <v>3.5448202092065824E-3</v>
      </c>
      <c r="BC83" s="31" t="e">
        <v>#VALUE!</v>
      </c>
      <c r="BD83" s="50">
        <v>0</v>
      </c>
      <c r="BE83" s="50">
        <v>2.59</v>
      </c>
      <c r="BF83" s="50">
        <v>0</v>
      </c>
      <c r="BG83" s="8"/>
      <c r="BH83" s="58">
        <v>1923</v>
      </c>
      <c r="BI83" s="58">
        <v>1865</v>
      </c>
      <c r="BJ83" s="58">
        <v>1981</v>
      </c>
      <c r="BK83" s="28">
        <v>0</v>
      </c>
      <c r="BL83" s="28">
        <v>108.47220013312362</v>
      </c>
      <c r="BM83" s="40">
        <v>130</v>
      </c>
      <c r="BN83" s="28">
        <v>94.716876660363909</v>
      </c>
      <c r="BO83" s="28">
        <v>94.6</v>
      </c>
    </row>
    <row r="84" spans="1:67" x14ac:dyDescent="0.2">
      <c r="A84" s="29">
        <v>83</v>
      </c>
      <c r="B84" s="28">
        <v>95.412611636072299</v>
      </c>
      <c r="C84" s="65">
        <f t="shared" si="7"/>
        <v>0.95412611636072298</v>
      </c>
      <c r="D84" s="64">
        <v>60.3</v>
      </c>
      <c r="E84" s="27">
        <v>43891</v>
      </c>
      <c r="F84" s="28">
        <v>169748</v>
      </c>
      <c r="G84" s="29">
        <v>216</v>
      </c>
      <c r="H84" s="29">
        <v>31</v>
      </c>
      <c r="I84" s="3">
        <v>18</v>
      </c>
      <c r="J84" s="3">
        <v>22.5</v>
      </c>
      <c r="K84" s="3">
        <v>22.5</v>
      </c>
      <c r="L84" s="3">
        <f t="shared" si="5"/>
        <v>21</v>
      </c>
      <c r="M84" s="3">
        <f t="shared" si="4"/>
        <v>21</v>
      </c>
      <c r="N84" s="7">
        <v>6</v>
      </c>
      <c r="O84" s="5"/>
      <c r="P84" s="30">
        <v>42365</v>
      </c>
      <c r="Q84" s="48">
        <v>22150</v>
      </c>
      <c r="R84" s="48"/>
      <c r="S84" s="71">
        <f t="shared" si="6"/>
        <v>20215</v>
      </c>
      <c r="T84" s="31">
        <v>-20215</v>
      </c>
      <c r="U84" s="73">
        <v>-119.08829559111153</v>
      </c>
      <c r="V84" s="62">
        <v>-130</v>
      </c>
      <c r="W84" s="8">
        <v>29</v>
      </c>
      <c r="X84" s="8">
        <v>10</v>
      </c>
      <c r="Y84" s="41">
        <v>39</v>
      </c>
      <c r="Z84" s="42">
        <v>0.22975233876098689</v>
      </c>
      <c r="AA84" s="8">
        <v>24</v>
      </c>
      <c r="AB84" s="32">
        <v>1.4138605462214577E-4</v>
      </c>
      <c r="AC84" s="43">
        <v>2266</v>
      </c>
      <c r="AD84" s="33">
        <v>1.319244316362472E-2</v>
      </c>
      <c r="AE84" s="8"/>
      <c r="AF84" s="34">
        <v>169724</v>
      </c>
      <c r="AG84" s="35">
        <v>161961</v>
      </c>
      <c r="AH84" s="8">
        <v>6540</v>
      </c>
      <c r="AI84" s="8">
        <v>106596</v>
      </c>
      <c r="AJ84" s="8">
        <v>39428</v>
      </c>
      <c r="AK84" s="8">
        <v>787</v>
      </c>
      <c r="AL84" s="8">
        <v>8100</v>
      </c>
      <c r="AM84" s="8">
        <v>510</v>
      </c>
      <c r="AN84" s="36">
        <v>0.95412611636072298</v>
      </c>
      <c r="AO84" s="37">
        <v>0.94599999999999995</v>
      </c>
      <c r="AP84" s="44">
        <v>8.1261163607230236E-3</v>
      </c>
      <c r="AQ84" s="45">
        <v>0.95481561813506777</v>
      </c>
      <c r="AR84" s="8">
        <v>60.3</v>
      </c>
      <c r="AS84" s="50">
        <v>61.2</v>
      </c>
      <c r="AT84" s="50">
        <v>-0.90000000000000568</v>
      </c>
      <c r="AU84" s="28">
        <v>153351</v>
      </c>
      <c r="AV84" s="38">
        <v>0.9468390538462963</v>
      </c>
      <c r="AW84" s="38">
        <v>4.0380091503510102E-2</v>
      </c>
      <c r="AX84" s="38">
        <v>0.65815844555170688</v>
      </c>
      <c r="AY84" s="38">
        <v>0.2434413222936386</v>
      </c>
      <c r="AZ84" s="38">
        <v>4.8591944974407421E-3</v>
      </c>
      <c r="BA84" s="38">
        <v>5.0012039935540036E-2</v>
      </c>
      <c r="BB84" s="38">
        <v>3.1489062181636321E-3</v>
      </c>
      <c r="BC84" s="31">
        <v>9766.2482999999993</v>
      </c>
      <c r="BD84" s="50">
        <v>2.0698838877565708</v>
      </c>
      <c r="BE84" s="50">
        <v>2.59</v>
      </c>
      <c r="BF84" s="50">
        <v>0.52011611224342902</v>
      </c>
      <c r="BG84" s="8"/>
      <c r="BH84" s="58">
        <v>1923</v>
      </c>
      <c r="BI84" s="58">
        <v>1865</v>
      </c>
      <c r="BJ84" s="58">
        <v>1981</v>
      </c>
      <c r="BK84" s="28">
        <v>0</v>
      </c>
      <c r="BL84" s="28">
        <v>119.08829559111153</v>
      </c>
      <c r="BM84" s="40">
        <v>130</v>
      </c>
      <c r="BN84" s="28">
        <v>95.412611636072299</v>
      </c>
      <c r="BO84" s="28">
        <v>94.6</v>
      </c>
    </row>
    <row r="85" spans="1:67" x14ac:dyDescent="0.2">
      <c r="A85" s="29">
        <v>84</v>
      </c>
      <c r="B85" s="28">
        <v>95.322994980085312</v>
      </c>
      <c r="C85" s="65">
        <f t="shared" si="7"/>
        <v>0.95322994980085307</v>
      </c>
      <c r="D85" s="64">
        <v>60.3</v>
      </c>
      <c r="E85" s="39">
        <v>43892</v>
      </c>
      <c r="F85" s="28">
        <v>169724</v>
      </c>
      <c r="G85" s="29">
        <v>217</v>
      </c>
      <c r="H85" s="29">
        <v>31</v>
      </c>
      <c r="I85" s="3">
        <v>19</v>
      </c>
      <c r="J85" s="3">
        <v>22.7</v>
      </c>
      <c r="K85" s="3">
        <v>22.7</v>
      </c>
      <c r="L85" s="3">
        <f t="shared" si="5"/>
        <v>21.466666666666669</v>
      </c>
      <c r="M85" s="3">
        <f t="shared" si="4"/>
        <v>21.466666666666669</v>
      </c>
      <c r="N85" s="7">
        <v>7</v>
      </c>
      <c r="O85" s="5"/>
      <c r="P85" s="30">
        <v>22150</v>
      </c>
      <c r="Q85" s="48">
        <v>31825</v>
      </c>
      <c r="R85" s="48">
        <v>32113</v>
      </c>
      <c r="S85" s="71">
        <f t="shared" si="6"/>
        <v>22438</v>
      </c>
      <c r="T85" s="31">
        <v>-22438</v>
      </c>
      <c r="U85" s="73">
        <v>-132.20287054276355</v>
      </c>
      <c r="V85" s="62">
        <v>-130</v>
      </c>
      <c r="W85" s="8">
        <v>29</v>
      </c>
      <c r="X85" s="8">
        <v>10</v>
      </c>
      <c r="Y85" s="41">
        <v>39</v>
      </c>
      <c r="Z85" s="42">
        <v>0.22978482713110698</v>
      </c>
      <c r="AA85" s="8">
        <v>16</v>
      </c>
      <c r="AB85" s="32">
        <v>9.4270698310197729E-5</v>
      </c>
      <c r="AC85" s="43">
        <v>2282</v>
      </c>
      <c r="AD85" s="33">
        <v>1.3285593689051902E-2</v>
      </c>
      <c r="AE85" s="8"/>
      <c r="AF85" s="34">
        <v>169708</v>
      </c>
      <c r="AG85" s="35">
        <v>161786</v>
      </c>
      <c r="AH85" s="8">
        <v>6417</v>
      </c>
      <c r="AI85" s="8">
        <v>104788</v>
      </c>
      <c r="AJ85" s="8">
        <v>39944</v>
      </c>
      <c r="AK85" s="8">
        <v>827</v>
      </c>
      <c r="AL85" s="8">
        <v>9180</v>
      </c>
      <c r="AM85" s="8">
        <v>630</v>
      </c>
      <c r="AN85" s="36">
        <v>0.95322994980085318</v>
      </c>
      <c r="AO85" s="37">
        <v>0.94599999999999995</v>
      </c>
      <c r="AP85" s="44">
        <v>7.2299498008532304E-3</v>
      </c>
      <c r="AQ85" s="45">
        <v>0.95678334833858592</v>
      </c>
      <c r="AR85" s="8">
        <v>60.3</v>
      </c>
      <c r="AS85" s="50">
        <v>61.2</v>
      </c>
      <c r="AT85" s="50">
        <v>-0.90000000000000568</v>
      </c>
      <c r="AU85" s="28">
        <v>151976</v>
      </c>
      <c r="AV85" s="38">
        <v>0.93936434549342962</v>
      </c>
      <c r="AW85" s="38">
        <v>3.9663506113013489E-2</v>
      </c>
      <c r="AX85" s="38">
        <v>0.64769510340820591</v>
      </c>
      <c r="AY85" s="38">
        <v>0.2468940452202292</v>
      </c>
      <c r="AZ85" s="38">
        <v>5.1116907519810116E-3</v>
      </c>
      <c r="BA85" s="38">
        <v>5.6741621648350289E-2</v>
      </c>
      <c r="BB85" s="38">
        <v>3.8940328582201178E-3</v>
      </c>
      <c r="BC85" s="31">
        <v>9755.6957999999995</v>
      </c>
      <c r="BD85" s="50">
        <v>2.2999897147264474</v>
      </c>
      <c r="BE85" s="50">
        <v>2.59</v>
      </c>
      <c r="BF85" s="50">
        <v>0.29001028527355244</v>
      </c>
      <c r="BG85" s="8"/>
      <c r="BH85" s="58">
        <v>1923</v>
      </c>
      <c r="BI85" s="58">
        <v>1865</v>
      </c>
      <c r="BJ85" s="58">
        <v>1981</v>
      </c>
      <c r="BK85" s="28">
        <v>0</v>
      </c>
      <c r="BL85" s="28">
        <v>132.20287054276355</v>
      </c>
      <c r="BM85" s="40">
        <v>130</v>
      </c>
      <c r="BN85" s="28">
        <v>95.322994980085312</v>
      </c>
      <c r="BO85" s="28">
        <v>94.6</v>
      </c>
    </row>
    <row r="86" spans="1:67" x14ac:dyDescent="0.2">
      <c r="A86" s="29">
        <v>85</v>
      </c>
      <c r="B86" s="28">
        <v>95.282485209889927</v>
      </c>
      <c r="C86" s="65">
        <f t="shared" si="7"/>
        <v>0.95282485209889922</v>
      </c>
      <c r="D86" s="64">
        <v>60.35</v>
      </c>
      <c r="E86" s="27">
        <v>43893</v>
      </c>
      <c r="F86" s="28">
        <v>169708</v>
      </c>
      <c r="G86" s="29">
        <v>218</v>
      </c>
      <c r="H86" s="29">
        <v>32</v>
      </c>
      <c r="I86" s="3">
        <v>19</v>
      </c>
      <c r="J86" s="3">
        <v>22.8</v>
      </c>
      <c r="K86" s="3">
        <v>22.8</v>
      </c>
      <c r="L86" s="3">
        <f t="shared" si="5"/>
        <v>21.533333333333331</v>
      </c>
      <c r="M86" s="3">
        <f t="shared" si="4"/>
        <v>21.533333333333331</v>
      </c>
      <c r="N86" s="7">
        <v>6</v>
      </c>
      <c r="O86" s="5"/>
      <c r="P86" s="30">
        <v>31825</v>
      </c>
      <c r="Q86" s="48">
        <v>43815</v>
      </c>
      <c r="R86" s="48">
        <v>32142</v>
      </c>
      <c r="S86" s="71">
        <f t="shared" si="6"/>
        <v>20152</v>
      </c>
      <c r="T86" s="31">
        <v>-20152</v>
      </c>
      <c r="U86" s="73">
        <v>-118.74513870884107</v>
      </c>
      <c r="V86" s="62">
        <v>-130</v>
      </c>
      <c r="W86" s="8">
        <v>30</v>
      </c>
      <c r="X86" s="8">
        <v>11</v>
      </c>
      <c r="Y86" s="41">
        <v>41</v>
      </c>
      <c r="Z86" s="42">
        <v>0.24159143941358097</v>
      </c>
      <c r="AA86" s="8">
        <v>21</v>
      </c>
      <c r="AB86" s="32">
        <v>1.2374195677280976E-4</v>
      </c>
      <c r="AC86" s="43">
        <v>2303</v>
      </c>
      <c r="AD86" s="33">
        <v>1.340785375367508E-2</v>
      </c>
      <c r="AE86" s="8"/>
      <c r="AF86" s="34">
        <v>169687</v>
      </c>
      <c r="AG86" s="35">
        <v>161702</v>
      </c>
      <c r="AH86" s="8">
        <v>6389</v>
      </c>
      <c r="AI86" s="8">
        <v>105773</v>
      </c>
      <c r="AJ86" s="8">
        <v>40546</v>
      </c>
      <c r="AK86" s="8">
        <v>924</v>
      </c>
      <c r="AL86" s="8">
        <v>7500</v>
      </c>
      <c r="AM86" s="8">
        <v>570</v>
      </c>
      <c r="AN86" s="36">
        <v>0.95282485209889933</v>
      </c>
      <c r="AO86" s="37">
        <v>0.94599999999999995</v>
      </c>
      <c r="AP86" s="44">
        <v>6.824852098899381E-3</v>
      </c>
      <c r="AQ86" s="45">
        <v>0.95356637356872642</v>
      </c>
      <c r="AR86" s="8">
        <v>60.35</v>
      </c>
      <c r="AS86" s="50">
        <v>61.5</v>
      </c>
      <c r="AT86" s="50">
        <v>-1.1499999999999986</v>
      </c>
      <c r="AU86" s="28">
        <v>153632</v>
      </c>
      <c r="AV86" s="38">
        <v>0.95009338165266977</v>
      </c>
      <c r="AW86" s="38">
        <v>3.9510952245488618E-2</v>
      </c>
      <c r="AX86" s="38">
        <v>0.65412301641290771</v>
      </c>
      <c r="AY86" s="38">
        <v>0.25074519795673522</v>
      </c>
      <c r="AZ86" s="38">
        <v>5.7142150375381878E-3</v>
      </c>
      <c r="BA86" s="38">
        <v>4.6381615564433341E-2</v>
      </c>
      <c r="BB86" s="38">
        <v>3.5250027828969337E-3</v>
      </c>
      <c r="BC86" s="31">
        <v>9758.7157000000007</v>
      </c>
      <c r="BD86" s="50">
        <v>2.0650258312167038</v>
      </c>
      <c r="BE86" s="50">
        <v>2.5499999999999998</v>
      </c>
      <c r="BF86" s="50">
        <v>0.48497416878329602</v>
      </c>
      <c r="BG86" s="8"/>
      <c r="BH86" s="58">
        <v>1925</v>
      </c>
      <c r="BI86" s="58">
        <v>1867</v>
      </c>
      <c r="BJ86" s="58">
        <v>1983</v>
      </c>
      <c r="BK86" s="28">
        <v>0</v>
      </c>
      <c r="BL86" s="28">
        <v>118.74513870884107</v>
      </c>
      <c r="BM86" s="40">
        <v>130</v>
      </c>
      <c r="BN86" s="28">
        <v>95.282485209889927</v>
      </c>
      <c r="BO86" s="28">
        <v>94.6</v>
      </c>
    </row>
    <row r="87" spans="1:67" x14ac:dyDescent="0.2">
      <c r="A87" s="29">
        <v>86</v>
      </c>
      <c r="B87" s="28">
        <v>95.732142120492441</v>
      </c>
      <c r="C87" s="65">
        <f t="shared" si="7"/>
        <v>0.95732142120492436</v>
      </c>
      <c r="D87" s="64">
        <v>60.4</v>
      </c>
      <c r="E87" s="39">
        <v>43894</v>
      </c>
      <c r="F87" s="28">
        <v>169687</v>
      </c>
      <c r="G87" s="29">
        <v>219</v>
      </c>
      <c r="H87" s="29">
        <v>32</v>
      </c>
      <c r="I87" s="3">
        <v>18</v>
      </c>
      <c r="J87" s="3">
        <v>22.5</v>
      </c>
      <c r="K87" s="3">
        <v>22.5</v>
      </c>
      <c r="L87" s="3">
        <f t="shared" si="5"/>
        <v>21</v>
      </c>
      <c r="M87" s="3">
        <f t="shared" si="4"/>
        <v>21</v>
      </c>
      <c r="N87" s="7">
        <v>6</v>
      </c>
      <c r="O87" s="5"/>
      <c r="P87" s="30">
        <v>43815</v>
      </c>
      <c r="Q87" s="48">
        <v>52970</v>
      </c>
      <c r="R87" s="48">
        <v>32134</v>
      </c>
      <c r="S87" s="71">
        <f t="shared" si="6"/>
        <v>22979</v>
      </c>
      <c r="T87" s="31">
        <v>-22979</v>
      </c>
      <c r="U87" s="73">
        <v>-135.41992020602638</v>
      </c>
      <c r="V87" s="62">
        <v>-130</v>
      </c>
      <c r="W87" s="8">
        <v>30</v>
      </c>
      <c r="X87" s="8">
        <v>10</v>
      </c>
      <c r="Y87" s="41">
        <v>40</v>
      </c>
      <c r="Z87" s="42">
        <v>0.23572813474220181</v>
      </c>
      <c r="AA87" s="8">
        <v>18</v>
      </c>
      <c r="AB87" s="32">
        <v>1.0607766063399083E-4</v>
      </c>
      <c r="AC87" s="43">
        <v>2321</v>
      </c>
      <c r="AD87" s="33">
        <v>1.3512648094780659E-2</v>
      </c>
      <c r="AE87" s="8"/>
      <c r="AF87" s="34">
        <v>169669</v>
      </c>
      <c r="AG87" s="35">
        <v>162445</v>
      </c>
      <c r="AH87" s="8">
        <v>11909</v>
      </c>
      <c r="AI87" s="8">
        <v>99778</v>
      </c>
      <c r="AJ87" s="8">
        <v>42709</v>
      </c>
      <c r="AK87" s="8">
        <v>909</v>
      </c>
      <c r="AL87" s="8">
        <v>6360</v>
      </c>
      <c r="AM87" s="8">
        <v>780</v>
      </c>
      <c r="AN87" s="36">
        <v>0.95732142120492436</v>
      </c>
      <c r="AO87" s="37">
        <v>0.94599999999999995</v>
      </c>
      <c r="AP87" s="44">
        <v>1.1321421204924409E-2</v>
      </c>
      <c r="AQ87" s="45">
        <v>0.95572494232022787</v>
      </c>
      <c r="AR87" s="8">
        <v>60.4</v>
      </c>
      <c r="AS87" s="50">
        <v>61.5</v>
      </c>
      <c r="AT87" s="50">
        <v>-1.1000000000000014</v>
      </c>
      <c r="AU87" s="28">
        <v>155305</v>
      </c>
      <c r="AV87" s="38">
        <v>0.95604666194712051</v>
      </c>
      <c r="AW87" s="38">
        <v>7.3310966788759271E-2</v>
      </c>
      <c r="AX87" s="38">
        <v>0.61422635353504262</v>
      </c>
      <c r="AY87" s="38">
        <v>0.26291360152667059</v>
      </c>
      <c r="AZ87" s="38">
        <v>5.5957400966480959E-3</v>
      </c>
      <c r="BA87" s="38">
        <v>3.9151712887438822E-2</v>
      </c>
      <c r="BB87" s="38">
        <v>4.8016251654406103E-3</v>
      </c>
      <c r="BC87" s="31">
        <v>9811.6779999999999</v>
      </c>
      <c r="BD87" s="50">
        <v>2.3420051086062954</v>
      </c>
      <c r="BE87" s="50">
        <v>2.5499999999999998</v>
      </c>
      <c r="BF87" s="50">
        <v>0.20799489139370442</v>
      </c>
      <c r="BG87" s="8"/>
      <c r="BH87" s="58">
        <v>1925</v>
      </c>
      <c r="BI87" s="58">
        <v>1867</v>
      </c>
      <c r="BJ87" s="58">
        <v>1983</v>
      </c>
      <c r="BK87" s="28">
        <v>0</v>
      </c>
      <c r="BL87" s="28">
        <v>135.41992020602638</v>
      </c>
      <c r="BM87" s="40">
        <v>130</v>
      </c>
      <c r="BN87" s="28">
        <v>95.732142120492441</v>
      </c>
      <c r="BO87" s="28">
        <v>94.6</v>
      </c>
    </row>
    <row r="88" spans="1:67" x14ac:dyDescent="0.2">
      <c r="A88" s="29">
        <v>87</v>
      </c>
      <c r="B88" s="28">
        <v>97.668990799733606</v>
      </c>
      <c r="C88" s="65">
        <f t="shared" si="7"/>
        <v>0.97668990799733602</v>
      </c>
      <c r="D88" s="64">
        <v>60.5</v>
      </c>
      <c r="E88" s="27">
        <v>43895</v>
      </c>
      <c r="F88" s="28">
        <v>169669</v>
      </c>
      <c r="G88" s="29">
        <v>220</v>
      </c>
      <c r="H88" s="29">
        <v>32</v>
      </c>
      <c r="I88" s="3">
        <v>18</v>
      </c>
      <c r="J88" s="3">
        <v>22.6</v>
      </c>
      <c r="K88" s="3">
        <v>22.6</v>
      </c>
      <c r="L88" s="3">
        <f t="shared" si="5"/>
        <v>21.066666666666666</v>
      </c>
      <c r="M88" s="3">
        <f t="shared" si="4"/>
        <v>21.066666666666666</v>
      </c>
      <c r="N88" s="7">
        <v>7</v>
      </c>
      <c r="O88" s="5"/>
      <c r="P88" s="30">
        <v>52970</v>
      </c>
      <c r="Q88" s="48">
        <v>57045</v>
      </c>
      <c r="R88" s="48">
        <v>24104</v>
      </c>
      <c r="S88" s="71">
        <f t="shared" si="6"/>
        <v>20029</v>
      </c>
      <c r="T88" s="31">
        <v>-20029</v>
      </c>
      <c r="U88" s="73">
        <v>-118.047492470634</v>
      </c>
      <c r="V88" s="62">
        <v>-130</v>
      </c>
      <c r="W88" s="8">
        <v>28</v>
      </c>
      <c r="X88" s="8">
        <v>10</v>
      </c>
      <c r="Y88" s="41">
        <v>38</v>
      </c>
      <c r="Z88" s="42">
        <v>0.22396548573988176</v>
      </c>
      <c r="AA88" s="8">
        <v>12</v>
      </c>
      <c r="AB88" s="32">
        <v>7.0725942865225821E-5</v>
      </c>
      <c r="AC88" s="43">
        <v>2333</v>
      </c>
      <c r="AD88" s="33">
        <v>1.3582510988851047E-2</v>
      </c>
      <c r="AE88" s="8"/>
      <c r="AF88" s="34">
        <v>169657</v>
      </c>
      <c r="AG88" s="35">
        <v>165714</v>
      </c>
      <c r="AH88" s="8">
        <v>14288</v>
      </c>
      <c r="AI88" s="8">
        <v>98099</v>
      </c>
      <c r="AJ88" s="8">
        <v>44186</v>
      </c>
      <c r="AK88" s="8">
        <v>951</v>
      </c>
      <c r="AL88" s="8">
        <v>7680</v>
      </c>
      <c r="AM88" s="8">
        <v>510</v>
      </c>
      <c r="AN88" s="36">
        <v>0.97668990799733602</v>
      </c>
      <c r="AO88" s="37">
        <v>0.94599999999999995</v>
      </c>
      <c r="AP88" s="44">
        <v>3.0689907997336063E-2</v>
      </c>
      <c r="AQ88" s="45">
        <v>0.957407460505311</v>
      </c>
      <c r="AR88" s="8">
        <v>60.5</v>
      </c>
      <c r="AS88" s="50">
        <v>61.5</v>
      </c>
      <c r="AT88" s="50">
        <v>-1</v>
      </c>
      <c r="AU88" s="28">
        <v>157524</v>
      </c>
      <c r="AV88" s="38">
        <v>0.95057750099569138</v>
      </c>
      <c r="AW88" s="38">
        <v>8.6220838311790199E-2</v>
      </c>
      <c r="AX88" s="38">
        <v>0.59197774478921517</v>
      </c>
      <c r="AY88" s="38">
        <v>0.26664011489674982</v>
      </c>
      <c r="AZ88" s="38">
        <v>5.7388029979362036E-3</v>
      </c>
      <c r="BA88" s="38">
        <v>4.6344907491219813E-2</v>
      </c>
      <c r="BB88" s="38">
        <v>3.0775915130888155E-3</v>
      </c>
      <c r="BC88" s="31">
        <v>10025.697</v>
      </c>
      <c r="BD88" s="50">
        <v>1.997766339836522</v>
      </c>
      <c r="BE88" s="50">
        <v>2.5499999999999998</v>
      </c>
      <c r="BF88" s="50">
        <v>0.55223366016347786</v>
      </c>
      <c r="BG88" s="8"/>
      <c r="BH88" s="58">
        <v>1925</v>
      </c>
      <c r="BI88" s="58">
        <v>1867</v>
      </c>
      <c r="BJ88" s="58">
        <v>1983</v>
      </c>
      <c r="BK88" s="28">
        <v>0</v>
      </c>
      <c r="BL88" s="28">
        <v>118.047492470634</v>
      </c>
      <c r="BM88" s="40">
        <v>130</v>
      </c>
      <c r="BN88" s="28">
        <v>97.668990799733606</v>
      </c>
      <c r="BO88" s="28">
        <v>94.6</v>
      </c>
    </row>
    <row r="89" spans="1:67" x14ac:dyDescent="0.2">
      <c r="A89" s="29">
        <v>88</v>
      </c>
      <c r="B89" s="28">
        <v>93.318872784500499</v>
      </c>
      <c r="C89" s="65">
        <f t="shared" si="7"/>
        <v>0.93318872784500495</v>
      </c>
      <c r="D89" s="64">
        <v>60.5</v>
      </c>
      <c r="E89" s="39">
        <v>43896</v>
      </c>
      <c r="F89" s="28">
        <v>169657</v>
      </c>
      <c r="G89" s="29">
        <v>221</v>
      </c>
      <c r="H89" s="29">
        <v>32</v>
      </c>
      <c r="I89" s="3">
        <v>18</v>
      </c>
      <c r="J89" s="3">
        <v>22.1</v>
      </c>
      <c r="K89" s="3">
        <v>22.1</v>
      </c>
      <c r="L89" s="3">
        <f t="shared" si="5"/>
        <v>20.733333333333334</v>
      </c>
      <c r="M89" s="3">
        <f t="shared" si="4"/>
        <v>20.733333333333334</v>
      </c>
      <c r="N89" s="7">
        <v>3</v>
      </c>
      <c r="O89" s="5"/>
      <c r="P89" s="30">
        <v>57045</v>
      </c>
      <c r="Q89" s="48">
        <v>64320</v>
      </c>
      <c r="R89" s="48">
        <v>28125</v>
      </c>
      <c r="S89" s="71">
        <f t="shared" si="6"/>
        <v>20850</v>
      </c>
      <c r="T89" s="31">
        <v>-20850</v>
      </c>
      <c r="U89" s="73">
        <v>-122.89501759432267</v>
      </c>
      <c r="V89" s="62">
        <v>-130</v>
      </c>
      <c r="W89" s="8">
        <v>31</v>
      </c>
      <c r="X89" s="8">
        <v>11</v>
      </c>
      <c r="Y89" s="41">
        <v>42</v>
      </c>
      <c r="Z89" s="42">
        <v>0.24755830882309598</v>
      </c>
      <c r="AA89" s="8">
        <v>15</v>
      </c>
      <c r="AB89" s="32">
        <v>8.8413681722534295E-5</v>
      </c>
      <c r="AC89" s="43">
        <v>2348</v>
      </c>
      <c r="AD89" s="33">
        <v>1.3669839606439031E-2</v>
      </c>
      <c r="AE89" s="8"/>
      <c r="AF89" s="34">
        <v>169642</v>
      </c>
      <c r="AG89" s="35">
        <v>158322</v>
      </c>
      <c r="AH89" s="8">
        <v>7108</v>
      </c>
      <c r="AI89" s="8">
        <v>98619</v>
      </c>
      <c r="AJ89" s="8">
        <v>42686</v>
      </c>
      <c r="AK89" s="8">
        <v>879</v>
      </c>
      <c r="AL89" s="8">
        <v>8520</v>
      </c>
      <c r="AM89" s="8">
        <v>510</v>
      </c>
      <c r="AN89" s="36">
        <v>0.93318872784500495</v>
      </c>
      <c r="AO89" s="37">
        <v>0.94599999999999995</v>
      </c>
      <c r="AP89" s="44">
        <v>-1.2811272154995001E-2</v>
      </c>
      <c r="AQ89" s="45">
        <v>0.95350710598734012</v>
      </c>
      <c r="AR89" s="8">
        <v>60.5</v>
      </c>
      <c r="AS89" s="50">
        <v>61.5</v>
      </c>
      <c r="AT89" s="50">
        <v>-1</v>
      </c>
      <c r="AU89" s="28">
        <v>149292</v>
      </c>
      <c r="AV89" s="38">
        <v>0.94296433850001893</v>
      </c>
      <c r="AW89" s="38">
        <v>4.4895845176286302E-2</v>
      </c>
      <c r="AX89" s="38">
        <v>0.62290142873384624</v>
      </c>
      <c r="AY89" s="38">
        <v>0.26961508823789493</v>
      </c>
      <c r="AZ89" s="38">
        <v>5.5519763519915107E-3</v>
      </c>
      <c r="BA89" s="38">
        <v>5.3814378292340925E-2</v>
      </c>
      <c r="BB89" s="38">
        <v>3.2212832076401257E-3</v>
      </c>
      <c r="BC89" s="31">
        <v>9578.4809999999998</v>
      </c>
      <c r="BD89" s="50">
        <v>2.1767543308798127</v>
      </c>
      <c r="BE89" s="50">
        <v>2.5499999999999998</v>
      </c>
      <c r="BF89" s="50">
        <v>0.37324566912018708</v>
      </c>
      <c r="BG89" s="8"/>
      <c r="BH89" s="58">
        <v>1925</v>
      </c>
      <c r="BI89" s="58">
        <v>1867</v>
      </c>
      <c r="BJ89" s="58">
        <v>1983</v>
      </c>
      <c r="BK89" s="28">
        <v>0</v>
      </c>
      <c r="BL89" s="28">
        <v>122.89501759432267</v>
      </c>
      <c r="BM89" s="40">
        <v>130</v>
      </c>
      <c r="BN89" s="28">
        <v>93.318872784500499</v>
      </c>
      <c r="BO89" s="28">
        <v>94.6</v>
      </c>
    </row>
    <row r="90" spans="1:67" x14ac:dyDescent="0.2">
      <c r="A90" s="29">
        <v>89</v>
      </c>
      <c r="B90" s="28">
        <v>95.346671225286201</v>
      </c>
      <c r="C90" s="65">
        <f t="shared" si="7"/>
        <v>0.95346671225286206</v>
      </c>
      <c r="D90" s="64">
        <v>60.7</v>
      </c>
      <c r="E90" s="27">
        <v>43897</v>
      </c>
      <c r="F90" s="28">
        <v>169642</v>
      </c>
      <c r="G90" s="29">
        <v>222</v>
      </c>
      <c r="H90" s="29">
        <v>32</v>
      </c>
      <c r="I90" s="3">
        <v>18</v>
      </c>
      <c r="J90" s="3">
        <v>22.6</v>
      </c>
      <c r="K90" s="3">
        <v>22.6</v>
      </c>
      <c r="L90" s="3">
        <f t="shared" si="5"/>
        <v>21.066666666666666</v>
      </c>
      <c r="M90" s="3">
        <f t="shared" si="4"/>
        <v>21.066666666666666</v>
      </c>
      <c r="N90" s="7">
        <v>5</v>
      </c>
      <c r="O90" s="5"/>
      <c r="P90" s="30">
        <v>64320</v>
      </c>
      <c r="Q90" s="48">
        <v>44600</v>
      </c>
      <c r="R90" s="48"/>
      <c r="S90" s="71">
        <f t="shared" si="6"/>
        <v>19720</v>
      </c>
      <c r="T90" s="31">
        <v>-19720</v>
      </c>
      <c r="U90" s="73">
        <v>-116.24479786845239</v>
      </c>
      <c r="V90" s="62">
        <v>-130</v>
      </c>
      <c r="W90" s="8">
        <v>31</v>
      </c>
      <c r="X90" s="8">
        <v>10</v>
      </c>
      <c r="Y90" s="41">
        <v>41</v>
      </c>
      <c r="Z90" s="42">
        <v>0.24168543167376003</v>
      </c>
      <c r="AA90" s="8">
        <v>28</v>
      </c>
      <c r="AB90" s="32">
        <v>1.6505346553329954E-4</v>
      </c>
      <c r="AC90" s="43">
        <v>2376</v>
      </c>
      <c r="AD90" s="33">
        <v>1.3832853025936599E-2</v>
      </c>
      <c r="AE90" s="8"/>
      <c r="AF90" s="34">
        <v>169614</v>
      </c>
      <c r="AG90" s="35">
        <v>161748</v>
      </c>
      <c r="AH90" s="8">
        <v>9012</v>
      </c>
      <c r="AI90" s="8">
        <v>99467</v>
      </c>
      <c r="AJ90" s="8">
        <v>43936</v>
      </c>
      <c r="AK90" s="8">
        <v>923</v>
      </c>
      <c r="AL90" s="8">
        <v>7900</v>
      </c>
      <c r="AM90" s="8">
        <v>510</v>
      </c>
      <c r="AN90" s="36">
        <v>0.95346671225286195</v>
      </c>
      <c r="AO90" s="37">
        <v>0.94599999999999995</v>
      </c>
      <c r="AP90" s="44">
        <v>7.4667122528619956E-3</v>
      </c>
      <c r="AQ90" s="45">
        <v>0.95440681250865755</v>
      </c>
      <c r="AR90" s="8">
        <v>60.7</v>
      </c>
      <c r="AS90" s="50">
        <v>61.5</v>
      </c>
      <c r="AT90" s="50">
        <v>-0.79999999999999716</v>
      </c>
      <c r="AU90" s="28">
        <v>153338</v>
      </c>
      <c r="AV90" s="38">
        <v>0.94800553948116828</v>
      </c>
      <c r="AW90" s="38">
        <v>5.5716299428741005E-2</v>
      </c>
      <c r="AX90" s="38">
        <v>0.61495041669757899</v>
      </c>
      <c r="AY90" s="38">
        <v>0.27163241585676484</v>
      </c>
      <c r="AZ90" s="38">
        <v>5.7064074980834384E-3</v>
      </c>
      <c r="BA90" s="38">
        <v>4.8841407621732572E-2</v>
      </c>
      <c r="BB90" s="38">
        <v>3.1530528970991913E-3</v>
      </c>
      <c r="BC90" s="31">
        <v>9818.1036000000004</v>
      </c>
      <c r="BD90" s="50">
        <v>2.0085345198435265</v>
      </c>
      <c r="BE90" s="50">
        <v>2.5499999999999998</v>
      </c>
      <c r="BF90" s="50">
        <v>0.54146548015647333</v>
      </c>
      <c r="BG90" s="8"/>
      <c r="BH90" s="58">
        <v>1925</v>
      </c>
      <c r="BI90" s="58">
        <v>1867</v>
      </c>
      <c r="BJ90" s="58">
        <v>1983</v>
      </c>
      <c r="BK90" s="28">
        <v>0</v>
      </c>
      <c r="BL90" s="28">
        <v>116.24479786845239</v>
      </c>
      <c r="BM90" s="40">
        <v>130</v>
      </c>
      <c r="BN90" s="28">
        <v>95.346671225286201</v>
      </c>
      <c r="BO90" s="28">
        <v>94.6</v>
      </c>
    </row>
    <row r="91" spans="1:67" x14ac:dyDescent="0.2">
      <c r="A91" s="29">
        <v>90</v>
      </c>
      <c r="B91" s="28">
        <v>92.800712205360398</v>
      </c>
      <c r="C91" s="65">
        <f t="shared" si="7"/>
        <v>0.92800712205360403</v>
      </c>
      <c r="D91" s="64">
        <v>60.7</v>
      </c>
      <c r="E91" s="39">
        <v>43898</v>
      </c>
      <c r="F91" s="28">
        <v>169614</v>
      </c>
      <c r="G91" s="29">
        <v>223</v>
      </c>
      <c r="H91" s="29">
        <v>32</v>
      </c>
      <c r="I91" s="3">
        <v>18</v>
      </c>
      <c r="J91" s="3">
        <v>22.4</v>
      </c>
      <c r="K91" s="3">
        <v>22.4</v>
      </c>
      <c r="L91" s="3">
        <f t="shared" si="5"/>
        <v>20.933333333333334</v>
      </c>
      <c r="M91" s="3">
        <f t="shared" si="4"/>
        <v>20.933333333333334</v>
      </c>
      <c r="N91" s="7">
        <v>5</v>
      </c>
      <c r="O91" s="5"/>
      <c r="P91" s="30">
        <v>44600</v>
      </c>
      <c r="Q91" s="48">
        <v>24085</v>
      </c>
      <c r="R91" s="48"/>
      <c r="S91" s="71">
        <f t="shared" si="6"/>
        <v>20515</v>
      </c>
      <c r="T91" s="31">
        <v>-20515</v>
      </c>
      <c r="U91" s="73">
        <v>-120.95110073460917</v>
      </c>
      <c r="V91" s="62">
        <v>-130</v>
      </c>
      <c r="W91" s="8">
        <v>29</v>
      </c>
      <c r="X91" s="8">
        <v>9</v>
      </c>
      <c r="Y91" s="41">
        <v>38</v>
      </c>
      <c r="Z91" s="42">
        <v>0.22403811006166943</v>
      </c>
      <c r="AA91" s="8">
        <v>16</v>
      </c>
      <c r="AB91" s="32">
        <v>9.433183581543977E-5</v>
      </c>
      <c r="AC91" s="43">
        <v>2392</v>
      </c>
      <c r="AD91" s="33">
        <v>1.3926003551363782E-2</v>
      </c>
      <c r="AE91" s="8"/>
      <c r="AF91" s="34">
        <v>169598</v>
      </c>
      <c r="AG91" s="35">
        <v>157403</v>
      </c>
      <c r="AH91" s="8">
        <v>8506</v>
      </c>
      <c r="AI91" s="8">
        <v>95741</v>
      </c>
      <c r="AJ91" s="8">
        <v>43645</v>
      </c>
      <c r="AK91" s="8">
        <v>941</v>
      </c>
      <c r="AL91" s="8">
        <v>7850</v>
      </c>
      <c r="AM91" s="8">
        <v>720</v>
      </c>
      <c r="AN91" s="36">
        <v>0.92800712205360403</v>
      </c>
      <c r="AO91" s="37">
        <v>0.94599999999999995</v>
      </c>
      <c r="AP91" s="44">
        <v>-1.7992877946395924E-2</v>
      </c>
      <c r="AQ91" s="45">
        <v>0.9506755276076404</v>
      </c>
      <c r="AR91" s="8">
        <v>60.7</v>
      </c>
      <c r="AS91" s="50">
        <v>61.5</v>
      </c>
      <c r="AT91" s="50">
        <v>-0.79999999999999716</v>
      </c>
      <c r="AU91" s="28">
        <v>148833</v>
      </c>
      <c r="AV91" s="38">
        <v>0.94555376962319648</v>
      </c>
      <c r="AW91" s="38">
        <v>5.4039630756720011E-2</v>
      </c>
      <c r="AX91" s="38">
        <v>0.60825397228769462</v>
      </c>
      <c r="AY91" s="38">
        <v>0.27728188153974193</v>
      </c>
      <c r="AZ91" s="38">
        <v>5.978285039039917E-3</v>
      </c>
      <c r="BA91" s="38">
        <v>4.9871984650864343E-2</v>
      </c>
      <c r="BB91" s="38">
        <v>4.5742457259391502E-3</v>
      </c>
      <c r="BC91" s="31">
        <v>9554.3621000000003</v>
      </c>
      <c r="BD91" s="50">
        <v>2.1471867807898968</v>
      </c>
      <c r="BE91" s="50">
        <v>2.5499999999999998</v>
      </c>
      <c r="BF91" s="50">
        <v>0.40281321921010305</v>
      </c>
      <c r="BG91" s="8"/>
      <c r="BH91" s="58">
        <v>1925</v>
      </c>
      <c r="BI91" s="58">
        <v>1867</v>
      </c>
      <c r="BJ91" s="58">
        <v>1983</v>
      </c>
      <c r="BK91" s="28">
        <v>0</v>
      </c>
      <c r="BL91" s="28">
        <v>120.95110073460917</v>
      </c>
      <c r="BM91" s="40">
        <v>130</v>
      </c>
      <c r="BN91" s="28">
        <v>92.800712205360398</v>
      </c>
      <c r="BO91" s="28">
        <v>94.6</v>
      </c>
    </row>
    <row r="92" spans="1:67" x14ac:dyDescent="0.2">
      <c r="A92" s="29">
        <v>91</v>
      </c>
      <c r="B92" s="28">
        <v>104.06195827780988</v>
      </c>
      <c r="C92" s="65">
        <f t="shared" si="7"/>
        <v>1.0406195827780989</v>
      </c>
      <c r="D92" s="64">
        <v>60.62</v>
      </c>
      <c r="E92" s="27">
        <v>43899</v>
      </c>
      <c r="F92" s="28">
        <v>169598</v>
      </c>
      <c r="G92" s="29">
        <v>224</v>
      </c>
      <c r="H92" s="29">
        <v>32</v>
      </c>
      <c r="I92" s="3">
        <v>18</v>
      </c>
      <c r="J92" s="3">
        <v>22.5</v>
      </c>
      <c r="K92" s="3">
        <v>22.5</v>
      </c>
      <c r="L92" s="3">
        <f t="shared" si="5"/>
        <v>21</v>
      </c>
      <c r="M92" s="3">
        <f t="shared" si="4"/>
        <v>21</v>
      </c>
      <c r="N92" s="7">
        <v>5</v>
      </c>
      <c r="O92" s="5"/>
      <c r="P92" s="30">
        <v>24085</v>
      </c>
      <c r="Q92" s="48">
        <v>35215</v>
      </c>
      <c r="R92" s="48">
        <v>32135</v>
      </c>
      <c r="S92" s="71">
        <f t="shared" si="6"/>
        <v>21005</v>
      </c>
      <c r="T92" s="31">
        <v>-21005</v>
      </c>
      <c r="U92" s="73">
        <v>-123.85169636434391</v>
      </c>
      <c r="V92" s="62">
        <v>-130</v>
      </c>
      <c r="W92" s="8">
        <v>30</v>
      </c>
      <c r="X92" s="8">
        <v>10</v>
      </c>
      <c r="Y92" s="41">
        <v>40</v>
      </c>
      <c r="Z92" s="42">
        <v>0.23585183787544664</v>
      </c>
      <c r="AA92" s="8">
        <v>15</v>
      </c>
      <c r="AB92" s="32">
        <v>8.8444439203292491E-5</v>
      </c>
      <c r="AC92" s="43">
        <v>2407</v>
      </c>
      <c r="AD92" s="33">
        <v>1.4013332168951766E-2</v>
      </c>
      <c r="AE92" s="8"/>
      <c r="AF92" s="34">
        <v>169583</v>
      </c>
      <c r="AG92" s="35">
        <v>176487</v>
      </c>
      <c r="AH92" s="8">
        <v>10230</v>
      </c>
      <c r="AI92" s="8">
        <v>107154</v>
      </c>
      <c r="AJ92" s="8">
        <v>46772</v>
      </c>
      <c r="AK92" s="8">
        <v>955</v>
      </c>
      <c r="AL92" s="8">
        <v>10650</v>
      </c>
      <c r="AM92" s="8">
        <v>726</v>
      </c>
      <c r="AN92" s="36">
        <v>1.0406195827780989</v>
      </c>
      <c r="AO92" s="37">
        <v>0.94599999999999995</v>
      </c>
      <c r="AP92" s="44">
        <v>9.4619582778098899E-2</v>
      </c>
      <c r="AQ92" s="45">
        <v>0.96315976089010413</v>
      </c>
      <c r="AR92" s="8">
        <v>60.62</v>
      </c>
      <c r="AS92" s="50">
        <v>61.5</v>
      </c>
      <c r="AT92" s="50">
        <v>-0.88000000000000256</v>
      </c>
      <c r="AU92" s="28">
        <v>165111</v>
      </c>
      <c r="AV92" s="38">
        <v>0.93554199459450271</v>
      </c>
      <c r="AW92" s="38">
        <v>5.7964609291335907E-2</v>
      </c>
      <c r="AX92" s="38">
        <v>0.60714953509323633</v>
      </c>
      <c r="AY92" s="38">
        <v>0.26501668678146267</v>
      </c>
      <c r="AZ92" s="38">
        <v>5.4111634284678195E-3</v>
      </c>
      <c r="BA92" s="38">
        <v>6.0344387971918614E-2</v>
      </c>
      <c r="BB92" s="38">
        <v>4.1136174335786773E-3</v>
      </c>
      <c r="BC92" s="31">
        <v>10698.64194</v>
      </c>
      <c r="BD92" s="50">
        <v>1.9633333013479655</v>
      </c>
      <c r="BE92" s="50">
        <v>2.5499999999999998</v>
      </c>
      <c r="BF92" s="50">
        <v>0.58666669865203436</v>
      </c>
      <c r="BG92" s="8"/>
      <c r="BH92" s="58">
        <v>1925</v>
      </c>
      <c r="BI92" s="58">
        <v>1867</v>
      </c>
      <c r="BJ92" s="58">
        <v>1983</v>
      </c>
      <c r="BK92" s="28">
        <v>0</v>
      </c>
      <c r="BL92" s="28">
        <v>123.85169636434391</v>
      </c>
      <c r="BM92" s="40">
        <v>130</v>
      </c>
      <c r="BN92" s="28">
        <v>104.06195827780988</v>
      </c>
      <c r="BO92" s="28">
        <v>94.6</v>
      </c>
    </row>
    <row r="93" spans="1:67" x14ac:dyDescent="0.2">
      <c r="A93" s="29">
        <v>92</v>
      </c>
      <c r="B93" s="28">
        <v>89.943567456643649</v>
      </c>
      <c r="C93" s="65">
        <f t="shared" si="7"/>
        <v>0.89943567456643647</v>
      </c>
      <c r="D93" s="64">
        <v>60.7</v>
      </c>
      <c r="E93" s="39">
        <v>43900</v>
      </c>
      <c r="F93" s="28">
        <v>169583</v>
      </c>
      <c r="G93" s="29">
        <v>225</v>
      </c>
      <c r="H93" s="29">
        <v>33</v>
      </c>
      <c r="I93" s="3">
        <v>18</v>
      </c>
      <c r="J93" s="3">
        <v>22.4</v>
      </c>
      <c r="K93" s="3">
        <v>22.4</v>
      </c>
      <c r="L93" s="3">
        <f t="shared" si="5"/>
        <v>20.933333333333334</v>
      </c>
      <c r="M93" s="3">
        <f t="shared" si="4"/>
        <v>20.933333333333334</v>
      </c>
      <c r="N93" s="7">
        <v>5</v>
      </c>
      <c r="O93" s="5"/>
      <c r="P93" s="30">
        <v>35215</v>
      </c>
      <c r="Q93" s="48">
        <v>45535</v>
      </c>
      <c r="R93" s="48">
        <v>32123</v>
      </c>
      <c r="S93" s="71">
        <f t="shared" si="6"/>
        <v>21803</v>
      </c>
      <c r="T93" s="31">
        <v>-21803</v>
      </c>
      <c r="U93" s="73">
        <v>-128.56831168218514</v>
      </c>
      <c r="V93" s="62">
        <v>-130</v>
      </c>
      <c r="W93" s="8">
        <v>30</v>
      </c>
      <c r="X93" s="8">
        <v>10</v>
      </c>
      <c r="Y93" s="41">
        <v>40</v>
      </c>
      <c r="Z93" s="42">
        <v>0.23587269950407766</v>
      </c>
      <c r="AA93" s="8">
        <v>16</v>
      </c>
      <c r="AB93" s="32">
        <v>9.4349079801631057E-5</v>
      </c>
      <c r="AC93" s="43">
        <v>2423</v>
      </c>
      <c r="AD93" s="33">
        <v>1.4106482694378948E-2</v>
      </c>
      <c r="AE93" s="8"/>
      <c r="AF93" s="34">
        <v>169567</v>
      </c>
      <c r="AG93" s="35">
        <v>152529</v>
      </c>
      <c r="AH93" s="8">
        <v>6151</v>
      </c>
      <c r="AI93" s="8">
        <v>93055</v>
      </c>
      <c r="AJ93" s="8">
        <v>43936</v>
      </c>
      <c r="AK93" s="8">
        <v>987</v>
      </c>
      <c r="AL93" s="8">
        <v>7830</v>
      </c>
      <c r="AM93" s="8">
        <v>570</v>
      </c>
      <c r="AN93" s="36">
        <v>0.89943567456643647</v>
      </c>
      <c r="AO93" s="37">
        <v>0.94499999999999995</v>
      </c>
      <c r="AP93" s="44">
        <v>-4.556432543356348E-2</v>
      </c>
      <c r="AQ93" s="45">
        <v>0.95553273552832374</v>
      </c>
      <c r="AR93" s="8">
        <v>60.7</v>
      </c>
      <c r="AS93" s="50">
        <v>61.8</v>
      </c>
      <c r="AT93" s="50">
        <v>-1.0999999999999943</v>
      </c>
      <c r="AU93" s="28">
        <v>144129</v>
      </c>
      <c r="AV93" s="38">
        <v>0.94492850539897333</v>
      </c>
      <c r="AW93" s="38">
        <v>4.0326757534632759E-2</v>
      </c>
      <c r="AX93" s="38">
        <v>0.61008070596411179</v>
      </c>
      <c r="AY93" s="38">
        <v>0.28805014128460815</v>
      </c>
      <c r="AZ93" s="38">
        <v>6.470900615620636E-3</v>
      </c>
      <c r="BA93" s="38">
        <v>5.1334500324528451E-2</v>
      </c>
      <c r="BB93" s="38">
        <v>3.7369942764982397E-3</v>
      </c>
      <c r="BC93" s="31">
        <v>9258.5102999999999</v>
      </c>
      <c r="BD93" s="50">
        <v>2.354914483380766</v>
      </c>
      <c r="BE93" s="50">
        <v>2.52</v>
      </c>
      <c r="BF93" s="50">
        <v>0.16508551661923399</v>
      </c>
      <c r="BG93" s="8"/>
      <c r="BH93" s="58">
        <v>1928</v>
      </c>
      <c r="BI93" s="58">
        <v>1870</v>
      </c>
      <c r="BJ93" s="58">
        <v>1986</v>
      </c>
      <c r="BK93" s="28">
        <v>0</v>
      </c>
      <c r="BL93" s="28">
        <v>128.56831168218514</v>
      </c>
      <c r="BM93" s="40">
        <v>130</v>
      </c>
      <c r="BN93" s="28">
        <v>89.943567456643649</v>
      </c>
      <c r="BO93" s="28">
        <v>94.5</v>
      </c>
    </row>
    <row r="94" spans="1:67" x14ac:dyDescent="0.2">
      <c r="A94" s="29">
        <v>93</v>
      </c>
      <c r="B94" s="28">
        <v>94.879899980538667</v>
      </c>
      <c r="C94" s="65">
        <f t="shared" si="7"/>
        <v>0.94879899980538662</v>
      </c>
      <c r="D94" s="64">
        <v>60.8</v>
      </c>
      <c r="E94" s="27">
        <v>43901</v>
      </c>
      <c r="F94" s="28">
        <v>169567</v>
      </c>
      <c r="G94" s="29">
        <v>226</v>
      </c>
      <c r="H94" s="29">
        <v>33</v>
      </c>
      <c r="I94" s="3">
        <v>18</v>
      </c>
      <c r="J94" s="3">
        <v>22.5</v>
      </c>
      <c r="K94" s="3">
        <v>22.5</v>
      </c>
      <c r="L94" s="3">
        <f t="shared" si="5"/>
        <v>21</v>
      </c>
      <c r="M94" s="3">
        <f t="shared" si="4"/>
        <v>21</v>
      </c>
      <c r="N94" s="7">
        <v>5</v>
      </c>
      <c r="O94" s="5"/>
      <c r="P94" s="30">
        <v>45535</v>
      </c>
      <c r="Q94" s="48">
        <v>56860</v>
      </c>
      <c r="R94" s="48">
        <v>32140</v>
      </c>
      <c r="S94" s="71">
        <f t="shared" si="6"/>
        <v>20815</v>
      </c>
      <c r="T94" s="31">
        <v>-20815</v>
      </c>
      <c r="U94" s="73">
        <v>-122.75383771606504</v>
      </c>
      <c r="V94" s="62">
        <v>-130</v>
      </c>
      <c r="W94" s="8">
        <v>27</v>
      </c>
      <c r="X94" s="8">
        <v>10</v>
      </c>
      <c r="Y94" s="41">
        <v>37</v>
      </c>
      <c r="Z94" s="42">
        <v>0.21820283427789605</v>
      </c>
      <c r="AA94" s="8">
        <v>24</v>
      </c>
      <c r="AB94" s="32">
        <v>1.4153697358566231E-4</v>
      </c>
      <c r="AC94" s="43">
        <v>2447</v>
      </c>
      <c r="AD94" s="33">
        <v>1.4246208482519722E-2</v>
      </c>
      <c r="AE94" s="8"/>
      <c r="AF94" s="34">
        <v>169543</v>
      </c>
      <c r="AG94" s="35">
        <v>160885</v>
      </c>
      <c r="AH94" s="8">
        <v>6579</v>
      </c>
      <c r="AI94" s="8">
        <v>99427</v>
      </c>
      <c r="AJ94" s="8">
        <v>44654</v>
      </c>
      <c r="AK94" s="8">
        <v>955</v>
      </c>
      <c r="AL94" s="8">
        <v>8670</v>
      </c>
      <c r="AM94" s="8">
        <v>600</v>
      </c>
      <c r="AN94" s="36">
        <v>0.94879899980538662</v>
      </c>
      <c r="AO94" s="37">
        <v>0.94499999999999995</v>
      </c>
      <c r="AP94" s="44">
        <v>3.7989998053866714E-3</v>
      </c>
      <c r="AQ94" s="45">
        <v>0.95431524675696144</v>
      </c>
      <c r="AR94" s="8">
        <v>60.8</v>
      </c>
      <c r="AS94" s="50">
        <v>61.8</v>
      </c>
      <c r="AT94" s="50">
        <v>-1</v>
      </c>
      <c r="AU94" s="28">
        <v>151615</v>
      </c>
      <c r="AV94" s="38">
        <v>0.94238120396556546</v>
      </c>
      <c r="AW94" s="38">
        <v>4.0892563010846254E-2</v>
      </c>
      <c r="AX94" s="38">
        <v>0.61800043509338964</v>
      </c>
      <c r="AY94" s="38">
        <v>0.27755228890201078</v>
      </c>
      <c r="AZ94" s="38">
        <v>5.9359169593187679E-3</v>
      </c>
      <c r="BA94" s="38">
        <v>5.3889424122820648E-2</v>
      </c>
      <c r="BB94" s="38">
        <v>3.7293719116138855E-3</v>
      </c>
      <c r="BC94" s="31">
        <v>9781.8080000000009</v>
      </c>
      <c r="BD94" s="50">
        <v>2.127929724239118</v>
      </c>
      <c r="BE94" s="50">
        <v>2.52</v>
      </c>
      <c r="BF94" s="50">
        <v>0.39207027576088205</v>
      </c>
      <c r="BG94" s="8"/>
      <c r="BH94" s="58">
        <v>1928</v>
      </c>
      <c r="BI94" s="58">
        <v>1870</v>
      </c>
      <c r="BJ94" s="58">
        <v>1986</v>
      </c>
      <c r="BK94" s="28">
        <v>0</v>
      </c>
      <c r="BL94" s="28">
        <v>122.75383771606504</v>
      </c>
      <c r="BM94" s="40">
        <v>130</v>
      </c>
      <c r="BN94" s="28">
        <v>94.879899980538667</v>
      </c>
      <c r="BO94" s="28">
        <v>94.5</v>
      </c>
    </row>
    <row r="95" spans="1:67" x14ac:dyDescent="0.2">
      <c r="A95" s="29">
        <v>94</v>
      </c>
      <c r="B95" s="28">
        <v>98.597995788678986</v>
      </c>
      <c r="C95" s="65">
        <f t="shared" si="7"/>
        <v>0.98597995788678983</v>
      </c>
      <c r="D95" s="64">
        <v>60.8</v>
      </c>
      <c r="E95" s="39">
        <v>43902</v>
      </c>
      <c r="F95" s="28">
        <v>169543</v>
      </c>
      <c r="G95" s="29">
        <v>227</v>
      </c>
      <c r="H95" s="29">
        <v>33</v>
      </c>
      <c r="I95" s="3">
        <v>18</v>
      </c>
      <c r="J95" s="3">
        <v>22.6</v>
      </c>
      <c r="K95" s="3">
        <v>22.6</v>
      </c>
      <c r="L95" s="3">
        <f t="shared" si="5"/>
        <v>21.066666666666666</v>
      </c>
      <c r="M95" s="3">
        <f t="shared" si="4"/>
        <v>21.066666666666666</v>
      </c>
      <c r="N95" s="7">
        <v>5</v>
      </c>
      <c r="O95" s="5"/>
      <c r="P95" s="30">
        <v>56860</v>
      </c>
      <c r="Q95" s="48">
        <v>59760</v>
      </c>
      <c r="R95" s="48">
        <v>22088</v>
      </c>
      <c r="S95" s="71">
        <f t="shared" si="6"/>
        <v>19188</v>
      </c>
      <c r="T95" s="31">
        <v>-19188</v>
      </c>
      <c r="U95" s="73">
        <v>-113.17482880449208</v>
      </c>
      <c r="V95" s="62">
        <v>-130</v>
      </c>
      <c r="W95" s="8">
        <v>29</v>
      </c>
      <c r="X95" s="8">
        <v>10</v>
      </c>
      <c r="Y95" s="41">
        <v>39</v>
      </c>
      <c r="Z95" s="42">
        <v>0.23003013984652862</v>
      </c>
      <c r="AA95" s="8">
        <v>33</v>
      </c>
      <c r="AB95" s="32">
        <v>1.9464088756244728E-4</v>
      </c>
      <c r="AC95" s="43">
        <v>2480</v>
      </c>
      <c r="AD95" s="33">
        <v>1.4438331441213285E-2</v>
      </c>
      <c r="AE95" s="8"/>
      <c r="AF95" s="34">
        <v>169510</v>
      </c>
      <c r="AG95" s="35">
        <v>167166</v>
      </c>
      <c r="AH95" s="8">
        <v>5317</v>
      </c>
      <c r="AI95" s="8">
        <v>104566</v>
      </c>
      <c r="AJ95" s="8">
        <v>47159</v>
      </c>
      <c r="AK95" s="8">
        <v>1124</v>
      </c>
      <c r="AL95" s="8">
        <v>8310</v>
      </c>
      <c r="AM95" s="8">
        <v>690</v>
      </c>
      <c r="AN95" s="36">
        <v>0.98597995788678983</v>
      </c>
      <c r="AO95" s="37">
        <v>0.94499999999999995</v>
      </c>
      <c r="AP95" s="44">
        <v>4.0979957886789875E-2</v>
      </c>
      <c r="AQ95" s="45">
        <v>0.95564239674116902</v>
      </c>
      <c r="AR95" s="8">
        <v>60.8</v>
      </c>
      <c r="AS95" s="50">
        <v>61.8</v>
      </c>
      <c r="AT95" s="50">
        <v>-1</v>
      </c>
      <c r="AU95" s="28">
        <v>158166</v>
      </c>
      <c r="AV95" s="38">
        <v>0.946161300742974</v>
      </c>
      <c r="AW95" s="38">
        <v>3.1806707105511887E-2</v>
      </c>
      <c r="AX95" s="38">
        <v>0.6255219362789084</v>
      </c>
      <c r="AY95" s="38">
        <v>0.28210880202912075</v>
      </c>
      <c r="AZ95" s="38">
        <v>6.723855329433019E-3</v>
      </c>
      <c r="BA95" s="38">
        <v>4.9711065647320626E-2</v>
      </c>
      <c r="BB95" s="38">
        <v>4.127633609705323E-3</v>
      </c>
      <c r="BC95" s="31">
        <v>10163.692799999999</v>
      </c>
      <c r="BD95" s="50">
        <v>1.8878964936838707</v>
      </c>
      <c r="BE95" s="50">
        <v>2.52</v>
      </c>
      <c r="BF95" s="50">
        <v>0.63210350631612933</v>
      </c>
      <c r="BG95" s="8"/>
      <c r="BH95" s="58">
        <v>1928</v>
      </c>
      <c r="BI95" s="58">
        <v>1870</v>
      </c>
      <c r="BJ95" s="58">
        <v>1986</v>
      </c>
      <c r="BK95" s="28">
        <v>0</v>
      </c>
      <c r="BL95" s="28">
        <v>113.17482880449208</v>
      </c>
      <c r="BM95" s="40">
        <v>130</v>
      </c>
      <c r="BN95" s="28">
        <v>98.597995788678986</v>
      </c>
      <c r="BO95" s="28">
        <v>94.5</v>
      </c>
    </row>
    <row r="96" spans="1:67" x14ac:dyDescent="0.2">
      <c r="A96" s="29">
        <v>95</v>
      </c>
      <c r="B96" s="28">
        <v>93.891215857471536</v>
      </c>
      <c r="C96" s="65">
        <f t="shared" si="7"/>
        <v>0.93891215857471533</v>
      </c>
      <c r="D96" s="64">
        <v>60.9</v>
      </c>
      <c r="E96" s="27">
        <v>43903</v>
      </c>
      <c r="F96" s="28">
        <v>169510</v>
      </c>
      <c r="G96" s="29">
        <v>228</v>
      </c>
      <c r="H96" s="29">
        <v>33</v>
      </c>
      <c r="I96" s="3">
        <v>18</v>
      </c>
      <c r="J96" s="3">
        <v>22.5</v>
      </c>
      <c r="K96" s="3">
        <v>22.5</v>
      </c>
      <c r="L96" s="3">
        <f t="shared" si="5"/>
        <v>21</v>
      </c>
      <c r="M96" s="3">
        <f t="shared" si="4"/>
        <v>21</v>
      </c>
      <c r="N96" s="7">
        <v>2</v>
      </c>
      <c r="O96" s="5"/>
      <c r="P96" s="30">
        <v>59760</v>
      </c>
      <c r="Q96" s="48">
        <v>55070</v>
      </c>
      <c r="R96" s="48">
        <v>16060</v>
      </c>
      <c r="S96" s="71">
        <f t="shared" si="6"/>
        <v>20750</v>
      </c>
      <c r="T96" s="31">
        <v>-20750</v>
      </c>
      <c r="U96" s="73">
        <v>-122.4116571293729</v>
      </c>
      <c r="V96" s="62">
        <v>-130</v>
      </c>
      <c r="W96" s="8">
        <v>29</v>
      </c>
      <c r="X96" s="8">
        <v>10</v>
      </c>
      <c r="Y96" s="41">
        <v>39</v>
      </c>
      <c r="Z96" s="42">
        <v>0.23007492183352013</v>
      </c>
      <c r="AA96" s="8">
        <v>16</v>
      </c>
      <c r="AB96" s="32">
        <v>9.438971152144416E-5</v>
      </c>
      <c r="AC96" s="43">
        <v>2496</v>
      </c>
      <c r="AD96" s="33">
        <v>1.4531481966640468E-2</v>
      </c>
      <c r="AE96" s="8"/>
      <c r="AF96" s="34">
        <v>169494</v>
      </c>
      <c r="AG96" s="35">
        <v>159155</v>
      </c>
      <c r="AH96" s="8">
        <v>4663</v>
      </c>
      <c r="AI96" s="8">
        <v>97696</v>
      </c>
      <c r="AJ96" s="8">
        <v>45921</v>
      </c>
      <c r="AK96" s="8">
        <v>945</v>
      </c>
      <c r="AL96" s="8">
        <v>9420</v>
      </c>
      <c r="AM96" s="8">
        <v>510</v>
      </c>
      <c r="AN96" s="36">
        <v>0.93891215857471533</v>
      </c>
      <c r="AO96" s="37">
        <v>0.94499999999999995</v>
      </c>
      <c r="AP96" s="44">
        <v>-6.0878414252846236E-3</v>
      </c>
      <c r="AQ96" s="45">
        <v>0.95646002970255606</v>
      </c>
      <c r="AR96" s="8">
        <v>60.9</v>
      </c>
      <c r="AS96" s="50">
        <v>61.8</v>
      </c>
      <c r="AT96" s="50">
        <v>-0.89999999999999858</v>
      </c>
      <c r="AU96" s="28">
        <v>149225</v>
      </c>
      <c r="AV96" s="38">
        <v>0.93760799220885305</v>
      </c>
      <c r="AW96" s="38">
        <v>2.929848261129088E-2</v>
      </c>
      <c r="AX96" s="38">
        <v>0.61384185228236621</v>
      </c>
      <c r="AY96" s="38">
        <v>0.28853004932298704</v>
      </c>
      <c r="AZ96" s="38">
        <v>5.9376079922088534E-3</v>
      </c>
      <c r="BA96" s="38">
        <v>5.9187584430272375E-2</v>
      </c>
      <c r="BB96" s="38">
        <v>3.2044233608746189E-3</v>
      </c>
      <c r="BC96" s="31">
        <v>9692.5395000000008</v>
      </c>
      <c r="BD96" s="50">
        <v>2.1408218145512845</v>
      </c>
      <c r="BE96" s="50">
        <v>2.52</v>
      </c>
      <c r="BF96" s="50">
        <v>0.37917818544871551</v>
      </c>
      <c r="BG96" s="8"/>
      <c r="BH96" s="58">
        <v>1928</v>
      </c>
      <c r="BI96" s="58">
        <v>1870</v>
      </c>
      <c r="BJ96" s="58">
        <v>1986</v>
      </c>
      <c r="BK96" s="28">
        <v>0</v>
      </c>
      <c r="BL96" s="28">
        <v>122.4116571293729</v>
      </c>
      <c r="BM96" s="40">
        <v>130</v>
      </c>
      <c r="BN96" s="28">
        <v>93.891215857471536</v>
      </c>
      <c r="BO96" s="28">
        <v>94.5</v>
      </c>
    </row>
    <row r="97" spans="1:67" x14ac:dyDescent="0.2">
      <c r="A97" s="29">
        <v>96</v>
      </c>
      <c r="B97" s="28">
        <v>95.360897730893129</v>
      </c>
      <c r="C97" s="65">
        <f t="shared" si="7"/>
        <v>0.95360897730893124</v>
      </c>
      <c r="D97" s="64">
        <v>61</v>
      </c>
      <c r="E97" s="39">
        <v>43904</v>
      </c>
      <c r="F97" s="28">
        <v>169494</v>
      </c>
      <c r="G97" s="29">
        <v>229</v>
      </c>
      <c r="H97" s="29">
        <v>33</v>
      </c>
      <c r="I97" s="3">
        <v>17</v>
      </c>
      <c r="J97" s="3">
        <v>21.9</v>
      </c>
      <c r="K97" s="3">
        <v>21.9</v>
      </c>
      <c r="L97" s="3">
        <f t="shared" si="5"/>
        <v>20.266666666666666</v>
      </c>
      <c r="M97" s="3">
        <f t="shared" si="4"/>
        <v>20.266666666666666</v>
      </c>
      <c r="N97" s="7">
        <v>-2</v>
      </c>
      <c r="O97" s="5"/>
      <c r="P97" s="30">
        <v>55070</v>
      </c>
      <c r="Q97" s="48">
        <v>35466</v>
      </c>
      <c r="R97" s="48"/>
      <c r="S97" s="71">
        <f t="shared" si="6"/>
        <v>19604</v>
      </c>
      <c r="T97" s="31">
        <v>-19604</v>
      </c>
      <c r="U97" s="73">
        <v>-115.66191133609449</v>
      </c>
      <c r="V97" s="62">
        <v>-130</v>
      </c>
      <c r="W97" s="8">
        <v>28</v>
      </c>
      <c r="X97" s="8">
        <v>10</v>
      </c>
      <c r="Y97" s="41">
        <v>38</v>
      </c>
      <c r="Z97" s="42">
        <v>0.22419672672778979</v>
      </c>
      <c r="AA97" s="8">
        <v>14</v>
      </c>
      <c r="AB97" s="32">
        <v>8.2598794057606761E-5</v>
      </c>
      <c r="AC97" s="43">
        <v>2510</v>
      </c>
      <c r="AD97" s="33">
        <v>1.4612988676389252E-2</v>
      </c>
      <c r="AE97" s="8"/>
      <c r="AF97" s="34">
        <v>169480</v>
      </c>
      <c r="AG97" s="35">
        <v>161631</v>
      </c>
      <c r="AH97" s="8">
        <v>4679</v>
      </c>
      <c r="AI97" s="8">
        <v>98627</v>
      </c>
      <c r="AJ97" s="8">
        <v>47246</v>
      </c>
      <c r="AK97" s="8">
        <v>1179</v>
      </c>
      <c r="AL97" s="8">
        <v>9420</v>
      </c>
      <c r="AM97" s="8">
        <v>480</v>
      </c>
      <c r="AN97" s="36">
        <v>0.95360897730893124</v>
      </c>
      <c r="AO97" s="37">
        <v>0.94499999999999995</v>
      </c>
      <c r="AP97" s="44">
        <v>8.6089773089312871E-3</v>
      </c>
      <c r="AQ97" s="45">
        <v>0.95648035328199466</v>
      </c>
      <c r="AR97" s="8">
        <v>61</v>
      </c>
      <c r="AS97" s="50">
        <v>61.8</v>
      </c>
      <c r="AT97" s="50">
        <v>-0.79999999999999716</v>
      </c>
      <c r="AU97" s="28">
        <v>151731</v>
      </c>
      <c r="AV97" s="38">
        <v>0.93874937357313881</v>
      </c>
      <c r="AW97" s="38">
        <v>2.8948654651644794E-2</v>
      </c>
      <c r="AX97" s="38">
        <v>0.61019853864667051</v>
      </c>
      <c r="AY97" s="38">
        <v>0.29230778749126096</v>
      </c>
      <c r="AZ97" s="38">
        <v>7.2943927835625588E-3</v>
      </c>
      <c r="BA97" s="38">
        <v>5.8280899084952764E-2</v>
      </c>
      <c r="BB97" s="38">
        <v>2.969727341908421E-3</v>
      </c>
      <c r="BC97" s="31">
        <v>9859.491</v>
      </c>
      <c r="BD97" s="50">
        <v>1.9883379375263897</v>
      </c>
      <c r="BE97" s="50">
        <v>2.52</v>
      </c>
      <c r="BF97" s="50">
        <v>0.53166206247361036</v>
      </c>
      <c r="BG97" s="8"/>
      <c r="BH97" s="58">
        <v>1928</v>
      </c>
      <c r="BI97" s="58">
        <v>1870</v>
      </c>
      <c r="BJ97" s="58">
        <v>1986</v>
      </c>
      <c r="BK97" s="28">
        <v>0</v>
      </c>
      <c r="BL97" s="28">
        <v>115.66191133609449</v>
      </c>
      <c r="BM97" s="40">
        <v>130</v>
      </c>
      <c r="BN97" s="28">
        <v>95.360897730893129</v>
      </c>
      <c r="BO97" s="28">
        <v>94.5</v>
      </c>
    </row>
    <row r="98" spans="1:67" x14ac:dyDescent="0.2">
      <c r="A98" s="29">
        <v>97</v>
      </c>
      <c r="B98" s="28">
        <v>95.938753835260798</v>
      </c>
      <c r="C98" s="65">
        <f t="shared" si="7"/>
        <v>0.95938753835260793</v>
      </c>
      <c r="D98" s="64">
        <v>60.8</v>
      </c>
      <c r="E98" s="27">
        <v>43905</v>
      </c>
      <c r="F98" s="28">
        <v>169480</v>
      </c>
      <c r="G98" s="29">
        <v>230</v>
      </c>
      <c r="H98" s="29">
        <v>33</v>
      </c>
      <c r="I98" s="3">
        <v>17</v>
      </c>
      <c r="J98" s="3">
        <v>21.9</v>
      </c>
      <c r="K98" s="3">
        <v>21.9</v>
      </c>
      <c r="L98" s="3">
        <f t="shared" si="5"/>
        <v>20.266666666666666</v>
      </c>
      <c r="M98" s="3">
        <f t="shared" si="4"/>
        <v>20.266666666666666</v>
      </c>
      <c r="N98" s="7">
        <v>2</v>
      </c>
      <c r="O98" s="5"/>
      <c r="P98" s="30">
        <v>35466</v>
      </c>
      <c r="Q98" s="48">
        <v>15560</v>
      </c>
      <c r="R98" s="48"/>
      <c r="S98" s="71">
        <f t="shared" si="6"/>
        <v>19906</v>
      </c>
      <c r="T98" s="31">
        <v>-19906</v>
      </c>
      <c r="U98" s="73">
        <v>-117.45338683030445</v>
      </c>
      <c r="V98" s="62">
        <v>-130</v>
      </c>
      <c r="W98" s="8">
        <v>26</v>
      </c>
      <c r="X98" s="8">
        <v>10</v>
      </c>
      <c r="Y98" s="41">
        <v>36</v>
      </c>
      <c r="Z98" s="42">
        <v>0.21241444418220437</v>
      </c>
      <c r="AA98" s="8">
        <v>19</v>
      </c>
      <c r="AB98" s="32">
        <v>1.1210762331838565E-4</v>
      </c>
      <c r="AC98" s="43">
        <v>2529</v>
      </c>
      <c r="AD98" s="33">
        <v>1.4723604925334031E-2</v>
      </c>
      <c r="AE98" s="8"/>
      <c r="AF98" s="34">
        <v>169461</v>
      </c>
      <c r="AG98" s="35">
        <v>162597</v>
      </c>
      <c r="AH98" s="8">
        <v>4764</v>
      </c>
      <c r="AI98" s="8">
        <v>100214</v>
      </c>
      <c r="AJ98" s="8">
        <v>46846</v>
      </c>
      <c r="AK98" s="8">
        <v>933</v>
      </c>
      <c r="AL98" s="8">
        <v>9420</v>
      </c>
      <c r="AM98" s="8">
        <v>420</v>
      </c>
      <c r="AN98" s="36">
        <v>0.95938753835260793</v>
      </c>
      <c r="AO98" s="37">
        <v>0.94499999999999995</v>
      </c>
      <c r="AP98" s="44">
        <v>1.4387538352607976E-2</v>
      </c>
      <c r="AQ98" s="45">
        <v>0.96096326989613812</v>
      </c>
      <c r="AR98" s="8">
        <v>60.8</v>
      </c>
      <c r="AS98" s="50">
        <v>61.8</v>
      </c>
      <c r="AT98" s="50">
        <v>-1</v>
      </c>
      <c r="AU98" s="28">
        <v>152757</v>
      </c>
      <c r="AV98" s="38">
        <v>0.93948227827081676</v>
      </c>
      <c r="AW98" s="38">
        <v>2.9299433568885036E-2</v>
      </c>
      <c r="AX98" s="38">
        <v>0.61633363469190694</v>
      </c>
      <c r="AY98" s="38">
        <v>0.28811109676070285</v>
      </c>
      <c r="AZ98" s="38">
        <v>5.7381132493219428E-3</v>
      </c>
      <c r="BA98" s="38">
        <v>5.7934648240742452E-2</v>
      </c>
      <c r="BB98" s="38">
        <v>2.5830734884407461E-3</v>
      </c>
      <c r="BC98" s="31">
        <v>9885.8976000000002</v>
      </c>
      <c r="BD98" s="50">
        <v>2.0135753783247763</v>
      </c>
      <c r="BE98" s="50">
        <v>2.52</v>
      </c>
      <c r="BF98" s="50">
        <v>0.50642462167522373</v>
      </c>
      <c r="BG98" s="8"/>
      <c r="BH98" s="58">
        <v>1928</v>
      </c>
      <c r="BI98" s="58">
        <v>1870</v>
      </c>
      <c r="BJ98" s="58">
        <v>1986</v>
      </c>
      <c r="BK98" s="28">
        <v>0</v>
      </c>
      <c r="BL98" s="28">
        <v>117.45338683030445</v>
      </c>
      <c r="BM98" s="40">
        <v>130</v>
      </c>
      <c r="BN98" s="28">
        <v>95.938753835260798</v>
      </c>
      <c r="BO98" s="28">
        <v>94.5</v>
      </c>
    </row>
    <row r="99" spans="1:67" x14ac:dyDescent="0.2">
      <c r="A99" s="29">
        <v>98</v>
      </c>
      <c r="B99" s="28">
        <v>94.850732616944313</v>
      </c>
      <c r="C99" s="65">
        <f t="shared" si="7"/>
        <v>0.94850732616944311</v>
      </c>
      <c r="D99" s="64">
        <v>60.9</v>
      </c>
      <c r="E99" s="39">
        <v>43906</v>
      </c>
      <c r="F99" s="28">
        <v>169461</v>
      </c>
      <c r="G99" s="29">
        <v>231</v>
      </c>
      <c r="H99" s="29">
        <v>33</v>
      </c>
      <c r="I99" s="3">
        <v>18</v>
      </c>
      <c r="J99" s="3">
        <v>22</v>
      </c>
      <c r="K99" s="3">
        <v>22</v>
      </c>
      <c r="L99" s="3">
        <f t="shared" si="5"/>
        <v>20.666666666666668</v>
      </c>
      <c r="M99" s="3">
        <f t="shared" si="4"/>
        <v>20.666666666666668</v>
      </c>
      <c r="N99" s="7">
        <v>4</v>
      </c>
      <c r="O99" s="5"/>
      <c r="P99" s="30">
        <v>15560</v>
      </c>
      <c r="Q99" s="48">
        <v>26720</v>
      </c>
      <c r="R99" s="48">
        <v>32149</v>
      </c>
      <c r="S99" s="71">
        <f t="shared" si="6"/>
        <v>20989</v>
      </c>
      <c r="T99" s="31">
        <v>-20989</v>
      </c>
      <c r="U99" s="73">
        <v>-123.85740671895009</v>
      </c>
      <c r="V99" s="62">
        <v>-130</v>
      </c>
      <c r="W99" s="8">
        <v>27</v>
      </c>
      <c r="X99" s="8">
        <v>13</v>
      </c>
      <c r="Y99" s="41">
        <v>40</v>
      </c>
      <c r="Z99" s="42">
        <v>0.23604251125627726</v>
      </c>
      <c r="AA99" s="8">
        <v>31</v>
      </c>
      <c r="AB99" s="32">
        <v>1.8293294622361489E-4</v>
      </c>
      <c r="AC99" s="43">
        <v>2560</v>
      </c>
      <c r="AD99" s="33">
        <v>1.4904084068349198E-2</v>
      </c>
      <c r="AE99" s="8"/>
      <c r="AF99" s="34">
        <v>169430</v>
      </c>
      <c r="AG99" s="35">
        <v>160735</v>
      </c>
      <c r="AH99" s="8">
        <v>9787</v>
      </c>
      <c r="AI99" s="8">
        <v>94888</v>
      </c>
      <c r="AJ99" s="8">
        <v>47384</v>
      </c>
      <c r="AK99" s="8">
        <v>1176</v>
      </c>
      <c r="AL99" s="8">
        <v>7020</v>
      </c>
      <c r="AM99" s="8">
        <v>480</v>
      </c>
      <c r="AN99" s="36">
        <v>0.94850732616944311</v>
      </c>
      <c r="AO99" s="37">
        <v>0.94499999999999995</v>
      </c>
      <c r="AP99" s="44">
        <v>3.507326169443159E-3</v>
      </c>
      <c r="AQ99" s="45">
        <v>0.94780437609490154</v>
      </c>
      <c r="AR99" s="8">
        <v>60.9</v>
      </c>
      <c r="AS99" s="50">
        <v>61.8</v>
      </c>
      <c r="AT99" s="50">
        <v>-0.89999999999999858</v>
      </c>
      <c r="AU99" s="28">
        <v>153235</v>
      </c>
      <c r="AV99" s="38">
        <v>0.9533393473730053</v>
      </c>
      <c r="AW99" s="38">
        <v>6.0889040968053004E-2</v>
      </c>
      <c r="AX99" s="38">
        <v>0.59033813419603698</v>
      </c>
      <c r="AY99" s="38">
        <v>0.29479578187700251</v>
      </c>
      <c r="AZ99" s="38">
        <v>7.3163903319127758E-3</v>
      </c>
      <c r="BA99" s="38">
        <v>4.3674370858867079E-2</v>
      </c>
      <c r="BB99" s="38">
        <v>2.9862817681276634E-3</v>
      </c>
      <c r="BC99" s="31">
        <v>9788.7615000000005</v>
      </c>
      <c r="BD99" s="50">
        <v>2.1441936244947839</v>
      </c>
      <c r="BE99" s="50">
        <v>2.52</v>
      </c>
      <c r="BF99" s="50">
        <v>0.37580637550521612</v>
      </c>
      <c r="BG99" s="8">
        <v>1825</v>
      </c>
      <c r="BH99" s="58">
        <v>1928</v>
      </c>
      <c r="BI99" s="58">
        <v>1870</v>
      </c>
      <c r="BJ99" s="58">
        <v>1986</v>
      </c>
      <c r="BK99" s="28">
        <v>-103</v>
      </c>
      <c r="BL99" s="28">
        <v>123.85740671895009</v>
      </c>
      <c r="BM99" s="40">
        <v>130</v>
      </c>
      <c r="BN99" s="28">
        <v>94.850732616944313</v>
      </c>
      <c r="BO99" s="28">
        <v>94.5</v>
      </c>
    </row>
    <row r="100" spans="1:67" x14ac:dyDescent="0.2">
      <c r="A100" s="29">
        <v>99</v>
      </c>
      <c r="B100" s="28">
        <v>95.499026146491175</v>
      </c>
      <c r="C100" s="65">
        <f t="shared" si="7"/>
        <v>0.95499026146491173</v>
      </c>
      <c r="D100" s="64">
        <v>61</v>
      </c>
      <c r="E100" s="27">
        <v>43907</v>
      </c>
      <c r="F100" s="28">
        <v>169430</v>
      </c>
      <c r="G100" s="29">
        <v>232</v>
      </c>
      <c r="H100" s="29">
        <v>34</v>
      </c>
      <c r="I100" s="3">
        <v>18</v>
      </c>
      <c r="J100" s="3">
        <v>22.3</v>
      </c>
      <c r="K100" s="3">
        <v>22.3</v>
      </c>
      <c r="L100" s="3">
        <f t="shared" si="5"/>
        <v>20.866666666666664</v>
      </c>
      <c r="M100" s="3">
        <f t="shared" si="4"/>
        <v>20.866666666666664</v>
      </c>
      <c r="N100" s="7">
        <v>4</v>
      </c>
      <c r="O100" s="5"/>
      <c r="P100" s="30">
        <v>26720</v>
      </c>
      <c r="Q100" s="48">
        <v>35830</v>
      </c>
      <c r="R100" s="48">
        <v>32143</v>
      </c>
      <c r="S100" s="71">
        <f t="shared" si="6"/>
        <v>23033</v>
      </c>
      <c r="T100" s="31">
        <v>-23033</v>
      </c>
      <c r="U100" s="73">
        <v>-135.94404768931122</v>
      </c>
      <c r="V100" s="62">
        <v>-130</v>
      </c>
      <c r="W100" s="8">
        <v>25</v>
      </c>
      <c r="X100" s="8">
        <v>13</v>
      </c>
      <c r="Y100" s="41">
        <v>38</v>
      </c>
      <c r="Z100" s="42">
        <v>0.22428141415333766</v>
      </c>
      <c r="AA100" s="8">
        <v>23</v>
      </c>
      <c r="AB100" s="32">
        <v>1.3574927698754648E-4</v>
      </c>
      <c r="AC100" s="43">
        <v>2583</v>
      </c>
      <c r="AD100" s="33">
        <v>1.5037987948650773E-2</v>
      </c>
      <c r="AE100" s="8"/>
      <c r="AF100" s="34">
        <v>169407</v>
      </c>
      <c r="AG100" s="35">
        <v>161804</v>
      </c>
      <c r="AH100" s="8">
        <v>11655</v>
      </c>
      <c r="AI100" s="8">
        <v>91823</v>
      </c>
      <c r="AJ100" s="8">
        <v>48991</v>
      </c>
      <c r="AK100" s="8">
        <v>1235</v>
      </c>
      <c r="AL100" s="8">
        <v>7530</v>
      </c>
      <c r="AM100" s="8">
        <v>570</v>
      </c>
      <c r="AN100" s="36">
        <v>0.95499026146491173</v>
      </c>
      <c r="AO100" s="37">
        <v>0.94399999999999995</v>
      </c>
      <c r="AP100" s="44">
        <v>1.0990261464911777E-2</v>
      </c>
      <c r="AQ100" s="45">
        <v>0.95574074565182643</v>
      </c>
      <c r="AR100" s="8">
        <v>61</v>
      </c>
      <c r="AS100" s="50">
        <v>62.1</v>
      </c>
      <c r="AT100" s="50">
        <v>-1.1000000000000014</v>
      </c>
      <c r="AU100" s="28">
        <v>153704</v>
      </c>
      <c r="AV100" s="38">
        <v>0.94993943289411886</v>
      </c>
      <c r="AW100" s="38">
        <v>7.203159378012905E-2</v>
      </c>
      <c r="AX100" s="38">
        <v>0.5674952411559665</v>
      </c>
      <c r="AY100" s="38">
        <v>0.30277990655360809</v>
      </c>
      <c r="AZ100" s="38">
        <v>7.6326914044152188E-3</v>
      </c>
      <c r="BA100" s="38">
        <v>4.6537786457689551E-2</v>
      </c>
      <c r="BB100" s="38">
        <v>3.5227806481916393E-3</v>
      </c>
      <c r="BC100" s="31">
        <v>9870.0439999999999</v>
      </c>
      <c r="BD100" s="50">
        <v>2.3336268815012375</v>
      </c>
      <c r="BE100" s="50">
        <v>2.5</v>
      </c>
      <c r="BF100" s="50">
        <v>0.16637311849876246</v>
      </c>
      <c r="BG100" s="8"/>
      <c r="BH100" s="58">
        <v>1931</v>
      </c>
      <c r="BI100" s="58">
        <v>1873</v>
      </c>
      <c r="BJ100" s="58">
        <v>1989</v>
      </c>
      <c r="BK100" s="28">
        <v>0</v>
      </c>
      <c r="BL100" s="28">
        <v>135.94404768931122</v>
      </c>
      <c r="BM100" s="40">
        <v>130</v>
      </c>
      <c r="BN100" s="28">
        <v>95.499026146491175</v>
      </c>
      <c r="BO100" s="28">
        <v>94.399999999999991</v>
      </c>
    </row>
    <row r="101" spans="1:67" x14ac:dyDescent="0.2">
      <c r="A101" s="29">
        <v>100</v>
      </c>
      <c r="B101" s="28">
        <v>95.385668833047049</v>
      </c>
      <c r="C101" s="65">
        <f t="shared" si="7"/>
        <v>0.95385668833047044</v>
      </c>
      <c r="D101" s="64">
        <v>61.1</v>
      </c>
      <c r="E101" s="39">
        <v>43908</v>
      </c>
      <c r="F101" s="28">
        <v>169407</v>
      </c>
      <c r="G101" s="29">
        <v>233</v>
      </c>
      <c r="H101" s="29">
        <v>34</v>
      </c>
      <c r="I101" s="3">
        <v>18</v>
      </c>
      <c r="J101" s="3">
        <v>22.3</v>
      </c>
      <c r="K101" s="3">
        <v>22.3</v>
      </c>
      <c r="L101" s="3">
        <f t="shared" si="5"/>
        <v>20.866666666666664</v>
      </c>
      <c r="M101" s="3">
        <f t="shared" si="4"/>
        <v>20.866666666666664</v>
      </c>
      <c r="N101" s="7">
        <v>4</v>
      </c>
      <c r="O101" s="5"/>
      <c r="P101" s="30">
        <v>35830</v>
      </c>
      <c r="Q101" s="48">
        <v>48270</v>
      </c>
      <c r="R101" s="48">
        <v>32158</v>
      </c>
      <c r="S101" s="71">
        <f t="shared" si="6"/>
        <v>19718</v>
      </c>
      <c r="T101" s="31">
        <v>-19718</v>
      </c>
      <c r="U101" s="73">
        <v>-116.39424581038564</v>
      </c>
      <c r="V101" s="62">
        <v>-130</v>
      </c>
      <c r="W101" s="8">
        <v>27</v>
      </c>
      <c r="X101" s="8">
        <v>11</v>
      </c>
      <c r="Y101" s="41">
        <v>38</v>
      </c>
      <c r="Z101" s="42">
        <v>0.22431186432673975</v>
      </c>
      <c r="AA101" s="8">
        <v>24</v>
      </c>
      <c r="AB101" s="32">
        <v>1.4167065115373037E-4</v>
      </c>
      <c r="AC101" s="43">
        <v>2607</v>
      </c>
      <c r="AD101" s="33">
        <v>1.5177713736791547E-2</v>
      </c>
      <c r="AE101" s="8"/>
      <c r="AF101" s="34">
        <v>169383</v>
      </c>
      <c r="AG101" s="35">
        <v>161590</v>
      </c>
      <c r="AH101" s="8">
        <v>4317</v>
      </c>
      <c r="AI101" s="8">
        <v>97035</v>
      </c>
      <c r="AJ101" s="8">
        <v>49625</v>
      </c>
      <c r="AK101" s="8">
        <v>1133</v>
      </c>
      <c r="AL101" s="8">
        <v>8850</v>
      </c>
      <c r="AM101" s="8">
        <v>630</v>
      </c>
      <c r="AN101" s="36">
        <v>0.95385668833047044</v>
      </c>
      <c r="AO101" s="37">
        <v>0.94399999999999995</v>
      </c>
      <c r="AP101" s="44">
        <v>9.8566883304704866E-3</v>
      </c>
      <c r="AQ101" s="45">
        <v>0.95646327258398123</v>
      </c>
      <c r="AR101" s="8">
        <v>61.1</v>
      </c>
      <c r="AS101" s="50">
        <v>62.1</v>
      </c>
      <c r="AT101" s="50">
        <v>-1</v>
      </c>
      <c r="AU101" s="28">
        <v>152110</v>
      </c>
      <c r="AV101" s="38">
        <v>0.94133300327990599</v>
      </c>
      <c r="AW101" s="38">
        <v>2.6715762113992202E-2</v>
      </c>
      <c r="AX101" s="38">
        <v>0.60050126864286157</v>
      </c>
      <c r="AY101" s="38">
        <v>0.30710440002475403</v>
      </c>
      <c r="AZ101" s="38">
        <v>7.0115724982981621E-3</v>
      </c>
      <c r="BA101" s="38">
        <v>5.4768240608948575E-2</v>
      </c>
      <c r="BB101" s="38">
        <v>3.8987561111454919E-3</v>
      </c>
      <c r="BC101" s="31">
        <v>9873.1489999999994</v>
      </c>
      <c r="BD101" s="50">
        <v>1.9971338425055676</v>
      </c>
      <c r="BE101" s="50">
        <v>2.5</v>
      </c>
      <c r="BF101" s="50">
        <v>0.50286615749443242</v>
      </c>
      <c r="BG101" s="8"/>
      <c r="BH101" s="58">
        <v>1931</v>
      </c>
      <c r="BI101" s="58">
        <v>1873</v>
      </c>
      <c r="BJ101" s="58">
        <v>1989</v>
      </c>
      <c r="BK101" s="28">
        <v>0</v>
      </c>
      <c r="BL101" s="28">
        <v>116.39424581038564</v>
      </c>
      <c r="BM101" s="40">
        <v>130</v>
      </c>
      <c r="BN101" s="28">
        <v>95.385668833047049</v>
      </c>
      <c r="BO101" s="28">
        <v>94.399999999999991</v>
      </c>
    </row>
    <row r="102" spans="1:67" x14ac:dyDescent="0.2">
      <c r="A102" s="29">
        <v>101</v>
      </c>
      <c r="B102" s="28">
        <v>92.617913249853885</v>
      </c>
      <c r="C102" s="65">
        <f t="shared" si="7"/>
        <v>0.92617913249853889</v>
      </c>
      <c r="D102" s="64">
        <v>61.1</v>
      </c>
      <c r="E102" s="27">
        <v>43909</v>
      </c>
      <c r="F102" s="28">
        <v>169383</v>
      </c>
      <c r="G102" s="29">
        <v>234</v>
      </c>
      <c r="H102" s="29">
        <v>34</v>
      </c>
      <c r="I102" s="3">
        <v>18</v>
      </c>
      <c r="J102" s="3">
        <v>22.3</v>
      </c>
      <c r="K102" s="3">
        <v>22.3</v>
      </c>
      <c r="L102" s="3">
        <f t="shared" si="5"/>
        <v>20.866666666666664</v>
      </c>
      <c r="M102" s="3">
        <f t="shared" si="4"/>
        <v>20.866666666666664</v>
      </c>
      <c r="N102" s="7">
        <v>4</v>
      </c>
      <c r="O102" s="5"/>
      <c r="P102" s="30">
        <v>48270</v>
      </c>
      <c r="Q102" s="48">
        <v>59350</v>
      </c>
      <c r="R102" s="48">
        <v>32113</v>
      </c>
      <c r="S102" s="71">
        <f t="shared" si="6"/>
        <v>21033</v>
      </c>
      <c r="T102" s="31">
        <v>-21033</v>
      </c>
      <c r="U102" s="73">
        <v>-124.17420874585999</v>
      </c>
      <c r="V102" s="62">
        <v>-130</v>
      </c>
      <c r="W102" s="8">
        <v>28</v>
      </c>
      <c r="X102" s="8">
        <v>11</v>
      </c>
      <c r="Y102" s="41">
        <v>39</v>
      </c>
      <c r="Z102" s="42">
        <v>0.23024742742778201</v>
      </c>
      <c r="AA102" s="8">
        <v>29</v>
      </c>
      <c r="AB102" s="32">
        <v>1.7120962552322251E-4</v>
      </c>
      <c r="AC102" s="43">
        <v>2636</v>
      </c>
      <c r="AD102" s="33">
        <v>1.5346549064128315E-2</v>
      </c>
      <c r="AE102" s="8"/>
      <c r="AF102" s="34">
        <v>169354</v>
      </c>
      <c r="AG102" s="35">
        <v>156879</v>
      </c>
      <c r="AH102" s="8">
        <v>4328</v>
      </c>
      <c r="AI102" s="8">
        <v>96910</v>
      </c>
      <c r="AJ102" s="8">
        <v>46890</v>
      </c>
      <c r="AK102" s="8">
        <v>1221</v>
      </c>
      <c r="AL102" s="8">
        <v>7050</v>
      </c>
      <c r="AM102" s="8">
        <v>480</v>
      </c>
      <c r="AN102" s="36">
        <v>0.92617913249853878</v>
      </c>
      <c r="AO102" s="37">
        <v>0.94399999999999995</v>
      </c>
      <c r="AP102" s="44">
        <v>-1.7820867501461168E-2</v>
      </c>
      <c r="AQ102" s="45">
        <v>0.94792029752851692</v>
      </c>
      <c r="AR102" s="8">
        <v>61.1</v>
      </c>
      <c r="AS102" s="50">
        <v>62.1</v>
      </c>
      <c r="AT102" s="50">
        <v>-1</v>
      </c>
      <c r="AU102" s="28">
        <v>149349</v>
      </c>
      <c r="AV102" s="38">
        <v>0.95200122387317609</v>
      </c>
      <c r="AW102" s="38">
        <v>2.7588141178870339E-2</v>
      </c>
      <c r="AX102" s="38">
        <v>0.61773723697881811</v>
      </c>
      <c r="AY102" s="38">
        <v>0.29889277723595892</v>
      </c>
      <c r="AZ102" s="38">
        <v>7.7830684795288088E-3</v>
      </c>
      <c r="BA102" s="38">
        <v>4.4939093186468555E-2</v>
      </c>
      <c r="BB102" s="38">
        <v>3.0596829403553055E-3</v>
      </c>
      <c r="BC102" s="31">
        <v>9585.3068999999996</v>
      </c>
      <c r="BD102" s="50">
        <v>2.1942959385056309</v>
      </c>
      <c r="BE102" s="50">
        <v>2.5</v>
      </c>
      <c r="BF102" s="50">
        <v>0.30570406149436913</v>
      </c>
      <c r="BG102" s="8"/>
      <c r="BH102" s="58">
        <v>1931</v>
      </c>
      <c r="BI102" s="58">
        <v>1873</v>
      </c>
      <c r="BJ102" s="58">
        <v>1989</v>
      </c>
      <c r="BK102" s="28">
        <v>0</v>
      </c>
      <c r="BL102" s="28">
        <v>124.17420874585999</v>
      </c>
      <c r="BM102" s="40">
        <v>130</v>
      </c>
      <c r="BN102" s="28">
        <v>92.617913249853885</v>
      </c>
      <c r="BO102" s="28">
        <v>94.399999999999991</v>
      </c>
    </row>
    <row r="103" spans="1:67" x14ac:dyDescent="0.2">
      <c r="A103" s="29">
        <v>102</v>
      </c>
      <c r="B103" s="28">
        <v>94.197952218430032</v>
      </c>
      <c r="C103" s="65">
        <f t="shared" si="7"/>
        <v>0.94197952218430037</v>
      </c>
      <c r="D103" s="64">
        <v>61.2</v>
      </c>
      <c r="E103" s="39">
        <v>43910</v>
      </c>
      <c r="F103" s="28">
        <v>169354</v>
      </c>
      <c r="G103" s="29">
        <v>235</v>
      </c>
      <c r="H103" s="29">
        <v>34</v>
      </c>
      <c r="I103" s="3">
        <v>18</v>
      </c>
      <c r="J103" s="3">
        <v>22.7</v>
      </c>
      <c r="K103" s="3">
        <v>22.7</v>
      </c>
      <c r="L103" s="3">
        <f t="shared" si="5"/>
        <v>21.133333333333336</v>
      </c>
      <c r="M103" s="3">
        <f t="shared" si="4"/>
        <v>21.133333333333336</v>
      </c>
      <c r="N103" s="7">
        <v>6</v>
      </c>
      <c r="O103" s="5"/>
      <c r="P103" s="30">
        <v>59350</v>
      </c>
      <c r="Q103" s="48">
        <v>56015</v>
      </c>
      <c r="R103" s="48">
        <v>16072</v>
      </c>
      <c r="S103" s="71">
        <f t="shared" si="6"/>
        <v>19407</v>
      </c>
      <c r="T103" s="31">
        <v>-19407</v>
      </c>
      <c r="U103" s="73">
        <v>-114.59428180025273</v>
      </c>
      <c r="V103" s="62">
        <v>-130</v>
      </c>
      <c r="W103" s="8">
        <v>31</v>
      </c>
      <c r="X103" s="8">
        <v>11</v>
      </c>
      <c r="Y103" s="41">
        <v>42</v>
      </c>
      <c r="Z103" s="42">
        <v>0.24800122819655868</v>
      </c>
      <c r="AA103" s="8">
        <v>20</v>
      </c>
      <c r="AB103" s="32">
        <v>1.1809582295074223E-4</v>
      </c>
      <c r="AC103" s="43">
        <v>2656</v>
      </c>
      <c r="AD103" s="33">
        <v>1.5462987220912293E-2</v>
      </c>
      <c r="AE103" s="8"/>
      <c r="AF103" s="34">
        <v>169334</v>
      </c>
      <c r="AG103" s="35">
        <v>159528</v>
      </c>
      <c r="AH103" s="8">
        <v>4034</v>
      </c>
      <c r="AI103" s="8">
        <v>93808</v>
      </c>
      <c r="AJ103" s="8">
        <v>48658</v>
      </c>
      <c r="AK103" s="8">
        <v>1148</v>
      </c>
      <c r="AL103" s="8">
        <v>11340</v>
      </c>
      <c r="AM103" s="8">
        <v>540</v>
      </c>
      <c r="AN103" s="36">
        <v>0.94197952218430037</v>
      </c>
      <c r="AO103" s="37">
        <v>0.94399999999999995</v>
      </c>
      <c r="AP103" s="44">
        <v>-2.020477815699584E-3</v>
      </c>
      <c r="AQ103" s="45">
        <v>0.94835849232988623</v>
      </c>
      <c r="AR103" s="8">
        <v>61.2</v>
      </c>
      <c r="AS103" s="50">
        <v>62.1</v>
      </c>
      <c r="AT103" s="50">
        <v>-0.89999999999999858</v>
      </c>
      <c r="AU103" s="28">
        <v>147648</v>
      </c>
      <c r="AV103" s="38">
        <v>0.92553031442756128</v>
      </c>
      <c r="AW103" s="38">
        <v>2.5287096935961085E-2</v>
      </c>
      <c r="AX103" s="38">
        <v>0.5880347023719974</v>
      </c>
      <c r="AY103" s="38">
        <v>0.30501228624442106</v>
      </c>
      <c r="AZ103" s="38">
        <v>7.1962288751817862E-3</v>
      </c>
      <c r="BA103" s="38">
        <v>7.1084699864600573E-2</v>
      </c>
      <c r="BB103" s="38">
        <v>3.3849857078381224E-3</v>
      </c>
      <c r="BC103" s="31">
        <v>9763.1135999999988</v>
      </c>
      <c r="BD103" s="50">
        <v>1.987787994190706</v>
      </c>
      <c r="BE103" s="50">
        <v>2.5</v>
      </c>
      <c r="BF103" s="50">
        <v>0.51221200580929405</v>
      </c>
      <c r="BG103" s="8"/>
      <c r="BH103" s="58">
        <v>1931</v>
      </c>
      <c r="BI103" s="58">
        <v>1873</v>
      </c>
      <c r="BJ103" s="58">
        <v>1989</v>
      </c>
      <c r="BK103" s="28">
        <v>0</v>
      </c>
      <c r="BL103" s="28">
        <v>114.59428180025273</v>
      </c>
      <c r="BM103" s="40">
        <v>130</v>
      </c>
      <c r="BN103" s="28">
        <v>94.197952218430032</v>
      </c>
      <c r="BO103" s="28">
        <v>94.399999999999991</v>
      </c>
    </row>
    <row r="104" spans="1:67" x14ac:dyDescent="0.2">
      <c r="A104" s="29">
        <v>103</v>
      </c>
      <c r="B104" s="28">
        <v>95.383089042956527</v>
      </c>
      <c r="C104" s="65">
        <f t="shared" si="7"/>
        <v>0.95383089042956526</v>
      </c>
      <c r="D104" s="64">
        <v>61.1</v>
      </c>
      <c r="E104" s="27">
        <v>43911</v>
      </c>
      <c r="F104" s="28">
        <v>169334</v>
      </c>
      <c r="G104" s="29">
        <v>236</v>
      </c>
      <c r="H104" s="29">
        <v>34</v>
      </c>
      <c r="I104" s="3">
        <v>17</v>
      </c>
      <c r="J104" s="3">
        <v>21.1</v>
      </c>
      <c r="K104" s="3">
        <v>21.1</v>
      </c>
      <c r="L104" s="3">
        <f t="shared" si="5"/>
        <v>19.733333333333334</v>
      </c>
      <c r="M104" s="3">
        <f t="shared" si="4"/>
        <v>19.733333333333334</v>
      </c>
      <c r="N104" s="7">
        <v>0</v>
      </c>
      <c r="O104" s="5"/>
      <c r="P104" s="30">
        <v>56015</v>
      </c>
      <c r="Q104" s="48">
        <v>39085</v>
      </c>
      <c r="R104" s="48"/>
      <c r="S104" s="71">
        <f t="shared" si="6"/>
        <v>16930</v>
      </c>
      <c r="T104" s="31">
        <v>-16930</v>
      </c>
      <c r="U104" s="73">
        <v>-99.979921338892368</v>
      </c>
      <c r="V104" s="62">
        <v>-130</v>
      </c>
      <c r="W104" s="8">
        <v>30</v>
      </c>
      <c r="X104" s="8">
        <v>10</v>
      </c>
      <c r="Y104" s="41">
        <v>40</v>
      </c>
      <c r="Z104" s="42">
        <v>0.23621954244274629</v>
      </c>
      <c r="AA104" s="8">
        <v>16</v>
      </c>
      <c r="AB104" s="32">
        <v>9.4487816977098513E-5</v>
      </c>
      <c r="AC104" s="43">
        <v>2672</v>
      </c>
      <c r="AD104" s="33">
        <v>1.5556137746339476E-2</v>
      </c>
      <c r="AE104" s="8"/>
      <c r="AF104" s="34">
        <v>169318</v>
      </c>
      <c r="AG104" s="35">
        <v>161516</v>
      </c>
      <c r="AH104" s="8">
        <v>4313</v>
      </c>
      <c r="AI104" s="8">
        <v>97374</v>
      </c>
      <c r="AJ104" s="8">
        <v>48616</v>
      </c>
      <c r="AK104" s="8">
        <v>1100</v>
      </c>
      <c r="AL104" s="8">
        <v>9720</v>
      </c>
      <c r="AM104" s="8">
        <v>393</v>
      </c>
      <c r="AN104" s="36">
        <v>0.95383089042956526</v>
      </c>
      <c r="AO104" s="37">
        <v>0.94399999999999995</v>
      </c>
      <c r="AP104" s="44">
        <v>9.8308904295653088E-3</v>
      </c>
      <c r="AQ104" s="45">
        <v>0.94839019420426252</v>
      </c>
      <c r="AR104" s="8">
        <v>61.1</v>
      </c>
      <c r="AS104" s="50">
        <v>62.1</v>
      </c>
      <c r="AT104" s="50">
        <v>-1</v>
      </c>
      <c r="AU104" s="28">
        <v>151403</v>
      </c>
      <c r="AV104" s="38">
        <v>0.93738700809826891</v>
      </c>
      <c r="AW104" s="38">
        <v>2.6703236831026027E-2</v>
      </c>
      <c r="AX104" s="38">
        <v>0.60287525694048882</v>
      </c>
      <c r="AY104" s="38">
        <v>0.30099804353748233</v>
      </c>
      <c r="AZ104" s="38">
        <v>6.8104707892716514E-3</v>
      </c>
      <c r="BA104" s="38">
        <v>6.0179796428836772E-2</v>
      </c>
      <c r="BB104" s="38">
        <v>2.4331954728943261E-3</v>
      </c>
      <c r="BC104" s="31">
        <v>9868.6275999999998</v>
      </c>
      <c r="BD104" s="50">
        <v>1.71553742690625</v>
      </c>
      <c r="BE104" s="50">
        <v>2.5</v>
      </c>
      <c r="BF104" s="50">
        <v>0.78446257309375</v>
      </c>
      <c r="BG104" s="8"/>
      <c r="BH104" s="58">
        <v>1931</v>
      </c>
      <c r="BI104" s="58">
        <v>1873</v>
      </c>
      <c r="BJ104" s="58">
        <v>1989</v>
      </c>
      <c r="BK104" s="28">
        <v>0</v>
      </c>
      <c r="BL104" s="28">
        <v>99.979921338892368</v>
      </c>
      <c r="BM104" s="40">
        <v>130</v>
      </c>
      <c r="BN104" s="28">
        <v>95.383089042956527</v>
      </c>
      <c r="BO104" s="28">
        <v>94.399999999999991</v>
      </c>
    </row>
    <row r="105" spans="1:67" x14ac:dyDescent="0.2">
      <c r="A105" s="29">
        <v>104</v>
      </c>
      <c r="B105" s="28">
        <v>96.262063100201985</v>
      </c>
      <c r="C105" s="65">
        <f t="shared" si="7"/>
        <v>0.96262063100201989</v>
      </c>
      <c r="D105" s="64">
        <v>61.1</v>
      </c>
      <c r="E105" s="39">
        <v>43912</v>
      </c>
      <c r="F105" s="28">
        <v>169318</v>
      </c>
      <c r="G105" s="29">
        <v>237</v>
      </c>
      <c r="H105" s="29">
        <v>34</v>
      </c>
      <c r="I105" s="3">
        <v>18</v>
      </c>
      <c r="J105" s="3">
        <v>21.9</v>
      </c>
      <c r="K105" s="3">
        <v>21.9</v>
      </c>
      <c r="L105" s="3">
        <f t="shared" si="5"/>
        <v>20.599999999999998</v>
      </c>
      <c r="M105" s="3">
        <f t="shared" si="4"/>
        <v>20.599999999999998</v>
      </c>
      <c r="N105" s="7">
        <v>1</v>
      </c>
      <c r="O105" s="5"/>
      <c r="P105" s="30">
        <v>39085</v>
      </c>
      <c r="Q105" s="48">
        <v>16840</v>
      </c>
      <c r="R105" s="48"/>
      <c r="S105" s="71">
        <f t="shared" si="6"/>
        <v>22245</v>
      </c>
      <c r="T105" s="31">
        <v>-22245</v>
      </c>
      <c r="U105" s="73">
        <v>-131.38000685101406</v>
      </c>
      <c r="V105" s="62">
        <v>-130</v>
      </c>
      <c r="W105" s="8">
        <v>28</v>
      </c>
      <c r="X105" s="8">
        <v>10</v>
      </c>
      <c r="Y105" s="41">
        <v>38</v>
      </c>
      <c r="Z105" s="42">
        <v>0.22442977119975432</v>
      </c>
      <c r="AA105" s="8">
        <v>21</v>
      </c>
      <c r="AB105" s="32">
        <v>1.2402697882091685E-4</v>
      </c>
      <c r="AC105" s="43">
        <v>2693</v>
      </c>
      <c r="AD105" s="33">
        <v>1.5678397810962651E-2</v>
      </c>
      <c r="AE105" s="8"/>
      <c r="AF105" s="34">
        <v>169297</v>
      </c>
      <c r="AG105" s="35">
        <v>162989</v>
      </c>
      <c r="AH105" s="8">
        <v>4321</v>
      </c>
      <c r="AI105" s="8">
        <v>97373</v>
      </c>
      <c r="AJ105" s="8">
        <v>49725</v>
      </c>
      <c r="AK105" s="8">
        <v>1247</v>
      </c>
      <c r="AL105" s="8">
        <v>9720</v>
      </c>
      <c r="AM105" s="8">
        <v>603</v>
      </c>
      <c r="AN105" s="36">
        <v>0.96262063100201989</v>
      </c>
      <c r="AO105" s="37">
        <v>0.94399999999999995</v>
      </c>
      <c r="AP105" s="44">
        <v>1.8620631002019938E-2</v>
      </c>
      <c r="AQ105" s="45">
        <v>0.94885206458274995</v>
      </c>
      <c r="AR105" s="8">
        <v>61.1</v>
      </c>
      <c r="AS105" s="50">
        <v>62.1</v>
      </c>
      <c r="AT105" s="50">
        <v>-1</v>
      </c>
      <c r="AU105" s="28">
        <v>152666</v>
      </c>
      <c r="AV105" s="38">
        <v>0.93666443747737582</v>
      </c>
      <c r="AW105" s="38">
        <v>2.6510991539306333E-2</v>
      </c>
      <c r="AX105" s="38">
        <v>0.59742068483149169</v>
      </c>
      <c r="AY105" s="38">
        <v>0.30508193804489875</v>
      </c>
      <c r="AZ105" s="38">
        <v>7.6508230616790093E-3</v>
      </c>
      <c r="BA105" s="38">
        <v>5.9635926350858036E-2</v>
      </c>
      <c r="BB105" s="38">
        <v>3.6996361717661929E-3</v>
      </c>
      <c r="BC105" s="31">
        <v>9958.6278999999995</v>
      </c>
      <c r="BD105" s="50">
        <v>2.2337414574953645</v>
      </c>
      <c r="BE105" s="50">
        <v>2.5</v>
      </c>
      <c r="BF105" s="50">
        <v>0.26625854250463554</v>
      </c>
      <c r="BG105" s="8"/>
      <c r="BH105" s="58">
        <v>1931</v>
      </c>
      <c r="BI105" s="58">
        <v>1873</v>
      </c>
      <c r="BJ105" s="58">
        <v>1989</v>
      </c>
      <c r="BK105" s="28">
        <v>0</v>
      </c>
      <c r="BL105" s="28">
        <v>131.38000685101406</v>
      </c>
      <c r="BM105" s="40">
        <v>130</v>
      </c>
      <c r="BN105" s="28">
        <v>96.262063100201985</v>
      </c>
      <c r="BO105" s="28">
        <v>94.399999999999991</v>
      </c>
    </row>
    <row r="106" spans="1:67" x14ac:dyDescent="0.2">
      <c r="A106" s="29">
        <v>105</v>
      </c>
      <c r="B106" s="28">
        <v>98.122234888982092</v>
      </c>
      <c r="C106" s="65">
        <f t="shared" si="7"/>
        <v>0.98122234888982096</v>
      </c>
      <c r="D106" s="64">
        <v>61.1</v>
      </c>
      <c r="E106" s="27">
        <v>43913</v>
      </c>
      <c r="F106" s="28">
        <v>169297</v>
      </c>
      <c r="G106" s="29">
        <v>238</v>
      </c>
      <c r="H106" s="29">
        <v>34</v>
      </c>
      <c r="I106" s="3">
        <v>18</v>
      </c>
      <c r="J106" s="3">
        <v>21.9</v>
      </c>
      <c r="K106" s="3">
        <v>21.9</v>
      </c>
      <c r="L106" s="3">
        <f t="shared" si="5"/>
        <v>20.599999999999998</v>
      </c>
      <c r="M106" s="3">
        <f t="shared" si="4"/>
        <v>20.599999999999998</v>
      </c>
      <c r="N106" s="7">
        <v>0</v>
      </c>
      <c r="O106" s="5"/>
      <c r="P106" s="30">
        <v>16840</v>
      </c>
      <c r="Q106" s="48">
        <v>42495</v>
      </c>
      <c r="R106" s="48">
        <v>48225</v>
      </c>
      <c r="S106" s="71">
        <f t="shared" si="6"/>
        <v>22570</v>
      </c>
      <c r="T106" s="31">
        <v>-22570</v>
      </c>
      <c r="U106" s="73">
        <v>-133.31600678098255</v>
      </c>
      <c r="V106" s="62">
        <v>-130</v>
      </c>
      <c r="W106" s="8">
        <v>29</v>
      </c>
      <c r="X106" s="8">
        <v>12</v>
      </c>
      <c r="Y106" s="41">
        <v>41</v>
      </c>
      <c r="Z106" s="42">
        <v>0.24217794763049552</v>
      </c>
      <c r="AA106" s="8">
        <v>17</v>
      </c>
      <c r="AB106" s="32">
        <v>1.0041524657849815E-4</v>
      </c>
      <c r="AC106" s="43">
        <v>2710</v>
      </c>
      <c r="AD106" s="33">
        <v>1.5777370244229035E-2</v>
      </c>
      <c r="AE106" s="8"/>
      <c r="AF106" s="34">
        <v>169280</v>
      </c>
      <c r="AG106" s="35">
        <v>166118</v>
      </c>
      <c r="AH106" s="8">
        <v>4591</v>
      </c>
      <c r="AI106" s="8">
        <v>101560</v>
      </c>
      <c r="AJ106" s="8">
        <v>50320</v>
      </c>
      <c r="AK106" s="8">
        <v>1212</v>
      </c>
      <c r="AL106" s="8">
        <v>7980</v>
      </c>
      <c r="AM106" s="8">
        <v>455</v>
      </c>
      <c r="AN106" s="36">
        <v>0.98122234888982085</v>
      </c>
      <c r="AO106" s="37">
        <v>0.94399999999999995</v>
      </c>
      <c r="AP106" s="44">
        <v>3.72223488898209E-2</v>
      </c>
      <c r="AQ106" s="45">
        <v>0.95352563925708966</v>
      </c>
      <c r="AR106" s="8">
        <v>61.1</v>
      </c>
      <c r="AS106" s="50">
        <v>62.1</v>
      </c>
      <c r="AT106" s="50">
        <v>-1</v>
      </c>
      <c r="AU106" s="28">
        <v>157683</v>
      </c>
      <c r="AV106" s="38">
        <v>0.94922284159452919</v>
      </c>
      <c r="AW106" s="38">
        <v>2.7636980941258625E-2</v>
      </c>
      <c r="AX106" s="38">
        <v>0.61137263872668823</v>
      </c>
      <c r="AY106" s="38">
        <v>0.30291720343370376</v>
      </c>
      <c r="AZ106" s="38">
        <v>7.2960184928785561E-3</v>
      </c>
      <c r="BA106" s="38">
        <v>4.8038141562022178E-2</v>
      </c>
      <c r="BB106" s="38">
        <v>2.7390168434486329E-3</v>
      </c>
      <c r="BC106" s="31">
        <v>10149.809800000001</v>
      </c>
      <c r="BD106" s="50">
        <v>2.2236869896813238</v>
      </c>
      <c r="BE106" s="50">
        <v>2.5</v>
      </c>
      <c r="BF106" s="50">
        <v>0.27631301031867617</v>
      </c>
      <c r="BG106" s="8"/>
      <c r="BH106" s="58">
        <v>1931</v>
      </c>
      <c r="BI106" s="58">
        <v>1873</v>
      </c>
      <c r="BJ106" s="58">
        <v>1989</v>
      </c>
      <c r="BK106" s="28">
        <v>0</v>
      </c>
      <c r="BL106" s="28">
        <v>133.31600678098255</v>
      </c>
      <c r="BM106" s="40">
        <v>130</v>
      </c>
      <c r="BN106" s="28">
        <v>98.122234888982092</v>
      </c>
      <c r="BO106" s="28">
        <v>94.399999999999991</v>
      </c>
    </row>
    <row r="107" spans="1:67" x14ac:dyDescent="0.2">
      <c r="A107" s="29">
        <v>106</v>
      </c>
      <c r="B107" s="28">
        <v>91.448487712665411</v>
      </c>
      <c r="C107" s="65">
        <f t="shared" si="7"/>
        <v>0.91448487712665416</v>
      </c>
      <c r="D107" s="64">
        <v>61.4</v>
      </c>
      <c r="E107" s="39">
        <v>43914</v>
      </c>
      <c r="F107" s="28">
        <v>169280</v>
      </c>
      <c r="G107" s="29">
        <v>239</v>
      </c>
      <c r="H107" s="29">
        <v>35</v>
      </c>
      <c r="I107" s="3">
        <v>18</v>
      </c>
      <c r="J107" s="3">
        <v>21.9</v>
      </c>
      <c r="K107" s="3">
        <v>21.9</v>
      </c>
      <c r="L107" s="3">
        <f t="shared" si="5"/>
        <v>20.599999999999998</v>
      </c>
      <c r="M107" s="3">
        <f t="shared" si="4"/>
        <v>20.599999999999998</v>
      </c>
      <c r="N107" s="7">
        <v>6</v>
      </c>
      <c r="O107" s="5"/>
      <c r="P107" s="30">
        <v>42495</v>
      </c>
      <c r="Q107" s="48">
        <v>53840</v>
      </c>
      <c r="R107" s="48">
        <v>32160</v>
      </c>
      <c r="S107" s="71">
        <f t="shared" si="6"/>
        <v>20815</v>
      </c>
      <c r="T107" s="31">
        <v>-20815</v>
      </c>
      <c r="U107" s="73">
        <v>-122.96195652173914</v>
      </c>
      <c r="V107" s="62">
        <v>-130</v>
      </c>
      <c r="W107" s="8">
        <v>29</v>
      </c>
      <c r="X107" s="8">
        <v>12</v>
      </c>
      <c r="Y107" s="41">
        <v>41</v>
      </c>
      <c r="Z107" s="42">
        <v>0.24220226843100187</v>
      </c>
      <c r="AA107" s="8">
        <v>32</v>
      </c>
      <c r="AB107" s="32">
        <v>1.8903591682419661E-4</v>
      </c>
      <c r="AC107" s="43">
        <v>2742</v>
      </c>
      <c r="AD107" s="33">
        <v>1.5963671295083397E-2</v>
      </c>
      <c r="AE107" s="8"/>
      <c r="AF107" s="34">
        <v>169248</v>
      </c>
      <c r="AG107" s="35">
        <v>154804</v>
      </c>
      <c r="AH107" s="8">
        <v>3771</v>
      </c>
      <c r="AI107" s="8">
        <v>91641</v>
      </c>
      <c r="AJ107" s="8">
        <v>50296</v>
      </c>
      <c r="AK107" s="8">
        <v>1356</v>
      </c>
      <c r="AL107" s="8">
        <v>7170</v>
      </c>
      <c r="AM107" s="8">
        <v>570</v>
      </c>
      <c r="AN107" s="36">
        <v>0.91448487712665405</v>
      </c>
      <c r="AO107" s="37">
        <v>0.94299999999999995</v>
      </c>
      <c r="AP107" s="44">
        <v>-2.8515122873345899E-2</v>
      </c>
      <c r="AQ107" s="45">
        <v>0.94773915578019563</v>
      </c>
      <c r="AR107" s="8">
        <v>61.4</v>
      </c>
      <c r="AS107" s="50">
        <v>62.3</v>
      </c>
      <c r="AT107" s="50">
        <v>-0.89999999999999858</v>
      </c>
      <c r="AU107" s="28">
        <v>147064</v>
      </c>
      <c r="AV107" s="38">
        <v>0.95000129195628025</v>
      </c>
      <c r="AW107" s="38">
        <v>2.4359835663161158E-2</v>
      </c>
      <c r="AX107" s="38">
        <v>0.59198082736880187</v>
      </c>
      <c r="AY107" s="38">
        <v>0.32490116534456476</v>
      </c>
      <c r="AZ107" s="38">
        <v>8.7594635797524616E-3</v>
      </c>
      <c r="BA107" s="38">
        <v>4.631663264515129E-2</v>
      </c>
      <c r="BB107" s="38">
        <v>3.6820753985685123E-3</v>
      </c>
      <c r="BC107" s="31">
        <v>9504.9655999999995</v>
      </c>
      <c r="BD107" s="50">
        <v>2.1899079782045714</v>
      </c>
      <c r="BE107" s="50">
        <v>2.4700000000000002</v>
      </c>
      <c r="BF107" s="50">
        <v>0.2800920217954288</v>
      </c>
      <c r="BG107" s="8"/>
      <c r="BH107" s="58">
        <v>1933</v>
      </c>
      <c r="BI107" s="58">
        <v>1875</v>
      </c>
      <c r="BJ107" s="58">
        <v>1991</v>
      </c>
      <c r="BK107" s="28">
        <v>0</v>
      </c>
      <c r="BL107" s="28">
        <v>122.96195652173914</v>
      </c>
      <c r="BM107" s="40">
        <v>130</v>
      </c>
      <c r="BN107" s="28">
        <v>91.448487712665411</v>
      </c>
      <c r="BO107" s="28">
        <v>94.3</v>
      </c>
    </row>
    <row r="108" spans="1:67" x14ac:dyDescent="0.2">
      <c r="A108" s="29">
        <v>107</v>
      </c>
      <c r="B108" s="28">
        <v>96.704244658725656</v>
      </c>
      <c r="C108" s="65">
        <f t="shared" si="7"/>
        <v>0.96704244658725658</v>
      </c>
      <c r="D108" s="64">
        <v>61.3</v>
      </c>
      <c r="E108" s="27">
        <v>43915</v>
      </c>
      <c r="F108" s="28">
        <v>169248</v>
      </c>
      <c r="G108" s="29">
        <v>240</v>
      </c>
      <c r="H108" s="29">
        <v>35</v>
      </c>
      <c r="I108" s="3">
        <v>18</v>
      </c>
      <c r="J108" s="3">
        <v>22.3</v>
      </c>
      <c r="K108" s="3">
        <v>22.3</v>
      </c>
      <c r="L108" s="3">
        <f t="shared" si="5"/>
        <v>20.866666666666664</v>
      </c>
      <c r="M108" s="3">
        <f t="shared" si="4"/>
        <v>20.866666666666664</v>
      </c>
      <c r="N108" s="7">
        <v>6</v>
      </c>
      <c r="O108" s="5"/>
      <c r="P108" s="30">
        <v>53840</v>
      </c>
      <c r="Q108" s="48">
        <v>56985</v>
      </c>
      <c r="R108" s="48">
        <v>24085</v>
      </c>
      <c r="S108" s="71">
        <f t="shared" si="6"/>
        <v>20940</v>
      </c>
      <c r="T108" s="31">
        <v>-20940</v>
      </c>
      <c r="U108" s="73">
        <v>-123.72376630743051</v>
      </c>
      <c r="V108" s="62">
        <v>-130</v>
      </c>
      <c r="W108" s="8">
        <v>30</v>
      </c>
      <c r="X108" s="8">
        <v>11</v>
      </c>
      <c r="Y108" s="41">
        <v>41</v>
      </c>
      <c r="Z108" s="42">
        <v>0.24224806201550386</v>
      </c>
      <c r="AA108" s="8">
        <v>15</v>
      </c>
      <c r="AB108" s="32">
        <v>8.8627339761769707E-5</v>
      </c>
      <c r="AC108" s="43">
        <v>2757</v>
      </c>
      <c r="AD108" s="33">
        <v>1.6050999912671383E-2</v>
      </c>
      <c r="AE108" s="8"/>
      <c r="AF108" s="34">
        <v>169233</v>
      </c>
      <c r="AG108" s="35">
        <v>163670</v>
      </c>
      <c r="AH108" s="8">
        <v>3963</v>
      </c>
      <c r="AI108" s="8">
        <v>95536</v>
      </c>
      <c r="AJ108" s="8">
        <v>53505</v>
      </c>
      <c r="AK108" s="8">
        <v>1216</v>
      </c>
      <c r="AL108" s="8">
        <v>8940</v>
      </c>
      <c r="AM108" s="8">
        <v>510</v>
      </c>
      <c r="AN108" s="36">
        <v>0.96704244658725658</v>
      </c>
      <c r="AO108" s="37">
        <v>0.94299999999999995</v>
      </c>
      <c r="AP108" s="44">
        <v>2.4042446587256627E-2</v>
      </c>
      <c r="AQ108" s="45">
        <v>0.949622835531165</v>
      </c>
      <c r="AR108" s="8">
        <v>61.3</v>
      </c>
      <c r="AS108" s="50">
        <v>62.3</v>
      </c>
      <c r="AT108" s="50">
        <v>-1</v>
      </c>
      <c r="AU108" s="28">
        <v>154220</v>
      </c>
      <c r="AV108" s="38">
        <v>0.94226186839371906</v>
      </c>
      <c r="AW108" s="38">
        <v>2.4213356143459399E-2</v>
      </c>
      <c r="AX108" s="38">
        <v>0.5837111260463127</v>
      </c>
      <c r="AY108" s="38">
        <v>0.32690780228508587</v>
      </c>
      <c r="AZ108" s="38">
        <v>7.4295839188611226E-3</v>
      </c>
      <c r="BA108" s="38">
        <v>5.4622105456100689E-2</v>
      </c>
      <c r="BB108" s="38">
        <v>3.1160261501802407E-3</v>
      </c>
      <c r="BC108" s="31">
        <v>10032.971</v>
      </c>
      <c r="BD108" s="50">
        <v>2.0871185613912369</v>
      </c>
      <c r="BE108" s="50">
        <v>2.4700000000000002</v>
      </c>
      <c r="BF108" s="50">
        <v>0.38288143860876334</v>
      </c>
      <c r="BG108" s="8"/>
      <c r="BH108" s="58">
        <v>1933</v>
      </c>
      <c r="BI108" s="58">
        <v>1875</v>
      </c>
      <c r="BJ108" s="58">
        <v>1991</v>
      </c>
      <c r="BK108" s="28">
        <v>0</v>
      </c>
      <c r="BL108" s="28">
        <v>123.72376630743051</v>
      </c>
      <c r="BM108" s="40">
        <v>130</v>
      </c>
      <c r="BN108" s="28">
        <v>96.704244658725656</v>
      </c>
      <c r="BO108" s="28">
        <v>94.3</v>
      </c>
    </row>
    <row r="109" spans="1:67" x14ac:dyDescent="0.2">
      <c r="A109" s="29">
        <v>108</v>
      </c>
      <c r="B109" s="28">
        <v>97.528850756058219</v>
      </c>
      <c r="C109" s="65">
        <f t="shared" si="7"/>
        <v>0.97528850756058216</v>
      </c>
      <c r="D109" s="64">
        <v>61.5</v>
      </c>
      <c r="E109" s="39">
        <v>43916</v>
      </c>
      <c r="F109" s="28">
        <v>169233</v>
      </c>
      <c r="G109" s="29">
        <v>241</v>
      </c>
      <c r="H109" s="29">
        <v>35</v>
      </c>
      <c r="I109" s="3">
        <v>18</v>
      </c>
      <c r="J109" s="3">
        <v>23.1</v>
      </c>
      <c r="K109" s="3">
        <v>23.1</v>
      </c>
      <c r="L109" s="3">
        <f t="shared" si="5"/>
        <v>21.400000000000002</v>
      </c>
      <c r="M109" s="3">
        <f t="shared" si="4"/>
        <v>21.400000000000002</v>
      </c>
      <c r="N109" s="7">
        <v>11</v>
      </c>
      <c r="O109" s="5"/>
      <c r="P109" s="30">
        <v>56985</v>
      </c>
      <c r="Q109" s="48">
        <v>59155</v>
      </c>
      <c r="R109" s="48">
        <v>24102</v>
      </c>
      <c r="S109" s="71">
        <f t="shared" si="6"/>
        <v>21932</v>
      </c>
      <c r="T109" s="31">
        <v>-21932</v>
      </c>
      <c r="U109" s="73">
        <v>-129.59647350103111</v>
      </c>
      <c r="V109" s="62">
        <v>-130</v>
      </c>
      <c r="W109" s="8">
        <v>30</v>
      </c>
      <c r="X109" s="8">
        <v>12</v>
      </c>
      <c r="Y109" s="41">
        <v>42</v>
      </c>
      <c r="Z109" s="42">
        <v>0.24817854673733844</v>
      </c>
      <c r="AA109" s="8">
        <v>25</v>
      </c>
      <c r="AB109" s="32">
        <v>1.4772532543889195E-4</v>
      </c>
      <c r="AC109" s="43">
        <v>2782</v>
      </c>
      <c r="AD109" s="33">
        <v>1.6196547608651354E-2</v>
      </c>
      <c r="AE109" s="8"/>
      <c r="AF109" s="34">
        <v>169208</v>
      </c>
      <c r="AG109" s="35">
        <v>165051</v>
      </c>
      <c r="AH109" s="8">
        <v>3867</v>
      </c>
      <c r="AI109" s="8">
        <v>95755</v>
      </c>
      <c r="AJ109" s="8">
        <v>54926</v>
      </c>
      <c r="AK109" s="8">
        <v>1679</v>
      </c>
      <c r="AL109" s="8">
        <v>8070</v>
      </c>
      <c r="AM109" s="8">
        <v>754</v>
      </c>
      <c r="AN109" s="36">
        <v>0.97528850756058216</v>
      </c>
      <c r="AO109" s="37">
        <v>0.94299999999999995</v>
      </c>
      <c r="AP109" s="44">
        <v>3.2288507560582214E-2</v>
      </c>
      <c r="AQ109" s="45">
        <v>0.95663846054002832</v>
      </c>
      <c r="AR109" s="8">
        <v>61.5</v>
      </c>
      <c r="AS109" s="50">
        <v>62.3</v>
      </c>
      <c r="AT109" s="50">
        <v>-0.79999999999999716</v>
      </c>
      <c r="AU109" s="28">
        <v>156227</v>
      </c>
      <c r="AV109" s="38">
        <v>0.94653773682074027</v>
      </c>
      <c r="AW109" s="38">
        <v>2.3429121907773961E-2</v>
      </c>
      <c r="AX109" s="38">
        <v>0.58015401300204184</v>
      </c>
      <c r="AY109" s="38">
        <v>0.33278198859746383</v>
      </c>
      <c r="AZ109" s="38">
        <v>1.0172613313460688E-2</v>
      </c>
      <c r="BA109" s="38">
        <v>4.8893978224912302E-2</v>
      </c>
      <c r="BB109" s="38">
        <v>4.5682849543474445E-3</v>
      </c>
      <c r="BC109" s="31">
        <v>10150.636500000001</v>
      </c>
      <c r="BD109" s="50">
        <v>2.1606526841937446</v>
      </c>
      <c r="BE109" s="50">
        <v>2.4700000000000002</v>
      </c>
      <c r="BF109" s="50">
        <v>0.30934731580625563</v>
      </c>
      <c r="BG109" s="8"/>
      <c r="BH109" s="58">
        <v>1933</v>
      </c>
      <c r="BI109" s="58">
        <v>1875</v>
      </c>
      <c r="BJ109" s="58">
        <v>1991</v>
      </c>
      <c r="BK109" s="28">
        <v>0</v>
      </c>
      <c r="BL109" s="28">
        <v>129.59647350103111</v>
      </c>
      <c r="BM109" s="40">
        <v>130</v>
      </c>
      <c r="BN109" s="28">
        <v>97.528850756058219</v>
      </c>
      <c r="BO109" s="28">
        <v>94.3</v>
      </c>
    </row>
    <row r="110" spans="1:67" x14ac:dyDescent="0.2">
      <c r="A110" s="29">
        <v>109</v>
      </c>
      <c r="B110" s="28">
        <v>90.949600491702526</v>
      </c>
      <c r="C110" s="65">
        <f t="shared" si="7"/>
        <v>0.90949600491702531</v>
      </c>
      <c r="D110" s="64">
        <v>61.4</v>
      </c>
      <c r="E110" s="27">
        <v>43917</v>
      </c>
      <c r="F110" s="28">
        <v>169208</v>
      </c>
      <c r="G110" s="29">
        <v>242</v>
      </c>
      <c r="H110" s="29">
        <v>35</v>
      </c>
      <c r="I110" s="3">
        <v>18</v>
      </c>
      <c r="J110" s="3">
        <v>22.4</v>
      </c>
      <c r="K110" s="3">
        <v>22.4</v>
      </c>
      <c r="L110" s="3">
        <f t="shared" si="5"/>
        <v>20.933333333333334</v>
      </c>
      <c r="M110" s="3">
        <f t="shared" si="4"/>
        <v>20.933333333333334</v>
      </c>
      <c r="N110" s="7">
        <v>12</v>
      </c>
      <c r="O110" s="5"/>
      <c r="P110" s="30">
        <v>59155</v>
      </c>
      <c r="Q110" s="48">
        <v>55845</v>
      </c>
      <c r="R110" s="48">
        <v>16030</v>
      </c>
      <c r="S110" s="71">
        <f t="shared" si="6"/>
        <v>19340</v>
      </c>
      <c r="T110" s="31">
        <v>-19340</v>
      </c>
      <c r="U110" s="73">
        <v>-114.29719635005436</v>
      </c>
      <c r="V110" s="62">
        <v>-130</v>
      </c>
      <c r="W110" s="8">
        <v>29</v>
      </c>
      <c r="X110" s="8">
        <v>11</v>
      </c>
      <c r="Y110" s="41">
        <v>40</v>
      </c>
      <c r="Z110" s="42">
        <v>0.23639544229587253</v>
      </c>
      <c r="AA110" s="8">
        <v>23</v>
      </c>
      <c r="AB110" s="32">
        <v>1.359273793201267E-4</v>
      </c>
      <c r="AC110" s="43">
        <v>2805</v>
      </c>
      <c r="AD110" s="33">
        <v>1.633045148895293E-2</v>
      </c>
      <c r="AE110" s="8"/>
      <c r="AF110" s="34">
        <v>169185</v>
      </c>
      <c r="AG110" s="35">
        <v>153894</v>
      </c>
      <c r="AH110" s="8">
        <v>3596</v>
      </c>
      <c r="AI110" s="8">
        <v>89062</v>
      </c>
      <c r="AJ110" s="8">
        <v>50729</v>
      </c>
      <c r="AK110" s="8">
        <v>1986</v>
      </c>
      <c r="AL110" s="8">
        <v>7950</v>
      </c>
      <c r="AM110" s="8">
        <v>571</v>
      </c>
      <c r="AN110" s="36">
        <v>0.9094960049170252</v>
      </c>
      <c r="AO110" s="37">
        <v>0.94299999999999995</v>
      </c>
      <c r="AP110" s="44">
        <v>-3.3503995082974747E-2</v>
      </c>
      <c r="AQ110" s="45">
        <v>0.9519979580732747</v>
      </c>
      <c r="AR110" s="8">
        <v>61.4</v>
      </c>
      <c r="AS110" s="50">
        <v>62.3</v>
      </c>
      <c r="AT110" s="50">
        <v>-0.89999999999999858</v>
      </c>
      <c r="AU110" s="28">
        <v>145373</v>
      </c>
      <c r="AV110" s="38">
        <v>0.9446307198461279</v>
      </c>
      <c r="AW110" s="38">
        <v>2.3366732946053778E-2</v>
      </c>
      <c r="AX110" s="38">
        <v>0.57872301714166896</v>
      </c>
      <c r="AY110" s="38">
        <v>0.32963598320922194</v>
      </c>
      <c r="AZ110" s="38">
        <v>1.2904986549183204E-2</v>
      </c>
      <c r="BA110" s="38">
        <v>5.1658934071503765E-2</v>
      </c>
      <c r="BB110" s="38">
        <v>3.7103460823683836E-3</v>
      </c>
      <c r="BC110" s="31">
        <v>9449.0915999999997</v>
      </c>
      <c r="BD110" s="50">
        <v>2.0467575951957118</v>
      </c>
      <c r="BE110" s="50">
        <v>2.4700000000000002</v>
      </c>
      <c r="BF110" s="50">
        <v>0.42324240480428843</v>
      </c>
      <c r="BG110" s="8"/>
      <c r="BH110" s="58">
        <v>1933</v>
      </c>
      <c r="BI110" s="58">
        <v>1875</v>
      </c>
      <c r="BJ110" s="58">
        <v>1991</v>
      </c>
      <c r="BK110" s="28">
        <v>0</v>
      </c>
      <c r="BL110" s="28">
        <v>114.29719635005436</v>
      </c>
      <c r="BM110" s="40">
        <v>130</v>
      </c>
      <c r="BN110" s="28">
        <v>90.949600491702526</v>
      </c>
      <c r="BO110" s="28">
        <v>94.3</v>
      </c>
    </row>
    <row r="111" spans="1:67" x14ac:dyDescent="0.2">
      <c r="A111" s="29">
        <v>110</v>
      </c>
      <c r="B111" s="28">
        <v>96.319413659603399</v>
      </c>
      <c r="C111" s="65">
        <f t="shared" si="7"/>
        <v>0.96319413659603403</v>
      </c>
      <c r="D111" s="64">
        <v>61.2</v>
      </c>
      <c r="E111" s="39">
        <v>43918</v>
      </c>
      <c r="F111" s="28">
        <v>169185</v>
      </c>
      <c r="G111" s="29">
        <v>243</v>
      </c>
      <c r="H111" s="29">
        <v>35</v>
      </c>
      <c r="I111" s="3">
        <v>18</v>
      </c>
      <c r="J111" s="3">
        <v>22.5</v>
      </c>
      <c r="K111" s="3">
        <v>22.5</v>
      </c>
      <c r="L111" s="3">
        <f t="shared" si="5"/>
        <v>21</v>
      </c>
      <c r="M111" s="3">
        <f t="shared" si="4"/>
        <v>21</v>
      </c>
      <c r="N111" s="7">
        <v>3</v>
      </c>
      <c r="O111" s="5"/>
      <c r="P111" s="30">
        <v>55845</v>
      </c>
      <c r="Q111" s="48">
        <v>35540</v>
      </c>
      <c r="R111" s="48"/>
      <c r="S111" s="71">
        <f t="shared" si="6"/>
        <v>20305</v>
      </c>
      <c r="T111" s="31">
        <v>-20305</v>
      </c>
      <c r="U111" s="73">
        <v>-120.0165499305494</v>
      </c>
      <c r="V111" s="62">
        <v>-130</v>
      </c>
      <c r="W111" s="8">
        <v>29</v>
      </c>
      <c r="X111" s="8">
        <v>10</v>
      </c>
      <c r="Y111" s="41">
        <v>39</v>
      </c>
      <c r="Z111" s="42">
        <v>0.23051688979519461</v>
      </c>
      <c r="AA111" s="8">
        <v>26</v>
      </c>
      <c r="AB111" s="32">
        <v>1.5367792653012973E-4</v>
      </c>
      <c r="AC111" s="43">
        <v>2831</v>
      </c>
      <c r="AD111" s="33">
        <v>1.64818210927721E-2</v>
      </c>
      <c r="AE111" s="8"/>
      <c r="AF111" s="34">
        <v>169159</v>
      </c>
      <c r="AG111" s="35">
        <v>162958</v>
      </c>
      <c r="AH111" s="8">
        <v>4312</v>
      </c>
      <c r="AI111" s="8">
        <v>97565</v>
      </c>
      <c r="AJ111" s="8">
        <v>51638</v>
      </c>
      <c r="AK111" s="8">
        <v>1388</v>
      </c>
      <c r="AL111" s="8">
        <v>7425</v>
      </c>
      <c r="AM111" s="8">
        <v>630</v>
      </c>
      <c r="AN111" s="36">
        <v>0.96319413659603392</v>
      </c>
      <c r="AO111" s="37">
        <v>0.94299999999999995</v>
      </c>
      <c r="AP111" s="44">
        <v>2.0194136596033974E-2</v>
      </c>
      <c r="AQ111" s="45">
        <v>0.95333556466848457</v>
      </c>
      <c r="AR111" s="8">
        <v>61.2</v>
      </c>
      <c r="AS111" s="50">
        <v>62.3</v>
      </c>
      <c r="AT111" s="50">
        <v>-1.0999999999999943</v>
      </c>
      <c r="AU111" s="28">
        <v>154903</v>
      </c>
      <c r="AV111" s="38">
        <v>0.9505700855435143</v>
      </c>
      <c r="AW111" s="38">
        <v>2.6460805851814578E-2</v>
      </c>
      <c r="AX111" s="38">
        <v>0.59871255170043813</v>
      </c>
      <c r="AY111" s="38">
        <v>0.31687919586641955</v>
      </c>
      <c r="AZ111" s="38">
        <v>8.5175321248419835E-3</v>
      </c>
      <c r="BA111" s="38">
        <v>4.5563887627486838E-2</v>
      </c>
      <c r="BB111" s="38">
        <v>3.8660268289988833E-3</v>
      </c>
      <c r="BC111" s="31">
        <v>9973.0295999999998</v>
      </c>
      <c r="BD111" s="50">
        <v>2.0359911495700365</v>
      </c>
      <c r="BE111" s="50">
        <v>2.4700000000000002</v>
      </c>
      <c r="BF111" s="50">
        <v>0.43400885042996373</v>
      </c>
      <c r="BG111" s="8"/>
      <c r="BH111" s="58">
        <v>1933</v>
      </c>
      <c r="BI111" s="58">
        <v>1875</v>
      </c>
      <c r="BJ111" s="58">
        <v>1991</v>
      </c>
      <c r="BK111" s="28">
        <v>0</v>
      </c>
      <c r="BL111" s="28">
        <v>120.0165499305494</v>
      </c>
      <c r="BM111" s="40">
        <v>130</v>
      </c>
      <c r="BN111" s="28">
        <v>96.319413659603399</v>
      </c>
      <c r="BO111" s="28">
        <v>94.3</v>
      </c>
    </row>
    <row r="112" spans="1:67" x14ac:dyDescent="0.2">
      <c r="A112" s="29">
        <v>111</v>
      </c>
      <c r="B112" s="28">
        <v>83.610094644683414</v>
      </c>
      <c r="C112" s="65">
        <f t="shared" si="7"/>
        <v>0.83610094644683419</v>
      </c>
      <c r="D112" s="64">
        <v>61.4</v>
      </c>
      <c r="E112" s="27">
        <v>43919</v>
      </c>
      <c r="F112" s="28">
        <v>169159</v>
      </c>
      <c r="G112" s="29">
        <v>244</v>
      </c>
      <c r="H112" s="29">
        <v>35</v>
      </c>
      <c r="I112" s="3">
        <v>18</v>
      </c>
      <c r="J112" s="3">
        <v>22.2</v>
      </c>
      <c r="K112" s="3">
        <v>22.2</v>
      </c>
      <c r="L112" s="3">
        <f t="shared" si="5"/>
        <v>20.8</v>
      </c>
      <c r="M112" s="3">
        <f t="shared" si="4"/>
        <v>20.8</v>
      </c>
      <c r="N112" s="7">
        <v>1</v>
      </c>
      <c r="O112" s="5"/>
      <c r="P112" s="30">
        <v>35540</v>
      </c>
      <c r="Q112" s="48">
        <v>16095</v>
      </c>
      <c r="R112" s="48"/>
      <c r="S112" s="71">
        <f t="shared" si="6"/>
        <v>19445</v>
      </c>
      <c r="T112" s="31">
        <v>-19445</v>
      </c>
      <c r="U112" s="73">
        <v>-114.95102241086788</v>
      </c>
      <c r="V112" s="62">
        <v>-130</v>
      </c>
      <c r="W112" s="8">
        <v>27</v>
      </c>
      <c r="X112" s="8">
        <v>9</v>
      </c>
      <c r="Y112" s="41">
        <v>36</v>
      </c>
      <c r="Z112" s="42">
        <v>0.2128175267056438</v>
      </c>
      <c r="AA112" s="8">
        <v>28</v>
      </c>
      <c r="AB112" s="32">
        <v>1.6552474299327851E-4</v>
      </c>
      <c r="AC112" s="43">
        <v>2859</v>
      </c>
      <c r="AD112" s="33">
        <v>1.6644834512269672E-2</v>
      </c>
      <c r="AE112" s="8"/>
      <c r="AF112" s="34">
        <v>169131</v>
      </c>
      <c r="AG112" s="35">
        <v>141434</v>
      </c>
      <c r="AH112" s="8">
        <v>3357</v>
      </c>
      <c r="AI112" s="8">
        <v>82937</v>
      </c>
      <c r="AJ112" s="8">
        <v>45986</v>
      </c>
      <c r="AK112" s="8">
        <v>1249</v>
      </c>
      <c r="AL112" s="8">
        <v>7425</v>
      </c>
      <c r="AM112" s="8">
        <v>480</v>
      </c>
      <c r="AN112" s="36">
        <v>0.83610094644683408</v>
      </c>
      <c r="AO112" s="37">
        <v>0.94299999999999995</v>
      </c>
      <c r="AP112" s="44">
        <v>-0.10689905355316587</v>
      </c>
      <c r="AQ112" s="45">
        <v>0.93526132401774376</v>
      </c>
      <c r="AR112" s="8">
        <v>61.4</v>
      </c>
      <c r="AS112" s="50">
        <v>62.3</v>
      </c>
      <c r="AT112" s="50">
        <v>-0.89999999999999858</v>
      </c>
      <c r="AU112" s="28">
        <v>133529</v>
      </c>
      <c r="AV112" s="38">
        <v>0.94410820594765055</v>
      </c>
      <c r="AW112" s="38">
        <v>2.3735452578587894E-2</v>
      </c>
      <c r="AX112" s="38">
        <v>0.58640072401261367</v>
      </c>
      <c r="AY112" s="38">
        <v>0.3251410551918209</v>
      </c>
      <c r="AZ112" s="38">
        <v>8.8309741646280249E-3</v>
      </c>
      <c r="BA112" s="38">
        <v>5.2497984925831132E-2</v>
      </c>
      <c r="BB112" s="38">
        <v>3.3938091265183759E-3</v>
      </c>
      <c r="BC112" s="31">
        <v>8684.0475999999999</v>
      </c>
      <c r="BD112" s="50">
        <v>2.2391632215373853</v>
      </c>
      <c r="BE112" s="50">
        <v>2.4700000000000002</v>
      </c>
      <c r="BF112" s="50">
        <v>0.23083677846261486</v>
      </c>
      <c r="BG112" s="8"/>
      <c r="BH112" s="58">
        <v>1933</v>
      </c>
      <c r="BI112" s="58">
        <v>1875</v>
      </c>
      <c r="BJ112" s="58">
        <v>1991</v>
      </c>
      <c r="BK112" s="28">
        <v>0</v>
      </c>
      <c r="BL112" s="28">
        <v>114.95102241086788</v>
      </c>
      <c r="BM112" s="40">
        <v>130</v>
      </c>
      <c r="BN112" s="28">
        <v>83.610094644683414</v>
      </c>
      <c r="BO112" s="28">
        <v>94.3</v>
      </c>
    </row>
    <row r="113" spans="1:67" x14ac:dyDescent="0.2">
      <c r="A113" s="29">
        <v>112</v>
      </c>
      <c r="B113" s="28">
        <v>97.27134587982097</v>
      </c>
      <c r="C113" s="65">
        <f t="shared" si="7"/>
        <v>0.9727134587982097</v>
      </c>
      <c r="D113" s="64">
        <v>61.3</v>
      </c>
      <c r="E113" s="39">
        <v>43920</v>
      </c>
      <c r="F113" s="28">
        <v>169131</v>
      </c>
      <c r="G113" s="29">
        <v>245</v>
      </c>
      <c r="H113" s="29">
        <v>35</v>
      </c>
      <c r="I113" s="3">
        <v>18</v>
      </c>
      <c r="J113" s="3">
        <v>22.1</v>
      </c>
      <c r="K113" s="3">
        <v>22.1</v>
      </c>
      <c r="L113" s="3">
        <f t="shared" si="5"/>
        <v>20.733333333333334</v>
      </c>
      <c r="M113" s="3">
        <f t="shared" si="4"/>
        <v>20.733333333333334</v>
      </c>
      <c r="N113" s="7">
        <v>-5</v>
      </c>
      <c r="O113" s="5"/>
      <c r="P113" s="30">
        <v>16095</v>
      </c>
      <c r="Q113" s="48">
        <v>29100</v>
      </c>
      <c r="R113" s="48">
        <v>32110</v>
      </c>
      <c r="S113" s="71">
        <f t="shared" si="6"/>
        <v>19105</v>
      </c>
      <c r="T113" s="31">
        <v>-19105</v>
      </c>
      <c r="U113" s="73">
        <v>-112.95977674110601</v>
      </c>
      <c r="V113" s="62">
        <v>-130</v>
      </c>
      <c r="W113" s="8">
        <v>28</v>
      </c>
      <c r="X113" s="8">
        <v>10</v>
      </c>
      <c r="Y113" s="41">
        <v>38</v>
      </c>
      <c r="Z113" s="42">
        <v>0.22467791238743931</v>
      </c>
      <c r="AA113" s="8">
        <v>24</v>
      </c>
      <c r="AB113" s="32">
        <v>1.4190183940259325E-4</v>
      </c>
      <c r="AC113" s="43">
        <v>2883</v>
      </c>
      <c r="AD113" s="33">
        <v>1.6784560300410444E-2</v>
      </c>
      <c r="AE113" s="8"/>
      <c r="AF113" s="34">
        <v>169107</v>
      </c>
      <c r="AG113" s="35">
        <v>164516</v>
      </c>
      <c r="AH113" s="8">
        <v>3833</v>
      </c>
      <c r="AI113" s="8">
        <v>97871</v>
      </c>
      <c r="AJ113" s="8">
        <v>52311</v>
      </c>
      <c r="AK113" s="8">
        <v>1379</v>
      </c>
      <c r="AL113" s="8">
        <v>8460</v>
      </c>
      <c r="AM113" s="8">
        <v>662</v>
      </c>
      <c r="AN113" s="36">
        <v>0.9727134587982097</v>
      </c>
      <c r="AO113" s="37">
        <v>0.94299999999999995</v>
      </c>
      <c r="AP113" s="44">
        <v>2.9713458798209746E-2</v>
      </c>
      <c r="AQ113" s="45">
        <v>0.93404576829037089</v>
      </c>
      <c r="AR113" s="8">
        <v>61.3</v>
      </c>
      <c r="AS113" s="50">
        <v>62.3</v>
      </c>
      <c r="AT113" s="50">
        <v>-1</v>
      </c>
      <c r="AU113" s="28">
        <v>155394</v>
      </c>
      <c r="AV113" s="38">
        <v>0.94455250553137693</v>
      </c>
      <c r="AW113" s="38">
        <v>2.3298645724428021E-2</v>
      </c>
      <c r="AX113" s="38">
        <v>0.59490262345303802</v>
      </c>
      <c r="AY113" s="38">
        <v>0.31796907291691995</v>
      </c>
      <c r="AZ113" s="38">
        <v>8.3821634369909311E-3</v>
      </c>
      <c r="BA113" s="38">
        <v>5.1423569743976272E-2</v>
      </c>
      <c r="BB113" s="38">
        <v>4.0239247246468424E-3</v>
      </c>
      <c r="BC113" s="31">
        <v>10084.8308</v>
      </c>
      <c r="BD113" s="50">
        <v>1.8944294038131011</v>
      </c>
      <c r="BE113" s="50">
        <v>2.4700000000000002</v>
      </c>
      <c r="BF113" s="50">
        <v>0.5755705961868991</v>
      </c>
      <c r="BG113" s="8"/>
      <c r="BH113" s="58">
        <v>1933</v>
      </c>
      <c r="BI113" s="58">
        <v>1875</v>
      </c>
      <c r="BJ113" s="58">
        <v>1991</v>
      </c>
      <c r="BK113" s="28">
        <v>0</v>
      </c>
      <c r="BL113" s="28">
        <v>112.95977674110601</v>
      </c>
      <c r="BM113" s="40">
        <v>130</v>
      </c>
      <c r="BN113" s="28">
        <v>97.27134587982097</v>
      </c>
      <c r="BO113" s="28">
        <v>94.3</v>
      </c>
    </row>
    <row r="114" spans="1:67" x14ac:dyDescent="0.2">
      <c r="A114" s="29">
        <v>113</v>
      </c>
      <c r="B114" s="28">
        <v>109.39109557853904</v>
      </c>
      <c r="C114" s="65">
        <f t="shared" si="7"/>
        <v>1.0939109557853903</v>
      </c>
      <c r="D114" s="64">
        <v>61.3</v>
      </c>
      <c r="E114" s="27">
        <v>43921</v>
      </c>
      <c r="F114" s="28">
        <v>169107</v>
      </c>
      <c r="G114" s="29">
        <v>246</v>
      </c>
      <c r="H114" s="29">
        <v>36</v>
      </c>
      <c r="I114" s="3">
        <v>18.5</v>
      </c>
      <c r="J114" s="3">
        <v>22.8</v>
      </c>
      <c r="K114" s="3">
        <v>22.8</v>
      </c>
      <c r="L114" s="3">
        <f t="shared" si="5"/>
        <v>21.366666666666664</v>
      </c>
      <c r="M114" s="3">
        <f t="shared" si="4"/>
        <v>21.366666666666664</v>
      </c>
      <c r="N114" s="7">
        <v>1</v>
      </c>
      <c r="O114" s="5"/>
      <c r="P114" s="30">
        <v>29100</v>
      </c>
      <c r="Q114" s="48">
        <v>46860</v>
      </c>
      <c r="R114" s="48">
        <v>40150</v>
      </c>
      <c r="S114" s="71">
        <f t="shared" si="6"/>
        <v>22390</v>
      </c>
      <c r="T114" s="31">
        <v>-22390</v>
      </c>
      <c r="U114" s="73">
        <v>-132.40137900855672</v>
      </c>
      <c r="V114" s="62">
        <v>-130</v>
      </c>
      <c r="W114" s="8">
        <v>30</v>
      </c>
      <c r="X114" s="8">
        <v>13</v>
      </c>
      <c r="Y114" s="41">
        <v>43</v>
      </c>
      <c r="Z114" s="42">
        <v>0.25427687795301201</v>
      </c>
      <c r="AA114" s="8">
        <v>27</v>
      </c>
      <c r="AB114" s="32">
        <v>1.5966222569142614E-4</v>
      </c>
      <c r="AC114" s="43">
        <v>2910</v>
      </c>
      <c r="AD114" s="33">
        <v>1.6941751812068816E-2</v>
      </c>
      <c r="AE114" s="8"/>
      <c r="AF114" s="34">
        <v>169080</v>
      </c>
      <c r="AG114" s="35">
        <v>184988</v>
      </c>
      <c r="AH114" s="8">
        <v>4221</v>
      </c>
      <c r="AI114" s="8">
        <v>109713</v>
      </c>
      <c r="AJ114" s="8">
        <v>58508</v>
      </c>
      <c r="AK114" s="8">
        <v>1626</v>
      </c>
      <c r="AL114" s="8">
        <v>10110</v>
      </c>
      <c r="AM114" s="8">
        <v>810</v>
      </c>
      <c r="AN114" s="36">
        <v>1.0939109557853903</v>
      </c>
      <c r="AO114" s="37">
        <v>0.94199999999999995</v>
      </c>
      <c r="AP114" s="44">
        <v>0.15191095578539038</v>
      </c>
      <c r="AQ114" s="45">
        <v>0.95967806524161881</v>
      </c>
      <c r="AR114" s="8">
        <v>61.3</v>
      </c>
      <c r="AS114" s="50">
        <v>62.6</v>
      </c>
      <c r="AT114" s="50">
        <v>-1.3000000000000043</v>
      </c>
      <c r="AU114" s="28">
        <v>174068</v>
      </c>
      <c r="AV114" s="38">
        <v>0.94096914394447206</v>
      </c>
      <c r="AW114" s="38">
        <v>2.2817696283002141E-2</v>
      </c>
      <c r="AX114" s="38">
        <v>0.59308171340843729</v>
      </c>
      <c r="AY114" s="38">
        <v>0.31627997491729193</v>
      </c>
      <c r="AZ114" s="38">
        <v>8.7897593357406968E-3</v>
      </c>
      <c r="BA114" s="38">
        <v>5.4652193655804704E-2</v>
      </c>
      <c r="BB114" s="38">
        <v>4.3786623997232252E-3</v>
      </c>
      <c r="BC114" s="31">
        <v>11339.7644</v>
      </c>
      <c r="BD114" s="50">
        <v>1.9744678293316218</v>
      </c>
      <c r="BE114" s="50">
        <v>2.4500000000000002</v>
      </c>
      <c r="BF114" s="50">
        <v>0.47553217066837838</v>
      </c>
      <c r="BG114" s="8"/>
      <c r="BH114" s="58">
        <v>1935</v>
      </c>
      <c r="BI114" s="58">
        <v>1877</v>
      </c>
      <c r="BJ114" s="58">
        <v>1993</v>
      </c>
      <c r="BK114" s="28">
        <v>0</v>
      </c>
      <c r="BL114" s="28">
        <v>132.40137900855672</v>
      </c>
      <c r="BM114" s="40">
        <v>130</v>
      </c>
      <c r="BN114" s="28">
        <v>109.39109557853904</v>
      </c>
      <c r="BO114" s="28">
        <v>94.199999999999989</v>
      </c>
    </row>
    <row r="115" spans="1:67" x14ac:dyDescent="0.2">
      <c r="A115" s="29">
        <v>114</v>
      </c>
      <c r="B115" s="28">
        <v>83.868582919328134</v>
      </c>
      <c r="C115" s="65">
        <f t="shared" si="7"/>
        <v>0.83868582919328138</v>
      </c>
      <c r="D115" s="64">
        <v>61.5</v>
      </c>
      <c r="E115" s="39">
        <v>43922</v>
      </c>
      <c r="F115" s="28">
        <v>169080</v>
      </c>
      <c r="G115" s="29">
        <v>247</v>
      </c>
      <c r="H115" s="29">
        <v>36</v>
      </c>
      <c r="I115" s="3">
        <v>18</v>
      </c>
      <c r="J115" s="3">
        <v>22.7</v>
      </c>
      <c r="K115" s="3">
        <v>22.7</v>
      </c>
      <c r="L115" s="3">
        <f t="shared" si="5"/>
        <v>21.133333333333336</v>
      </c>
      <c r="M115" s="3">
        <f t="shared" si="4"/>
        <v>21.133333333333336</v>
      </c>
      <c r="N115" s="7">
        <v>4</v>
      </c>
      <c r="O115" s="5"/>
      <c r="P115" s="30">
        <v>46860</v>
      </c>
      <c r="Q115" s="48">
        <v>50850</v>
      </c>
      <c r="R115" s="48">
        <v>24091</v>
      </c>
      <c r="S115" s="71">
        <f t="shared" si="6"/>
        <v>20101</v>
      </c>
      <c r="T115" s="31">
        <v>-20101</v>
      </c>
      <c r="U115" s="73">
        <v>-118.88455169150699</v>
      </c>
      <c r="V115" s="62">
        <v>-130</v>
      </c>
      <c r="W115" s="8">
        <v>34</v>
      </c>
      <c r="X115" s="8">
        <v>13</v>
      </c>
      <c r="Y115" s="41">
        <v>47</v>
      </c>
      <c r="Z115" s="42">
        <v>0.27797492311331912</v>
      </c>
      <c r="AA115" s="8">
        <v>17</v>
      </c>
      <c r="AB115" s="32">
        <v>1.0054412112609416E-4</v>
      </c>
      <c r="AC115" s="43">
        <v>2927</v>
      </c>
      <c r="AD115" s="33">
        <v>1.7040724245335197E-2</v>
      </c>
      <c r="AE115" s="8"/>
      <c r="AF115" s="34">
        <v>169063</v>
      </c>
      <c r="AG115" s="35">
        <v>141805</v>
      </c>
      <c r="AH115" s="8">
        <v>3043</v>
      </c>
      <c r="AI115" s="8">
        <v>81735</v>
      </c>
      <c r="AJ115" s="8">
        <v>47585</v>
      </c>
      <c r="AK115" s="8">
        <v>1342</v>
      </c>
      <c r="AL115" s="8">
        <v>7650</v>
      </c>
      <c r="AM115" s="8">
        <v>450</v>
      </c>
      <c r="AN115" s="36">
        <v>0.83868582919328127</v>
      </c>
      <c r="AO115" s="37">
        <v>0.94199999999999995</v>
      </c>
      <c r="AP115" s="44">
        <v>-0.10331417080671867</v>
      </c>
      <c r="AQ115" s="45">
        <v>0.94134140561390811</v>
      </c>
      <c r="AR115" s="8">
        <v>61.5</v>
      </c>
      <c r="AS115" s="50">
        <v>62.6</v>
      </c>
      <c r="AT115" s="50">
        <v>-1.1000000000000014</v>
      </c>
      <c r="AU115" s="28">
        <v>133705</v>
      </c>
      <c r="AV115" s="38">
        <v>0.942879306089348</v>
      </c>
      <c r="AW115" s="38">
        <v>2.1459045872853567E-2</v>
      </c>
      <c r="AX115" s="38">
        <v>0.57639011318359723</v>
      </c>
      <c r="AY115" s="38">
        <v>0.33556644688128062</v>
      </c>
      <c r="AZ115" s="38">
        <v>9.463700151616657E-3</v>
      </c>
      <c r="BA115" s="38">
        <v>5.3947322026726842E-2</v>
      </c>
      <c r="BB115" s="38">
        <v>3.1733718839251084E-3</v>
      </c>
      <c r="BC115" s="31">
        <v>8721.0074999999997</v>
      </c>
      <c r="BD115" s="50">
        <v>2.3048942453036534</v>
      </c>
      <c r="BE115" s="50">
        <v>2.4500000000000002</v>
      </c>
      <c r="BF115" s="50">
        <v>0.14510575469634679</v>
      </c>
      <c r="BG115" s="8"/>
      <c r="BH115" s="58">
        <v>1935</v>
      </c>
      <c r="BI115" s="58">
        <v>1877</v>
      </c>
      <c r="BJ115" s="58">
        <v>1993</v>
      </c>
      <c r="BK115" s="28">
        <v>0</v>
      </c>
      <c r="BL115" s="28">
        <v>118.88455169150699</v>
      </c>
      <c r="BM115" s="40">
        <v>130</v>
      </c>
      <c r="BN115" s="28">
        <v>83.868582919328134</v>
      </c>
      <c r="BO115" s="28">
        <v>94.199999999999989</v>
      </c>
    </row>
    <row r="116" spans="1:67" x14ac:dyDescent="0.2">
      <c r="A116" s="29">
        <v>115</v>
      </c>
      <c r="B116" s="28">
        <v>99.560518859833309</v>
      </c>
      <c r="C116" s="65">
        <f t="shared" si="7"/>
        <v>0.99560518859833314</v>
      </c>
      <c r="D116" s="64">
        <v>61.5</v>
      </c>
      <c r="E116" s="27">
        <v>43923</v>
      </c>
      <c r="F116" s="28">
        <v>169063</v>
      </c>
      <c r="G116" s="29">
        <v>248</v>
      </c>
      <c r="H116" s="29">
        <v>36</v>
      </c>
      <c r="I116" s="3">
        <v>18</v>
      </c>
      <c r="J116" s="3">
        <v>23</v>
      </c>
      <c r="K116" s="3">
        <v>23</v>
      </c>
      <c r="L116" s="3">
        <f t="shared" si="5"/>
        <v>21.333333333333332</v>
      </c>
      <c r="M116" s="3">
        <f t="shared" si="4"/>
        <v>21.333333333333332</v>
      </c>
      <c r="N116" s="7">
        <v>5</v>
      </c>
      <c r="O116" s="5"/>
      <c r="P116" s="30">
        <v>50850</v>
      </c>
      <c r="Q116" s="48">
        <v>54395</v>
      </c>
      <c r="R116" s="48">
        <v>24074</v>
      </c>
      <c r="S116" s="71">
        <f t="shared" si="6"/>
        <v>20529</v>
      </c>
      <c r="T116" s="31">
        <v>-20529</v>
      </c>
      <c r="U116" s="73">
        <v>-121.42810668212442</v>
      </c>
      <c r="V116" s="62">
        <v>-130</v>
      </c>
      <c r="W116" s="8">
        <v>29</v>
      </c>
      <c r="X116" s="8">
        <v>10</v>
      </c>
      <c r="Y116" s="41">
        <v>39</v>
      </c>
      <c r="Z116" s="42">
        <v>0.23068323642665753</v>
      </c>
      <c r="AA116" s="8">
        <v>22</v>
      </c>
      <c r="AB116" s="32">
        <v>1.3012900516375553E-4</v>
      </c>
      <c r="AC116" s="43">
        <v>2949</v>
      </c>
      <c r="AD116" s="33">
        <v>1.7168806217797573E-2</v>
      </c>
      <c r="AE116" s="8"/>
      <c r="AF116" s="34">
        <v>169041</v>
      </c>
      <c r="AG116" s="35">
        <v>168320</v>
      </c>
      <c r="AH116" s="8">
        <v>3698</v>
      </c>
      <c r="AI116" s="8">
        <v>97524</v>
      </c>
      <c r="AJ116" s="8">
        <v>56419</v>
      </c>
      <c r="AK116" s="8">
        <v>1409</v>
      </c>
      <c r="AL116" s="8">
        <v>8430</v>
      </c>
      <c r="AM116" s="8">
        <v>840</v>
      </c>
      <c r="AN116" s="36">
        <v>0.99560518859833314</v>
      </c>
      <c r="AO116" s="37">
        <v>0.94199999999999995</v>
      </c>
      <c r="AP116" s="44">
        <v>5.3605188598333187E-2</v>
      </c>
      <c r="AQ116" s="45">
        <v>0.94424378861930103</v>
      </c>
      <c r="AR116" s="8">
        <v>61.5</v>
      </c>
      <c r="AS116" s="50">
        <v>62.6</v>
      </c>
      <c r="AT116" s="50">
        <v>-1.1000000000000014</v>
      </c>
      <c r="AU116" s="28">
        <v>159050</v>
      </c>
      <c r="AV116" s="38">
        <v>0.9449263307984791</v>
      </c>
      <c r="AW116" s="38">
        <v>2.1970057034220534E-2</v>
      </c>
      <c r="AX116" s="38">
        <v>0.57939638783269964</v>
      </c>
      <c r="AY116" s="38">
        <v>0.3351889258555133</v>
      </c>
      <c r="AZ116" s="38">
        <v>8.3709600760456266E-3</v>
      </c>
      <c r="BA116" s="38">
        <v>5.0083174904942969E-2</v>
      </c>
      <c r="BB116" s="38">
        <v>4.9904942965779469E-3</v>
      </c>
      <c r="BC116" s="31">
        <v>10351.68</v>
      </c>
      <c r="BD116" s="50">
        <v>1.9831563572289714</v>
      </c>
      <c r="BE116" s="50">
        <v>2.4500000000000002</v>
      </c>
      <c r="BF116" s="50">
        <v>0.46684364277102874</v>
      </c>
      <c r="BG116" s="8"/>
      <c r="BH116" s="58">
        <v>1935</v>
      </c>
      <c r="BI116" s="58">
        <v>1877</v>
      </c>
      <c r="BJ116" s="58">
        <v>1993</v>
      </c>
      <c r="BK116" s="28">
        <v>0</v>
      </c>
      <c r="BL116" s="28">
        <v>121.42810668212442</v>
      </c>
      <c r="BM116" s="40">
        <v>130</v>
      </c>
      <c r="BN116" s="28">
        <v>99.560518859833309</v>
      </c>
      <c r="BO116" s="28">
        <v>94.199999999999989</v>
      </c>
    </row>
    <row r="117" spans="1:67" x14ac:dyDescent="0.2">
      <c r="A117" s="29">
        <v>116</v>
      </c>
      <c r="B117" s="28">
        <v>94.089599564602665</v>
      </c>
      <c r="C117" s="65">
        <f t="shared" si="7"/>
        <v>0.94089599564602666</v>
      </c>
      <c r="D117" s="64">
        <v>61.6</v>
      </c>
      <c r="E117" s="39">
        <v>43924</v>
      </c>
      <c r="F117" s="28">
        <v>169041</v>
      </c>
      <c r="G117" s="29">
        <v>249</v>
      </c>
      <c r="H117" s="29">
        <v>36</v>
      </c>
      <c r="I117" s="3">
        <v>18</v>
      </c>
      <c r="J117" s="3">
        <v>22.5</v>
      </c>
      <c r="K117" s="3">
        <v>22.5</v>
      </c>
      <c r="L117" s="3">
        <f t="shared" si="5"/>
        <v>21</v>
      </c>
      <c r="M117" s="3">
        <f t="shared" si="4"/>
        <v>21</v>
      </c>
      <c r="N117" s="7">
        <v>7</v>
      </c>
      <c r="O117" s="5"/>
      <c r="P117" s="30">
        <v>54395</v>
      </c>
      <c r="Q117" s="48">
        <v>57055</v>
      </c>
      <c r="R117" s="48">
        <v>24096</v>
      </c>
      <c r="S117" s="71">
        <f t="shared" si="6"/>
        <v>21436</v>
      </c>
      <c r="T117" s="31">
        <v>-21436</v>
      </c>
      <c r="U117" s="73">
        <v>-126.80947225820954</v>
      </c>
      <c r="V117" s="62">
        <v>-130</v>
      </c>
      <c r="W117" s="8">
        <v>29</v>
      </c>
      <c r="X117" s="8">
        <v>10</v>
      </c>
      <c r="Y117" s="41">
        <v>39</v>
      </c>
      <c r="Z117" s="42">
        <v>0.23071325891351802</v>
      </c>
      <c r="AA117" s="8">
        <v>23</v>
      </c>
      <c r="AB117" s="32">
        <v>1.3606166551310037E-4</v>
      </c>
      <c r="AC117" s="43">
        <v>2972</v>
      </c>
      <c r="AD117" s="33">
        <v>1.7302710098099146E-2</v>
      </c>
      <c r="AE117" s="8"/>
      <c r="AF117" s="34">
        <v>169018</v>
      </c>
      <c r="AG117" s="35">
        <v>159050</v>
      </c>
      <c r="AH117" s="8">
        <v>3311</v>
      </c>
      <c r="AI117" s="8">
        <v>92776</v>
      </c>
      <c r="AJ117" s="8">
        <v>51915</v>
      </c>
      <c r="AK117" s="8">
        <v>2312</v>
      </c>
      <c r="AL117" s="8">
        <v>8220</v>
      </c>
      <c r="AM117" s="8">
        <v>516</v>
      </c>
      <c r="AN117" s="36">
        <v>0.94089599564602666</v>
      </c>
      <c r="AO117" s="37">
        <v>0.94199999999999995</v>
      </c>
      <c r="AP117" s="44">
        <v>-1.1040043539732869E-3</v>
      </c>
      <c r="AQ117" s="45">
        <v>0.94872950158058689</v>
      </c>
      <c r="AR117" s="8">
        <v>61.6</v>
      </c>
      <c r="AS117" s="50">
        <v>62.6</v>
      </c>
      <c r="AT117" s="50">
        <v>-1</v>
      </c>
      <c r="AU117" s="28">
        <v>150314</v>
      </c>
      <c r="AV117" s="38">
        <v>0.94507387613957872</v>
      </c>
      <c r="AW117" s="38">
        <v>2.0817353033637222E-2</v>
      </c>
      <c r="AX117" s="38">
        <v>0.58331342345174475</v>
      </c>
      <c r="AY117" s="38">
        <v>0.32640679031751024</v>
      </c>
      <c r="AZ117" s="38">
        <v>1.4536309336686577E-2</v>
      </c>
      <c r="BA117" s="38">
        <v>5.1681861049984283E-2</v>
      </c>
      <c r="BB117" s="38">
        <v>3.2442628104369696E-3</v>
      </c>
      <c r="BC117" s="31">
        <v>9797.48</v>
      </c>
      <c r="BD117" s="50">
        <v>2.187909544086847</v>
      </c>
      <c r="BE117" s="50">
        <v>2.4500000000000002</v>
      </c>
      <c r="BF117" s="50">
        <v>0.26209045591315316</v>
      </c>
      <c r="BG117" s="8"/>
      <c r="BH117" s="58">
        <v>1935</v>
      </c>
      <c r="BI117" s="58">
        <v>1877</v>
      </c>
      <c r="BJ117" s="58">
        <v>1993</v>
      </c>
      <c r="BK117" s="28">
        <v>0</v>
      </c>
      <c r="BL117" s="28">
        <v>126.80947225820954</v>
      </c>
      <c r="BM117" s="40">
        <v>130</v>
      </c>
      <c r="BN117" s="28">
        <v>94.089599564602665</v>
      </c>
      <c r="BO117" s="28">
        <v>94.199999999999989</v>
      </c>
    </row>
    <row r="118" spans="1:67" x14ac:dyDescent="0.2">
      <c r="A118" s="29">
        <v>117</v>
      </c>
      <c r="B118" s="28">
        <v>95.334816410086503</v>
      </c>
      <c r="C118" s="65">
        <f t="shared" si="7"/>
        <v>0.95334816410086498</v>
      </c>
      <c r="D118" s="64">
        <v>61.5</v>
      </c>
      <c r="E118" s="27">
        <v>43925</v>
      </c>
      <c r="F118" s="28">
        <v>169018</v>
      </c>
      <c r="G118" s="29">
        <v>250</v>
      </c>
      <c r="H118" s="29">
        <v>36</v>
      </c>
      <c r="I118" s="3">
        <v>18</v>
      </c>
      <c r="J118" s="3">
        <v>22</v>
      </c>
      <c r="K118" s="3">
        <v>22</v>
      </c>
      <c r="L118" s="3">
        <f t="shared" si="5"/>
        <v>20.666666666666668</v>
      </c>
      <c r="M118" s="3">
        <f t="shared" si="4"/>
        <v>20.666666666666668</v>
      </c>
      <c r="N118" s="7">
        <v>5</v>
      </c>
      <c r="O118" s="5"/>
      <c r="P118" s="30">
        <v>57055</v>
      </c>
      <c r="Q118" s="48">
        <v>37305</v>
      </c>
      <c r="R118" s="48"/>
      <c r="S118" s="71">
        <f t="shared" si="6"/>
        <v>19750</v>
      </c>
      <c r="T118" s="31">
        <v>-19750</v>
      </c>
      <c r="U118" s="73">
        <v>-116.85145960785241</v>
      </c>
      <c r="V118" s="62">
        <v>-130</v>
      </c>
      <c r="W118" s="8">
        <v>29</v>
      </c>
      <c r="X118" s="8">
        <v>11</v>
      </c>
      <c r="Y118" s="41">
        <v>40</v>
      </c>
      <c r="Z118" s="42">
        <v>0.23666118401590364</v>
      </c>
      <c r="AA118" s="8">
        <v>21</v>
      </c>
      <c r="AB118" s="32">
        <v>1.2424712160834941E-4</v>
      </c>
      <c r="AC118" s="43">
        <v>2993</v>
      </c>
      <c r="AD118" s="33">
        <v>1.7424970162722323E-2</v>
      </c>
      <c r="AE118" s="8"/>
      <c r="AF118" s="34">
        <v>168997</v>
      </c>
      <c r="AG118" s="35">
        <v>161133</v>
      </c>
      <c r="AH118" s="8">
        <v>3424</v>
      </c>
      <c r="AI118" s="8">
        <v>96366</v>
      </c>
      <c r="AJ118" s="8">
        <v>50960</v>
      </c>
      <c r="AK118" s="8">
        <v>1523</v>
      </c>
      <c r="AL118" s="8">
        <v>8200</v>
      </c>
      <c r="AM118" s="8">
        <v>660</v>
      </c>
      <c r="AN118" s="36">
        <v>0.95334816410086498</v>
      </c>
      <c r="AO118" s="37">
        <v>0.94199999999999995</v>
      </c>
      <c r="AP118" s="44">
        <v>1.1348164100865032E-2</v>
      </c>
      <c r="AQ118" s="45">
        <v>0.9473229340812771</v>
      </c>
      <c r="AR118" s="8">
        <v>61.5</v>
      </c>
      <c r="AS118" s="50">
        <v>62.6</v>
      </c>
      <c r="AT118" s="50">
        <v>-1.1000000000000014</v>
      </c>
      <c r="AU118" s="28">
        <v>152273</v>
      </c>
      <c r="AV118" s="38">
        <v>0.9450143670135851</v>
      </c>
      <c r="AW118" s="38">
        <v>2.1249526788429434E-2</v>
      </c>
      <c r="AX118" s="38">
        <v>0.59805254044795297</v>
      </c>
      <c r="AY118" s="38">
        <v>0.31626048047265304</v>
      </c>
      <c r="AZ118" s="38">
        <v>9.4518193045496583E-3</v>
      </c>
      <c r="BA118" s="38">
        <v>5.0889637752663947E-2</v>
      </c>
      <c r="BB118" s="38">
        <v>4.095995233751001E-3</v>
      </c>
      <c r="BC118" s="31">
        <v>9909.6795000000002</v>
      </c>
      <c r="BD118" s="50">
        <v>1.9930008836309994</v>
      </c>
      <c r="BE118" s="50">
        <v>2.4500000000000002</v>
      </c>
      <c r="BF118" s="50">
        <v>0.45699911636900081</v>
      </c>
      <c r="BG118" s="8"/>
      <c r="BH118" s="58">
        <v>1935</v>
      </c>
      <c r="BI118" s="58">
        <v>1877</v>
      </c>
      <c r="BJ118" s="58">
        <v>1993</v>
      </c>
      <c r="BK118" s="28">
        <v>0</v>
      </c>
      <c r="BL118" s="28">
        <v>116.85145960785241</v>
      </c>
      <c r="BM118" s="40">
        <v>130</v>
      </c>
      <c r="BN118" s="28">
        <v>95.334816410086503</v>
      </c>
      <c r="BO118" s="28">
        <v>94.199999999999989</v>
      </c>
    </row>
    <row r="119" spans="1:67" x14ac:dyDescent="0.2">
      <c r="A119" s="29">
        <v>118</v>
      </c>
      <c r="B119" s="28">
        <v>94.552566021882043</v>
      </c>
      <c r="C119" s="65">
        <f t="shared" si="7"/>
        <v>0.94552566021882045</v>
      </c>
      <c r="D119" s="64">
        <v>61.5</v>
      </c>
      <c r="E119" s="39">
        <v>43926</v>
      </c>
      <c r="F119" s="28">
        <v>168997</v>
      </c>
      <c r="G119" s="29">
        <v>251</v>
      </c>
      <c r="H119" s="29">
        <v>36</v>
      </c>
      <c r="I119" s="3">
        <v>17</v>
      </c>
      <c r="J119" s="3">
        <v>22</v>
      </c>
      <c r="K119" s="3">
        <v>22</v>
      </c>
      <c r="L119" s="3">
        <f t="shared" si="5"/>
        <v>20.333333333333332</v>
      </c>
      <c r="M119" s="3">
        <f t="shared" si="4"/>
        <v>20.333333333333332</v>
      </c>
      <c r="N119" s="7">
        <v>9</v>
      </c>
      <c r="O119" s="5"/>
      <c r="P119" s="30">
        <v>37305</v>
      </c>
      <c r="Q119" s="48">
        <v>17695</v>
      </c>
      <c r="R119" s="48"/>
      <c r="S119" s="71">
        <f t="shared" si="6"/>
        <v>19610</v>
      </c>
      <c r="T119" s="31">
        <v>-19610</v>
      </c>
      <c r="U119" s="73">
        <v>-116.03756279697272</v>
      </c>
      <c r="V119" s="62">
        <v>-130</v>
      </c>
      <c r="W119" s="8">
        <v>29</v>
      </c>
      <c r="X119" s="8">
        <v>11</v>
      </c>
      <c r="Y119" s="41">
        <v>40</v>
      </c>
      <c r="Z119" s="42">
        <v>0.23669059214068891</v>
      </c>
      <c r="AA119" s="8">
        <v>20</v>
      </c>
      <c r="AB119" s="32">
        <v>1.1834529607034445E-4</v>
      </c>
      <c r="AC119" s="43">
        <v>3013</v>
      </c>
      <c r="AD119" s="33">
        <v>1.7541408319506301E-2</v>
      </c>
      <c r="AE119" s="8"/>
      <c r="AF119" s="34">
        <v>168977</v>
      </c>
      <c r="AG119" s="35">
        <v>159791</v>
      </c>
      <c r="AH119" s="8">
        <v>3508</v>
      </c>
      <c r="AI119" s="8">
        <v>96061</v>
      </c>
      <c r="AJ119" s="8">
        <v>50124</v>
      </c>
      <c r="AK119" s="8">
        <v>1386</v>
      </c>
      <c r="AL119" s="8">
        <v>8200</v>
      </c>
      <c r="AM119" s="8">
        <v>512</v>
      </c>
      <c r="AN119" s="36">
        <v>0.94552566021882045</v>
      </c>
      <c r="AO119" s="37">
        <v>0.94199999999999995</v>
      </c>
      <c r="AP119" s="44">
        <v>3.5256602188205033E-3</v>
      </c>
      <c r="AQ119" s="45">
        <v>0.96295503604870369</v>
      </c>
      <c r="AR119" s="8">
        <v>61.5</v>
      </c>
      <c r="AS119" s="50">
        <v>62.6</v>
      </c>
      <c r="AT119" s="50">
        <v>-1.1000000000000014</v>
      </c>
      <c r="AU119" s="28">
        <v>151079</v>
      </c>
      <c r="AV119" s="38">
        <v>0.94547878165854149</v>
      </c>
      <c r="AW119" s="38">
        <v>2.1953676990568931E-2</v>
      </c>
      <c r="AX119" s="38">
        <v>0.60116652377167679</v>
      </c>
      <c r="AY119" s="38">
        <v>0.31368475070560919</v>
      </c>
      <c r="AZ119" s="38">
        <v>8.673830190686585E-3</v>
      </c>
      <c r="BA119" s="38">
        <v>5.1317032874191912E-2</v>
      </c>
      <c r="BB119" s="38">
        <v>3.2041854672666169E-3</v>
      </c>
      <c r="BC119" s="31">
        <v>9827.1465000000007</v>
      </c>
      <c r="BD119" s="50">
        <v>1.9954927913204508</v>
      </c>
      <c r="BE119" s="50">
        <v>2.4500000000000002</v>
      </c>
      <c r="BF119" s="50">
        <v>0.45450720867954941</v>
      </c>
      <c r="BG119" s="8"/>
      <c r="BH119" s="58">
        <v>1935</v>
      </c>
      <c r="BI119" s="58">
        <v>1877</v>
      </c>
      <c r="BJ119" s="58">
        <v>1993</v>
      </c>
      <c r="BK119" s="28">
        <v>0</v>
      </c>
      <c r="BL119" s="28">
        <v>116.03756279697272</v>
      </c>
      <c r="BM119" s="40">
        <v>130</v>
      </c>
      <c r="BN119" s="28">
        <v>94.552566021882043</v>
      </c>
      <c r="BO119" s="28">
        <v>94.199999999999989</v>
      </c>
    </row>
    <row r="120" spans="1:67" x14ac:dyDescent="0.2">
      <c r="A120" s="29">
        <v>119</v>
      </c>
      <c r="B120" s="28">
        <v>96.624392668824754</v>
      </c>
      <c r="C120" s="65">
        <f t="shared" si="7"/>
        <v>0.96624392668824755</v>
      </c>
      <c r="D120" s="64">
        <v>60.2</v>
      </c>
      <c r="E120" s="27">
        <v>43927</v>
      </c>
      <c r="F120" s="28">
        <v>168977</v>
      </c>
      <c r="G120" s="29">
        <v>252</v>
      </c>
      <c r="H120" s="29">
        <v>36</v>
      </c>
      <c r="I120" s="3">
        <v>18</v>
      </c>
      <c r="J120" s="3">
        <v>22.2</v>
      </c>
      <c r="K120" s="3">
        <v>22.2</v>
      </c>
      <c r="L120" s="3">
        <f t="shared" si="5"/>
        <v>20.8</v>
      </c>
      <c r="M120" s="3">
        <f t="shared" si="4"/>
        <v>20.8</v>
      </c>
      <c r="N120" s="7">
        <v>10</v>
      </c>
      <c r="O120" s="5"/>
      <c r="P120" s="30">
        <v>17695</v>
      </c>
      <c r="Q120" s="48">
        <v>43970</v>
      </c>
      <c r="R120" s="48">
        <v>48156</v>
      </c>
      <c r="S120" s="71">
        <f t="shared" si="6"/>
        <v>21881</v>
      </c>
      <c r="T120" s="31">
        <v>-21881</v>
      </c>
      <c r="U120" s="73">
        <v>-129.49099581599862</v>
      </c>
      <c r="V120" s="62">
        <v>-130</v>
      </c>
      <c r="W120" s="8">
        <v>31</v>
      </c>
      <c r="X120" s="8">
        <v>11</v>
      </c>
      <c r="Y120" s="41">
        <v>42</v>
      </c>
      <c r="Z120" s="42">
        <v>0.24855453700799515</v>
      </c>
      <c r="AA120" s="8">
        <v>26</v>
      </c>
      <c r="AB120" s="32">
        <v>1.5386709433828273E-4</v>
      </c>
      <c r="AC120" s="43">
        <v>3039</v>
      </c>
      <c r="AD120" s="33">
        <v>1.7692777923325475E-2</v>
      </c>
      <c r="AE120" s="8"/>
      <c r="AF120" s="34">
        <v>168951</v>
      </c>
      <c r="AG120" s="35">
        <v>163273</v>
      </c>
      <c r="AH120" s="8">
        <v>9985</v>
      </c>
      <c r="AI120" s="8">
        <v>104082</v>
      </c>
      <c r="AJ120" s="8">
        <v>38978</v>
      </c>
      <c r="AK120" s="8">
        <v>1157</v>
      </c>
      <c r="AL120" s="8">
        <v>8590</v>
      </c>
      <c r="AM120" s="8">
        <v>481</v>
      </c>
      <c r="AN120" s="36">
        <v>0.96624392668824755</v>
      </c>
      <c r="AO120" s="37">
        <v>0.94199999999999995</v>
      </c>
      <c r="AP120" s="44">
        <v>2.4243926688247597E-2</v>
      </c>
      <c r="AQ120" s="45">
        <v>0.96203081717585204</v>
      </c>
      <c r="AR120" s="8">
        <v>60.2</v>
      </c>
      <c r="AS120" s="50">
        <v>62.6</v>
      </c>
      <c r="AT120" s="50">
        <v>-2.3999999999999986</v>
      </c>
      <c r="AU120" s="28">
        <v>154202</v>
      </c>
      <c r="AV120" s="38">
        <v>0.94444274313572973</v>
      </c>
      <c r="AW120" s="38">
        <v>6.115524305917084E-2</v>
      </c>
      <c r="AX120" s="38">
        <v>0.63747220912214508</v>
      </c>
      <c r="AY120" s="38">
        <v>0.2387289998958799</v>
      </c>
      <c r="AZ120" s="38">
        <v>7.0862910585338668E-3</v>
      </c>
      <c r="BA120" s="38">
        <v>5.2611270693868555E-2</v>
      </c>
      <c r="BB120" s="38">
        <v>2.9459861704017199E-3</v>
      </c>
      <c r="BC120" s="31">
        <v>9829.034599999999</v>
      </c>
      <c r="BD120" s="50">
        <v>2.2261596271112936</v>
      </c>
      <c r="BE120" s="50">
        <v>2.4500000000000002</v>
      </c>
      <c r="BF120" s="50">
        <v>0.22384037288870662</v>
      </c>
      <c r="BG120" s="8"/>
      <c r="BH120" s="58">
        <v>1935</v>
      </c>
      <c r="BI120" s="58">
        <v>1877</v>
      </c>
      <c r="BJ120" s="58">
        <v>1993</v>
      </c>
      <c r="BK120" s="28">
        <v>0</v>
      </c>
      <c r="BL120" s="28">
        <v>129.49099581599862</v>
      </c>
      <c r="BM120" s="40">
        <v>130</v>
      </c>
      <c r="BN120" s="28">
        <v>96.624392668824754</v>
      </c>
      <c r="BO120" s="28">
        <v>94.199999999999989</v>
      </c>
    </row>
    <row r="121" spans="1:67" x14ac:dyDescent="0.2">
      <c r="A121" s="29">
        <v>120</v>
      </c>
      <c r="B121" s="28">
        <v>93.460234032352574</v>
      </c>
      <c r="C121" s="65">
        <f t="shared" si="7"/>
        <v>0.93460234032352574</v>
      </c>
      <c r="D121" s="64">
        <v>59.6</v>
      </c>
      <c r="E121" s="39">
        <v>43928</v>
      </c>
      <c r="F121" s="28">
        <v>168951</v>
      </c>
      <c r="G121" s="29">
        <v>253</v>
      </c>
      <c r="H121" s="29">
        <v>37</v>
      </c>
      <c r="I121" s="3">
        <v>19</v>
      </c>
      <c r="J121" s="3">
        <v>23.6</v>
      </c>
      <c r="K121" s="3">
        <v>23.6</v>
      </c>
      <c r="L121" s="3">
        <f t="shared" si="5"/>
        <v>22.066666666666666</v>
      </c>
      <c r="M121" s="3">
        <f t="shared" si="4"/>
        <v>22.066666666666666</v>
      </c>
      <c r="N121" s="7">
        <v>14</v>
      </c>
      <c r="O121" s="5"/>
      <c r="P121" s="30">
        <v>43970</v>
      </c>
      <c r="Q121" s="48">
        <v>46740</v>
      </c>
      <c r="R121" s="48">
        <v>24049</v>
      </c>
      <c r="S121" s="71">
        <f t="shared" si="6"/>
        <v>21279</v>
      </c>
      <c r="T121" s="31">
        <v>-21279</v>
      </c>
      <c r="U121" s="73">
        <v>-125.94776000142052</v>
      </c>
      <c r="V121" s="62">
        <v>-130</v>
      </c>
      <c r="W121" s="8">
        <v>32</v>
      </c>
      <c r="X121" s="8">
        <v>10</v>
      </c>
      <c r="Y121" s="41">
        <v>42</v>
      </c>
      <c r="Z121" s="42">
        <v>0.24859278725784401</v>
      </c>
      <c r="AA121" s="8">
        <v>23</v>
      </c>
      <c r="AB121" s="32">
        <v>1.3613414540310505E-4</v>
      </c>
      <c r="AC121" s="43">
        <v>3062</v>
      </c>
      <c r="AD121" s="33">
        <v>1.7826681803627047E-2</v>
      </c>
      <c r="AE121" s="8"/>
      <c r="AF121" s="34">
        <v>168928</v>
      </c>
      <c r="AG121" s="35">
        <v>157902</v>
      </c>
      <c r="AH121" s="8">
        <v>5874</v>
      </c>
      <c r="AI121" s="8">
        <v>106116</v>
      </c>
      <c r="AJ121" s="8">
        <v>36611</v>
      </c>
      <c r="AK121" s="8">
        <v>661</v>
      </c>
      <c r="AL121" s="8">
        <v>7950</v>
      </c>
      <c r="AM121" s="8">
        <v>690</v>
      </c>
      <c r="AN121" s="36">
        <v>0.93460234032352574</v>
      </c>
      <c r="AO121" s="37">
        <v>0.94099999999999995</v>
      </c>
      <c r="AP121" s="44">
        <v>-6.39765967647421E-3</v>
      </c>
      <c r="AQ121" s="45">
        <v>0.93927244353844286</v>
      </c>
      <c r="AR121" s="8">
        <v>59.6</v>
      </c>
      <c r="AS121" s="50">
        <v>62.8</v>
      </c>
      <c r="AT121" s="50">
        <v>-3.1999999999999957</v>
      </c>
      <c r="AU121" s="28">
        <v>149262</v>
      </c>
      <c r="AV121" s="38">
        <v>0.94528251700421784</v>
      </c>
      <c r="AW121" s="38">
        <v>3.7200288786715809E-2</v>
      </c>
      <c r="AX121" s="38">
        <v>0.67203708629403047</v>
      </c>
      <c r="AY121" s="38">
        <v>0.23185900115261365</v>
      </c>
      <c r="AZ121" s="38">
        <v>4.1861407708578737E-3</v>
      </c>
      <c r="BA121" s="38">
        <v>5.0347684006535699E-2</v>
      </c>
      <c r="BB121" s="38">
        <v>4.3697989892464949E-3</v>
      </c>
      <c r="BC121" s="31">
        <v>9410.9592000000011</v>
      </c>
      <c r="BD121" s="50">
        <v>2.2610872651535878</v>
      </c>
      <c r="BE121" s="50">
        <v>2.4300000000000002</v>
      </c>
      <c r="BF121" s="50">
        <v>0.16891273484641234</v>
      </c>
      <c r="BG121" s="8"/>
      <c r="BH121" s="58">
        <v>1938</v>
      </c>
      <c r="BI121" s="58">
        <v>1880</v>
      </c>
      <c r="BJ121" s="58">
        <v>1996</v>
      </c>
      <c r="BK121" s="28">
        <v>0</v>
      </c>
      <c r="BL121" s="28">
        <v>125.94776000142052</v>
      </c>
      <c r="BM121" s="40">
        <v>130</v>
      </c>
      <c r="BN121" s="28">
        <v>93.460234032352574</v>
      </c>
      <c r="BO121" s="28">
        <v>94.1</v>
      </c>
    </row>
    <row r="122" spans="1:67" x14ac:dyDescent="0.2">
      <c r="A122" s="29">
        <v>121</v>
      </c>
      <c r="B122" s="28">
        <v>96.98333017616973</v>
      </c>
      <c r="C122" s="65">
        <f t="shared" si="7"/>
        <v>0.96983330176169735</v>
      </c>
      <c r="D122" s="64">
        <v>59.6</v>
      </c>
      <c r="E122" s="27">
        <v>43929</v>
      </c>
      <c r="F122" s="28">
        <v>168928</v>
      </c>
      <c r="G122" s="29">
        <v>254</v>
      </c>
      <c r="H122" s="29">
        <v>37</v>
      </c>
      <c r="I122" s="3">
        <v>18</v>
      </c>
      <c r="J122" s="3">
        <v>23</v>
      </c>
      <c r="K122" s="3">
        <v>23</v>
      </c>
      <c r="L122" s="3">
        <f t="shared" si="5"/>
        <v>21.333333333333332</v>
      </c>
      <c r="M122" s="3">
        <f t="shared" si="4"/>
        <v>21.333333333333332</v>
      </c>
      <c r="N122" s="7">
        <v>12</v>
      </c>
      <c r="O122" s="5"/>
      <c r="P122" s="30">
        <v>46740</v>
      </c>
      <c r="Q122" s="48">
        <v>57230</v>
      </c>
      <c r="R122" s="48">
        <v>32135</v>
      </c>
      <c r="S122" s="71">
        <f t="shared" si="6"/>
        <v>21645</v>
      </c>
      <c r="T122" s="31">
        <v>-21645</v>
      </c>
      <c r="U122" s="73">
        <v>-128.13151164993369</v>
      </c>
      <c r="V122" s="62">
        <v>-130</v>
      </c>
      <c r="W122" s="8">
        <v>30</v>
      </c>
      <c r="X122" s="8">
        <v>10</v>
      </c>
      <c r="Y122" s="41">
        <v>40</v>
      </c>
      <c r="Z122" s="42">
        <v>0.2367872703163478</v>
      </c>
      <c r="AA122" s="8">
        <v>28</v>
      </c>
      <c r="AB122" s="32">
        <v>1.6575108922144344E-4</v>
      </c>
      <c r="AC122" s="43">
        <v>3090</v>
      </c>
      <c r="AD122" s="33">
        <v>1.7989695223124619E-2</v>
      </c>
      <c r="AE122" s="8"/>
      <c r="AF122" s="34">
        <v>168900</v>
      </c>
      <c r="AG122" s="35">
        <v>163832</v>
      </c>
      <c r="AH122" s="8">
        <v>5818</v>
      </c>
      <c r="AI122" s="8">
        <v>99212</v>
      </c>
      <c r="AJ122" s="8">
        <v>46910</v>
      </c>
      <c r="AK122" s="8">
        <v>522</v>
      </c>
      <c r="AL122" s="8">
        <v>10770</v>
      </c>
      <c r="AM122" s="8">
        <v>600</v>
      </c>
      <c r="AN122" s="36">
        <v>0.96983330176169724</v>
      </c>
      <c r="AO122" s="37">
        <v>0.94099999999999995</v>
      </c>
      <c r="AP122" s="44">
        <v>2.8833301761697294E-2</v>
      </c>
      <c r="AQ122" s="45">
        <v>0.95800779676250225</v>
      </c>
      <c r="AR122" s="8">
        <v>59.6</v>
      </c>
      <c r="AS122" s="50">
        <v>62.8</v>
      </c>
      <c r="AT122" s="50">
        <v>-3.1999999999999957</v>
      </c>
      <c r="AU122" s="28">
        <v>152462</v>
      </c>
      <c r="AV122" s="38">
        <v>0.93059963865423112</v>
      </c>
      <c r="AW122" s="38">
        <v>3.5511987890033694E-2</v>
      </c>
      <c r="AX122" s="38">
        <v>0.60557156111138244</v>
      </c>
      <c r="AY122" s="38">
        <v>0.28632989892084576</v>
      </c>
      <c r="AZ122" s="38">
        <v>3.1861907319693343E-3</v>
      </c>
      <c r="BA122" s="38">
        <v>6.5738073148102941E-2</v>
      </c>
      <c r="BB122" s="38">
        <v>3.6622881976659015E-3</v>
      </c>
      <c r="BC122" s="31">
        <v>9764.387200000001</v>
      </c>
      <c r="BD122" s="50">
        <v>2.2167289719932448</v>
      </c>
      <c r="BE122" s="50">
        <v>2.4300000000000002</v>
      </c>
      <c r="BF122" s="50">
        <v>0.21327102800675535</v>
      </c>
      <c r="BG122" s="8"/>
      <c r="BH122" s="58">
        <v>1938</v>
      </c>
      <c r="BI122" s="58">
        <v>1880</v>
      </c>
      <c r="BJ122" s="58">
        <v>1996</v>
      </c>
      <c r="BK122" s="28">
        <v>0</v>
      </c>
      <c r="BL122" s="28">
        <v>128.13151164993369</v>
      </c>
      <c r="BM122" s="40">
        <v>130</v>
      </c>
      <c r="BN122" s="28">
        <v>96.98333017616973</v>
      </c>
      <c r="BO122" s="28">
        <v>94.1</v>
      </c>
    </row>
    <row r="123" spans="1:67" x14ac:dyDescent="0.2">
      <c r="A123" s="29">
        <v>122</v>
      </c>
      <c r="B123" s="28">
        <v>91.487270574304318</v>
      </c>
      <c r="C123" s="65">
        <f t="shared" si="7"/>
        <v>0.91487270574304314</v>
      </c>
      <c r="D123" s="64">
        <v>59.7</v>
      </c>
      <c r="E123" s="39">
        <v>43930</v>
      </c>
      <c r="F123" s="28">
        <v>168900</v>
      </c>
      <c r="G123" s="29">
        <v>255</v>
      </c>
      <c r="H123" s="29">
        <v>37</v>
      </c>
      <c r="I123" s="3">
        <v>18</v>
      </c>
      <c r="J123" s="3">
        <v>22.7</v>
      </c>
      <c r="K123" s="3">
        <v>22.7</v>
      </c>
      <c r="L123" s="3">
        <f t="shared" si="5"/>
        <v>21.133333333333336</v>
      </c>
      <c r="M123" s="3">
        <f t="shared" si="4"/>
        <v>21.133333333333336</v>
      </c>
      <c r="N123" s="7">
        <v>8</v>
      </c>
      <c r="O123" s="5"/>
      <c r="P123" s="30">
        <v>57230</v>
      </c>
      <c r="Q123" s="48">
        <v>53025</v>
      </c>
      <c r="R123" s="48">
        <v>16038</v>
      </c>
      <c r="S123" s="71">
        <f t="shared" si="6"/>
        <v>20243</v>
      </c>
      <c r="T123" s="31">
        <v>-20243</v>
      </c>
      <c r="U123" s="73">
        <v>-119.85198342214328</v>
      </c>
      <c r="V123" s="62">
        <v>-130</v>
      </c>
      <c r="W123" s="8">
        <v>32</v>
      </c>
      <c r="X123" s="8">
        <v>11</v>
      </c>
      <c r="Y123" s="41">
        <v>43</v>
      </c>
      <c r="Z123" s="42">
        <v>0.25458851391355836</v>
      </c>
      <c r="AA123" s="8">
        <v>30</v>
      </c>
      <c r="AB123" s="32">
        <v>1.7761989342806393E-4</v>
      </c>
      <c r="AC123" s="43">
        <v>3120</v>
      </c>
      <c r="AD123" s="33">
        <v>1.8164352458300587E-2</v>
      </c>
      <c r="AE123" s="8"/>
      <c r="AF123" s="34">
        <v>168870</v>
      </c>
      <c r="AG123" s="35">
        <v>154522</v>
      </c>
      <c r="AH123" s="8">
        <v>5321</v>
      </c>
      <c r="AI123" s="8">
        <v>102961</v>
      </c>
      <c r="AJ123" s="8">
        <v>37010</v>
      </c>
      <c r="AK123" s="8">
        <v>650</v>
      </c>
      <c r="AL123" s="8">
        <v>8010</v>
      </c>
      <c r="AM123" s="8">
        <v>570</v>
      </c>
      <c r="AN123" s="36">
        <v>0.91487270574304325</v>
      </c>
      <c r="AO123" s="37">
        <v>0.94099999999999995</v>
      </c>
      <c r="AP123" s="44">
        <v>-2.6127294256956701E-2</v>
      </c>
      <c r="AQ123" s="45">
        <v>0.94647458492603231</v>
      </c>
      <c r="AR123" s="8">
        <v>59.7</v>
      </c>
      <c r="AS123" s="50">
        <v>62.8</v>
      </c>
      <c r="AT123" s="50">
        <v>-3.0999999999999943</v>
      </c>
      <c r="AU123" s="28">
        <v>145942</v>
      </c>
      <c r="AV123" s="38">
        <v>0.9444739260428936</v>
      </c>
      <c r="AW123" s="38">
        <v>3.4435226051953767E-2</v>
      </c>
      <c r="AX123" s="38">
        <v>0.66631935905566841</v>
      </c>
      <c r="AY123" s="38">
        <v>0.23951282018094511</v>
      </c>
      <c r="AZ123" s="38">
        <v>4.2065207543262447E-3</v>
      </c>
      <c r="BA123" s="38">
        <v>5.183727883408188E-2</v>
      </c>
      <c r="BB123" s="38">
        <v>3.6887951230245531E-3</v>
      </c>
      <c r="BC123" s="31">
        <v>9224.9634000000005</v>
      </c>
      <c r="BD123" s="50">
        <v>2.1943718497571489</v>
      </c>
      <c r="BE123" s="50">
        <v>2.4300000000000002</v>
      </c>
      <c r="BF123" s="50">
        <v>0.23562815024285122</v>
      </c>
      <c r="BG123" s="8"/>
      <c r="BH123" s="58">
        <v>1938</v>
      </c>
      <c r="BI123" s="58">
        <v>1880</v>
      </c>
      <c r="BJ123" s="58">
        <v>1996</v>
      </c>
      <c r="BK123" s="28">
        <v>0</v>
      </c>
      <c r="BL123" s="28">
        <v>119.85198342214328</v>
      </c>
      <c r="BM123" s="40">
        <v>130</v>
      </c>
      <c r="BN123" s="28">
        <v>91.487270574304318</v>
      </c>
      <c r="BO123" s="28">
        <v>94.1</v>
      </c>
    </row>
    <row r="124" spans="1:67" x14ac:dyDescent="0.2">
      <c r="A124" s="29">
        <v>123</v>
      </c>
      <c r="B124" s="28">
        <v>95.241309883342211</v>
      </c>
      <c r="C124" s="65">
        <f t="shared" si="7"/>
        <v>0.95241309883342207</v>
      </c>
      <c r="D124" s="64">
        <v>59.6</v>
      </c>
      <c r="E124" s="27">
        <v>43931</v>
      </c>
      <c r="F124" s="28">
        <v>168870</v>
      </c>
      <c r="G124" s="29">
        <v>256</v>
      </c>
      <c r="H124" s="29">
        <v>37</v>
      </c>
      <c r="I124" s="3">
        <v>18</v>
      </c>
      <c r="J124" s="3">
        <v>22.2</v>
      </c>
      <c r="K124" s="3">
        <v>22.2</v>
      </c>
      <c r="L124" s="3">
        <f t="shared" si="5"/>
        <v>20.8</v>
      </c>
      <c r="M124" s="3">
        <f t="shared" si="4"/>
        <v>20.8</v>
      </c>
      <c r="N124" s="7">
        <v>8</v>
      </c>
      <c r="O124" s="5"/>
      <c r="P124" s="30">
        <v>53025</v>
      </c>
      <c r="Q124" s="48">
        <v>57220</v>
      </c>
      <c r="R124" s="48">
        <v>24074</v>
      </c>
      <c r="S124" s="71">
        <f t="shared" si="6"/>
        <v>19879</v>
      </c>
      <c r="T124" s="31">
        <v>-19879</v>
      </c>
      <c r="U124" s="73">
        <v>-117.71777106650086</v>
      </c>
      <c r="V124" s="62">
        <v>-130</v>
      </c>
      <c r="W124" s="8">
        <v>30</v>
      </c>
      <c r="X124" s="8">
        <v>10</v>
      </c>
      <c r="Y124" s="41">
        <v>40</v>
      </c>
      <c r="Z124" s="42">
        <v>0.23686859714573341</v>
      </c>
      <c r="AA124" s="8">
        <v>27</v>
      </c>
      <c r="AB124" s="32">
        <v>1.5988630307337004E-4</v>
      </c>
      <c r="AC124" s="43">
        <v>3147</v>
      </c>
      <c r="AD124" s="33">
        <v>1.8321543969958956E-2</v>
      </c>
      <c r="AE124" s="8"/>
      <c r="AF124" s="34">
        <v>168843</v>
      </c>
      <c r="AG124" s="35">
        <v>160834</v>
      </c>
      <c r="AH124" s="8">
        <v>6015</v>
      </c>
      <c r="AI124" s="8">
        <v>99180</v>
      </c>
      <c r="AJ124" s="8">
        <v>46505</v>
      </c>
      <c r="AK124" s="8">
        <v>764</v>
      </c>
      <c r="AL124" s="8">
        <v>7740</v>
      </c>
      <c r="AM124" s="8">
        <v>630</v>
      </c>
      <c r="AN124" s="36">
        <v>0.95241309883342218</v>
      </c>
      <c r="AO124" s="37">
        <v>0.94099999999999995</v>
      </c>
      <c r="AP124" s="44">
        <v>1.1413098833422231E-2</v>
      </c>
      <c r="AQ124" s="45">
        <v>0.94811988538137448</v>
      </c>
      <c r="AR124" s="8">
        <v>59.6</v>
      </c>
      <c r="AS124" s="50">
        <v>62.8</v>
      </c>
      <c r="AT124" s="50">
        <v>-3.1999999999999957</v>
      </c>
      <c r="AU124" s="28">
        <v>152464</v>
      </c>
      <c r="AV124" s="38">
        <v>0.94795876493776188</v>
      </c>
      <c r="AW124" s="38">
        <v>3.7398808709601203E-2</v>
      </c>
      <c r="AX124" s="38">
        <v>0.61666065632888567</v>
      </c>
      <c r="AY124" s="38">
        <v>0.28914906052202893</v>
      </c>
      <c r="AZ124" s="38">
        <v>4.7502393772461049E-3</v>
      </c>
      <c r="BA124" s="38">
        <v>4.8124152853252423E-2</v>
      </c>
      <c r="BB124" s="38">
        <v>3.9170822089856627E-3</v>
      </c>
      <c r="BC124" s="31">
        <v>9585.7064000000009</v>
      </c>
      <c r="BD124" s="50">
        <v>2.0738169072234465</v>
      </c>
      <c r="BE124" s="50">
        <v>2.4300000000000002</v>
      </c>
      <c r="BF124" s="50">
        <v>0.35618309277655369</v>
      </c>
      <c r="BG124" s="8"/>
      <c r="BH124" s="58">
        <v>1938</v>
      </c>
      <c r="BI124" s="58">
        <v>1880</v>
      </c>
      <c r="BJ124" s="58">
        <v>1996</v>
      </c>
      <c r="BK124" s="28">
        <v>0</v>
      </c>
      <c r="BL124" s="28">
        <v>117.71777106650086</v>
      </c>
      <c r="BM124" s="40">
        <v>130</v>
      </c>
      <c r="BN124" s="28">
        <v>95.241309883342211</v>
      </c>
      <c r="BO124" s="28">
        <v>94.1</v>
      </c>
    </row>
    <row r="125" spans="1:67" x14ac:dyDescent="0.2">
      <c r="A125" s="29">
        <v>124</v>
      </c>
      <c r="B125" s="28">
        <v>96.231410245020527</v>
      </c>
      <c r="C125" s="65">
        <f t="shared" si="7"/>
        <v>0.96231410245020532</v>
      </c>
      <c r="D125" s="64">
        <v>59.6</v>
      </c>
      <c r="E125" s="39">
        <v>43932</v>
      </c>
      <c r="F125" s="28">
        <v>168843</v>
      </c>
      <c r="G125" s="29">
        <v>257</v>
      </c>
      <c r="H125" s="29">
        <v>37</v>
      </c>
      <c r="I125" s="3">
        <v>18</v>
      </c>
      <c r="J125" s="3">
        <v>22</v>
      </c>
      <c r="K125" s="3">
        <v>22</v>
      </c>
      <c r="L125" s="3">
        <f t="shared" si="5"/>
        <v>20.666666666666668</v>
      </c>
      <c r="M125" s="3">
        <f t="shared" si="4"/>
        <v>20.666666666666668</v>
      </c>
      <c r="N125" s="7">
        <v>6</v>
      </c>
      <c r="O125" s="5"/>
      <c r="P125" s="30">
        <v>57220</v>
      </c>
      <c r="Q125" s="48">
        <v>37150</v>
      </c>
      <c r="R125" s="48"/>
      <c r="S125" s="71">
        <f t="shared" si="6"/>
        <v>20070</v>
      </c>
      <c r="T125" s="31">
        <v>-20070</v>
      </c>
      <c r="U125" s="73">
        <v>-118.86782395479824</v>
      </c>
      <c r="V125" s="62">
        <v>-130</v>
      </c>
      <c r="W125" s="8">
        <v>30</v>
      </c>
      <c r="X125" s="8">
        <v>11</v>
      </c>
      <c r="Y125" s="41">
        <v>41</v>
      </c>
      <c r="Z125" s="42">
        <v>0.24282913712739054</v>
      </c>
      <c r="AA125" s="8">
        <v>28</v>
      </c>
      <c r="AB125" s="32">
        <v>1.6583453267236426E-4</v>
      </c>
      <c r="AC125" s="43">
        <v>3175</v>
      </c>
      <c r="AD125" s="33">
        <v>1.8484557389456525E-2</v>
      </c>
      <c r="AE125" s="8"/>
      <c r="AF125" s="34">
        <v>168815</v>
      </c>
      <c r="AG125" s="35">
        <v>162480</v>
      </c>
      <c r="AH125" s="8">
        <v>6251</v>
      </c>
      <c r="AI125" s="8">
        <v>100427</v>
      </c>
      <c r="AJ125" s="8">
        <v>46358</v>
      </c>
      <c r="AK125" s="8">
        <v>824</v>
      </c>
      <c r="AL125" s="8">
        <v>8200</v>
      </c>
      <c r="AM125" s="8">
        <v>420</v>
      </c>
      <c r="AN125" s="36">
        <v>0.96231410245020521</v>
      </c>
      <c r="AO125" s="37">
        <v>0.94099999999999995</v>
      </c>
      <c r="AP125" s="44">
        <v>2.1314102450205263E-2</v>
      </c>
      <c r="AQ125" s="45">
        <v>0.94940073371699452</v>
      </c>
      <c r="AR125" s="8">
        <v>59.6</v>
      </c>
      <c r="AS125" s="50">
        <v>62.8</v>
      </c>
      <c r="AT125" s="50">
        <v>-3.1999999999999957</v>
      </c>
      <c r="AU125" s="28">
        <v>153860</v>
      </c>
      <c r="AV125" s="38">
        <v>0.94694731659281139</v>
      </c>
      <c r="AW125" s="38">
        <v>3.8472427375677007E-2</v>
      </c>
      <c r="AX125" s="38">
        <v>0.61808838010832101</v>
      </c>
      <c r="AY125" s="38">
        <v>0.28531511570654849</v>
      </c>
      <c r="AZ125" s="38">
        <v>5.0713934022648946E-3</v>
      </c>
      <c r="BA125" s="38">
        <v>5.0467749876907927E-2</v>
      </c>
      <c r="BB125" s="38">
        <v>2.5849335302806499E-3</v>
      </c>
      <c r="BC125" s="31">
        <v>9683.8080000000009</v>
      </c>
      <c r="BD125" s="50">
        <v>2.0725317974086224</v>
      </c>
      <c r="BE125" s="50">
        <v>2.4300000000000002</v>
      </c>
      <c r="BF125" s="50">
        <v>0.35746820259137779</v>
      </c>
      <c r="BG125" s="8"/>
      <c r="BH125" s="58">
        <v>1938</v>
      </c>
      <c r="BI125" s="58">
        <v>1880</v>
      </c>
      <c r="BJ125" s="58">
        <v>1996</v>
      </c>
      <c r="BK125" s="28">
        <v>0</v>
      </c>
      <c r="BL125" s="28">
        <v>118.86782395479824</v>
      </c>
      <c r="BM125" s="40">
        <v>130</v>
      </c>
      <c r="BN125" s="28">
        <v>96.231410245020527</v>
      </c>
      <c r="BO125" s="28">
        <v>94.1</v>
      </c>
    </row>
    <row r="126" spans="1:67" x14ac:dyDescent="0.2">
      <c r="A126" s="29">
        <v>125</v>
      </c>
      <c r="B126" s="28">
        <v>89.123004472351383</v>
      </c>
      <c r="C126" s="65">
        <f t="shared" si="7"/>
        <v>0.89123004472351386</v>
      </c>
      <c r="D126" s="64">
        <v>59.9</v>
      </c>
      <c r="E126" s="27">
        <v>43933</v>
      </c>
      <c r="F126" s="28">
        <v>168815</v>
      </c>
      <c r="G126" s="29">
        <v>258</v>
      </c>
      <c r="H126" s="29">
        <v>37</v>
      </c>
      <c r="I126" s="3">
        <v>18</v>
      </c>
      <c r="J126" s="3">
        <v>22.2</v>
      </c>
      <c r="K126" s="3">
        <v>22.2</v>
      </c>
      <c r="L126" s="3">
        <f t="shared" si="5"/>
        <v>20.8</v>
      </c>
      <c r="M126" s="3">
        <f t="shared" si="4"/>
        <v>20.8</v>
      </c>
      <c r="N126" s="7">
        <v>9</v>
      </c>
      <c r="O126" s="5"/>
      <c r="P126" s="30">
        <v>37150</v>
      </c>
      <c r="Q126" s="48">
        <v>18005</v>
      </c>
      <c r="R126" s="48"/>
      <c r="S126" s="71">
        <f t="shared" si="6"/>
        <v>19145</v>
      </c>
      <c r="T126" s="31">
        <v>-19145</v>
      </c>
      <c r="U126" s="73">
        <v>-113.40816870538755</v>
      </c>
      <c r="V126" s="62">
        <v>-130</v>
      </c>
      <c r="W126" s="8">
        <v>29</v>
      </c>
      <c r="X126" s="8">
        <v>11</v>
      </c>
      <c r="Y126" s="41">
        <v>40</v>
      </c>
      <c r="Z126" s="42">
        <v>0.23694576903711162</v>
      </c>
      <c r="AA126" s="8">
        <v>21</v>
      </c>
      <c r="AB126" s="32">
        <v>1.2439652874448361E-4</v>
      </c>
      <c r="AC126" s="43">
        <v>3196</v>
      </c>
      <c r="AD126" s="33">
        <v>1.8606817454079702E-2</v>
      </c>
      <c r="AE126" s="8"/>
      <c r="AF126" s="34">
        <v>168794</v>
      </c>
      <c r="AG126" s="35">
        <v>150453</v>
      </c>
      <c r="AH126" s="8">
        <v>4405</v>
      </c>
      <c r="AI126" s="8">
        <v>91158</v>
      </c>
      <c r="AJ126" s="8">
        <v>45466</v>
      </c>
      <c r="AK126" s="8">
        <v>743</v>
      </c>
      <c r="AL126" s="8">
        <v>8200</v>
      </c>
      <c r="AM126" s="8">
        <v>481</v>
      </c>
      <c r="AN126" s="36">
        <v>0.89123004472351386</v>
      </c>
      <c r="AO126" s="37">
        <v>0.94099999999999995</v>
      </c>
      <c r="AP126" s="44">
        <v>-4.9769955276486089E-2</v>
      </c>
      <c r="AQ126" s="45">
        <v>0.941644217217665</v>
      </c>
      <c r="AR126" s="8">
        <v>59.9</v>
      </c>
      <c r="AS126" s="50">
        <v>62.8</v>
      </c>
      <c r="AT126" s="50">
        <v>-2.8999999999999986</v>
      </c>
      <c r="AU126" s="28">
        <v>141772</v>
      </c>
      <c r="AV126" s="38">
        <v>0.94230091789462489</v>
      </c>
      <c r="AW126" s="38">
        <v>2.9278246362651458E-2</v>
      </c>
      <c r="AX126" s="38">
        <v>0.60589021156108547</v>
      </c>
      <c r="AY126" s="38">
        <v>0.3021940406638618</v>
      </c>
      <c r="AZ126" s="38">
        <v>4.938419307026114E-3</v>
      </c>
      <c r="BA126" s="38">
        <v>5.4502070414016335E-2</v>
      </c>
      <c r="BB126" s="38">
        <v>3.1970116913587632E-3</v>
      </c>
      <c r="BC126" s="31">
        <v>9012.1346999999987</v>
      </c>
      <c r="BD126" s="50">
        <v>2.1243579503977013</v>
      </c>
      <c r="BE126" s="50">
        <v>2.4300000000000002</v>
      </c>
      <c r="BF126" s="50">
        <v>0.3056420496022989</v>
      </c>
      <c r="BG126" s="8"/>
      <c r="BH126" s="58">
        <v>1938</v>
      </c>
      <c r="BI126" s="58">
        <v>1880</v>
      </c>
      <c r="BJ126" s="58">
        <v>1996</v>
      </c>
      <c r="BK126" s="28">
        <v>0</v>
      </c>
      <c r="BL126" s="28">
        <v>113.40816870538755</v>
      </c>
      <c r="BM126" s="40">
        <v>130</v>
      </c>
      <c r="BN126" s="28">
        <v>89.123004472351383</v>
      </c>
      <c r="BO126" s="28">
        <v>94.1</v>
      </c>
    </row>
    <row r="127" spans="1:67" x14ac:dyDescent="0.2">
      <c r="A127" s="29">
        <v>126</v>
      </c>
      <c r="B127" s="28">
        <v>95.858265104209863</v>
      </c>
      <c r="C127" s="65">
        <f t="shared" si="7"/>
        <v>0.95858265104209861</v>
      </c>
      <c r="D127" s="64">
        <v>59.6</v>
      </c>
      <c r="E127" s="39">
        <v>43934</v>
      </c>
      <c r="F127" s="28">
        <v>168794</v>
      </c>
      <c r="G127" s="29">
        <v>259</v>
      </c>
      <c r="H127" s="29">
        <v>37</v>
      </c>
      <c r="I127" s="3">
        <v>18</v>
      </c>
      <c r="J127" s="3">
        <v>22.9</v>
      </c>
      <c r="K127" s="3">
        <v>22.9</v>
      </c>
      <c r="L127" s="3">
        <f t="shared" si="5"/>
        <v>21.266666666666666</v>
      </c>
      <c r="M127" s="3">
        <f t="shared" si="4"/>
        <v>21.266666666666666</v>
      </c>
      <c r="N127" s="7">
        <v>3</v>
      </c>
      <c r="O127" s="5"/>
      <c r="P127" s="30">
        <v>18005</v>
      </c>
      <c r="Q127" s="48">
        <v>28670</v>
      </c>
      <c r="R127" s="48">
        <v>32128</v>
      </c>
      <c r="S127" s="71">
        <f t="shared" si="6"/>
        <v>21463</v>
      </c>
      <c r="T127" s="31">
        <v>-21463</v>
      </c>
      <c r="U127" s="73">
        <v>-127.15499366091213</v>
      </c>
      <c r="V127" s="62">
        <v>-130</v>
      </c>
      <c r="W127" s="8">
        <v>32</v>
      </c>
      <c r="X127" s="8">
        <v>10</v>
      </c>
      <c r="Y127" s="41">
        <v>42</v>
      </c>
      <c r="Z127" s="42">
        <v>0.24882401033212082</v>
      </c>
      <c r="AA127" s="8">
        <v>39</v>
      </c>
      <c r="AB127" s="32">
        <v>2.3105086673696931E-4</v>
      </c>
      <c r="AC127" s="43">
        <v>3235</v>
      </c>
      <c r="AD127" s="33">
        <v>1.8833871859808459E-2</v>
      </c>
      <c r="AE127" s="8"/>
      <c r="AF127" s="34">
        <v>168755</v>
      </c>
      <c r="AG127" s="35">
        <v>161803</v>
      </c>
      <c r="AH127" s="8">
        <v>6188</v>
      </c>
      <c r="AI127" s="8">
        <v>99215</v>
      </c>
      <c r="AJ127" s="8">
        <v>46737</v>
      </c>
      <c r="AK127" s="8">
        <v>833</v>
      </c>
      <c r="AL127" s="8">
        <v>8200</v>
      </c>
      <c r="AM127" s="8">
        <v>630</v>
      </c>
      <c r="AN127" s="36">
        <v>0.95858265104209861</v>
      </c>
      <c r="AO127" s="37">
        <v>0.94099999999999995</v>
      </c>
      <c r="AP127" s="44">
        <v>1.7582651042098663E-2</v>
      </c>
      <c r="AQ127" s="45">
        <v>0.94054974926821511</v>
      </c>
      <c r="AR127" s="8">
        <v>59.6</v>
      </c>
      <c r="AS127" s="50">
        <v>62.8</v>
      </c>
      <c r="AT127" s="50">
        <v>-3.1999999999999957</v>
      </c>
      <c r="AU127" s="28">
        <v>152973</v>
      </c>
      <c r="AV127" s="38">
        <v>0.94542746426209645</v>
      </c>
      <c r="AW127" s="38">
        <v>3.8244037502394884E-2</v>
      </c>
      <c r="AX127" s="38">
        <v>0.61318393354882172</v>
      </c>
      <c r="AY127" s="38">
        <v>0.28885125739324979</v>
      </c>
      <c r="AZ127" s="38">
        <v>5.148235817630081E-3</v>
      </c>
      <c r="BA127" s="38">
        <v>5.0678912010284113E-2</v>
      </c>
      <c r="BB127" s="38">
        <v>3.8936237276193889E-3</v>
      </c>
      <c r="BC127" s="31">
        <v>9643.4588000000003</v>
      </c>
      <c r="BD127" s="50">
        <v>2.2256537249892121</v>
      </c>
      <c r="BE127" s="50">
        <v>2.4300000000000002</v>
      </c>
      <c r="BF127" s="50">
        <v>0.20434627501078806</v>
      </c>
      <c r="BG127" s="8"/>
      <c r="BH127" s="58">
        <v>1938</v>
      </c>
      <c r="BI127" s="58">
        <v>1880</v>
      </c>
      <c r="BJ127" s="58">
        <v>1996</v>
      </c>
      <c r="BK127" s="28">
        <v>0</v>
      </c>
      <c r="BL127" s="28">
        <v>127.15499366091213</v>
      </c>
      <c r="BM127" s="40">
        <v>130</v>
      </c>
      <c r="BN127" s="28">
        <v>95.858265104209863</v>
      </c>
      <c r="BO127" s="28">
        <v>94.1</v>
      </c>
    </row>
    <row r="128" spans="1:67" x14ac:dyDescent="0.2">
      <c r="A128" s="29">
        <v>127</v>
      </c>
      <c r="B128" s="28">
        <v>94.678083612337417</v>
      </c>
      <c r="C128" s="65">
        <f t="shared" si="7"/>
        <v>0.94678083612337416</v>
      </c>
      <c r="D128" s="64">
        <v>59.68</v>
      </c>
      <c r="E128" s="27">
        <v>43935</v>
      </c>
      <c r="F128" s="28">
        <v>168755</v>
      </c>
      <c r="G128" s="29">
        <v>260</v>
      </c>
      <c r="H128" s="29">
        <v>38</v>
      </c>
      <c r="I128" s="3">
        <v>18</v>
      </c>
      <c r="J128" s="3">
        <v>22.9</v>
      </c>
      <c r="K128" s="3">
        <v>22.9</v>
      </c>
      <c r="L128" s="3">
        <f t="shared" si="5"/>
        <v>21.266666666666666</v>
      </c>
      <c r="M128" s="3">
        <f t="shared" si="4"/>
        <v>21.266666666666666</v>
      </c>
      <c r="N128" s="7">
        <v>2</v>
      </c>
      <c r="O128" s="5"/>
      <c r="P128" s="30">
        <v>28670</v>
      </c>
      <c r="Q128" s="48">
        <v>46040</v>
      </c>
      <c r="R128" s="48">
        <v>40149</v>
      </c>
      <c r="S128" s="71">
        <f t="shared" si="6"/>
        <v>22779</v>
      </c>
      <c r="T128" s="31">
        <v>-22779</v>
      </c>
      <c r="U128" s="73">
        <v>-134.98266718023169</v>
      </c>
      <c r="V128" s="62">
        <v>-130</v>
      </c>
      <c r="W128" s="8">
        <v>31</v>
      </c>
      <c r="X128" s="8">
        <v>11</v>
      </c>
      <c r="Y128" s="41">
        <v>42</v>
      </c>
      <c r="Z128" s="42">
        <v>0.24888151462178898</v>
      </c>
      <c r="AA128" s="8">
        <v>22</v>
      </c>
      <c r="AB128" s="32">
        <v>1.3036650765903233E-4</v>
      </c>
      <c r="AC128" s="43">
        <v>3257</v>
      </c>
      <c r="AD128" s="33">
        <v>1.8961953832270836E-2</v>
      </c>
      <c r="AE128" s="8"/>
      <c r="AF128" s="34">
        <v>168733</v>
      </c>
      <c r="AG128" s="35">
        <v>159774</v>
      </c>
      <c r="AH128" s="8">
        <v>6163</v>
      </c>
      <c r="AI128" s="8">
        <v>98003</v>
      </c>
      <c r="AJ128" s="8">
        <v>45905</v>
      </c>
      <c r="AK128" s="8">
        <v>869</v>
      </c>
      <c r="AL128" s="8">
        <v>8200</v>
      </c>
      <c r="AM128" s="8">
        <v>634</v>
      </c>
      <c r="AN128" s="36">
        <v>0.94678083612337416</v>
      </c>
      <c r="AO128" s="37">
        <v>0.93899999999999995</v>
      </c>
      <c r="AP128" s="44">
        <v>7.7808361233742129E-3</v>
      </c>
      <c r="AQ128" s="45">
        <v>0.9422895343824792</v>
      </c>
      <c r="AR128" s="8">
        <v>59.68</v>
      </c>
      <c r="AS128" s="50">
        <v>63.1</v>
      </c>
      <c r="AT128" s="50">
        <v>-3.4200000000000017</v>
      </c>
      <c r="AU128" s="28">
        <v>150940</v>
      </c>
      <c r="AV128" s="38">
        <v>0.94470940203036791</v>
      </c>
      <c r="AW128" s="38">
        <v>3.8573234694005282E-2</v>
      </c>
      <c r="AX128" s="38">
        <v>0.6133851565336037</v>
      </c>
      <c r="AY128" s="38">
        <v>0.28731207831061373</v>
      </c>
      <c r="AZ128" s="38">
        <v>5.438932492145155E-3</v>
      </c>
      <c r="BA128" s="38">
        <v>5.1322493021392718E-2</v>
      </c>
      <c r="BB128" s="38">
        <v>3.9681049482393881E-3</v>
      </c>
      <c r="BC128" s="31">
        <v>9535.3123200000009</v>
      </c>
      <c r="BD128" s="50">
        <v>2.38890969016524</v>
      </c>
      <c r="BE128" s="50">
        <v>2.42</v>
      </c>
      <c r="BF128" s="50">
        <v>3.1090309834759911E-2</v>
      </c>
      <c r="BG128" s="8"/>
      <c r="BH128" s="58">
        <v>1940</v>
      </c>
      <c r="BI128" s="58">
        <v>1882</v>
      </c>
      <c r="BJ128" s="58">
        <v>1998</v>
      </c>
      <c r="BK128" s="28">
        <v>0</v>
      </c>
      <c r="BL128" s="28">
        <v>134.98266718023169</v>
      </c>
      <c r="BM128" s="40">
        <v>130</v>
      </c>
      <c r="BN128" s="28">
        <v>94.678083612337417</v>
      </c>
      <c r="BO128" s="28">
        <v>93.899999999999991</v>
      </c>
    </row>
    <row r="129" spans="1:67" x14ac:dyDescent="0.2">
      <c r="A129" s="29">
        <v>128</v>
      </c>
      <c r="B129" s="28">
        <v>101.65527786502938</v>
      </c>
      <c r="C129" s="65">
        <f t="shared" si="7"/>
        <v>1.0165527786502937</v>
      </c>
      <c r="D129" s="64">
        <v>60.1</v>
      </c>
      <c r="E129" s="39">
        <v>43936</v>
      </c>
      <c r="F129" s="28">
        <v>168733</v>
      </c>
      <c r="G129" s="29">
        <v>261</v>
      </c>
      <c r="H129" s="29">
        <v>38</v>
      </c>
      <c r="I129" s="3">
        <v>18</v>
      </c>
      <c r="J129" s="3">
        <v>22.2</v>
      </c>
      <c r="K129" s="3">
        <v>22.2</v>
      </c>
      <c r="L129" s="3">
        <f t="shared" si="5"/>
        <v>20.8</v>
      </c>
      <c r="M129" s="3">
        <f t="shared" si="4"/>
        <v>20.8</v>
      </c>
      <c r="N129" s="7">
        <v>5</v>
      </c>
      <c r="O129" s="5"/>
      <c r="P129" s="30">
        <v>46040</v>
      </c>
      <c r="Q129" s="48">
        <v>49865</v>
      </c>
      <c r="R129" s="48">
        <v>24108</v>
      </c>
      <c r="S129" s="71">
        <f t="shared" si="6"/>
        <v>20283</v>
      </c>
      <c r="T129" s="31">
        <v>-20283</v>
      </c>
      <c r="U129" s="73">
        <v>-120.20766536480713</v>
      </c>
      <c r="V129" s="62">
        <v>-130</v>
      </c>
      <c r="W129" s="8">
        <v>30</v>
      </c>
      <c r="X129" s="8">
        <v>11</v>
      </c>
      <c r="Y129" s="41">
        <v>41</v>
      </c>
      <c r="Z129" s="42">
        <v>0.24298744169783032</v>
      </c>
      <c r="AA129" s="8">
        <v>27</v>
      </c>
      <c r="AB129" s="32">
        <v>1.600161201424736E-4</v>
      </c>
      <c r="AC129" s="43">
        <v>3284</v>
      </c>
      <c r="AD129" s="33">
        <v>1.9119145343929205E-2</v>
      </c>
      <c r="AE129" s="8"/>
      <c r="AF129" s="34">
        <v>168706</v>
      </c>
      <c r="AG129" s="35">
        <v>171526</v>
      </c>
      <c r="AH129" s="8">
        <v>4920</v>
      </c>
      <c r="AI129" s="8">
        <v>98020</v>
      </c>
      <c r="AJ129" s="8">
        <v>52559</v>
      </c>
      <c r="AK129" s="8">
        <v>1006</v>
      </c>
      <c r="AL129" s="8">
        <v>14360</v>
      </c>
      <c r="AM129" s="8">
        <v>661</v>
      </c>
      <c r="AN129" s="36">
        <v>1.0165527786502937</v>
      </c>
      <c r="AO129" s="37">
        <v>0.93899999999999995</v>
      </c>
      <c r="AP129" s="44">
        <v>7.7552778650293752E-2</v>
      </c>
      <c r="AQ129" s="45">
        <v>0.94896374536656436</v>
      </c>
      <c r="AR129" s="8">
        <v>60.1</v>
      </c>
      <c r="AS129" s="50">
        <v>63.1</v>
      </c>
      <c r="AT129" s="50">
        <v>-3</v>
      </c>
      <c r="AU129" s="28">
        <v>156505</v>
      </c>
      <c r="AV129" s="38">
        <v>0.91242727050126515</v>
      </c>
      <c r="AW129" s="38">
        <v>2.8683698098247497E-2</v>
      </c>
      <c r="AX129" s="38">
        <v>0.57145855438825599</v>
      </c>
      <c r="AY129" s="38">
        <v>0.3064200179564614</v>
      </c>
      <c r="AZ129" s="38">
        <v>5.8650000583001993E-3</v>
      </c>
      <c r="BA129" s="38">
        <v>8.3719086319275215E-2</v>
      </c>
      <c r="BB129" s="38">
        <v>3.8536431794596736E-3</v>
      </c>
      <c r="BC129" s="31">
        <v>10308.712599999999</v>
      </c>
      <c r="BD129" s="50">
        <v>1.9675589753079354</v>
      </c>
      <c r="BE129" s="50">
        <v>2.42</v>
      </c>
      <c r="BF129" s="50">
        <v>0.45244102469206449</v>
      </c>
      <c r="BG129" s="8"/>
      <c r="BH129" s="58">
        <v>1940</v>
      </c>
      <c r="BI129" s="58">
        <v>1882</v>
      </c>
      <c r="BJ129" s="58">
        <v>1998</v>
      </c>
      <c r="BK129" s="28">
        <v>0</v>
      </c>
      <c r="BL129" s="28">
        <v>120.20766536480713</v>
      </c>
      <c r="BM129" s="40">
        <v>130</v>
      </c>
      <c r="BN129" s="28">
        <v>101.65527786502938</v>
      </c>
      <c r="BO129" s="28">
        <v>93.899999999999991</v>
      </c>
    </row>
    <row r="130" spans="1:67" x14ac:dyDescent="0.2">
      <c r="A130" s="29">
        <v>129</v>
      </c>
      <c r="B130" s="28">
        <v>82.786622882410825</v>
      </c>
      <c r="C130" s="65">
        <f t="shared" si="7"/>
        <v>0.82786622882410821</v>
      </c>
      <c r="D130" s="64">
        <v>60.1</v>
      </c>
      <c r="E130" s="27">
        <v>43937</v>
      </c>
      <c r="F130" s="28">
        <v>168706</v>
      </c>
      <c r="G130" s="29">
        <v>262</v>
      </c>
      <c r="H130" s="29">
        <v>38</v>
      </c>
      <c r="I130" s="3">
        <v>19</v>
      </c>
      <c r="J130" s="3">
        <v>22.6</v>
      </c>
      <c r="K130" s="3">
        <v>22.6</v>
      </c>
      <c r="L130" s="3">
        <f t="shared" si="5"/>
        <v>21.400000000000002</v>
      </c>
      <c r="M130" s="3">
        <f t="shared" ref="M130:M193" si="8">IF(L130="",M129,L130)</f>
        <v>21.400000000000002</v>
      </c>
      <c r="N130" s="7">
        <v>4</v>
      </c>
      <c r="O130" s="5"/>
      <c r="P130" s="30">
        <v>49865</v>
      </c>
      <c r="Q130" s="48">
        <v>61720</v>
      </c>
      <c r="R130" s="48">
        <v>32114</v>
      </c>
      <c r="S130" s="71">
        <f t="shared" si="6"/>
        <v>20259</v>
      </c>
      <c r="T130" s="31">
        <v>-20259</v>
      </c>
      <c r="U130" s="73">
        <v>-120.08464429243773</v>
      </c>
      <c r="V130" s="62">
        <v>-130</v>
      </c>
      <c r="W130" s="8">
        <v>31</v>
      </c>
      <c r="X130" s="8">
        <v>12</v>
      </c>
      <c r="Y130" s="41">
        <v>43</v>
      </c>
      <c r="Z130" s="42">
        <v>0.25488127274667172</v>
      </c>
      <c r="AA130" s="8">
        <v>24</v>
      </c>
      <c r="AB130" s="32">
        <v>1.4225931502139818E-4</v>
      </c>
      <c r="AC130" s="43">
        <v>3308</v>
      </c>
      <c r="AD130" s="33">
        <v>1.925887113206998E-2</v>
      </c>
      <c r="AE130" s="8"/>
      <c r="AF130" s="34">
        <v>168682</v>
      </c>
      <c r="AG130" s="35">
        <v>139666</v>
      </c>
      <c r="AH130" s="8">
        <v>4388</v>
      </c>
      <c r="AI130" s="8">
        <v>82045</v>
      </c>
      <c r="AJ130" s="8">
        <v>44867</v>
      </c>
      <c r="AK130" s="8">
        <v>1076</v>
      </c>
      <c r="AL130" s="8">
        <v>6870</v>
      </c>
      <c r="AM130" s="8">
        <v>420</v>
      </c>
      <c r="AN130" s="36">
        <v>0.82786622882410821</v>
      </c>
      <c r="AO130" s="37">
        <v>0.93899999999999995</v>
      </c>
      <c r="AP130" s="44">
        <v>-0.11113377117589174</v>
      </c>
      <c r="AQ130" s="45">
        <v>0.93653424866385937</v>
      </c>
      <c r="AR130" s="8">
        <v>60.1</v>
      </c>
      <c r="AS130" s="50">
        <v>63.1</v>
      </c>
      <c r="AT130" s="50">
        <v>-3</v>
      </c>
      <c r="AU130" s="28">
        <v>132376</v>
      </c>
      <c r="AV130" s="38">
        <v>0.94780404679735941</v>
      </c>
      <c r="AW130" s="38">
        <v>3.1417811063537297E-2</v>
      </c>
      <c r="AX130" s="38">
        <v>0.58743717153781161</v>
      </c>
      <c r="AY130" s="38">
        <v>0.32124497014305559</v>
      </c>
      <c r="AZ130" s="38">
        <v>7.7040940529549068E-3</v>
      </c>
      <c r="BA130" s="38">
        <v>4.9188778944052242E-2</v>
      </c>
      <c r="BB130" s="38">
        <v>3.0071742585883465E-3</v>
      </c>
      <c r="BC130" s="31">
        <v>8393.9265999999989</v>
      </c>
      <c r="BD130" s="50">
        <v>2.4135307544862261</v>
      </c>
      <c r="BE130" s="50">
        <v>2.42</v>
      </c>
      <c r="BF130" s="50">
        <v>6.4692455137738136E-3</v>
      </c>
      <c r="BG130" s="8"/>
      <c r="BH130" s="58">
        <v>1940</v>
      </c>
      <c r="BI130" s="58">
        <v>1882</v>
      </c>
      <c r="BJ130" s="58">
        <v>1998</v>
      </c>
      <c r="BK130" s="28">
        <v>0</v>
      </c>
      <c r="BL130" s="28">
        <v>120.08464429243773</v>
      </c>
      <c r="BM130" s="40">
        <v>130</v>
      </c>
      <c r="BN130" s="28">
        <v>82.786622882410825</v>
      </c>
      <c r="BO130" s="28">
        <v>93.899999999999991</v>
      </c>
    </row>
    <row r="131" spans="1:67" x14ac:dyDescent="0.2">
      <c r="A131" s="29">
        <v>130</v>
      </c>
      <c r="B131" s="28">
        <v>108.19233824593022</v>
      </c>
      <c r="C131" s="65">
        <f t="shared" si="7"/>
        <v>1.0819233824593022</v>
      </c>
      <c r="D131" s="64">
        <v>59.6</v>
      </c>
      <c r="E131" s="39">
        <v>43938</v>
      </c>
      <c r="F131" s="28">
        <v>168682</v>
      </c>
      <c r="G131" s="29">
        <v>263</v>
      </c>
      <c r="H131" s="29">
        <v>38</v>
      </c>
      <c r="I131" s="3">
        <v>18</v>
      </c>
      <c r="J131" s="3">
        <v>22.2</v>
      </c>
      <c r="K131" s="3">
        <v>22.2</v>
      </c>
      <c r="L131" s="3">
        <f t="shared" ref="L131:L194" si="9">IF(COUNTA(I131:K131),AVERAGE(I131:K131),"")</f>
        <v>20.8</v>
      </c>
      <c r="M131" s="3">
        <f t="shared" si="8"/>
        <v>20.8</v>
      </c>
      <c r="N131" s="7">
        <v>6</v>
      </c>
      <c r="O131" s="5"/>
      <c r="P131" s="30">
        <v>61720</v>
      </c>
      <c r="Q131" s="48">
        <v>61000</v>
      </c>
      <c r="R131" s="48">
        <v>20080</v>
      </c>
      <c r="S131" s="71">
        <f t="shared" ref="S131:S194" si="10">T131*(-1)</f>
        <v>20800</v>
      </c>
      <c r="T131" s="31">
        <v>-20800</v>
      </c>
      <c r="U131" s="73">
        <v>-123.30894819838512</v>
      </c>
      <c r="V131" s="62">
        <v>-130</v>
      </c>
      <c r="W131" s="8">
        <v>32</v>
      </c>
      <c r="X131" s="8">
        <v>10</v>
      </c>
      <c r="Y131" s="41">
        <v>42</v>
      </c>
      <c r="Z131" s="42">
        <v>0.24898922232366227</v>
      </c>
      <c r="AA131" s="8">
        <v>25</v>
      </c>
      <c r="AB131" s="32">
        <v>1.4820787043075135E-4</v>
      </c>
      <c r="AC131" s="43">
        <v>3333</v>
      </c>
      <c r="AD131" s="33">
        <v>1.9404418828049951E-2</v>
      </c>
      <c r="AE131" s="8"/>
      <c r="AF131" s="34">
        <v>168657</v>
      </c>
      <c r="AG131" s="35">
        <v>182501</v>
      </c>
      <c r="AH131" s="8">
        <v>6845</v>
      </c>
      <c r="AI131" s="8">
        <v>111811</v>
      </c>
      <c r="AJ131" s="8">
        <v>50737</v>
      </c>
      <c r="AK131" s="8">
        <v>958</v>
      </c>
      <c r="AL131" s="8">
        <v>11700</v>
      </c>
      <c r="AM131" s="8">
        <v>450</v>
      </c>
      <c r="AN131" s="36">
        <v>1.0819233824593022</v>
      </c>
      <c r="AO131" s="37">
        <v>0.93899999999999995</v>
      </c>
      <c r="AP131" s="44">
        <v>0.14292338245930225</v>
      </c>
      <c r="AQ131" s="45">
        <v>0.95503571775327079</v>
      </c>
      <c r="AR131" s="8">
        <v>59.6</v>
      </c>
      <c r="AS131" s="50">
        <v>63.1</v>
      </c>
      <c r="AT131" s="50">
        <v>-3.5</v>
      </c>
      <c r="AU131" s="28">
        <v>170351</v>
      </c>
      <c r="AV131" s="38">
        <v>0.93342502232864477</v>
      </c>
      <c r="AW131" s="38">
        <v>3.7506643799212057E-2</v>
      </c>
      <c r="AX131" s="38">
        <v>0.61265965665941557</v>
      </c>
      <c r="AY131" s="38">
        <v>0.27800943556473662</v>
      </c>
      <c r="AZ131" s="38">
        <v>5.2492863052805193E-3</v>
      </c>
      <c r="BA131" s="38">
        <v>6.4109237757601328E-2</v>
      </c>
      <c r="BB131" s="38">
        <v>2.4657399137538974E-3</v>
      </c>
      <c r="BC131" s="31">
        <v>10877.059600000001</v>
      </c>
      <c r="BD131" s="50">
        <v>1.912281514022411</v>
      </c>
      <c r="BE131" s="50">
        <v>2.42</v>
      </c>
      <c r="BF131" s="50">
        <v>0.50771848597758895</v>
      </c>
      <c r="BG131" s="8"/>
      <c r="BH131" s="58">
        <v>1940</v>
      </c>
      <c r="BI131" s="58">
        <v>1882</v>
      </c>
      <c r="BJ131" s="58">
        <v>1998</v>
      </c>
      <c r="BK131" s="28">
        <v>0</v>
      </c>
      <c r="BL131" s="28">
        <v>123.30894819838512</v>
      </c>
      <c r="BM131" s="40">
        <v>130</v>
      </c>
      <c r="BN131" s="28">
        <v>108.19233824593022</v>
      </c>
      <c r="BO131" s="28">
        <v>93.899999999999991</v>
      </c>
    </row>
    <row r="132" spans="1:67" x14ac:dyDescent="0.2">
      <c r="A132" s="29">
        <v>131</v>
      </c>
      <c r="B132" s="28">
        <v>85.268918574384699</v>
      </c>
      <c r="C132" s="65">
        <f t="shared" ref="C132:C195" si="11">B132/100</f>
        <v>0.852689185743847</v>
      </c>
      <c r="D132" s="64">
        <v>59.8</v>
      </c>
      <c r="E132" s="27">
        <v>43939</v>
      </c>
      <c r="F132" s="28">
        <v>168657</v>
      </c>
      <c r="G132" s="29">
        <v>264</v>
      </c>
      <c r="H132" s="29">
        <v>38</v>
      </c>
      <c r="I132" s="3">
        <v>18</v>
      </c>
      <c r="J132" s="3">
        <v>22.4</v>
      </c>
      <c r="K132" s="3">
        <v>22.4</v>
      </c>
      <c r="L132" s="3">
        <f t="shared" si="9"/>
        <v>20.933333333333334</v>
      </c>
      <c r="M132" s="3">
        <f t="shared" si="8"/>
        <v>20.933333333333334</v>
      </c>
      <c r="N132" s="7">
        <v>5</v>
      </c>
      <c r="O132" s="5"/>
      <c r="P132" s="30">
        <v>61000</v>
      </c>
      <c r="Q132" s="48">
        <v>41825</v>
      </c>
      <c r="R132" s="48"/>
      <c r="S132" s="71">
        <f t="shared" si="10"/>
        <v>19175</v>
      </c>
      <c r="T132" s="31">
        <v>-19175</v>
      </c>
      <c r="U132" s="73">
        <v>-113.69228671208428</v>
      </c>
      <c r="V132" s="62">
        <v>-130</v>
      </c>
      <c r="W132" s="8">
        <v>31</v>
      </c>
      <c r="X132" s="8">
        <v>10</v>
      </c>
      <c r="Y132" s="41">
        <v>41</v>
      </c>
      <c r="Z132" s="42">
        <v>0.24309693638568217</v>
      </c>
      <c r="AA132" s="8">
        <v>16</v>
      </c>
      <c r="AB132" s="32">
        <v>9.4867097126119876E-5</v>
      </c>
      <c r="AC132" s="43">
        <v>3349</v>
      </c>
      <c r="AD132" s="33">
        <v>1.9497569353477136E-2</v>
      </c>
      <c r="AE132" s="8"/>
      <c r="AF132" s="34">
        <v>168641</v>
      </c>
      <c r="AG132" s="35">
        <v>143812</v>
      </c>
      <c r="AH132" s="8">
        <v>4920</v>
      </c>
      <c r="AI132" s="8">
        <v>85583</v>
      </c>
      <c r="AJ132" s="8">
        <v>42583</v>
      </c>
      <c r="AK132" s="8">
        <v>795</v>
      </c>
      <c r="AL132" s="8">
        <v>9420</v>
      </c>
      <c r="AM132" s="8">
        <v>511</v>
      </c>
      <c r="AN132" s="36">
        <v>0.852689185743847</v>
      </c>
      <c r="AO132" s="37">
        <v>0.93899999999999995</v>
      </c>
      <c r="AP132" s="44">
        <v>-8.6310814256152946E-2</v>
      </c>
      <c r="AQ132" s="45">
        <v>0.93937501536664825</v>
      </c>
      <c r="AR132" s="8">
        <v>59.8</v>
      </c>
      <c r="AS132" s="50">
        <v>63.1</v>
      </c>
      <c r="AT132" s="50">
        <v>-3.3000000000000043</v>
      </c>
      <c r="AU132" s="28">
        <v>133881</v>
      </c>
      <c r="AV132" s="38">
        <v>0.93094456651739776</v>
      </c>
      <c r="AW132" s="38">
        <v>3.4211331460517899E-2</v>
      </c>
      <c r="AX132" s="38">
        <v>0.595103329346647</v>
      </c>
      <c r="AY132" s="38">
        <v>0.29610185519984422</v>
      </c>
      <c r="AZ132" s="38">
        <v>5.5280505103885626E-3</v>
      </c>
      <c r="BA132" s="38">
        <v>6.5502183406113537E-2</v>
      </c>
      <c r="BB132" s="38">
        <v>3.5532500764887493E-3</v>
      </c>
      <c r="BC132" s="31">
        <v>8599.9575999999997</v>
      </c>
      <c r="BD132" s="50">
        <v>2.2296621555436507</v>
      </c>
      <c r="BE132" s="50">
        <v>2.42</v>
      </c>
      <c r="BF132" s="50">
        <v>0.19033784445634927</v>
      </c>
      <c r="BG132" s="8"/>
      <c r="BH132" s="58">
        <v>1940</v>
      </c>
      <c r="BI132" s="58">
        <v>1882</v>
      </c>
      <c r="BJ132" s="58">
        <v>1998</v>
      </c>
      <c r="BK132" s="28">
        <v>0</v>
      </c>
      <c r="BL132" s="28">
        <v>113.69228671208428</v>
      </c>
      <c r="BM132" s="40">
        <v>130</v>
      </c>
      <c r="BN132" s="28">
        <v>85.268918574384699</v>
      </c>
      <c r="BO132" s="28">
        <v>93.899999999999991</v>
      </c>
    </row>
    <row r="133" spans="1:67" x14ac:dyDescent="0.2">
      <c r="A133" s="29">
        <v>132</v>
      </c>
      <c r="B133" s="28">
        <v>104.40343688664085</v>
      </c>
      <c r="C133" s="65">
        <f t="shared" si="11"/>
        <v>1.0440343688664084</v>
      </c>
      <c r="D133" s="64">
        <v>59.4</v>
      </c>
      <c r="E133" s="39">
        <v>43940</v>
      </c>
      <c r="F133" s="28">
        <v>168641</v>
      </c>
      <c r="G133" s="29">
        <v>265</v>
      </c>
      <c r="H133" s="29">
        <v>38</v>
      </c>
      <c r="I133" s="3">
        <v>18</v>
      </c>
      <c r="J133" s="3">
        <v>22.2</v>
      </c>
      <c r="K133" s="3">
        <v>22.2</v>
      </c>
      <c r="L133" s="3">
        <f t="shared" si="9"/>
        <v>20.8</v>
      </c>
      <c r="M133" s="3">
        <f t="shared" si="8"/>
        <v>20.8</v>
      </c>
      <c r="N133" s="7">
        <v>4</v>
      </c>
      <c r="O133" s="5"/>
      <c r="P133" s="30">
        <v>41825</v>
      </c>
      <c r="Q133" s="48">
        <v>21660</v>
      </c>
      <c r="R133" s="48"/>
      <c r="S133" s="71">
        <f t="shared" si="10"/>
        <v>20165</v>
      </c>
      <c r="T133" s="31">
        <v>-20165</v>
      </c>
      <c r="U133" s="73">
        <v>-119.57353194063128</v>
      </c>
      <c r="V133" s="62">
        <v>-130</v>
      </c>
      <c r="W133" s="8">
        <v>29</v>
      </c>
      <c r="X133" s="8">
        <v>10</v>
      </c>
      <c r="Y133" s="41">
        <v>39</v>
      </c>
      <c r="Z133" s="42">
        <v>0.23126048825611803</v>
      </c>
      <c r="AA133" s="8">
        <v>21</v>
      </c>
      <c r="AB133" s="32">
        <v>1.2452487829175585E-4</v>
      </c>
      <c r="AC133" s="43">
        <v>3370</v>
      </c>
      <c r="AD133" s="33">
        <v>1.9619829418100313E-2</v>
      </c>
      <c r="AE133" s="8"/>
      <c r="AF133" s="34">
        <v>168620</v>
      </c>
      <c r="AG133" s="35">
        <v>176067</v>
      </c>
      <c r="AH133" s="8">
        <v>6775</v>
      </c>
      <c r="AI133" s="8">
        <v>105080</v>
      </c>
      <c r="AJ133" s="8">
        <v>53515</v>
      </c>
      <c r="AK133" s="8">
        <v>827</v>
      </c>
      <c r="AL133" s="8">
        <v>9420</v>
      </c>
      <c r="AM133" s="8">
        <v>450</v>
      </c>
      <c r="AN133" s="36">
        <v>1.0440343688664084</v>
      </c>
      <c r="AO133" s="37">
        <v>0.93899999999999995</v>
      </c>
      <c r="AP133" s="44">
        <v>0.10503436886640849</v>
      </c>
      <c r="AQ133" s="45">
        <v>0.96120420452991884</v>
      </c>
      <c r="AR133" s="8">
        <v>59.4</v>
      </c>
      <c r="AS133" s="50">
        <v>63.1</v>
      </c>
      <c r="AT133" s="50">
        <v>-3.7000000000000028</v>
      </c>
      <c r="AU133" s="28">
        <v>166197</v>
      </c>
      <c r="AV133" s="38">
        <v>0.94394179488490182</v>
      </c>
      <c r="AW133" s="38">
        <v>3.8479669671204711E-2</v>
      </c>
      <c r="AX133" s="38">
        <v>0.59681825668637511</v>
      </c>
      <c r="AY133" s="38">
        <v>0.303946792982217</v>
      </c>
      <c r="AZ133" s="38">
        <v>4.6970755451049883E-3</v>
      </c>
      <c r="BA133" s="38">
        <v>5.3502359897084635E-2</v>
      </c>
      <c r="BB133" s="38">
        <v>2.5558452180135969E-3</v>
      </c>
      <c r="BC133" s="31">
        <v>10458.379799999999</v>
      </c>
      <c r="BD133" s="50">
        <v>1.9281189233536922</v>
      </c>
      <c r="BE133" s="50">
        <v>2.42</v>
      </c>
      <c r="BF133" s="50">
        <v>0.49188107664630776</v>
      </c>
      <c r="BG133" s="8"/>
      <c r="BH133" s="58">
        <v>1940</v>
      </c>
      <c r="BI133" s="58">
        <v>1882</v>
      </c>
      <c r="BJ133" s="58">
        <v>1998</v>
      </c>
      <c r="BK133" s="28">
        <v>0</v>
      </c>
      <c r="BL133" s="28">
        <v>119.57353194063128</v>
      </c>
      <c r="BM133" s="40">
        <v>130</v>
      </c>
      <c r="BN133" s="28">
        <v>104.40343688664085</v>
      </c>
      <c r="BO133" s="28">
        <v>93.899999999999991</v>
      </c>
    </row>
    <row r="134" spans="1:67" x14ac:dyDescent="0.2">
      <c r="A134" s="29">
        <v>133</v>
      </c>
      <c r="B134" s="28">
        <v>85.181473134859445</v>
      </c>
      <c r="C134" s="65">
        <f t="shared" si="11"/>
        <v>0.85181473134859442</v>
      </c>
      <c r="D134" s="64">
        <v>59.9</v>
      </c>
      <c r="E134" s="27">
        <v>43941</v>
      </c>
      <c r="F134" s="28">
        <v>168620</v>
      </c>
      <c r="G134" s="29">
        <v>266</v>
      </c>
      <c r="H134" s="29">
        <v>38</v>
      </c>
      <c r="I134" s="3">
        <v>18</v>
      </c>
      <c r="J134" s="3">
        <v>22.2</v>
      </c>
      <c r="K134" s="3">
        <v>22.2</v>
      </c>
      <c r="L134" s="3">
        <f t="shared" si="9"/>
        <v>20.8</v>
      </c>
      <c r="M134" s="3">
        <f t="shared" si="8"/>
        <v>20.8</v>
      </c>
      <c r="N134" s="7">
        <v>7</v>
      </c>
      <c r="O134" s="5"/>
      <c r="P134" s="30">
        <v>21660</v>
      </c>
      <c r="Q134" s="48">
        <v>33050</v>
      </c>
      <c r="R134" s="48">
        <v>32087</v>
      </c>
      <c r="S134" s="71">
        <f t="shared" si="10"/>
        <v>20697</v>
      </c>
      <c r="T134" s="31">
        <v>-20697</v>
      </c>
      <c r="U134" s="73">
        <v>-122.74344680346341</v>
      </c>
      <c r="V134" s="62">
        <v>-130</v>
      </c>
      <c r="W134" s="8">
        <v>29</v>
      </c>
      <c r="X134" s="8">
        <v>11</v>
      </c>
      <c r="Y134" s="41">
        <v>40</v>
      </c>
      <c r="Z134" s="42">
        <v>0.23721978412999645</v>
      </c>
      <c r="AA134" s="8">
        <v>24</v>
      </c>
      <c r="AB134" s="32">
        <v>1.4233187047799786E-4</v>
      </c>
      <c r="AC134" s="43">
        <v>3394</v>
      </c>
      <c r="AD134" s="33">
        <v>1.9759555206241085E-2</v>
      </c>
      <c r="AE134" s="8"/>
      <c r="AF134" s="34">
        <v>168596</v>
      </c>
      <c r="AG134" s="35">
        <v>143633</v>
      </c>
      <c r="AH134" s="8">
        <v>4511</v>
      </c>
      <c r="AI134" s="8">
        <v>81353</v>
      </c>
      <c r="AJ134" s="8">
        <v>48616</v>
      </c>
      <c r="AK134" s="8">
        <v>843</v>
      </c>
      <c r="AL134" s="8">
        <v>7890</v>
      </c>
      <c r="AM134" s="8">
        <v>420</v>
      </c>
      <c r="AN134" s="36">
        <v>0.85181473134859442</v>
      </c>
      <c r="AO134" s="37">
        <v>0.93899999999999995</v>
      </c>
      <c r="AP134" s="44">
        <v>-8.7185268651405523E-2</v>
      </c>
      <c r="AQ134" s="45">
        <v>0.94595164457370395</v>
      </c>
      <c r="AR134" s="8">
        <v>59.9</v>
      </c>
      <c r="AS134" s="50">
        <v>63.1</v>
      </c>
      <c r="AT134" s="50">
        <v>-3.2000000000000028</v>
      </c>
      <c r="AU134" s="28">
        <v>135323</v>
      </c>
      <c r="AV134" s="38">
        <v>0.94214421476958643</v>
      </c>
      <c r="AW134" s="38">
        <v>3.1406431669602386E-2</v>
      </c>
      <c r="AX134" s="38">
        <v>0.56639490924787483</v>
      </c>
      <c r="AY134" s="38">
        <v>0.33847374906880728</v>
      </c>
      <c r="AZ134" s="38">
        <v>5.8691247833018876E-3</v>
      </c>
      <c r="BA134" s="38">
        <v>5.4931666121295249E-2</v>
      </c>
      <c r="BB134" s="38">
        <v>2.9241191091183782E-3</v>
      </c>
      <c r="BC134" s="31">
        <v>8603.6166999999987</v>
      </c>
      <c r="BD134" s="50">
        <v>2.4056162334614468</v>
      </c>
      <c r="BE134" s="50">
        <v>2.42</v>
      </c>
      <c r="BF134" s="50">
        <v>1.4383766538553111E-2</v>
      </c>
      <c r="BG134" s="8"/>
      <c r="BH134" s="58">
        <v>1940</v>
      </c>
      <c r="BI134" s="58">
        <v>1882</v>
      </c>
      <c r="BJ134" s="58">
        <v>1998</v>
      </c>
      <c r="BK134" s="28">
        <v>0</v>
      </c>
      <c r="BL134" s="28">
        <v>122.74344680346341</v>
      </c>
      <c r="BM134" s="40">
        <v>130</v>
      </c>
      <c r="BN134" s="28">
        <v>85.181473134859445</v>
      </c>
      <c r="BO134" s="28">
        <v>93.899999999999991</v>
      </c>
    </row>
    <row r="135" spans="1:67" x14ac:dyDescent="0.2">
      <c r="A135" s="29">
        <v>134</v>
      </c>
      <c r="B135" s="28">
        <v>95.658259982443241</v>
      </c>
      <c r="C135" s="65">
        <f t="shared" si="11"/>
        <v>0.95658259982443239</v>
      </c>
      <c r="D135" s="64">
        <v>59.8</v>
      </c>
      <c r="E135" s="39">
        <v>43942</v>
      </c>
      <c r="F135" s="28">
        <v>168596</v>
      </c>
      <c r="G135" s="29">
        <v>267</v>
      </c>
      <c r="H135" s="29">
        <v>39</v>
      </c>
      <c r="I135" s="3">
        <v>18</v>
      </c>
      <c r="J135" s="3">
        <v>22.4</v>
      </c>
      <c r="K135" s="3">
        <v>22.4</v>
      </c>
      <c r="L135" s="3">
        <f t="shared" si="9"/>
        <v>20.933333333333334</v>
      </c>
      <c r="M135" s="3">
        <f t="shared" si="8"/>
        <v>20.933333333333334</v>
      </c>
      <c r="N135" s="7">
        <v>10</v>
      </c>
      <c r="O135" s="5"/>
      <c r="P135" s="30">
        <v>33050</v>
      </c>
      <c r="Q135" s="48">
        <v>28175</v>
      </c>
      <c r="R135" s="48">
        <v>16086</v>
      </c>
      <c r="S135" s="71">
        <f t="shared" si="10"/>
        <v>20961</v>
      </c>
      <c r="T135" s="31">
        <v>-20961</v>
      </c>
      <c r="U135" s="73">
        <v>-124.32679304372583</v>
      </c>
      <c r="V135" s="62">
        <v>-130</v>
      </c>
      <c r="W135" s="8">
        <v>30</v>
      </c>
      <c r="X135" s="8">
        <v>11</v>
      </c>
      <c r="Y135" s="41">
        <v>41</v>
      </c>
      <c r="Z135" s="42">
        <v>0.24318489169375312</v>
      </c>
      <c r="AA135" s="8">
        <v>18</v>
      </c>
      <c r="AB135" s="32">
        <v>1.0676409879237941E-4</v>
      </c>
      <c r="AC135" s="43">
        <v>3412</v>
      </c>
      <c r="AD135" s="33">
        <v>1.9864349547346664E-2</v>
      </c>
      <c r="AE135" s="8"/>
      <c r="AF135" s="34">
        <v>168578</v>
      </c>
      <c r="AG135" s="35">
        <v>161276</v>
      </c>
      <c r="AH135" s="8">
        <v>5277</v>
      </c>
      <c r="AI135" s="8">
        <v>91798</v>
      </c>
      <c r="AJ135" s="8">
        <v>53413</v>
      </c>
      <c r="AK135" s="8">
        <v>904</v>
      </c>
      <c r="AL135" s="8">
        <v>9480</v>
      </c>
      <c r="AM135" s="8">
        <v>404</v>
      </c>
      <c r="AN135" s="36">
        <v>0.95658259982443239</v>
      </c>
      <c r="AO135" s="37">
        <v>0.93799999999999994</v>
      </c>
      <c r="AP135" s="44">
        <v>1.8582599824432444E-2</v>
      </c>
      <c r="AQ135" s="45">
        <v>0.94735189653099794</v>
      </c>
      <c r="AR135" s="8">
        <v>59.8</v>
      </c>
      <c r="AS135" s="50">
        <v>63.3</v>
      </c>
      <c r="AT135" s="50">
        <v>-3.5</v>
      </c>
      <c r="AU135" s="28">
        <v>151392</v>
      </c>
      <c r="AV135" s="38">
        <v>0.93871375778169097</v>
      </c>
      <c r="AW135" s="38">
        <v>3.2720305563134003E-2</v>
      </c>
      <c r="AX135" s="38">
        <v>0.56919814479525777</v>
      </c>
      <c r="AY135" s="38">
        <v>0.33119000967285894</v>
      </c>
      <c r="AZ135" s="38">
        <v>5.605297750440239E-3</v>
      </c>
      <c r="BA135" s="38">
        <v>5.8781219772315783E-2</v>
      </c>
      <c r="BB135" s="38">
        <v>2.5050224459932042E-3</v>
      </c>
      <c r="BC135" s="31">
        <v>9644.3047999999981</v>
      </c>
      <c r="BD135" s="50">
        <v>2.1734070453683718</v>
      </c>
      <c r="BE135" s="50">
        <v>2.4</v>
      </c>
      <c r="BF135" s="50">
        <v>0.2265929546316281</v>
      </c>
      <c r="BG135" s="8"/>
      <c r="BH135" s="58">
        <v>1943</v>
      </c>
      <c r="BI135" s="58">
        <v>1885</v>
      </c>
      <c r="BJ135" s="58">
        <v>2001</v>
      </c>
      <c r="BK135" s="28">
        <v>0</v>
      </c>
      <c r="BL135" s="28">
        <v>124.32679304372583</v>
      </c>
      <c r="BM135" s="40">
        <v>130</v>
      </c>
      <c r="BN135" s="28">
        <v>95.658259982443241</v>
      </c>
      <c r="BO135" s="28">
        <v>93.8</v>
      </c>
    </row>
    <row r="136" spans="1:67" x14ac:dyDescent="0.2">
      <c r="A136" s="29">
        <v>135</v>
      </c>
      <c r="B136" s="28">
        <v>106.12179525204949</v>
      </c>
      <c r="C136" s="65">
        <f t="shared" si="11"/>
        <v>1.061217952520495</v>
      </c>
      <c r="D136" s="64">
        <v>59.8</v>
      </c>
      <c r="E136" s="27">
        <v>43943</v>
      </c>
      <c r="F136" s="28">
        <v>168578</v>
      </c>
      <c r="G136" s="29">
        <v>268</v>
      </c>
      <c r="H136" s="29">
        <v>39</v>
      </c>
      <c r="I136" s="3">
        <v>18</v>
      </c>
      <c r="J136" s="3">
        <v>22.5</v>
      </c>
      <c r="K136" s="3">
        <v>22.5</v>
      </c>
      <c r="L136" s="3">
        <f t="shared" si="9"/>
        <v>21</v>
      </c>
      <c r="M136" s="3">
        <f t="shared" si="8"/>
        <v>21</v>
      </c>
      <c r="N136" s="7">
        <v>12</v>
      </c>
      <c r="O136" s="5"/>
      <c r="P136" s="30">
        <v>28175</v>
      </c>
      <c r="Q136" s="48">
        <v>55460</v>
      </c>
      <c r="R136" s="48">
        <v>48200</v>
      </c>
      <c r="S136" s="71">
        <f t="shared" si="10"/>
        <v>20915</v>
      </c>
      <c r="T136" s="31">
        <v>-20915</v>
      </c>
      <c r="U136" s="73">
        <v>-124.0671973804411</v>
      </c>
      <c r="V136" s="62">
        <v>-130</v>
      </c>
      <c r="W136" s="8">
        <v>31</v>
      </c>
      <c r="X136" s="8">
        <v>10</v>
      </c>
      <c r="Y136" s="41">
        <v>41</v>
      </c>
      <c r="Z136" s="42">
        <v>0.24321085788181138</v>
      </c>
      <c r="AA136" s="8">
        <v>25</v>
      </c>
      <c r="AB136" s="32">
        <v>1.4829930358647035E-4</v>
      </c>
      <c r="AC136" s="43">
        <v>3437</v>
      </c>
      <c r="AD136" s="33">
        <v>2.0009897243326639E-2</v>
      </c>
      <c r="AE136" s="8"/>
      <c r="AF136" s="34">
        <v>168553</v>
      </c>
      <c r="AG136" s="35">
        <v>178898</v>
      </c>
      <c r="AH136" s="8">
        <v>6133</v>
      </c>
      <c r="AI136" s="8">
        <v>94892</v>
      </c>
      <c r="AJ136" s="8">
        <v>66861</v>
      </c>
      <c r="AK136" s="8">
        <v>991</v>
      </c>
      <c r="AL136" s="8">
        <v>9420</v>
      </c>
      <c r="AM136" s="8">
        <v>601</v>
      </c>
      <c r="AN136" s="36">
        <v>1.061217952520495</v>
      </c>
      <c r="AO136" s="37">
        <v>0.93799999999999994</v>
      </c>
      <c r="AP136" s="44">
        <v>0.12321795252049506</v>
      </c>
      <c r="AQ136" s="45">
        <v>0.95373263565531252</v>
      </c>
      <c r="AR136" s="8">
        <v>59.8</v>
      </c>
      <c r="AS136" s="50">
        <v>63.3</v>
      </c>
      <c r="AT136" s="50">
        <v>-3.5</v>
      </c>
      <c r="AU136" s="28">
        <v>168877</v>
      </c>
      <c r="AV136" s="38">
        <v>0.94398484052365039</v>
      </c>
      <c r="AW136" s="38">
        <v>3.4282104886583419E-2</v>
      </c>
      <c r="AX136" s="38">
        <v>0.53042515847018967</v>
      </c>
      <c r="AY136" s="38">
        <v>0.37373810774854943</v>
      </c>
      <c r="AZ136" s="38">
        <v>5.5394694183277622E-3</v>
      </c>
      <c r="BA136" s="38">
        <v>5.2655703249896588E-2</v>
      </c>
      <c r="BB136" s="38">
        <v>3.3594562264530627E-3</v>
      </c>
      <c r="BC136" s="31">
        <v>10698.100400000001</v>
      </c>
      <c r="BD136" s="50">
        <v>1.9550199771914645</v>
      </c>
      <c r="BE136" s="50">
        <v>2.4</v>
      </c>
      <c r="BF136" s="50">
        <v>0.44498002280853544</v>
      </c>
      <c r="BG136" s="8"/>
      <c r="BH136" s="58">
        <v>1943</v>
      </c>
      <c r="BI136" s="58">
        <v>1885</v>
      </c>
      <c r="BJ136" s="58">
        <v>2001</v>
      </c>
      <c r="BK136" s="28">
        <v>0</v>
      </c>
      <c r="BL136" s="28">
        <v>124.0671973804411</v>
      </c>
      <c r="BM136" s="40">
        <v>130</v>
      </c>
      <c r="BN136" s="28">
        <v>106.12179525204949</v>
      </c>
      <c r="BO136" s="28">
        <v>93.8</v>
      </c>
    </row>
    <row r="137" spans="1:67" x14ac:dyDescent="0.2">
      <c r="A137" s="29">
        <v>136</v>
      </c>
      <c r="B137" s="28">
        <v>76.821533879551239</v>
      </c>
      <c r="C137" s="65">
        <f t="shared" si="11"/>
        <v>0.7682153387955124</v>
      </c>
      <c r="D137" s="64">
        <v>60.1</v>
      </c>
      <c r="E137" s="39">
        <v>43944</v>
      </c>
      <c r="F137" s="28">
        <v>168553</v>
      </c>
      <c r="G137" s="29">
        <v>269</v>
      </c>
      <c r="H137" s="29">
        <v>39</v>
      </c>
      <c r="I137" s="3">
        <v>19</v>
      </c>
      <c r="J137" s="3">
        <v>23.1</v>
      </c>
      <c r="K137" s="3">
        <v>23.1</v>
      </c>
      <c r="L137" s="3">
        <f t="shared" si="9"/>
        <v>21.733333333333334</v>
      </c>
      <c r="M137" s="3">
        <f t="shared" si="8"/>
        <v>21.733333333333334</v>
      </c>
      <c r="N137" s="7">
        <v>16</v>
      </c>
      <c r="O137" s="5"/>
      <c r="P137" s="30">
        <v>55460</v>
      </c>
      <c r="Q137" s="48">
        <v>59600</v>
      </c>
      <c r="R137" s="48">
        <v>24081</v>
      </c>
      <c r="S137" s="71">
        <f t="shared" si="10"/>
        <v>19941</v>
      </c>
      <c r="T137" s="31">
        <v>-19941</v>
      </c>
      <c r="U137" s="73">
        <v>-118.3070013586231</v>
      </c>
      <c r="V137" s="62">
        <v>-130</v>
      </c>
      <c r="W137" s="8">
        <v>31</v>
      </c>
      <c r="X137" s="8">
        <v>11</v>
      </c>
      <c r="Y137" s="41">
        <v>42</v>
      </c>
      <c r="Z137" s="42">
        <v>0.24917978321358858</v>
      </c>
      <c r="AA137" s="8">
        <v>26</v>
      </c>
      <c r="AB137" s="32">
        <v>1.5425415151317391E-4</v>
      </c>
      <c r="AC137" s="43">
        <v>3463</v>
      </c>
      <c r="AD137" s="33">
        <v>2.0161266847145809E-2</v>
      </c>
      <c r="AE137" s="8"/>
      <c r="AF137" s="34">
        <v>168527</v>
      </c>
      <c r="AG137" s="35">
        <v>129485</v>
      </c>
      <c r="AH137" s="8">
        <v>3387</v>
      </c>
      <c r="AI137" s="8">
        <v>73579</v>
      </c>
      <c r="AJ137" s="8">
        <v>42711</v>
      </c>
      <c r="AK137" s="8">
        <v>688</v>
      </c>
      <c r="AL137" s="8">
        <v>8730</v>
      </c>
      <c r="AM137" s="8">
        <v>390</v>
      </c>
      <c r="AN137" s="36">
        <v>0.7682153387955124</v>
      </c>
      <c r="AO137" s="37">
        <v>0.93799999999999994</v>
      </c>
      <c r="AP137" s="44">
        <v>-0.16978466120448754</v>
      </c>
      <c r="AQ137" s="45">
        <v>0.94521107993694164</v>
      </c>
      <c r="AR137" s="8">
        <v>60.1</v>
      </c>
      <c r="AS137" s="50">
        <v>63.3</v>
      </c>
      <c r="AT137" s="50">
        <v>-3.1999999999999957</v>
      </c>
      <c r="AU137" s="28">
        <v>120365</v>
      </c>
      <c r="AV137" s="38">
        <v>0.9295671313279531</v>
      </c>
      <c r="AW137" s="38">
        <v>2.6157469977217438E-2</v>
      </c>
      <c r="AX137" s="38">
        <v>0.56824342587944554</v>
      </c>
      <c r="AY137" s="38">
        <v>0.3298528787118199</v>
      </c>
      <c r="AZ137" s="38">
        <v>5.3133567594702089E-3</v>
      </c>
      <c r="BA137" s="38">
        <v>6.7420936788044949E-2</v>
      </c>
      <c r="BB137" s="38">
        <v>3.0119318840020081E-3</v>
      </c>
      <c r="BC137" s="31">
        <v>7782.0484999999999</v>
      </c>
      <c r="BD137" s="50">
        <v>2.5624358419251694</v>
      </c>
      <c r="BE137" s="50">
        <v>2.4</v>
      </c>
      <c r="BF137" s="50">
        <v>-0.16243584192516947</v>
      </c>
      <c r="BG137" s="8"/>
      <c r="BH137" s="58">
        <v>1943</v>
      </c>
      <c r="BI137" s="58">
        <v>1885</v>
      </c>
      <c r="BJ137" s="58">
        <v>2001</v>
      </c>
      <c r="BK137" s="28">
        <v>0</v>
      </c>
      <c r="BL137" s="28">
        <v>118.3070013586231</v>
      </c>
      <c r="BM137" s="40">
        <v>130</v>
      </c>
      <c r="BN137" s="28">
        <v>76.821533879551239</v>
      </c>
      <c r="BO137" s="28">
        <v>93.8</v>
      </c>
    </row>
    <row r="138" spans="1:67" x14ac:dyDescent="0.2">
      <c r="A138" s="29">
        <v>137</v>
      </c>
      <c r="B138" s="28">
        <v>101.21938917799523</v>
      </c>
      <c r="C138" s="65">
        <f t="shared" si="11"/>
        <v>1.0121938917799522</v>
      </c>
      <c r="D138" s="64">
        <v>59.7</v>
      </c>
      <c r="E138" s="27">
        <v>43945</v>
      </c>
      <c r="F138" s="28">
        <v>168527</v>
      </c>
      <c r="G138" s="29">
        <v>270</v>
      </c>
      <c r="H138" s="29">
        <v>39</v>
      </c>
      <c r="I138" s="3">
        <v>19</v>
      </c>
      <c r="J138" s="3">
        <v>22.8</v>
      </c>
      <c r="K138" s="3">
        <v>22.8</v>
      </c>
      <c r="L138" s="3">
        <f t="shared" si="9"/>
        <v>21.533333333333331</v>
      </c>
      <c r="M138" s="3">
        <f t="shared" si="8"/>
        <v>21.533333333333331</v>
      </c>
      <c r="N138" s="7">
        <v>13</v>
      </c>
      <c r="O138" s="5"/>
      <c r="P138" s="30">
        <v>59600</v>
      </c>
      <c r="Q138" s="48">
        <v>56395</v>
      </c>
      <c r="R138" s="48">
        <v>16077</v>
      </c>
      <c r="S138" s="71">
        <f t="shared" si="10"/>
        <v>19282</v>
      </c>
      <c r="T138" s="31">
        <v>-19282</v>
      </c>
      <c r="U138" s="73">
        <v>-114.41490087641742</v>
      </c>
      <c r="V138" s="62">
        <v>-130</v>
      </c>
      <c r="W138" s="8">
        <v>30</v>
      </c>
      <c r="X138" s="8">
        <v>10</v>
      </c>
      <c r="Y138" s="41">
        <v>40</v>
      </c>
      <c r="Z138" s="42">
        <v>0.23735069158057762</v>
      </c>
      <c r="AA138" s="8">
        <v>28</v>
      </c>
      <c r="AB138" s="32">
        <v>1.6614548410640433E-4</v>
      </c>
      <c r="AC138" s="43">
        <v>3491</v>
      </c>
      <c r="AD138" s="33">
        <v>2.0324280266643378E-2</v>
      </c>
      <c r="AE138" s="8"/>
      <c r="AF138" s="34">
        <v>168499</v>
      </c>
      <c r="AG138" s="35">
        <v>170582</v>
      </c>
      <c r="AH138" s="8">
        <v>6593</v>
      </c>
      <c r="AI138" s="8">
        <v>103795</v>
      </c>
      <c r="AJ138" s="8">
        <v>49425</v>
      </c>
      <c r="AK138" s="8">
        <v>749</v>
      </c>
      <c r="AL138" s="8">
        <v>9180</v>
      </c>
      <c r="AM138" s="8">
        <v>840</v>
      </c>
      <c r="AN138" s="36">
        <v>1.0121938917799522</v>
      </c>
      <c r="AO138" s="37">
        <v>0.93799999999999994</v>
      </c>
      <c r="AP138" s="44">
        <v>7.4193891779952281E-2</v>
      </c>
      <c r="AQ138" s="45">
        <v>0.93524972412560603</v>
      </c>
      <c r="AR138" s="8">
        <v>59.7</v>
      </c>
      <c r="AS138" s="50">
        <v>63.3</v>
      </c>
      <c r="AT138" s="50">
        <v>-3.5999999999999943</v>
      </c>
      <c r="AU138" s="28">
        <v>160562</v>
      </c>
      <c r="AV138" s="38">
        <v>0.94125992191438723</v>
      </c>
      <c r="AW138" s="38">
        <v>3.8650033415014481E-2</v>
      </c>
      <c r="AX138" s="38">
        <v>0.60847568911139516</v>
      </c>
      <c r="AY138" s="38">
        <v>0.28974334923966188</v>
      </c>
      <c r="AZ138" s="38">
        <v>4.3908501483157659E-3</v>
      </c>
      <c r="BA138" s="38">
        <v>5.3815760162268002E-2</v>
      </c>
      <c r="BB138" s="38">
        <v>4.9243179233447844E-3</v>
      </c>
      <c r="BC138" s="31">
        <v>10183.7454</v>
      </c>
      <c r="BD138" s="50">
        <v>1.8934094719217942</v>
      </c>
      <c r="BE138" s="50">
        <v>2.4</v>
      </c>
      <c r="BF138" s="50">
        <v>0.5065905280782057</v>
      </c>
      <c r="BG138" s="8"/>
      <c r="BH138" s="58">
        <v>1943</v>
      </c>
      <c r="BI138" s="58">
        <v>1885</v>
      </c>
      <c r="BJ138" s="58">
        <v>2001</v>
      </c>
      <c r="BK138" s="28">
        <v>0</v>
      </c>
      <c r="BL138" s="28">
        <v>114.41490087641742</v>
      </c>
      <c r="BM138" s="40">
        <v>130</v>
      </c>
      <c r="BN138" s="28">
        <v>101.21938917799523</v>
      </c>
      <c r="BO138" s="28">
        <v>93.8</v>
      </c>
    </row>
    <row r="139" spans="1:67" x14ac:dyDescent="0.2">
      <c r="A139" s="29">
        <v>138</v>
      </c>
      <c r="B139" s="28">
        <v>90.622496275942282</v>
      </c>
      <c r="C139" s="65">
        <f t="shared" si="11"/>
        <v>0.90622496275942277</v>
      </c>
      <c r="D139" s="64">
        <v>60.1</v>
      </c>
      <c r="E139" s="39">
        <v>43946</v>
      </c>
      <c r="F139" s="28">
        <v>168499</v>
      </c>
      <c r="G139" s="29">
        <v>271</v>
      </c>
      <c r="H139" s="29">
        <v>39</v>
      </c>
      <c r="I139" s="3">
        <v>18</v>
      </c>
      <c r="J139" s="3">
        <v>22.7</v>
      </c>
      <c r="K139" s="3">
        <v>22.7</v>
      </c>
      <c r="L139" s="3">
        <f t="shared" si="9"/>
        <v>21.133333333333336</v>
      </c>
      <c r="M139" s="3">
        <f t="shared" si="8"/>
        <v>21.133333333333336</v>
      </c>
      <c r="N139" s="7">
        <v>12</v>
      </c>
      <c r="O139" s="5"/>
      <c r="P139" s="30">
        <v>56395</v>
      </c>
      <c r="Q139" s="48">
        <v>35630</v>
      </c>
      <c r="R139" s="48"/>
      <c r="S139" s="71">
        <f t="shared" si="10"/>
        <v>20765</v>
      </c>
      <c r="T139" s="31">
        <v>-20765</v>
      </c>
      <c r="U139" s="73">
        <v>-123.23515273087673</v>
      </c>
      <c r="V139" s="62">
        <v>-130</v>
      </c>
      <c r="W139" s="8">
        <v>31</v>
      </c>
      <c r="X139" s="8">
        <v>11</v>
      </c>
      <c r="Y139" s="41">
        <v>42</v>
      </c>
      <c r="Z139" s="42">
        <v>0.24925963952308325</v>
      </c>
      <c r="AA139" s="8">
        <v>16</v>
      </c>
      <c r="AB139" s="32">
        <v>9.4956053151650755E-5</v>
      </c>
      <c r="AC139" s="43">
        <v>3507</v>
      </c>
      <c r="AD139" s="33">
        <v>2.0417430792070562E-2</v>
      </c>
      <c r="AE139" s="8"/>
      <c r="AF139" s="34">
        <v>168483</v>
      </c>
      <c r="AG139" s="35">
        <v>152698</v>
      </c>
      <c r="AH139" s="8">
        <v>4174</v>
      </c>
      <c r="AI139" s="8">
        <v>90399</v>
      </c>
      <c r="AJ139" s="8">
        <v>48147</v>
      </c>
      <c r="AK139" s="8">
        <v>958</v>
      </c>
      <c r="AL139" s="8">
        <v>8600</v>
      </c>
      <c r="AM139" s="8">
        <v>420</v>
      </c>
      <c r="AN139" s="36">
        <v>0.90622496275942288</v>
      </c>
      <c r="AO139" s="37">
        <v>0.93799999999999994</v>
      </c>
      <c r="AP139" s="44">
        <v>-3.1775037240577064E-2</v>
      </c>
      <c r="AQ139" s="45">
        <v>0.94289769227068831</v>
      </c>
      <c r="AR139" s="8">
        <v>60.1</v>
      </c>
      <c r="AS139" s="50">
        <v>63.3</v>
      </c>
      <c r="AT139" s="50">
        <v>-3.1999999999999957</v>
      </c>
      <c r="AU139" s="28">
        <v>143678</v>
      </c>
      <c r="AV139" s="38">
        <v>0.94092915427837953</v>
      </c>
      <c r="AW139" s="38">
        <v>2.7335001113308621E-2</v>
      </c>
      <c r="AX139" s="38">
        <v>0.59201168319165931</v>
      </c>
      <c r="AY139" s="38">
        <v>0.31530864844333262</v>
      </c>
      <c r="AZ139" s="38">
        <v>6.2738215300789796E-3</v>
      </c>
      <c r="BA139" s="38">
        <v>5.6320318537243445E-2</v>
      </c>
      <c r="BB139" s="38">
        <v>2.7505271843770054E-3</v>
      </c>
      <c r="BC139" s="31">
        <v>9177.1498000000011</v>
      </c>
      <c r="BD139" s="50">
        <v>2.2626850876946563</v>
      </c>
      <c r="BE139" s="50">
        <v>2.4</v>
      </c>
      <c r="BF139" s="50">
        <v>0.13731491230534365</v>
      </c>
      <c r="BG139" s="8"/>
      <c r="BH139" s="58">
        <v>1943</v>
      </c>
      <c r="BI139" s="58">
        <v>1885</v>
      </c>
      <c r="BJ139" s="58">
        <v>2001</v>
      </c>
      <c r="BK139" s="28">
        <v>0</v>
      </c>
      <c r="BL139" s="28">
        <v>123.23515273087673</v>
      </c>
      <c r="BM139" s="40">
        <v>130</v>
      </c>
      <c r="BN139" s="28">
        <v>90.622496275942282</v>
      </c>
      <c r="BO139" s="28">
        <v>93.8</v>
      </c>
    </row>
    <row r="140" spans="1:67" x14ac:dyDescent="0.2">
      <c r="A140" s="29">
        <v>139</v>
      </c>
      <c r="B140" s="28">
        <v>85.189603698889499</v>
      </c>
      <c r="C140" s="65">
        <f t="shared" si="11"/>
        <v>0.85189603698889504</v>
      </c>
      <c r="D140" s="64">
        <v>60</v>
      </c>
      <c r="E140" s="27">
        <v>43947</v>
      </c>
      <c r="F140" s="28">
        <v>168483</v>
      </c>
      <c r="G140" s="29">
        <v>272</v>
      </c>
      <c r="H140" s="29">
        <v>39</v>
      </c>
      <c r="I140" s="3">
        <v>18</v>
      </c>
      <c r="J140" s="3">
        <v>22.9</v>
      </c>
      <c r="K140" s="3">
        <v>22.9</v>
      </c>
      <c r="L140" s="3">
        <f t="shared" si="9"/>
        <v>21.266666666666666</v>
      </c>
      <c r="M140" s="3">
        <f t="shared" si="8"/>
        <v>21.266666666666666</v>
      </c>
      <c r="N140" s="7">
        <v>9</v>
      </c>
      <c r="O140" s="5"/>
      <c r="P140" s="30">
        <v>35630</v>
      </c>
      <c r="Q140" s="48">
        <v>16680</v>
      </c>
      <c r="R140" s="48"/>
      <c r="S140" s="71">
        <f t="shared" si="10"/>
        <v>18950</v>
      </c>
      <c r="T140" s="31">
        <v>-18950</v>
      </c>
      <c r="U140" s="73">
        <v>-112.47425556287578</v>
      </c>
      <c r="V140" s="62">
        <v>-130</v>
      </c>
      <c r="W140" s="8">
        <v>31</v>
      </c>
      <c r="X140" s="8">
        <v>11</v>
      </c>
      <c r="Y140" s="41">
        <v>42</v>
      </c>
      <c r="Z140" s="42">
        <v>0.24928331048236324</v>
      </c>
      <c r="AA140" s="8">
        <v>30</v>
      </c>
      <c r="AB140" s="32">
        <v>1.7805950748740228E-4</v>
      </c>
      <c r="AC140" s="43">
        <v>3537</v>
      </c>
      <c r="AD140" s="33">
        <v>2.0592088027246529E-2</v>
      </c>
      <c r="AE140" s="8"/>
      <c r="AF140" s="34">
        <v>168453</v>
      </c>
      <c r="AG140" s="35">
        <v>143530</v>
      </c>
      <c r="AH140" s="8">
        <v>5155</v>
      </c>
      <c r="AI140" s="8">
        <v>80952</v>
      </c>
      <c r="AJ140" s="8">
        <v>45539</v>
      </c>
      <c r="AK140" s="8">
        <v>867</v>
      </c>
      <c r="AL140" s="8">
        <v>10150</v>
      </c>
      <c r="AM140" s="8">
        <v>867</v>
      </c>
      <c r="AN140" s="36">
        <v>0.85189603698889504</v>
      </c>
      <c r="AO140" s="37">
        <v>0.93799999999999994</v>
      </c>
      <c r="AP140" s="44">
        <v>-8.61039630111049E-2</v>
      </c>
      <c r="AQ140" s="45">
        <v>0.91544935914532921</v>
      </c>
      <c r="AR140" s="8">
        <v>60</v>
      </c>
      <c r="AS140" s="50">
        <v>63.3</v>
      </c>
      <c r="AT140" s="50">
        <v>-3.2999999999999972</v>
      </c>
      <c r="AU140" s="28">
        <v>132513</v>
      </c>
      <c r="AV140" s="38">
        <v>0.92324252769455861</v>
      </c>
      <c r="AW140" s="38">
        <v>3.5915836410506517E-2</v>
      </c>
      <c r="AX140" s="38">
        <v>0.56400752455932557</v>
      </c>
      <c r="AY140" s="38">
        <v>0.31727861771058313</v>
      </c>
      <c r="AZ140" s="38">
        <v>6.0405490141433845E-3</v>
      </c>
      <c r="BA140" s="38">
        <v>7.0716923291297987E-2</v>
      </c>
      <c r="BB140" s="38">
        <v>6.0405490141433845E-3</v>
      </c>
      <c r="BC140" s="31">
        <v>8611.7999999999993</v>
      </c>
      <c r="BD140" s="50">
        <v>2.2004691237604219</v>
      </c>
      <c r="BE140" s="50">
        <v>2.4</v>
      </c>
      <c r="BF140" s="50">
        <v>0.19953087623957799</v>
      </c>
      <c r="BG140" s="8"/>
      <c r="BH140" s="58">
        <v>1943</v>
      </c>
      <c r="BI140" s="58">
        <v>1885</v>
      </c>
      <c r="BJ140" s="58">
        <v>2001</v>
      </c>
      <c r="BK140" s="28">
        <v>0</v>
      </c>
      <c r="BL140" s="28">
        <v>112.47425556287578</v>
      </c>
      <c r="BM140" s="40">
        <v>130</v>
      </c>
      <c r="BN140" s="28">
        <v>85.189603698889499</v>
      </c>
      <c r="BO140" s="28">
        <v>93.8</v>
      </c>
    </row>
    <row r="141" spans="1:67" x14ac:dyDescent="0.2">
      <c r="A141" s="29">
        <v>140</v>
      </c>
      <c r="B141" s="28">
        <v>102.9557205867512</v>
      </c>
      <c r="C141" s="65">
        <f t="shared" si="11"/>
        <v>1.029557205867512</v>
      </c>
      <c r="D141" s="64">
        <v>60.1</v>
      </c>
      <c r="E141" s="39">
        <v>43948</v>
      </c>
      <c r="F141" s="28">
        <v>168453</v>
      </c>
      <c r="G141" s="29">
        <v>273</v>
      </c>
      <c r="H141" s="29">
        <v>39</v>
      </c>
      <c r="I141" s="3">
        <v>19</v>
      </c>
      <c r="J141" s="3">
        <v>23.1</v>
      </c>
      <c r="K141" s="3">
        <v>23.1</v>
      </c>
      <c r="L141" s="3">
        <f t="shared" si="9"/>
        <v>21.733333333333334</v>
      </c>
      <c r="M141" s="3">
        <f t="shared" si="8"/>
        <v>21.733333333333334</v>
      </c>
      <c r="N141" s="7">
        <v>8</v>
      </c>
      <c r="O141" s="5"/>
      <c r="P141" s="30">
        <v>16680</v>
      </c>
      <c r="Q141" s="48">
        <v>30575</v>
      </c>
      <c r="R141" s="48">
        <v>32100</v>
      </c>
      <c r="S141" s="71">
        <f t="shared" si="10"/>
        <v>18205</v>
      </c>
      <c r="T141" s="31">
        <v>-18205</v>
      </c>
      <c r="U141" s="73">
        <v>-108.07168765174856</v>
      </c>
      <c r="V141" s="62">
        <v>-130</v>
      </c>
      <c r="W141" s="8">
        <v>29</v>
      </c>
      <c r="X141" s="8">
        <v>12</v>
      </c>
      <c r="Y141" s="41">
        <v>41</v>
      </c>
      <c r="Z141" s="42">
        <v>0.24339133170676688</v>
      </c>
      <c r="AA141" s="8">
        <v>23</v>
      </c>
      <c r="AB141" s="32">
        <v>1.3653660071355215E-4</v>
      </c>
      <c r="AC141" s="43">
        <v>3560</v>
      </c>
      <c r="AD141" s="33">
        <v>2.0725991907548102E-2</v>
      </c>
      <c r="AE141" s="8"/>
      <c r="AF141" s="34">
        <v>168430</v>
      </c>
      <c r="AG141" s="35">
        <v>173432</v>
      </c>
      <c r="AH141" s="8">
        <v>5449</v>
      </c>
      <c r="AI141" s="8">
        <v>101142</v>
      </c>
      <c r="AJ141" s="8">
        <v>54325</v>
      </c>
      <c r="AK141" s="8">
        <v>1236</v>
      </c>
      <c r="AL141" s="8">
        <v>10410</v>
      </c>
      <c r="AM141" s="8">
        <v>870</v>
      </c>
      <c r="AN141" s="36">
        <v>1.029557205867512</v>
      </c>
      <c r="AO141" s="37">
        <v>0.93799999999999994</v>
      </c>
      <c r="AP141" s="44">
        <v>9.1557205867512037E-2</v>
      </c>
      <c r="AQ141" s="45">
        <v>0.94084114121946016</v>
      </c>
      <c r="AR141" s="8">
        <v>60.1</v>
      </c>
      <c r="AS141" s="50">
        <v>63.3</v>
      </c>
      <c r="AT141" s="50">
        <v>-3.1999999999999957</v>
      </c>
      <c r="AU141" s="28">
        <v>162152</v>
      </c>
      <c r="AV141" s="38">
        <v>0.93496009963559201</v>
      </c>
      <c r="AW141" s="38">
        <v>3.1418653996955578E-2</v>
      </c>
      <c r="AX141" s="38">
        <v>0.58317957470363024</v>
      </c>
      <c r="AY141" s="38">
        <v>0.31323515844826794</v>
      </c>
      <c r="AZ141" s="38">
        <v>7.1267124867383184E-3</v>
      </c>
      <c r="BA141" s="38">
        <v>6.0023525070344572E-2</v>
      </c>
      <c r="BB141" s="38">
        <v>5.0163752940633796E-3</v>
      </c>
      <c r="BC141" s="31">
        <v>10423.263200000001</v>
      </c>
      <c r="BD141" s="50">
        <v>1.7465739520038215</v>
      </c>
      <c r="BE141" s="50">
        <v>2.4</v>
      </c>
      <c r="BF141" s="50">
        <v>0.65342604799617843</v>
      </c>
      <c r="BG141" s="8"/>
      <c r="BH141" s="58">
        <v>1943</v>
      </c>
      <c r="BI141" s="58">
        <v>1885</v>
      </c>
      <c r="BJ141" s="58">
        <v>2001</v>
      </c>
      <c r="BK141" s="28">
        <v>0</v>
      </c>
      <c r="BL141" s="28">
        <v>108.07168765174856</v>
      </c>
      <c r="BM141" s="40">
        <v>130</v>
      </c>
      <c r="BN141" s="28">
        <v>102.9557205867512</v>
      </c>
      <c r="BO141" s="28">
        <v>93.8</v>
      </c>
    </row>
    <row r="142" spans="1:67" x14ac:dyDescent="0.2">
      <c r="A142" s="29">
        <v>141</v>
      </c>
      <c r="B142" s="28">
        <v>91.883868669476925</v>
      </c>
      <c r="C142" s="65">
        <f t="shared" si="11"/>
        <v>0.9188386866947692</v>
      </c>
      <c r="D142" s="64">
        <v>59.8</v>
      </c>
      <c r="E142" s="27">
        <v>43949</v>
      </c>
      <c r="F142" s="28">
        <v>168430</v>
      </c>
      <c r="G142" s="29">
        <v>274</v>
      </c>
      <c r="H142" s="29">
        <v>40</v>
      </c>
      <c r="I142" s="3">
        <v>18</v>
      </c>
      <c r="J142" s="3">
        <v>22.4</v>
      </c>
      <c r="K142" s="3">
        <v>22.4</v>
      </c>
      <c r="L142" s="3">
        <f t="shared" si="9"/>
        <v>20.933333333333334</v>
      </c>
      <c r="M142" s="3">
        <f t="shared" si="8"/>
        <v>20.933333333333334</v>
      </c>
      <c r="N142" s="7">
        <v>10</v>
      </c>
      <c r="O142" s="5"/>
      <c r="P142" s="30">
        <v>30575</v>
      </c>
      <c r="Q142" s="48">
        <v>50350</v>
      </c>
      <c r="R142" s="48">
        <v>40160</v>
      </c>
      <c r="S142" s="71">
        <f t="shared" si="10"/>
        <v>20385</v>
      </c>
      <c r="T142" s="31">
        <v>-20385</v>
      </c>
      <c r="U142" s="73">
        <v>-121.02950780739772</v>
      </c>
      <c r="V142" s="62">
        <v>-130</v>
      </c>
      <c r="W142" s="8">
        <v>30</v>
      </c>
      <c r="X142" s="8">
        <v>10</v>
      </c>
      <c r="Y142" s="41">
        <v>40</v>
      </c>
      <c r="Z142" s="42">
        <v>0.23748738348275247</v>
      </c>
      <c r="AA142" s="8">
        <v>29</v>
      </c>
      <c r="AB142" s="32">
        <v>1.7217835302499554E-4</v>
      </c>
      <c r="AC142" s="43">
        <v>3589</v>
      </c>
      <c r="AD142" s="33">
        <v>2.0894827234884873E-2</v>
      </c>
      <c r="AE142" s="8"/>
      <c r="AF142" s="34">
        <v>168401</v>
      </c>
      <c r="AG142" s="35">
        <v>154760</v>
      </c>
      <c r="AH142" s="8">
        <v>6847</v>
      </c>
      <c r="AI142" s="8">
        <v>91910</v>
      </c>
      <c r="AJ142" s="8">
        <v>45512</v>
      </c>
      <c r="AK142" s="8">
        <v>861</v>
      </c>
      <c r="AL142" s="8">
        <v>9000</v>
      </c>
      <c r="AM142" s="8">
        <v>630</v>
      </c>
      <c r="AN142" s="36">
        <v>0.91883868669476931</v>
      </c>
      <c r="AO142" s="37">
        <v>0.93700000000000006</v>
      </c>
      <c r="AP142" s="44">
        <v>-1.8161313305230742E-2</v>
      </c>
      <c r="AQ142" s="45">
        <v>0.93544915362950842</v>
      </c>
      <c r="AR142" s="8">
        <v>59.8</v>
      </c>
      <c r="AS142" s="50">
        <v>63.5</v>
      </c>
      <c r="AT142" s="50">
        <v>-3.7000000000000028</v>
      </c>
      <c r="AU142" s="28">
        <v>145130</v>
      </c>
      <c r="AV142" s="38">
        <v>0.9377746187645386</v>
      </c>
      <c r="AW142" s="38">
        <v>4.4242698371672266E-2</v>
      </c>
      <c r="AX142" s="38">
        <v>0.5938873093822693</v>
      </c>
      <c r="AY142" s="38">
        <v>0.29408115792194367</v>
      </c>
      <c r="AZ142" s="38">
        <v>5.5634530886533992E-3</v>
      </c>
      <c r="BA142" s="38">
        <v>5.8154561902300339E-2</v>
      </c>
      <c r="BB142" s="38">
        <v>4.0708193331610238E-3</v>
      </c>
      <c r="BC142" s="31">
        <v>9254.6479999999992</v>
      </c>
      <c r="BD142" s="50">
        <v>2.2026769683730816</v>
      </c>
      <c r="BE142" s="50">
        <v>2.39</v>
      </c>
      <c r="BF142" s="50">
        <v>0.18732303162691855</v>
      </c>
      <c r="BG142" s="8"/>
      <c r="BH142" s="58">
        <v>1945</v>
      </c>
      <c r="BI142" s="58">
        <v>1887</v>
      </c>
      <c r="BJ142" s="58">
        <v>2003</v>
      </c>
      <c r="BK142" s="28">
        <v>0</v>
      </c>
      <c r="BL142" s="28">
        <v>121.02950780739772</v>
      </c>
      <c r="BM142" s="40">
        <v>130</v>
      </c>
      <c r="BN142" s="28">
        <v>91.883868669476925</v>
      </c>
      <c r="BO142" s="28">
        <v>93.7</v>
      </c>
    </row>
    <row r="143" spans="1:67" x14ac:dyDescent="0.2">
      <c r="A143" s="29">
        <v>142</v>
      </c>
      <c r="B143" s="28">
        <v>98.235164874317846</v>
      </c>
      <c r="C143" s="65">
        <f t="shared" si="11"/>
        <v>0.98235164874317848</v>
      </c>
      <c r="D143" s="64">
        <v>59.8</v>
      </c>
      <c r="E143" s="39">
        <v>43950</v>
      </c>
      <c r="F143" s="28">
        <v>168401</v>
      </c>
      <c r="G143" s="29">
        <v>275</v>
      </c>
      <c r="H143" s="29">
        <v>40</v>
      </c>
      <c r="I143" s="3">
        <v>17</v>
      </c>
      <c r="J143" s="3">
        <v>21.7</v>
      </c>
      <c r="K143" s="3">
        <v>21.7</v>
      </c>
      <c r="L143" s="3">
        <f t="shared" si="9"/>
        <v>20.133333333333336</v>
      </c>
      <c r="M143" s="3">
        <f t="shared" si="8"/>
        <v>20.133333333333336</v>
      </c>
      <c r="N143" s="7">
        <v>6</v>
      </c>
      <c r="O143" s="5"/>
      <c r="P143" s="30">
        <v>50350</v>
      </c>
      <c r="Q143" s="48">
        <v>55200</v>
      </c>
      <c r="R143" s="48">
        <v>24067</v>
      </c>
      <c r="S143" s="71">
        <f t="shared" si="10"/>
        <v>19217</v>
      </c>
      <c r="T143" s="31">
        <v>-19217</v>
      </c>
      <c r="U143" s="73">
        <v>-114.11452426054477</v>
      </c>
      <c r="V143" s="62">
        <v>-130</v>
      </c>
      <c r="W143" s="8">
        <v>31</v>
      </c>
      <c r="X143" s="8">
        <v>10</v>
      </c>
      <c r="Y143" s="41">
        <v>41</v>
      </c>
      <c r="Z143" s="42">
        <v>0.2434664877286952</v>
      </c>
      <c r="AA143" s="8">
        <v>35</v>
      </c>
      <c r="AB143" s="32">
        <v>2.0783724562205687E-4</v>
      </c>
      <c r="AC143" s="43">
        <v>3624</v>
      </c>
      <c r="AD143" s="33">
        <v>2.1098594009256833E-2</v>
      </c>
      <c r="AE143" s="8"/>
      <c r="AF143" s="34">
        <v>168366</v>
      </c>
      <c r="AG143" s="35">
        <v>165429</v>
      </c>
      <c r="AH143" s="8">
        <v>5472</v>
      </c>
      <c r="AI143" s="8">
        <v>106318</v>
      </c>
      <c r="AJ143" s="8">
        <v>41783</v>
      </c>
      <c r="AK143" s="8">
        <v>936</v>
      </c>
      <c r="AL143" s="8">
        <v>10230</v>
      </c>
      <c r="AM143" s="8">
        <v>690</v>
      </c>
      <c r="AN143" s="36">
        <v>0.98235164874317848</v>
      </c>
      <c r="AO143" s="37">
        <v>0.93700000000000006</v>
      </c>
      <c r="AP143" s="44">
        <v>4.535164874317843E-2</v>
      </c>
      <c r="AQ143" s="45">
        <v>0.92418253880417756</v>
      </c>
      <c r="AR143" s="8">
        <v>59.8</v>
      </c>
      <c r="AS143" s="50">
        <v>63.5</v>
      </c>
      <c r="AT143" s="50">
        <v>-3.7000000000000028</v>
      </c>
      <c r="AU143" s="28">
        <v>154509</v>
      </c>
      <c r="AV143" s="38">
        <v>0.93398980831655876</v>
      </c>
      <c r="AW143" s="38">
        <v>3.3077634513900223E-2</v>
      </c>
      <c r="AX143" s="38">
        <v>0.64268054573261035</v>
      </c>
      <c r="AY143" s="38">
        <v>0.25257361164003894</v>
      </c>
      <c r="AZ143" s="38">
        <v>5.6580164300092488E-3</v>
      </c>
      <c r="BA143" s="38">
        <v>6.1839218033113902E-2</v>
      </c>
      <c r="BB143" s="38">
        <v>4.1709736503273307E-3</v>
      </c>
      <c r="BC143" s="31">
        <v>9892.654199999999</v>
      </c>
      <c r="BD143" s="50">
        <v>1.9425524850550222</v>
      </c>
      <c r="BE143" s="50">
        <v>2.39</v>
      </c>
      <c r="BF143" s="50">
        <v>0.44744751494497792</v>
      </c>
      <c r="BG143" s="8"/>
      <c r="BH143" s="58">
        <v>1945</v>
      </c>
      <c r="BI143" s="58">
        <v>1887</v>
      </c>
      <c r="BJ143" s="58">
        <v>2003</v>
      </c>
      <c r="BK143" s="28">
        <v>0</v>
      </c>
      <c r="BL143" s="28">
        <v>114.11452426054477</v>
      </c>
      <c r="BM143" s="40">
        <v>130</v>
      </c>
      <c r="BN143" s="28">
        <v>98.235164874317846</v>
      </c>
      <c r="BO143" s="28">
        <v>93.7</v>
      </c>
    </row>
    <row r="144" spans="1:67" x14ac:dyDescent="0.2">
      <c r="A144" s="29">
        <v>143</v>
      </c>
      <c r="B144" s="28">
        <v>105.84500433579227</v>
      </c>
      <c r="C144" s="65">
        <f t="shared" si="11"/>
        <v>1.0584500433579227</v>
      </c>
      <c r="D144" s="64">
        <v>60</v>
      </c>
      <c r="E144" s="27">
        <v>43951</v>
      </c>
      <c r="F144" s="28">
        <v>168366</v>
      </c>
      <c r="G144" s="29">
        <v>276</v>
      </c>
      <c r="H144" s="29">
        <v>40</v>
      </c>
      <c r="I144" s="3">
        <v>18</v>
      </c>
      <c r="J144" s="3">
        <v>21.9</v>
      </c>
      <c r="K144" s="3">
        <v>21.9</v>
      </c>
      <c r="L144" s="3">
        <f t="shared" si="9"/>
        <v>20.599999999999998</v>
      </c>
      <c r="M144" s="3">
        <f t="shared" si="8"/>
        <v>20.599999999999998</v>
      </c>
      <c r="N144" s="7">
        <v>9</v>
      </c>
      <c r="O144" s="5"/>
      <c r="P144" s="30">
        <v>55200</v>
      </c>
      <c r="Q144" s="48">
        <v>74265</v>
      </c>
      <c r="R144" s="48">
        <v>24062</v>
      </c>
      <c r="S144" s="71">
        <f t="shared" si="10"/>
        <v>4997</v>
      </c>
      <c r="T144" s="31">
        <v>-4997</v>
      </c>
      <c r="U144" s="73">
        <v>-29.679388950263117</v>
      </c>
      <c r="V144" s="62">
        <v>-130</v>
      </c>
      <c r="W144" s="8">
        <v>30</v>
      </c>
      <c r="X144" s="8">
        <v>10</v>
      </c>
      <c r="Y144" s="41">
        <v>40</v>
      </c>
      <c r="Z144" s="42">
        <v>0.23757765819702317</v>
      </c>
      <c r="AA144" s="8">
        <v>30</v>
      </c>
      <c r="AB144" s="32">
        <v>1.7818324364776735E-4</v>
      </c>
      <c r="AC144" s="43">
        <v>3654</v>
      </c>
      <c r="AD144" s="33">
        <v>2.12732512444328E-2</v>
      </c>
      <c r="AE144" s="8"/>
      <c r="AF144" s="34">
        <v>168336</v>
      </c>
      <c r="AG144" s="35">
        <v>178207</v>
      </c>
      <c r="AH144" s="8">
        <v>5017</v>
      </c>
      <c r="AI144" s="8">
        <v>114504</v>
      </c>
      <c r="AJ144" s="8">
        <v>46259</v>
      </c>
      <c r="AK144" s="8">
        <v>877</v>
      </c>
      <c r="AL144" s="8">
        <v>11100</v>
      </c>
      <c r="AM144" s="8">
        <v>450</v>
      </c>
      <c r="AN144" s="36">
        <v>1.0584500433579227</v>
      </c>
      <c r="AO144" s="37">
        <v>0.93700000000000006</v>
      </c>
      <c r="AP144" s="44">
        <v>0.12145004335792264</v>
      </c>
      <c r="AQ144" s="45">
        <v>0.96564463945595036</v>
      </c>
      <c r="AR144" s="8">
        <v>60</v>
      </c>
      <c r="AS144" s="50">
        <v>63.5</v>
      </c>
      <c r="AT144" s="50">
        <v>-3.5</v>
      </c>
      <c r="AU144" s="28">
        <v>166657</v>
      </c>
      <c r="AV144" s="38">
        <v>0.93518773112167308</v>
      </c>
      <c r="AW144" s="38">
        <v>2.8152653936152901E-2</v>
      </c>
      <c r="AX144" s="38">
        <v>0.64253368273973521</v>
      </c>
      <c r="AY144" s="38">
        <v>0.25958015117251287</v>
      </c>
      <c r="AZ144" s="38">
        <v>4.9212432732720938E-3</v>
      </c>
      <c r="BA144" s="38">
        <v>6.2287115545405065E-2</v>
      </c>
      <c r="BB144" s="38">
        <v>2.5251533329218269E-3</v>
      </c>
      <c r="BC144" s="31">
        <v>10692.42</v>
      </c>
      <c r="BD144" s="50">
        <v>0.46734041498556922</v>
      </c>
      <c r="BE144" s="50">
        <v>2.39</v>
      </c>
      <c r="BF144" s="50">
        <v>1.922659585014431</v>
      </c>
      <c r="BG144" s="8"/>
      <c r="BH144" s="58">
        <v>1945</v>
      </c>
      <c r="BI144" s="58">
        <v>1887</v>
      </c>
      <c r="BJ144" s="58">
        <v>2003</v>
      </c>
      <c r="BK144" s="28">
        <v>0</v>
      </c>
      <c r="BL144" s="28">
        <v>29.679388950263117</v>
      </c>
      <c r="BM144" s="40">
        <v>130</v>
      </c>
      <c r="BN144" s="28">
        <v>105.84500433579227</v>
      </c>
      <c r="BO144" s="28">
        <v>93.7</v>
      </c>
    </row>
    <row r="145" spans="1:67" x14ac:dyDescent="0.2">
      <c r="A145" s="29">
        <v>144</v>
      </c>
      <c r="B145" s="28">
        <v>70.618881285048957</v>
      </c>
      <c r="C145" s="65">
        <f t="shared" si="11"/>
        <v>0.70618881285048962</v>
      </c>
      <c r="D145" s="64">
        <v>60.5</v>
      </c>
      <c r="E145" s="39">
        <v>43952</v>
      </c>
      <c r="F145" s="28">
        <v>168336</v>
      </c>
      <c r="G145" s="29">
        <v>277</v>
      </c>
      <c r="H145" s="29">
        <v>40</v>
      </c>
      <c r="I145" s="3">
        <v>18</v>
      </c>
      <c r="J145" s="3">
        <v>21.2</v>
      </c>
      <c r="K145" s="3">
        <v>21.2</v>
      </c>
      <c r="L145" s="3">
        <f t="shared" si="9"/>
        <v>20.133333333333336</v>
      </c>
      <c r="M145" s="3">
        <f t="shared" si="8"/>
        <v>20.133333333333336</v>
      </c>
      <c r="N145" s="7">
        <v>1</v>
      </c>
      <c r="O145" s="5"/>
      <c r="P145" s="30">
        <v>74265</v>
      </c>
      <c r="Q145" s="48">
        <v>74110</v>
      </c>
      <c r="R145" s="48">
        <v>20073</v>
      </c>
      <c r="S145" s="71">
        <f t="shared" si="10"/>
        <v>20228</v>
      </c>
      <c r="T145" s="31">
        <v>-20228</v>
      </c>
      <c r="U145" s="73">
        <v>-120.16443303868454</v>
      </c>
      <c r="V145" s="62">
        <v>-130</v>
      </c>
      <c r="W145" s="8">
        <v>30</v>
      </c>
      <c r="X145" s="8">
        <v>10</v>
      </c>
      <c r="Y145" s="41">
        <v>40</v>
      </c>
      <c r="Z145" s="42">
        <v>0.23761999809904003</v>
      </c>
      <c r="AA145" s="8">
        <v>28</v>
      </c>
      <c r="AB145" s="32">
        <v>1.6633399866932801E-4</v>
      </c>
      <c r="AC145" s="43">
        <v>3682</v>
      </c>
      <c r="AD145" s="33">
        <v>2.1436264663930369E-2</v>
      </c>
      <c r="AE145" s="8"/>
      <c r="AF145" s="34">
        <v>168308</v>
      </c>
      <c r="AG145" s="35">
        <v>118877</v>
      </c>
      <c r="AH145" s="8">
        <v>2020</v>
      </c>
      <c r="AI145" s="8">
        <v>65474</v>
      </c>
      <c r="AJ145" s="8">
        <v>39701</v>
      </c>
      <c r="AK145" s="8">
        <v>1002</v>
      </c>
      <c r="AL145" s="8">
        <v>10200</v>
      </c>
      <c r="AM145" s="8">
        <v>480</v>
      </c>
      <c r="AN145" s="36">
        <v>0.70618881285048951</v>
      </c>
      <c r="AO145" s="37">
        <v>0.93700000000000006</v>
      </c>
      <c r="AP145" s="44">
        <v>-0.23081118714951054</v>
      </c>
      <c r="AQ145" s="45">
        <v>0.92192962818031288</v>
      </c>
      <c r="AR145" s="8">
        <v>60.5</v>
      </c>
      <c r="AS145" s="50">
        <v>63.5</v>
      </c>
      <c r="AT145" s="50">
        <v>-3</v>
      </c>
      <c r="AU145" s="28">
        <v>108197</v>
      </c>
      <c r="AV145" s="38">
        <v>0.9101592402230877</v>
      </c>
      <c r="AW145" s="38">
        <v>1.6992353440951572E-2</v>
      </c>
      <c r="AX145" s="38">
        <v>0.55077096494696198</v>
      </c>
      <c r="AY145" s="38">
        <v>0.3339670415639695</v>
      </c>
      <c r="AZ145" s="38">
        <v>8.4288802712046904E-3</v>
      </c>
      <c r="BA145" s="38">
        <v>8.5802972820646556E-2</v>
      </c>
      <c r="BB145" s="38">
        <v>4.0377869562657201E-3</v>
      </c>
      <c r="BC145" s="31">
        <v>7192.0585000000001</v>
      </c>
      <c r="BD145" s="50">
        <v>2.8125466443299927</v>
      </c>
      <c r="BE145" s="50">
        <v>2.39</v>
      </c>
      <c r="BF145" s="50">
        <v>-0.42254664432999256</v>
      </c>
      <c r="BG145" s="8"/>
      <c r="BH145" s="58">
        <v>1945</v>
      </c>
      <c r="BI145" s="58">
        <v>1887</v>
      </c>
      <c r="BJ145" s="58">
        <v>2003</v>
      </c>
      <c r="BK145" s="28">
        <v>0</v>
      </c>
      <c r="BL145" s="28">
        <v>120.16443303868454</v>
      </c>
      <c r="BM145" s="40">
        <v>130</v>
      </c>
      <c r="BN145" s="28">
        <v>70.618881285048957</v>
      </c>
      <c r="BO145" s="28">
        <v>93.7</v>
      </c>
    </row>
    <row r="146" spans="1:67" x14ac:dyDescent="0.2">
      <c r="A146" s="29">
        <v>145</v>
      </c>
      <c r="B146" s="28">
        <v>103.76333864106282</v>
      </c>
      <c r="C146" s="65">
        <f t="shared" si="11"/>
        <v>1.0376333864106282</v>
      </c>
      <c r="D146" s="64">
        <v>60.2</v>
      </c>
      <c r="E146" s="27">
        <v>43953</v>
      </c>
      <c r="F146" s="28">
        <v>168308</v>
      </c>
      <c r="G146" s="29">
        <v>278</v>
      </c>
      <c r="H146" s="29">
        <v>40</v>
      </c>
      <c r="I146" s="3">
        <v>18</v>
      </c>
      <c r="J146" s="3">
        <v>21.6</v>
      </c>
      <c r="K146" s="3">
        <v>21.6</v>
      </c>
      <c r="L146" s="3">
        <f t="shared" si="9"/>
        <v>20.400000000000002</v>
      </c>
      <c r="M146" s="3">
        <f t="shared" si="8"/>
        <v>20.400000000000002</v>
      </c>
      <c r="N146" s="7">
        <v>7</v>
      </c>
      <c r="O146" s="5"/>
      <c r="P146" s="30">
        <v>74110</v>
      </c>
      <c r="Q146" s="48">
        <v>54425</v>
      </c>
      <c r="R146" s="48"/>
      <c r="S146" s="71">
        <f t="shared" si="10"/>
        <v>19685</v>
      </c>
      <c r="T146" s="31">
        <v>-19685</v>
      </c>
      <c r="U146" s="73">
        <v>-116.95819568885614</v>
      </c>
      <c r="V146" s="62">
        <v>-130</v>
      </c>
      <c r="W146" s="8">
        <v>29</v>
      </c>
      <c r="X146" s="8">
        <v>11</v>
      </c>
      <c r="Y146" s="41">
        <v>40</v>
      </c>
      <c r="Z146" s="42">
        <v>0.23765952895881362</v>
      </c>
      <c r="AA146" s="8">
        <v>30</v>
      </c>
      <c r="AB146" s="32">
        <v>1.7824464671911021E-4</v>
      </c>
      <c r="AC146" s="43">
        <v>3712</v>
      </c>
      <c r="AD146" s="33">
        <v>2.1610921899106336E-2</v>
      </c>
      <c r="AE146" s="8"/>
      <c r="AF146" s="34">
        <v>168278</v>
      </c>
      <c r="AG146" s="35">
        <v>174642</v>
      </c>
      <c r="AH146" s="8">
        <v>6006</v>
      </c>
      <c r="AI146" s="8">
        <v>110678</v>
      </c>
      <c r="AJ146" s="8">
        <v>47767</v>
      </c>
      <c r="AK146" s="8">
        <v>784</v>
      </c>
      <c r="AL146" s="8">
        <v>8877</v>
      </c>
      <c r="AM146" s="8">
        <v>530</v>
      </c>
      <c r="AN146" s="36">
        <v>1.0376333864106282</v>
      </c>
      <c r="AO146" s="37">
        <v>0.93700000000000006</v>
      </c>
      <c r="AP146" s="44">
        <v>0.10063338641062813</v>
      </c>
      <c r="AQ146" s="45">
        <v>0.94070226013048497</v>
      </c>
      <c r="AR146" s="8">
        <v>60.2</v>
      </c>
      <c r="AS146" s="50">
        <v>63.5</v>
      </c>
      <c r="AT146" s="50">
        <v>-3.2999999999999972</v>
      </c>
      <c r="AU146" s="28">
        <v>165235</v>
      </c>
      <c r="AV146" s="38">
        <v>0.94613552295553194</v>
      </c>
      <c r="AW146" s="38">
        <v>3.4390352836087539E-2</v>
      </c>
      <c r="AX146" s="38">
        <v>0.63374216969572039</v>
      </c>
      <c r="AY146" s="38">
        <v>0.27351381683672887</v>
      </c>
      <c r="AZ146" s="38">
        <v>4.4891835869951104E-3</v>
      </c>
      <c r="BA146" s="38">
        <v>5.082969732366785E-2</v>
      </c>
      <c r="BB146" s="38">
        <v>3.0347797208002659E-3</v>
      </c>
      <c r="BC146" s="31">
        <v>10513.448400000001</v>
      </c>
      <c r="BD146" s="50">
        <v>1.872363781230904</v>
      </c>
      <c r="BE146" s="50">
        <v>2.39</v>
      </c>
      <c r="BF146" s="50">
        <v>0.51763621876909616</v>
      </c>
      <c r="BG146" s="8"/>
      <c r="BH146" s="58">
        <v>1945</v>
      </c>
      <c r="BI146" s="58">
        <v>1887</v>
      </c>
      <c r="BJ146" s="58">
        <v>2003</v>
      </c>
      <c r="BK146" s="28">
        <v>0</v>
      </c>
      <c r="BL146" s="28">
        <v>116.95819568885614</v>
      </c>
      <c r="BM146" s="40">
        <v>130</v>
      </c>
      <c r="BN146" s="28">
        <v>103.76333864106282</v>
      </c>
      <c r="BO146" s="28">
        <v>93.7</v>
      </c>
    </row>
    <row r="147" spans="1:67" x14ac:dyDescent="0.2">
      <c r="A147" s="29">
        <v>146</v>
      </c>
      <c r="B147" s="28">
        <v>88.546334042477326</v>
      </c>
      <c r="C147" s="65">
        <f t="shared" si="11"/>
        <v>0.88546334042477326</v>
      </c>
      <c r="D147" s="64">
        <v>59.8</v>
      </c>
      <c r="E147" s="39">
        <v>43954</v>
      </c>
      <c r="F147" s="28">
        <v>168278</v>
      </c>
      <c r="G147" s="29">
        <v>279</v>
      </c>
      <c r="H147" s="29">
        <v>40</v>
      </c>
      <c r="I147" s="3">
        <v>18</v>
      </c>
      <c r="J147" s="3"/>
      <c r="K147" s="3"/>
      <c r="L147" s="3">
        <f t="shared" si="9"/>
        <v>18</v>
      </c>
      <c r="M147" s="3">
        <f t="shared" si="8"/>
        <v>18</v>
      </c>
      <c r="N147" s="7">
        <v>9</v>
      </c>
      <c r="O147" s="5"/>
      <c r="P147" s="30">
        <v>54425</v>
      </c>
      <c r="Q147" s="48">
        <v>34530</v>
      </c>
      <c r="R147" s="48"/>
      <c r="S147" s="71">
        <f t="shared" si="10"/>
        <v>19895</v>
      </c>
      <c r="T147" s="31">
        <v>-19895</v>
      </c>
      <c r="U147" s="73">
        <v>-118.22698154244762</v>
      </c>
      <c r="V147" s="62">
        <v>-130</v>
      </c>
      <c r="W147" s="8">
        <v>27</v>
      </c>
      <c r="X147" s="8">
        <v>13</v>
      </c>
      <c r="Y147" s="41">
        <v>40</v>
      </c>
      <c r="Z147" s="42">
        <v>0.23770189804965594</v>
      </c>
      <c r="AA147" s="8">
        <v>28</v>
      </c>
      <c r="AB147" s="32">
        <v>1.6639132863475914E-4</v>
      </c>
      <c r="AC147" s="43">
        <v>3740</v>
      </c>
      <c r="AD147" s="33">
        <v>2.1773935318603905E-2</v>
      </c>
      <c r="AE147" s="8"/>
      <c r="AF147" s="34">
        <v>168250</v>
      </c>
      <c r="AG147" s="35">
        <v>149004</v>
      </c>
      <c r="AH147" s="8">
        <v>4868</v>
      </c>
      <c r="AI147" s="8">
        <v>85438</v>
      </c>
      <c r="AJ147" s="8">
        <v>47574</v>
      </c>
      <c r="AK147" s="8">
        <v>676</v>
      </c>
      <c r="AL147" s="8">
        <v>9878</v>
      </c>
      <c r="AM147" s="8">
        <v>570</v>
      </c>
      <c r="AN147" s="36">
        <v>0.88546334042477326</v>
      </c>
      <c r="AO147" s="37">
        <v>0.93700000000000006</v>
      </c>
      <c r="AP147" s="44">
        <v>-5.1536659575226795E-2</v>
      </c>
      <c r="AQ147" s="45">
        <v>0.9454975891927534</v>
      </c>
      <c r="AR147" s="8">
        <v>59.8</v>
      </c>
      <c r="AS147" s="50">
        <v>63.5</v>
      </c>
      <c r="AT147" s="50">
        <v>-3.7000000000000028</v>
      </c>
      <c r="AU147" s="28">
        <v>138556</v>
      </c>
      <c r="AV147" s="38">
        <v>0.92988107701806666</v>
      </c>
      <c r="AW147" s="38">
        <v>3.2670263885533277E-2</v>
      </c>
      <c r="AX147" s="38">
        <v>0.57339400284556119</v>
      </c>
      <c r="AY147" s="38">
        <v>0.31928001932834016</v>
      </c>
      <c r="AZ147" s="38">
        <v>4.5367909586319834E-3</v>
      </c>
      <c r="BA147" s="38">
        <v>6.629352232154842E-2</v>
      </c>
      <c r="BB147" s="38">
        <v>3.825400660384956E-3</v>
      </c>
      <c r="BC147" s="31">
        <v>8910.4391999999989</v>
      </c>
      <c r="BD147" s="50">
        <v>2.2327743395634192</v>
      </c>
      <c r="BE147" s="50">
        <v>2.39</v>
      </c>
      <c r="BF147" s="50">
        <v>0.15722566043658093</v>
      </c>
      <c r="BG147" s="8"/>
      <c r="BH147" s="58">
        <v>1945</v>
      </c>
      <c r="BI147" s="58">
        <v>1887</v>
      </c>
      <c r="BJ147" s="58">
        <v>2003</v>
      </c>
      <c r="BK147" s="28">
        <v>0</v>
      </c>
      <c r="BL147" s="28">
        <v>118.22698154244762</v>
      </c>
      <c r="BM147" s="40">
        <v>130</v>
      </c>
      <c r="BN147" s="28">
        <v>88.546334042477326</v>
      </c>
      <c r="BO147" s="28">
        <v>93.7</v>
      </c>
    </row>
    <row r="148" spans="1:67" x14ac:dyDescent="0.2">
      <c r="A148" s="29">
        <v>147</v>
      </c>
      <c r="B148" s="28">
        <v>96.190193164933135</v>
      </c>
      <c r="C148" s="65">
        <f t="shared" si="11"/>
        <v>0.96190193164933135</v>
      </c>
      <c r="D148" s="64">
        <v>59.5</v>
      </c>
      <c r="E148" s="27">
        <v>43955</v>
      </c>
      <c r="F148" s="28">
        <v>168250</v>
      </c>
      <c r="G148" s="29">
        <v>280</v>
      </c>
      <c r="H148" s="29">
        <v>40</v>
      </c>
      <c r="I148" s="3"/>
      <c r="J148" s="3"/>
      <c r="K148" s="3"/>
      <c r="L148" s="3" t="str">
        <f t="shared" si="9"/>
        <v/>
      </c>
      <c r="M148" s="3">
        <f t="shared" si="8"/>
        <v>18</v>
      </c>
      <c r="N148" s="7">
        <v>11</v>
      </c>
      <c r="O148" s="5"/>
      <c r="P148" s="30">
        <v>34530</v>
      </c>
      <c r="Q148" s="48">
        <v>37630</v>
      </c>
      <c r="R148" s="48">
        <v>24057</v>
      </c>
      <c r="S148" s="71">
        <f t="shared" si="10"/>
        <v>20957</v>
      </c>
      <c r="T148" s="31">
        <v>-20957</v>
      </c>
      <c r="U148" s="73">
        <v>-124.55869242199108</v>
      </c>
      <c r="V148" s="62">
        <v>-130</v>
      </c>
      <c r="W148" s="8">
        <v>32</v>
      </c>
      <c r="X148" s="8">
        <v>15</v>
      </c>
      <c r="Y148" s="41">
        <v>47</v>
      </c>
      <c r="Z148" s="42">
        <v>0.27934621099554235</v>
      </c>
      <c r="AA148" s="8">
        <v>41</v>
      </c>
      <c r="AB148" s="32">
        <v>2.436849925705795E-4</v>
      </c>
      <c r="AC148" s="43">
        <v>3781</v>
      </c>
      <c r="AD148" s="33">
        <v>2.201263354001106E-2</v>
      </c>
      <c r="AE148" s="8"/>
      <c r="AF148" s="34">
        <v>168209</v>
      </c>
      <c r="AG148" s="35">
        <v>161840</v>
      </c>
      <c r="AH148" s="8">
        <v>6075</v>
      </c>
      <c r="AI148" s="8">
        <v>89406</v>
      </c>
      <c r="AJ148" s="8">
        <v>56260</v>
      </c>
      <c r="AK148" s="8">
        <v>821</v>
      </c>
      <c r="AL148" s="8">
        <v>8878</v>
      </c>
      <c r="AM148" s="8">
        <v>400</v>
      </c>
      <c r="AN148" s="36">
        <v>0.96190193164933135</v>
      </c>
      <c r="AO148" s="37">
        <v>0.93700000000000006</v>
      </c>
      <c r="AP148" s="44">
        <v>2.4901931649331299E-2</v>
      </c>
      <c r="AQ148" s="45">
        <v>0.93583255001872756</v>
      </c>
      <c r="AR148" s="8">
        <v>59.5</v>
      </c>
      <c r="AS148" s="50">
        <v>63.5</v>
      </c>
      <c r="AT148" s="50">
        <v>-4</v>
      </c>
      <c r="AU148" s="28">
        <v>152562</v>
      </c>
      <c r="AV148" s="38">
        <v>0.94267177459218987</v>
      </c>
      <c r="AW148" s="38">
        <v>3.753707365299061E-2</v>
      </c>
      <c r="AX148" s="38">
        <v>0.55243450321304988</v>
      </c>
      <c r="AY148" s="38">
        <v>0.34762728620860106</v>
      </c>
      <c r="AZ148" s="38">
        <v>5.0729115175481955E-3</v>
      </c>
      <c r="BA148" s="38">
        <v>5.4856648541769651E-2</v>
      </c>
      <c r="BB148" s="38">
        <v>2.4715768660405341E-3</v>
      </c>
      <c r="BC148" s="31">
        <v>9629.48</v>
      </c>
      <c r="BD148" s="50">
        <v>2.176337663092919</v>
      </c>
      <c r="BE148" s="50">
        <v>2.39</v>
      </c>
      <c r="BF148" s="50">
        <v>0.21366233690708114</v>
      </c>
      <c r="BG148" s="8"/>
      <c r="BH148" s="58">
        <v>1945</v>
      </c>
      <c r="BI148" s="58">
        <v>1887</v>
      </c>
      <c r="BJ148" s="58">
        <v>2003</v>
      </c>
      <c r="BK148" s="28">
        <v>0</v>
      </c>
      <c r="BL148" s="28">
        <v>124.55869242199108</v>
      </c>
      <c r="BM148" s="40">
        <v>130</v>
      </c>
      <c r="BN148" s="28">
        <v>96.190193164933135</v>
      </c>
      <c r="BO148" s="28">
        <v>93.7</v>
      </c>
    </row>
    <row r="149" spans="1:67" x14ac:dyDescent="0.2">
      <c r="A149" s="29">
        <v>148</v>
      </c>
      <c r="B149" s="28">
        <v>95.421172469962968</v>
      </c>
      <c r="C149" s="65">
        <f t="shared" si="11"/>
        <v>0.95421172469962967</v>
      </c>
      <c r="D149" s="64">
        <v>59.5</v>
      </c>
      <c r="E149" s="39">
        <v>43956</v>
      </c>
      <c r="F149" s="28">
        <v>168209</v>
      </c>
      <c r="G149" s="29">
        <v>281</v>
      </c>
      <c r="H149" s="29">
        <v>41</v>
      </c>
      <c r="I149" s="3"/>
      <c r="J149" s="3"/>
      <c r="K149" s="3"/>
      <c r="L149" s="3" t="str">
        <f t="shared" si="9"/>
        <v/>
      </c>
      <c r="M149" s="3">
        <f t="shared" si="8"/>
        <v>18</v>
      </c>
      <c r="N149" s="7">
        <v>11</v>
      </c>
      <c r="O149" s="5"/>
      <c r="P149" s="30">
        <v>37630</v>
      </c>
      <c r="Q149" s="48">
        <v>47950</v>
      </c>
      <c r="R149" s="48">
        <v>32127</v>
      </c>
      <c r="S149" s="71">
        <f t="shared" si="10"/>
        <v>21807</v>
      </c>
      <c r="T149" s="31">
        <v>-21807</v>
      </c>
      <c r="U149" s="73">
        <v>-129.64229024606294</v>
      </c>
      <c r="V149" s="62">
        <v>-130</v>
      </c>
      <c r="W149" s="8">
        <v>34</v>
      </c>
      <c r="X149" s="8">
        <v>11</v>
      </c>
      <c r="Y149" s="41">
        <v>45</v>
      </c>
      <c r="Z149" s="42">
        <v>0.26752432985155372</v>
      </c>
      <c r="AA149" s="8">
        <v>30</v>
      </c>
      <c r="AB149" s="32">
        <v>1.7834955323436916E-4</v>
      </c>
      <c r="AC149" s="43">
        <v>3811</v>
      </c>
      <c r="AD149" s="33">
        <v>2.2187290775187028E-2</v>
      </c>
      <c r="AE149" s="8"/>
      <c r="AF149" s="34">
        <v>168179</v>
      </c>
      <c r="AG149" s="35">
        <v>160507</v>
      </c>
      <c r="AH149" s="8">
        <v>6290</v>
      </c>
      <c r="AI149" s="8">
        <v>96358</v>
      </c>
      <c r="AJ149" s="8">
        <v>46267</v>
      </c>
      <c r="AK149" s="8">
        <v>1085</v>
      </c>
      <c r="AL149" s="8">
        <v>9877</v>
      </c>
      <c r="AM149" s="8">
        <v>630</v>
      </c>
      <c r="AN149" s="36">
        <v>0.95421172469962967</v>
      </c>
      <c r="AO149" s="37">
        <v>0.93600000000000005</v>
      </c>
      <c r="AP149" s="44">
        <v>1.8211724699629617E-2</v>
      </c>
      <c r="AQ149" s="45">
        <v>0.94088584116227902</v>
      </c>
      <c r="AR149" s="8">
        <v>59.5</v>
      </c>
      <c r="AS149" s="50">
        <v>63.7</v>
      </c>
      <c r="AT149" s="50">
        <v>-4.2000000000000028</v>
      </c>
      <c r="AU149" s="28">
        <v>150000</v>
      </c>
      <c r="AV149" s="38">
        <v>0.93453868055598821</v>
      </c>
      <c r="AW149" s="38">
        <v>3.9188322004647773E-2</v>
      </c>
      <c r="AX149" s="38">
        <v>0.6003351878734261</v>
      </c>
      <c r="AY149" s="38">
        <v>0.28825534088855936</v>
      </c>
      <c r="AZ149" s="38">
        <v>6.7598297893549817E-3</v>
      </c>
      <c r="BA149" s="38">
        <v>6.1536256985676635E-2</v>
      </c>
      <c r="BB149" s="38">
        <v>3.9250624583351502E-3</v>
      </c>
      <c r="BC149" s="31">
        <v>9550.1664999999994</v>
      </c>
      <c r="BD149" s="50">
        <v>2.2834156870458751</v>
      </c>
      <c r="BE149" s="50">
        <v>2.38</v>
      </c>
      <c r="BF149" s="50">
        <v>9.658431295412484E-2</v>
      </c>
      <c r="BG149" s="8"/>
      <c r="BH149" s="58">
        <v>1948</v>
      </c>
      <c r="BI149" s="58">
        <v>1890</v>
      </c>
      <c r="BJ149" s="58">
        <v>2006</v>
      </c>
      <c r="BK149" s="28">
        <v>0</v>
      </c>
      <c r="BL149" s="28">
        <v>129.64229024606294</v>
      </c>
      <c r="BM149" s="40">
        <v>130</v>
      </c>
      <c r="BN149" s="28">
        <v>95.421172469962968</v>
      </c>
      <c r="BO149" s="28">
        <v>93.600000000000009</v>
      </c>
    </row>
    <row r="150" spans="1:67" x14ac:dyDescent="0.2">
      <c r="A150" s="29">
        <v>149</v>
      </c>
      <c r="B150" s="28">
        <v>101.62683807134066</v>
      </c>
      <c r="C150" s="65">
        <f t="shared" si="11"/>
        <v>1.0162683807134065</v>
      </c>
      <c r="D150" s="64">
        <v>60</v>
      </c>
      <c r="E150" s="27">
        <v>43957</v>
      </c>
      <c r="F150" s="28">
        <v>168179</v>
      </c>
      <c r="G150" s="29">
        <v>282</v>
      </c>
      <c r="H150" s="29">
        <v>41</v>
      </c>
      <c r="I150" s="3"/>
      <c r="J150" s="3"/>
      <c r="K150" s="3"/>
      <c r="L150" s="3" t="str">
        <f t="shared" si="9"/>
        <v/>
      </c>
      <c r="M150" s="3">
        <f t="shared" si="8"/>
        <v>18</v>
      </c>
      <c r="N150" s="7">
        <v>6</v>
      </c>
      <c r="O150" s="5"/>
      <c r="P150" s="30">
        <v>47950</v>
      </c>
      <c r="Q150" s="48">
        <v>74835</v>
      </c>
      <c r="R150" s="48">
        <v>48181</v>
      </c>
      <c r="S150" s="71">
        <f t="shared" si="10"/>
        <v>21296</v>
      </c>
      <c r="T150" s="31">
        <v>-21296</v>
      </c>
      <c r="U150" s="73">
        <v>-126.62698672248021</v>
      </c>
      <c r="V150" s="62">
        <v>-130</v>
      </c>
      <c r="W150" s="8">
        <v>36</v>
      </c>
      <c r="X150" s="8">
        <v>12</v>
      </c>
      <c r="Y150" s="41">
        <v>48</v>
      </c>
      <c r="Z150" s="42">
        <v>0.28541018795450085</v>
      </c>
      <c r="AA150" s="8">
        <v>35</v>
      </c>
      <c r="AB150" s="32">
        <v>2.081115953834902E-4</v>
      </c>
      <c r="AC150" s="43">
        <v>3846</v>
      </c>
      <c r="AD150" s="33">
        <v>2.2391057549558991E-2</v>
      </c>
      <c r="AE150" s="8"/>
      <c r="AF150" s="34">
        <v>168144</v>
      </c>
      <c r="AG150" s="35">
        <v>170915</v>
      </c>
      <c r="AH150" s="8">
        <v>6384</v>
      </c>
      <c r="AI150" s="8">
        <v>75000</v>
      </c>
      <c r="AJ150" s="8">
        <v>76528</v>
      </c>
      <c r="AK150" s="8">
        <v>1723</v>
      </c>
      <c r="AL150" s="8">
        <v>10780</v>
      </c>
      <c r="AM150" s="8">
        <v>500</v>
      </c>
      <c r="AN150" s="36">
        <v>1.0162683807134065</v>
      </c>
      <c r="AO150" s="37">
        <v>0.93600000000000005</v>
      </c>
      <c r="AP150" s="44">
        <v>8.0268380713406473E-2</v>
      </c>
      <c r="AQ150" s="45">
        <v>0.94573108858659738</v>
      </c>
      <c r="AR150" s="8">
        <v>60</v>
      </c>
      <c r="AS150" s="50">
        <v>63.7</v>
      </c>
      <c r="AT150" s="50">
        <v>-3.7000000000000028</v>
      </c>
      <c r="AU150" s="28">
        <v>159635</v>
      </c>
      <c r="AV150" s="38">
        <v>0.93400228183600031</v>
      </c>
      <c r="AW150" s="38">
        <v>3.7351900067284907E-2</v>
      </c>
      <c r="AX150" s="38">
        <v>0.4388146154521253</v>
      </c>
      <c r="AY150" s="38">
        <v>0.44775473188426995</v>
      </c>
      <c r="AZ150" s="38">
        <v>1.008103443232016E-2</v>
      </c>
      <c r="BA150" s="38">
        <v>6.3072287394318818E-2</v>
      </c>
      <c r="BB150" s="38">
        <v>2.9254307696808357E-3</v>
      </c>
      <c r="BC150" s="31">
        <v>10254.9</v>
      </c>
      <c r="BD150" s="50">
        <v>2.076665789037436</v>
      </c>
      <c r="BE150" s="50">
        <v>2.38</v>
      </c>
      <c r="BF150" s="50">
        <v>0.30333421096256385</v>
      </c>
      <c r="BG150" s="8"/>
      <c r="BH150" s="58">
        <v>1948</v>
      </c>
      <c r="BI150" s="58">
        <v>1890</v>
      </c>
      <c r="BJ150" s="58">
        <v>2006</v>
      </c>
      <c r="BK150" s="28">
        <v>0</v>
      </c>
      <c r="BL150" s="28">
        <v>126.62698672248021</v>
      </c>
      <c r="BM150" s="40">
        <v>130</v>
      </c>
      <c r="BN150" s="28">
        <v>101.62683807134066</v>
      </c>
      <c r="BO150" s="28">
        <v>93.600000000000009</v>
      </c>
    </row>
    <row r="151" spans="1:67" x14ac:dyDescent="0.2">
      <c r="A151" s="29">
        <v>150</v>
      </c>
      <c r="B151" s="28">
        <v>81.840565229803033</v>
      </c>
      <c r="C151" s="65">
        <f t="shared" si="11"/>
        <v>0.81840565229803031</v>
      </c>
      <c r="D151" s="64" t="s">
        <v>52</v>
      </c>
      <c r="E151" s="39">
        <v>43958</v>
      </c>
      <c r="F151" s="28">
        <v>168144</v>
      </c>
      <c r="G151" s="29">
        <v>283</v>
      </c>
      <c r="H151" s="29">
        <v>41</v>
      </c>
      <c r="I151" s="3"/>
      <c r="J151" s="3"/>
      <c r="K151" s="3"/>
      <c r="L151" s="3" t="str">
        <f t="shared" si="9"/>
        <v/>
      </c>
      <c r="M151" s="3">
        <f t="shared" si="8"/>
        <v>18</v>
      </c>
      <c r="N151" s="7">
        <v>11</v>
      </c>
      <c r="O151" s="5"/>
      <c r="P151" s="30">
        <v>74835</v>
      </c>
      <c r="Q151" s="48">
        <v>69980</v>
      </c>
      <c r="R151" s="48">
        <v>16056</v>
      </c>
      <c r="S151" s="71">
        <f t="shared" si="10"/>
        <v>20911</v>
      </c>
      <c r="T151" s="31">
        <v>-20911</v>
      </c>
      <c r="U151" s="73">
        <v>-124.3636406889333</v>
      </c>
      <c r="V151" s="62">
        <v>-130</v>
      </c>
      <c r="W151" s="8">
        <v>34</v>
      </c>
      <c r="X151" s="8">
        <v>12</v>
      </c>
      <c r="Y151" s="41">
        <v>46</v>
      </c>
      <c r="Z151" s="42">
        <v>0.27357503092587304</v>
      </c>
      <c r="AA151" s="8">
        <v>31</v>
      </c>
      <c r="AB151" s="32">
        <v>1.8436578171091445E-4</v>
      </c>
      <c r="AC151" s="43">
        <v>3877</v>
      </c>
      <c r="AD151" s="33">
        <v>2.2571536692574157E-2</v>
      </c>
      <c r="AE151" s="8"/>
      <c r="AF151" s="34">
        <v>168113</v>
      </c>
      <c r="AG151" s="35">
        <v>137610</v>
      </c>
      <c r="AH151" s="8">
        <v>685</v>
      </c>
      <c r="AI151" s="8">
        <v>57359</v>
      </c>
      <c r="AJ151" s="8">
        <v>69837</v>
      </c>
      <c r="AK151" s="8">
        <v>1749</v>
      </c>
      <c r="AL151" s="8">
        <v>7350</v>
      </c>
      <c r="AM151" s="8">
        <v>630</v>
      </c>
      <c r="AN151" s="36">
        <v>0.81840565229803031</v>
      </c>
      <c r="AO151" s="37">
        <v>0.93600000000000005</v>
      </c>
      <c r="AP151" s="44">
        <v>-0.11759434770196975</v>
      </c>
      <c r="AQ151" s="45">
        <v>0.91143903272089843</v>
      </c>
      <c r="AR151" s="8" t="s">
        <v>52</v>
      </c>
      <c r="AS151" s="50">
        <v>63.7</v>
      </c>
      <c r="AT151" s="50" t="e">
        <v>#VALUE!</v>
      </c>
      <c r="AU151" s="28">
        <v>129630</v>
      </c>
      <c r="AV151" s="38">
        <v>0.94201002834096359</v>
      </c>
      <c r="AW151" s="38">
        <v>4.9778359130877112E-3</v>
      </c>
      <c r="AX151" s="38">
        <v>0.41682290531211397</v>
      </c>
      <c r="AY151" s="38">
        <v>0.50749945498146942</v>
      </c>
      <c r="AZ151" s="38">
        <v>1.2709832134292566E-2</v>
      </c>
      <c r="BA151" s="38">
        <v>5.3411816001744057E-2</v>
      </c>
      <c r="BB151" s="38">
        <v>4.5781556572923477E-3</v>
      </c>
      <c r="BC151" s="31" t="e">
        <v>#VALUE!</v>
      </c>
      <c r="BD151" s="50">
        <v>0</v>
      </c>
      <c r="BE151" s="50">
        <v>2.38</v>
      </c>
      <c r="BF151" s="50">
        <v>0</v>
      </c>
      <c r="BG151" s="8"/>
      <c r="BH151" s="58">
        <v>1948</v>
      </c>
      <c r="BI151" s="58">
        <v>1890</v>
      </c>
      <c r="BJ151" s="58">
        <v>2006</v>
      </c>
      <c r="BK151" s="28">
        <v>0</v>
      </c>
      <c r="BL151" s="28">
        <v>124.3636406889333</v>
      </c>
      <c r="BM151" s="40">
        <v>130</v>
      </c>
      <c r="BN151" s="28">
        <v>81.840565229803033</v>
      </c>
      <c r="BO151" s="28">
        <v>93.600000000000009</v>
      </c>
    </row>
    <row r="152" spans="1:67" x14ac:dyDescent="0.2">
      <c r="A152" s="29">
        <v>151</v>
      </c>
      <c r="B152" s="28">
        <v>112.00026172871817</v>
      </c>
      <c r="C152" s="65">
        <f t="shared" si="11"/>
        <v>1.1200026172871818</v>
      </c>
      <c r="D152" s="64">
        <v>61</v>
      </c>
      <c r="E152" s="27">
        <v>43959</v>
      </c>
      <c r="F152" s="28">
        <v>168113</v>
      </c>
      <c r="G152" s="29">
        <v>284</v>
      </c>
      <c r="H152" s="29">
        <v>41</v>
      </c>
      <c r="I152" s="3"/>
      <c r="J152" s="3"/>
      <c r="K152" s="3"/>
      <c r="L152" s="3" t="str">
        <f t="shared" si="9"/>
        <v/>
      </c>
      <c r="M152" s="3">
        <f t="shared" si="8"/>
        <v>18</v>
      </c>
      <c r="N152" s="7">
        <v>11</v>
      </c>
      <c r="O152" s="5"/>
      <c r="P152" s="30">
        <v>69980</v>
      </c>
      <c r="Q152" s="48">
        <v>69415</v>
      </c>
      <c r="R152" s="48">
        <v>20093</v>
      </c>
      <c r="S152" s="71">
        <f t="shared" si="10"/>
        <v>20658</v>
      </c>
      <c r="T152" s="31">
        <v>-20658</v>
      </c>
      <c r="U152" s="73">
        <v>-122.88163318720147</v>
      </c>
      <c r="V152" s="62">
        <v>-130</v>
      </c>
      <c r="W152" s="8">
        <v>31</v>
      </c>
      <c r="X152" s="8">
        <v>12</v>
      </c>
      <c r="Y152" s="41">
        <v>43</v>
      </c>
      <c r="Z152" s="42">
        <v>0.25578033822488444</v>
      </c>
      <c r="AA152" s="8">
        <v>33</v>
      </c>
      <c r="AB152" s="32">
        <v>1.9629653863770203E-4</v>
      </c>
      <c r="AC152" s="43">
        <v>3910</v>
      </c>
      <c r="AD152" s="33">
        <v>2.2763659651267719E-2</v>
      </c>
      <c r="AE152" s="8"/>
      <c r="AF152" s="34">
        <v>168080</v>
      </c>
      <c r="AG152" s="35">
        <v>188287</v>
      </c>
      <c r="AH152" s="8">
        <v>1004</v>
      </c>
      <c r="AI152" s="8">
        <v>97366</v>
      </c>
      <c r="AJ152" s="8">
        <v>74880</v>
      </c>
      <c r="AK152" s="8">
        <v>2407</v>
      </c>
      <c r="AL152" s="8">
        <v>11850</v>
      </c>
      <c r="AM152" s="8">
        <v>780</v>
      </c>
      <c r="AN152" s="36">
        <v>1.1200026172871818</v>
      </c>
      <c r="AO152" s="37">
        <v>0.93600000000000005</v>
      </c>
      <c r="AP152" s="44">
        <v>0.1840026172871817</v>
      </c>
      <c r="AQ152" s="45">
        <v>0.97055529049756861</v>
      </c>
      <c r="AR152" s="8">
        <v>61</v>
      </c>
      <c r="AS152" s="50">
        <v>63.7</v>
      </c>
      <c r="AT152" s="50">
        <v>-2.7000000000000028</v>
      </c>
      <c r="AU152" s="28">
        <v>175657</v>
      </c>
      <c r="AV152" s="38">
        <v>0.93292155061156634</v>
      </c>
      <c r="AW152" s="38">
        <v>5.3322852878849841E-3</v>
      </c>
      <c r="AX152" s="38">
        <v>0.51711483002012881</v>
      </c>
      <c r="AY152" s="38">
        <v>0.39769075931954939</v>
      </c>
      <c r="AZ152" s="38">
        <v>1.2783675984003144E-2</v>
      </c>
      <c r="BA152" s="38">
        <v>6.2935837312188311E-2</v>
      </c>
      <c r="BB152" s="38">
        <v>4.1426120762453065E-3</v>
      </c>
      <c r="BC152" s="31">
        <v>11485.507</v>
      </c>
      <c r="BD152" s="50">
        <v>1.7986145496232775</v>
      </c>
      <c r="BE152" s="50">
        <v>2.38</v>
      </c>
      <c r="BF152" s="50">
        <v>0.5813854503767224</v>
      </c>
      <c r="BG152" s="8"/>
      <c r="BH152" s="58">
        <v>1948</v>
      </c>
      <c r="BI152" s="58">
        <v>1890</v>
      </c>
      <c r="BJ152" s="58">
        <v>2006</v>
      </c>
      <c r="BK152" s="28">
        <v>0</v>
      </c>
      <c r="BL152" s="28">
        <v>122.88163318720147</v>
      </c>
      <c r="BM152" s="40">
        <v>130</v>
      </c>
      <c r="BN152" s="28">
        <v>112.00026172871817</v>
      </c>
      <c r="BO152" s="28">
        <v>93.600000000000009</v>
      </c>
    </row>
    <row r="153" spans="1:67" x14ac:dyDescent="0.2">
      <c r="A153" s="29">
        <v>152</v>
      </c>
      <c r="B153" s="28">
        <v>88.284745359352684</v>
      </c>
      <c r="C153" s="65">
        <f t="shared" si="11"/>
        <v>0.88284745359352679</v>
      </c>
      <c r="D153" s="64">
        <v>61.5</v>
      </c>
      <c r="E153" s="39">
        <v>43960</v>
      </c>
      <c r="F153" s="28">
        <v>168080</v>
      </c>
      <c r="G153" s="29">
        <v>285</v>
      </c>
      <c r="H153" s="29">
        <v>41</v>
      </c>
      <c r="I153" s="3"/>
      <c r="J153" s="3"/>
      <c r="K153" s="3"/>
      <c r="L153" s="3" t="str">
        <f t="shared" si="9"/>
        <v/>
      </c>
      <c r="M153" s="3">
        <f t="shared" si="8"/>
        <v>18</v>
      </c>
      <c r="N153" s="7">
        <v>15</v>
      </c>
      <c r="O153" s="5"/>
      <c r="P153" s="30">
        <v>69415</v>
      </c>
      <c r="Q153" s="48">
        <v>48010</v>
      </c>
      <c r="R153" s="48"/>
      <c r="S153" s="71">
        <f t="shared" si="10"/>
        <v>21405</v>
      </c>
      <c r="T153" s="31">
        <v>-21405</v>
      </c>
      <c r="U153" s="73">
        <v>-127.35007139457402</v>
      </c>
      <c r="V153" s="62">
        <v>-130</v>
      </c>
      <c r="W153" s="8">
        <v>20</v>
      </c>
      <c r="X153" s="8">
        <v>11</v>
      </c>
      <c r="Y153" s="41">
        <v>31</v>
      </c>
      <c r="Z153" s="42">
        <v>0.18443598286530224</v>
      </c>
      <c r="AA153" s="8">
        <v>34</v>
      </c>
      <c r="AB153" s="32">
        <v>2.0228462636839601E-4</v>
      </c>
      <c r="AC153" s="43">
        <v>3944</v>
      </c>
      <c r="AD153" s="33">
        <v>2.2961604517800483E-2</v>
      </c>
      <c r="AE153" s="8"/>
      <c r="AF153" s="34">
        <v>168046</v>
      </c>
      <c r="AG153" s="35">
        <v>148389</v>
      </c>
      <c r="AH153" s="8">
        <v>723</v>
      </c>
      <c r="AI153" s="8">
        <v>74421</v>
      </c>
      <c r="AJ153" s="8">
        <v>62082</v>
      </c>
      <c r="AK153" s="8">
        <v>1703</v>
      </c>
      <c r="AL153" s="8">
        <v>9160</v>
      </c>
      <c r="AM153" s="8">
        <v>300</v>
      </c>
      <c r="AN153" s="36">
        <v>0.8828474535935269</v>
      </c>
      <c r="AO153" s="37">
        <v>0.93600000000000005</v>
      </c>
      <c r="AP153" s="44">
        <v>-5.3152546406473156E-2</v>
      </c>
      <c r="AQ153" s="45">
        <v>0.94844301438083989</v>
      </c>
      <c r="AR153" s="8">
        <v>61.5</v>
      </c>
      <c r="AS153" s="50">
        <v>63.7</v>
      </c>
      <c r="AT153" s="50">
        <v>-2.2000000000000028</v>
      </c>
      <c r="AU153" s="28">
        <v>138929</v>
      </c>
      <c r="AV153" s="38">
        <v>0.93624864376739514</v>
      </c>
      <c r="AW153" s="38">
        <v>4.8723288114348095E-3</v>
      </c>
      <c r="AX153" s="38">
        <v>0.50152639346582295</v>
      </c>
      <c r="AY153" s="38">
        <v>0.41837332955946871</v>
      </c>
      <c r="AZ153" s="38">
        <v>1.1476591930668715E-2</v>
      </c>
      <c r="BA153" s="38">
        <v>6.1729643032839364E-2</v>
      </c>
      <c r="BB153" s="38">
        <v>2.0217131997654811E-3</v>
      </c>
      <c r="BC153" s="31">
        <v>9125.9235000000008</v>
      </c>
      <c r="BD153" s="50">
        <v>2.3455160455815784</v>
      </c>
      <c r="BE153" s="50">
        <v>2.38</v>
      </c>
      <c r="BF153" s="50">
        <v>3.4483954418421447E-2</v>
      </c>
      <c r="BG153" s="8"/>
      <c r="BH153" s="58">
        <v>1948</v>
      </c>
      <c r="BI153" s="58">
        <v>1890</v>
      </c>
      <c r="BJ153" s="58">
        <v>2006</v>
      </c>
      <c r="BK153" s="28">
        <v>0</v>
      </c>
      <c r="BL153" s="28">
        <v>127.35007139457402</v>
      </c>
      <c r="BM153" s="40">
        <v>130</v>
      </c>
      <c r="BN153" s="28">
        <v>88.284745359352684</v>
      </c>
      <c r="BO153" s="28">
        <v>93.600000000000009</v>
      </c>
    </row>
    <row r="154" spans="1:67" x14ac:dyDescent="0.2">
      <c r="A154" s="29">
        <v>153</v>
      </c>
      <c r="B154" s="28">
        <v>95.189412422789005</v>
      </c>
      <c r="C154" s="65">
        <f t="shared" si="11"/>
        <v>0.95189412422788999</v>
      </c>
      <c r="D154" s="64">
        <v>61.8</v>
      </c>
      <c r="E154" s="27">
        <v>43961</v>
      </c>
      <c r="F154" s="28">
        <v>168046</v>
      </c>
      <c r="G154" s="29">
        <v>286</v>
      </c>
      <c r="H154" s="29">
        <v>41</v>
      </c>
      <c r="I154" s="3"/>
      <c r="J154" s="3"/>
      <c r="K154" s="3"/>
      <c r="L154" s="3" t="str">
        <f t="shared" si="9"/>
        <v/>
      </c>
      <c r="M154" s="3">
        <f t="shared" si="8"/>
        <v>18</v>
      </c>
      <c r="N154" s="7">
        <v>12</v>
      </c>
      <c r="O154" s="5"/>
      <c r="P154" s="30">
        <v>48010</v>
      </c>
      <c r="Q154" s="48">
        <v>25550</v>
      </c>
      <c r="R154" s="48"/>
      <c r="S154" s="71">
        <f t="shared" si="10"/>
        <v>22460</v>
      </c>
      <c r="T154" s="31">
        <v>-22460</v>
      </c>
      <c r="U154" s="73">
        <v>-133.65388048510528</v>
      </c>
      <c r="V154" s="62">
        <v>-130</v>
      </c>
      <c r="W154" s="8">
        <v>28</v>
      </c>
      <c r="X154" s="8">
        <v>12</v>
      </c>
      <c r="Y154" s="41">
        <v>40</v>
      </c>
      <c r="Z154" s="42">
        <v>0.23803006319698178</v>
      </c>
      <c r="AA154" s="8">
        <v>39</v>
      </c>
      <c r="AB154" s="32">
        <v>2.3207931161705724E-4</v>
      </c>
      <c r="AC154" s="43">
        <v>3983</v>
      </c>
      <c r="AD154" s="33">
        <v>2.318865892352924E-2</v>
      </c>
      <c r="AE154" s="8"/>
      <c r="AF154" s="34">
        <v>168007</v>
      </c>
      <c r="AG154" s="35">
        <v>159962</v>
      </c>
      <c r="AH154" s="8">
        <v>846</v>
      </c>
      <c r="AI154" s="8">
        <v>68833</v>
      </c>
      <c r="AJ154" s="8">
        <v>78459</v>
      </c>
      <c r="AK154" s="8">
        <v>1974</v>
      </c>
      <c r="AL154" s="8">
        <v>9160</v>
      </c>
      <c r="AM154" s="8">
        <v>690</v>
      </c>
      <c r="AN154" s="36">
        <v>0.95189412422788999</v>
      </c>
      <c r="AO154" s="37">
        <v>0.93600000000000005</v>
      </c>
      <c r="AP154" s="44">
        <v>1.5894124227889939E-2</v>
      </c>
      <c r="AQ154" s="45">
        <v>0.95793312635271377</v>
      </c>
      <c r="AR154" s="8">
        <v>61.8</v>
      </c>
      <c r="AS154" s="50">
        <v>63.7</v>
      </c>
      <c r="AT154" s="50">
        <v>-1.9000000000000057</v>
      </c>
      <c r="AU154" s="28">
        <v>150112</v>
      </c>
      <c r="AV154" s="38">
        <v>0.93842287543291536</v>
      </c>
      <c r="AW154" s="38">
        <v>5.2887560795688978E-3</v>
      </c>
      <c r="AX154" s="38">
        <v>0.43030844825646092</v>
      </c>
      <c r="AY154" s="38">
        <v>0.49048524024455809</v>
      </c>
      <c r="AZ154" s="38">
        <v>1.2340430852327429E-2</v>
      </c>
      <c r="BA154" s="38">
        <v>5.7263600105024945E-2</v>
      </c>
      <c r="BB154" s="38">
        <v>4.3135244620597394E-3</v>
      </c>
      <c r="BC154" s="31">
        <v>9885.6515999999992</v>
      </c>
      <c r="BD154" s="50">
        <v>2.2719797246344391</v>
      </c>
      <c r="BE154" s="50">
        <v>2.38</v>
      </c>
      <c r="BF154" s="50">
        <v>0.1080202753655608</v>
      </c>
      <c r="BG154" s="8"/>
      <c r="BH154" s="58">
        <v>1948</v>
      </c>
      <c r="BI154" s="58">
        <v>1890</v>
      </c>
      <c r="BJ154" s="58">
        <v>2006</v>
      </c>
      <c r="BK154" s="28">
        <v>0</v>
      </c>
      <c r="BL154" s="28">
        <v>133.65388048510528</v>
      </c>
      <c r="BM154" s="40">
        <v>130</v>
      </c>
      <c r="BN154" s="28">
        <v>95.189412422789005</v>
      </c>
      <c r="BO154" s="28">
        <v>93.600000000000009</v>
      </c>
    </row>
    <row r="155" spans="1:67" x14ac:dyDescent="0.2">
      <c r="A155" s="29">
        <v>154</v>
      </c>
      <c r="B155" s="28">
        <v>92.936008618688504</v>
      </c>
      <c r="C155" s="65">
        <f t="shared" si="11"/>
        <v>0.92936008618688504</v>
      </c>
      <c r="D155" s="64">
        <v>62</v>
      </c>
      <c r="E155" s="39">
        <v>43962</v>
      </c>
      <c r="F155" s="28">
        <v>168007</v>
      </c>
      <c r="G155" s="29">
        <v>287</v>
      </c>
      <c r="H155" s="29">
        <v>41</v>
      </c>
      <c r="I155" s="3"/>
      <c r="J155" s="3"/>
      <c r="K155" s="3"/>
      <c r="L155" s="3" t="str">
        <f t="shared" si="9"/>
        <v/>
      </c>
      <c r="M155" s="3">
        <f t="shared" si="8"/>
        <v>18</v>
      </c>
      <c r="N155" s="7">
        <v>5</v>
      </c>
      <c r="O155" s="5"/>
      <c r="P155" s="30">
        <v>25550</v>
      </c>
      <c r="Q155" s="48">
        <v>34150</v>
      </c>
      <c r="R155" s="48">
        <v>32129</v>
      </c>
      <c r="S155" s="71">
        <f t="shared" si="10"/>
        <v>23529</v>
      </c>
      <c r="T155" s="31">
        <v>-23529</v>
      </c>
      <c r="U155" s="73">
        <v>-140.04773610623366</v>
      </c>
      <c r="V155" s="62">
        <v>-130</v>
      </c>
      <c r="W155" s="8">
        <v>29</v>
      </c>
      <c r="X155" s="8">
        <v>10</v>
      </c>
      <c r="Y155" s="41">
        <v>39</v>
      </c>
      <c r="Z155" s="42">
        <v>0.23213318492681853</v>
      </c>
      <c r="AA155" s="8">
        <v>27</v>
      </c>
      <c r="AB155" s="32">
        <v>1.6070758956472051E-4</v>
      </c>
      <c r="AC155" s="43">
        <v>4010</v>
      </c>
      <c r="AD155" s="33">
        <v>2.3345850435187609E-2</v>
      </c>
      <c r="AE155" s="8"/>
      <c r="AF155" s="34">
        <v>167980</v>
      </c>
      <c r="AG155" s="35">
        <v>156139</v>
      </c>
      <c r="AH155" s="8">
        <v>2198</v>
      </c>
      <c r="AI155" s="8">
        <v>78578</v>
      </c>
      <c r="AJ155" s="8">
        <v>63562</v>
      </c>
      <c r="AK155" s="8">
        <v>1921</v>
      </c>
      <c r="AL155" s="8">
        <v>9160</v>
      </c>
      <c r="AM155" s="8">
        <v>720</v>
      </c>
      <c r="AN155" s="36">
        <v>0.92936008618688504</v>
      </c>
      <c r="AO155" s="37">
        <v>0.93600000000000005</v>
      </c>
      <c r="AP155" s="44">
        <v>-6.639913813115017E-3</v>
      </c>
      <c r="AQ155" s="45">
        <v>0.95328429128665004</v>
      </c>
      <c r="AR155" s="8">
        <v>62</v>
      </c>
      <c r="AS155" s="50">
        <v>63.7</v>
      </c>
      <c r="AT155" s="50">
        <v>-1.7000000000000028</v>
      </c>
      <c r="AU155" s="28">
        <v>146259</v>
      </c>
      <c r="AV155" s="38">
        <v>0.93672304805333706</v>
      </c>
      <c r="AW155" s="38">
        <v>1.4077200443194845E-2</v>
      </c>
      <c r="AX155" s="38">
        <v>0.50325671356931967</v>
      </c>
      <c r="AY155" s="38">
        <v>0.40708599389005951</v>
      </c>
      <c r="AZ155" s="38">
        <v>1.2303140150763102E-2</v>
      </c>
      <c r="BA155" s="38">
        <v>5.8665676096298809E-2</v>
      </c>
      <c r="BB155" s="38">
        <v>4.6112758503640983E-3</v>
      </c>
      <c r="BC155" s="31">
        <v>9680.6180000000004</v>
      </c>
      <c r="BD155" s="50">
        <v>2.4305266461294104</v>
      </c>
      <c r="BE155" s="50">
        <v>2.38</v>
      </c>
      <c r="BF155" s="50">
        <v>-5.0526646129410491E-2</v>
      </c>
      <c r="BG155" s="8"/>
      <c r="BH155" s="58">
        <v>1948</v>
      </c>
      <c r="BI155" s="58">
        <v>1890</v>
      </c>
      <c r="BJ155" s="58">
        <v>2006</v>
      </c>
      <c r="BK155" s="28">
        <v>0</v>
      </c>
      <c r="BL155" s="28">
        <v>140.04773610623366</v>
      </c>
      <c r="BM155" s="40">
        <v>130</v>
      </c>
      <c r="BN155" s="28">
        <v>92.936008618688504</v>
      </c>
      <c r="BO155" s="28">
        <v>93.600000000000009</v>
      </c>
    </row>
    <row r="156" spans="1:67" x14ac:dyDescent="0.2">
      <c r="A156" s="29">
        <v>155</v>
      </c>
      <c r="B156" s="28">
        <v>97.55089891653769</v>
      </c>
      <c r="C156" s="65">
        <f t="shared" si="11"/>
        <v>0.97550898916537687</v>
      </c>
      <c r="D156" s="64">
        <v>62.1</v>
      </c>
      <c r="E156" s="27">
        <v>43963</v>
      </c>
      <c r="F156" s="28">
        <v>167980</v>
      </c>
      <c r="G156" s="29">
        <v>288</v>
      </c>
      <c r="H156" s="29">
        <v>42</v>
      </c>
      <c r="I156" s="3"/>
      <c r="J156" s="3"/>
      <c r="K156" s="3"/>
      <c r="L156" s="3" t="str">
        <f t="shared" si="9"/>
        <v/>
      </c>
      <c r="M156" s="3">
        <f t="shared" si="8"/>
        <v>18</v>
      </c>
      <c r="N156" s="7">
        <v>6</v>
      </c>
      <c r="O156" s="5"/>
      <c r="P156" s="30">
        <v>34150</v>
      </c>
      <c r="Q156" s="48">
        <v>43960</v>
      </c>
      <c r="R156" s="48">
        <v>32119</v>
      </c>
      <c r="S156" s="71">
        <f t="shared" si="10"/>
        <v>22309</v>
      </c>
      <c r="T156" s="31">
        <v>-22309</v>
      </c>
      <c r="U156" s="73">
        <v>-132.80747708060483</v>
      </c>
      <c r="V156" s="62">
        <v>-130</v>
      </c>
      <c r="W156" s="8">
        <v>26</v>
      </c>
      <c r="X156" s="8">
        <v>11</v>
      </c>
      <c r="Y156" s="41">
        <v>37</v>
      </c>
      <c r="Z156" s="42">
        <v>0.22026431718061676</v>
      </c>
      <c r="AA156" s="8">
        <v>35</v>
      </c>
      <c r="AB156" s="32">
        <v>2.0835813787355639E-4</v>
      </c>
      <c r="AC156" s="43">
        <v>4045</v>
      </c>
      <c r="AD156" s="33">
        <v>2.3549617209559573E-2</v>
      </c>
      <c r="AE156" s="8"/>
      <c r="AF156" s="34">
        <v>167945</v>
      </c>
      <c r="AG156" s="35">
        <v>163866</v>
      </c>
      <c r="AH156" s="8">
        <v>2303</v>
      </c>
      <c r="AI156" s="8">
        <v>88803</v>
      </c>
      <c r="AJ156" s="8">
        <v>61110</v>
      </c>
      <c r="AK156" s="8">
        <v>2350</v>
      </c>
      <c r="AL156" s="8">
        <v>8940</v>
      </c>
      <c r="AM156" s="8">
        <v>360</v>
      </c>
      <c r="AN156" s="36">
        <v>0.97550898916537687</v>
      </c>
      <c r="AO156" s="37">
        <v>0.93400000000000005</v>
      </c>
      <c r="AP156" s="44">
        <v>4.1508989165376819E-2</v>
      </c>
      <c r="AQ156" s="45">
        <v>0.95632675763889974</v>
      </c>
      <c r="AR156" s="8">
        <v>62.1</v>
      </c>
      <c r="AS156" s="50">
        <v>63.9</v>
      </c>
      <c r="AT156" s="50">
        <v>-1.7999999999999972</v>
      </c>
      <c r="AU156" s="28">
        <v>154566</v>
      </c>
      <c r="AV156" s="38">
        <v>0.94324631101021561</v>
      </c>
      <c r="AW156" s="38">
        <v>1.4054166208975627E-2</v>
      </c>
      <c r="AX156" s="38">
        <v>0.54192449928600195</v>
      </c>
      <c r="AY156" s="38">
        <v>0.37292665958771193</v>
      </c>
      <c r="AZ156" s="38">
        <v>1.434098592752615E-2</v>
      </c>
      <c r="BA156" s="38">
        <v>5.4556771996631392E-2</v>
      </c>
      <c r="BB156" s="38">
        <v>2.196916993152942E-3</v>
      </c>
      <c r="BC156" s="31">
        <v>10176.078599999999</v>
      </c>
      <c r="BD156" s="50">
        <v>2.1922983181360256</v>
      </c>
      <c r="BE156" s="50">
        <v>2.36</v>
      </c>
      <c r="BF156" s="50">
        <v>0.16770168186397427</v>
      </c>
      <c r="BG156" s="8"/>
      <c r="BH156" s="58">
        <v>1951</v>
      </c>
      <c r="BI156" s="58">
        <v>1892</v>
      </c>
      <c r="BJ156" s="58">
        <v>2010</v>
      </c>
      <c r="BK156" s="28">
        <v>0</v>
      </c>
      <c r="BL156" s="28">
        <v>132.80747708060483</v>
      </c>
      <c r="BM156" s="40">
        <v>130</v>
      </c>
      <c r="BN156" s="28">
        <v>97.55089891653769</v>
      </c>
      <c r="BO156" s="28">
        <v>93.4</v>
      </c>
    </row>
    <row r="157" spans="1:67" x14ac:dyDescent="0.2">
      <c r="A157" s="29">
        <v>156</v>
      </c>
      <c r="B157" s="28">
        <v>89.082139986305037</v>
      </c>
      <c r="C157" s="65">
        <f t="shared" si="11"/>
        <v>0.89082139986305042</v>
      </c>
      <c r="D157" s="64">
        <v>62.3</v>
      </c>
      <c r="E157" s="39">
        <v>43964</v>
      </c>
      <c r="F157" s="28">
        <v>167945</v>
      </c>
      <c r="G157" s="29">
        <v>289</v>
      </c>
      <c r="H157" s="29">
        <v>42</v>
      </c>
      <c r="I157" s="3"/>
      <c r="J157" s="3"/>
      <c r="K157" s="3"/>
      <c r="L157" s="3" t="str">
        <f t="shared" si="9"/>
        <v/>
      </c>
      <c r="M157" s="3">
        <f t="shared" si="8"/>
        <v>18</v>
      </c>
      <c r="N157" s="7">
        <v>7</v>
      </c>
      <c r="O157" s="5"/>
      <c r="P157" s="30">
        <v>43960</v>
      </c>
      <c r="Q157" s="48">
        <v>55985</v>
      </c>
      <c r="R157" s="48">
        <v>32118</v>
      </c>
      <c r="S157" s="71">
        <f t="shared" si="10"/>
        <v>20093</v>
      </c>
      <c r="T157" s="31">
        <v>-20093</v>
      </c>
      <c r="U157" s="73">
        <v>-119.64035845068325</v>
      </c>
      <c r="V157" s="62">
        <v>-130</v>
      </c>
      <c r="W157" s="8">
        <v>27</v>
      </c>
      <c r="X157" s="8">
        <v>11</v>
      </c>
      <c r="Y157" s="41">
        <v>38</v>
      </c>
      <c r="Z157" s="42">
        <v>0.22626455089463812</v>
      </c>
      <c r="AA157" s="8">
        <v>39</v>
      </c>
      <c r="AB157" s="32">
        <v>2.3221888118133912E-4</v>
      </c>
      <c r="AC157" s="43">
        <v>4084</v>
      </c>
      <c r="AD157" s="33">
        <v>2.377667161528833E-2</v>
      </c>
      <c r="AE157" s="8"/>
      <c r="AF157" s="34">
        <v>167906</v>
      </c>
      <c r="AG157" s="35">
        <v>149609</v>
      </c>
      <c r="AH157" s="8">
        <v>711</v>
      </c>
      <c r="AI157" s="8">
        <v>74409</v>
      </c>
      <c r="AJ157" s="8">
        <v>64225</v>
      </c>
      <c r="AK157" s="8">
        <v>2404</v>
      </c>
      <c r="AL157" s="8">
        <v>7440</v>
      </c>
      <c r="AM157" s="8">
        <v>420</v>
      </c>
      <c r="AN157" s="36">
        <v>0.89082139986305042</v>
      </c>
      <c r="AO157" s="37">
        <v>0.93400000000000005</v>
      </c>
      <c r="AP157" s="44">
        <v>-4.317860013694963E-2</v>
      </c>
      <c r="AQ157" s="45">
        <v>0.93840576037456291</v>
      </c>
      <c r="AR157" s="8">
        <v>62.3</v>
      </c>
      <c r="AS157" s="50">
        <v>63.9</v>
      </c>
      <c r="AT157" s="50">
        <v>-1.6000000000000014</v>
      </c>
      <c r="AU157" s="28">
        <v>141749</v>
      </c>
      <c r="AV157" s="38">
        <v>0.94746305369329387</v>
      </c>
      <c r="AW157" s="38">
        <v>4.7523878911028081E-3</v>
      </c>
      <c r="AX157" s="38">
        <v>0.49735644246001243</v>
      </c>
      <c r="AY157" s="38">
        <v>0.4292856713165652</v>
      </c>
      <c r="AZ157" s="38">
        <v>1.6068552025613431E-2</v>
      </c>
      <c r="BA157" s="38">
        <v>4.972962856512643E-2</v>
      </c>
      <c r="BB157" s="38">
        <v>2.8073177415797179E-3</v>
      </c>
      <c r="BC157" s="31">
        <v>9320.6406999999999</v>
      </c>
      <c r="BD157" s="50">
        <v>2.1557530910938345</v>
      </c>
      <c r="BE157" s="50">
        <v>2.36</v>
      </c>
      <c r="BF157" s="50">
        <v>0.20424690890616537</v>
      </c>
      <c r="BG157" s="8"/>
      <c r="BH157" s="58">
        <v>1951</v>
      </c>
      <c r="BI157" s="58">
        <v>1892</v>
      </c>
      <c r="BJ157" s="58">
        <v>2010</v>
      </c>
      <c r="BK157" s="28">
        <v>0</v>
      </c>
      <c r="BL157" s="28">
        <v>119.64035845068325</v>
      </c>
      <c r="BM157" s="40">
        <v>130</v>
      </c>
      <c r="BN157" s="28">
        <v>89.082139986305037</v>
      </c>
      <c r="BO157" s="28">
        <v>93.4</v>
      </c>
    </row>
    <row r="158" spans="1:67" x14ac:dyDescent="0.2">
      <c r="A158" s="29">
        <v>157</v>
      </c>
      <c r="B158" s="28">
        <v>94.850094695841719</v>
      </c>
      <c r="C158" s="65">
        <f t="shared" si="11"/>
        <v>0.94850094695841713</v>
      </c>
      <c r="D158" s="64">
        <v>62.1</v>
      </c>
      <c r="E158" s="27">
        <v>43965</v>
      </c>
      <c r="F158" s="28">
        <v>167906</v>
      </c>
      <c r="G158" s="29">
        <v>290</v>
      </c>
      <c r="H158" s="29">
        <v>42</v>
      </c>
      <c r="I158" s="3"/>
      <c r="J158" s="3"/>
      <c r="K158" s="3"/>
      <c r="L158" s="3" t="str">
        <f t="shared" si="9"/>
        <v/>
      </c>
      <c r="M158" s="3">
        <f t="shared" si="8"/>
        <v>18</v>
      </c>
      <c r="N158" s="7">
        <v>5</v>
      </c>
      <c r="O158" s="5"/>
      <c r="P158" s="30">
        <v>55985</v>
      </c>
      <c r="Q158" s="48">
        <v>51770</v>
      </c>
      <c r="R158" s="48">
        <v>16070</v>
      </c>
      <c r="S158" s="71">
        <f t="shared" si="10"/>
        <v>20285</v>
      </c>
      <c r="T158" s="31">
        <v>-20285</v>
      </c>
      <c r="U158" s="73">
        <v>-120.81164461067502</v>
      </c>
      <c r="V158" s="62">
        <v>-130</v>
      </c>
      <c r="W158" s="8">
        <v>27</v>
      </c>
      <c r="X158" s="8">
        <v>10</v>
      </c>
      <c r="Y158" s="41">
        <v>37</v>
      </c>
      <c r="Z158" s="42">
        <v>0.22036139268400176</v>
      </c>
      <c r="AA158" s="8">
        <v>29</v>
      </c>
      <c r="AB158" s="32">
        <v>1.727156861577311E-4</v>
      </c>
      <c r="AC158" s="43">
        <v>4113</v>
      </c>
      <c r="AD158" s="33">
        <v>2.3945506942625098E-2</v>
      </c>
      <c r="AE158" s="8"/>
      <c r="AF158" s="34">
        <v>167877</v>
      </c>
      <c r="AG158" s="35">
        <v>159259</v>
      </c>
      <c r="AH158" s="8">
        <v>796</v>
      </c>
      <c r="AI158" s="8">
        <v>73584</v>
      </c>
      <c r="AJ158" s="8">
        <v>72838</v>
      </c>
      <c r="AK158" s="8">
        <v>2321</v>
      </c>
      <c r="AL158" s="8">
        <v>9300</v>
      </c>
      <c r="AM158" s="8">
        <v>420</v>
      </c>
      <c r="AN158" s="36">
        <v>0.94850094695841725</v>
      </c>
      <c r="AO158" s="37">
        <v>0.93400000000000005</v>
      </c>
      <c r="AP158" s="44">
        <v>1.4500946958417193E-2</v>
      </c>
      <c r="AQ158" s="45">
        <v>0.95699080246890411</v>
      </c>
      <c r="AR158" s="8">
        <v>62.1</v>
      </c>
      <c r="AS158" s="50">
        <v>63.9</v>
      </c>
      <c r="AT158" s="50">
        <v>-1.7999999999999972</v>
      </c>
      <c r="AU158" s="28">
        <v>149539</v>
      </c>
      <c r="AV158" s="38">
        <v>0.93896734250497615</v>
      </c>
      <c r="AW158" s="38">
        <v>4.9981476714031862E-3</v>
      </c>
      <c r="AX158" s="38">
        <v>0.46203982192529153</v>
      </c>
      <c r="AY158" s="38">
        <v>0.4573556282533483</v>
      </c>
      <c r="AZ158" s="38">
        <v>1.4573744654933159E-2</v>
      </c>
      <c r="BA158" s="38">
        <v>5.8395443899559835E-2</v>
      </c>
      <c r="BB158" s="38">
        <v>2.6372135954639926E-3</v>
      </c>
      <c r="BC158" s="31">
        <v>9889.9839000000011</v>
      </c>
      <c r="BD158" s="50">
        <v>2.0510650174061453</v>
      </c>
      <c r="BE158" s="50">
        <v>2.36</v>
      </c>
      <c r="BF158" s="50">
        <v>0.30893498259385455</v>
      </c>
      <c r="BG158" s="8"/>
      <c r="BH158" s="58">
        <v>1951</v>
      </c>
      <c r="BI158" s="58">
        <v>1892</v>
      </c>
      <c r="BJ158" s="58">
        <v>2010</v>
      </c>
      <c r="BK158" s="28">
        <v>0</v>
      </c>
      <c r="BL158" s="28">
        <v>120.81164461067502</v>
      </c>
      <c r="BM158" s="40">
        <v>130</v>
      </c>
      <c r="BN158" s="28">
        <v>94.850094695841719</v>
      </c>
      <c r="BO158" s="28">
        <v>93.4</v>
      </c>
    </row>
    <row r="159" spans="1:67" x14ac:dyDescent="0.2">
      <c r="A159" s="29">
        <v>158</v>
      </c>
      <c r="B159" s="28">
        <v>92.893606628662653</v>
      </c>
      <c r="C159" s="65">
        <f t="shared" si="11"/>
        <v>0.92893606628662651</v>
      </c>
      <c r="D159" s="64">
        <v>62.1</v>
      </c>
      <c r="E159" s="39">
        <v>43966</v>
      </c>
      <c r="F159" s="28">
        <v>167877</v>
      </c>
      <c r="G159" s="29">
        <v>291</v>
      </c>
      <c r="H159" s="29">
        <v>42</v>
      </c>
      <c r="I159" s="3"/>
      <c r="J159" s="3"/>
      <c r="K159" s="3"/>
      <c r="L159" s="3" t="str">
        <f t="shared" si="9"/>
        <v/>
      </c>
      <c r="M159" s="3">
        <f t="shared" si="8"/>
        <v>18</v>
      </c>
      <c r="N159" s="7">
        <v>7</v>
      </c>
      <c r="O159" s="5"/>
      <c r="P159" s="30">
        <v>51770</v>
      </c>
      <c r="Q159" s="48">
        <v>60450</v>
      </c>
      <c r="R159" s="48">
        <v>28103</v>
      </c>
      <c r="S159" s="71">
        <f t="shared" si="10"/>
        <v>19423</v>
      </c>
      <c r="T159" s="31">
        <v>-19423</v>
      </c>
      <c r="U159" s="73">
        <v>-115.69780255782509</v>
      </c>
      <c r="V159" s="62">
        <v>-130</v>
      </c>
      <c r="W159" s="8">
        <v>29</v>
      </c>
      <c r="X159" s="8">
        <v>10</v>
      </c>
      <c r="Y159" s="41">
        <v>39</v>
      </c>
      <c r="Z159" s="42">
        <v>0.23231294340499295</v>
      </c>
      <c r="AA159" s="8">
        <v>36</v>
      </c>
      <c r="AB159" s="32">
        <v>2.1444271698922425E-4</v>
      </c>
      <c r="AC159" s="43">
        <v>4149</v>
      </c>
      <c r="AD159" s="33">
        <v>2.4155095624836261E-2</v>
      </c>
      <c r="AE159" s="8"/>
      <c r="AF159" s="34">
        <v>167841</v>
      </c>
      <c r="AG159" s="35">
        <v>155947</v>
      </c>
      <c r="AH159" s="8">
        <v>808</v>
      </c>
      <c r="AI159" s="8">
        <v>72589</v>
      </c>
      <c r="AJ159" s="8">
        <v>70078</v>
      </c>
      <c r="AK159" s="8">
        <v>2062</v>
      </c>
      <c r="AL159" s="8">
        <v>9990</v>
      </c>
      <c r="AM159" s="8">
        <v>420</v>
      </c>
      <c r="AN159" s="36">
        <v>0.92893606628662651</v>
      </c>
      <c r="AO159" s="37">
        <v>0.93400000000000005</v>
      </c>
      <c r="AP159" s="44">
        <v>-5.0639337133735474E-3</v>
      </c>
      <c r="AQ159" s="45">
        <v>0.92969558089739601</v>
      </c>
      <c r="AR159" s="8">
        <v>62.1</v>
      </c>
      <c r="AS159" s="50">
        <v>63.9</v>
      </c>
      <c r="AT159" s="50">
        <v>-1.7999999999999972</v>
      </c>
      <c r="AU159" s="28">
        <v>145537</v>
      </c>
      <c r="AV159" s="38">
        <v>0.93324655171308202</v>
      </c>
      <c r="AW159" s="38">
        <v>5.1812474751037211E-3</v>
      </c>
      <c r="AX159" s="38">
        <v>0.46547224377512875</v>
      </c>
      <c r="AY159" s="38">
        <v>0.44937061950534474</v>
      </c>
      <c r="AZ159" s="38">
        <v>1.3222440957504793E-2</v>
      </c>
      <c r="BA159" s="38">
        <v>6.4060225589463088E-2</v>
      </c>
      <c r="BB159" s="38">
        <v>2.6932226974549045E-3</v>
      </c>
      <c r="BC159" s="31">
        <v>9684.3087000000014</v>
      </c>
      <c r="BD159" s="50">
        <v>2.0056155376377043</v>
      </c>
      <c r="BE159" s="50">
        <v>2.36</v>
      </c>
      <c r="BF159" s="50">
        <v>0.35438446236229559</v>
      </c>
      <c r="BG159" s="8"/>
      <c r="BH159" s="58">
        <v>1951</v>
      </c>
      <c r="BI159" s="58">
        <v>1892</v>
      </c>
      <c r="BJ159" s="58">
        <v>2010</v>
      </c>
      <c r="BK159" s="28">
        <v>0</v>
      </c>
      <c r="BL159" s="28">
        <v>115.69780255782509</v>
      </c>
      <c r="BM159" s="40">
        <v>130</v>
      </c>
      <c r="BN159" s="28">
        <v>92.893606628662653</v>
      </c>
      <c r="BO159" s="28">
        <v>93.4</v>
      </c>
    </row>
    <row r="160" spans="1:67" x14ac:dyDescent="0.2">
      <c r="A160" s="29">
        <v>159</v>
      </c>
      <c r="B160" s="28">
        <v>95.286014740140971</v>
      </c>
      <c r="C160" s="65">
        <f t="shared" si="11"/>
        <v>0.95286014740140967</v>
      </c>
      <c r="D160" s="64">
        <v>62.1</v>
      </c>
      <c r="E160" s="27">
        <v>43967</v>
      </c>
      <c r="F160" s="28">
        <v>167841</v>
      </c>
      <c r="G160" s="29">
        <v>292</v>
      </c>
      <c r="H160" s="29">
        <v>42</v>
      </c>
      <c r="I160" s="3"/>
      <c r="J160" s="3"/>
      <c r="K160" s="3"/>
      <c r="L160" s="3" t="str">
        <f t="shared" si="9"/>
        <v/>
      </c>
      <c r="M160" s="3">
        <f t="shared" si="8"/>
        <v>18</v>
      </c>
      <c r="N160" s="7">
        <v>9</v>
      </c>
      <c r="O160" s="5"/>
      <c r="P160" s="30">
        <v>60450</v>
      </c>
      <c r="Q160" s="48">
        <v>40050</v>
      </c>
      <c r="R160" s="48"/>
      <c r="S160" s="71">
        <f t="shared" si="10"/>
        <v>20400</v>
      </c>
      <c r="T160" s="31">
        <v>-20400</v>
      </c>
      <c r="U160" s="73">
        <v>-121.54360376785171</v>
      </c>
      <c r="V160" s="62">
        <v>-130</v>
      </c>
      <c r="W160" s="8">
        <v>28</v>
      </c>
      <c r="X160" s="8">
        <v>11</v>
      </c>
      <c r="Y160" s="41">
        <v>39</v>
      </c>
      <c r="Z160" s="42">
        <v>0.2323627719091283</v>
      </c>
      <c r="AA160" s="8">
        <v>30</v>
      </c>
      <c r="AB160" s="32">
        <v>1.7874059377625252E-4</v>
      </c>
      <c r="AC160" s="43">
        <v>4179</v>
      </c>
      <c r="AD160" s="33">
        <v>2.4329752860012228E-2</v>
      </c>
      <c r="AE160" s="8"/>
      <c r="AF160" s="34">
        <v>167811</v>
      </c>
      <c r="AG160" s="35">
        <v>159929</v>
      </c>
      <c r="AH160" s="8">
        <v>770</v>
      </c>
      <c r="AI160" s="8">
        <v>73051</v>
      </c>
      <c r="AJ160" s="8">
        <v>71027</v>
      </c>
      <c r="AK160" s="8">
        <v>1911</v>
      </c>
      <c r="AL160" s="8">
        <v>12720</v>
      </c>
      <c r="AM160" s="8">
        <v>450</v>
      </c>
      <c r="AN160" s="36">
        <v>0.95286014740140967</v>
      </c>
      <c r="AO160" s="37">
        <v>0.93400000000000005</v>
      </c>
      <c r="AP160" s="44">
        <v>1.8860147401409622E-2</v>
      </c>
      <c r="AQ160" s="45">
        <v>0.93969739429852228</v>
      </c>
      <c r="AR160" s="8">
        <v>62.1</v>
      </c>
      <c r="AS160" s="50">
        <v>63.9</v>
      </c>
      <c r="AT160" s="50">
        <v>-1.7999999999999972</v>
      </c>
      <c r="AU160" s="28">
        <v>146759</v>
      </c>
      <c r="AV160" s="38">
        <v>0.91765095761244053</v>
      </c>
      <c r="AW160" s="38">
        <v>4.8146364949446319E-3</v>
      </c>
      <c r="AX160" s="38">
        <v>0.45677144232753286</v>
      </c>
      <c r="AY160" s="38">
        <v>0.4441158263979641</v>
      </c>
      <c r="AZ160" s="38">
        <v>1.1949052391998949E-2</v>
      </c>
      <c r="BA160" s="38">
        <v>7.9535293786617806E-2</v>
      </c>
      <c r="BB160" s="38">
        <v>2.813748600941668E-3</v>
      </c>
      <c r="BC160" s="31">
        <v>9931.5909000000011</v>
      </c>
      <c r="BD160" s="50">
        <v>2.0540515820078733</v>
      </c>
      <c r="BE160" s="50">
        <v>2.36</v>
      </c>
      <c r="BF160" s="50">
        <v>0.30594841799212658</v>
      </c>
      <c r="BG160" s="8"/>
      <c r="BH160" s="58">
        <v>1951</v>
      </c>
      <c r="BI160" s="58">
        <v>1892</v>
      </c>
      <c r="BJ160" s="58">
        <v>2010</v>
      </c>
      <c r="BK160" s="28">
        <v>0</v>
      </c>
      <c r="BL160" s="28">
        <v>121.54360376785171</v>
      </c>
      <c r="BM160" s="40">
        <v>130</v>
      </c>
      <c r="BN160" s="28">
        <v>95.286014740140971</v>
      </c>
      <c r="BO160" s="28">
        <v>93.4</v>
      </c>
    </row>
    <row r="161" spans="1:67" x14ac:dyDescent="0.2">
      <c r="A161" s="29">
        <v>160</v>
      </c>
      <c r="B161" s="28">
        <v>97.055020231093309</v>
      </c>
      <c r="C161" s="65">
        <f t="shared" si="11"/>
        <v>0.97055020231093314</v>
      </c>
      <c r="D161" s="64">
        <v>62</v>
      </c>
      <c r="E161" s="39">
        <v>43968</v>
      </c>
      <c r="F161" s="28">
        <v>167811</v>
      </c>
      <c r="G161" s="29">
        <v>293</v>
      </c>
      <c r="H161" s="29">
        <v>42</v>
      </c>
      <c r="I161" s="3"/>
      <c r="J161" s="3"/>
      <c r="K161" s="3"/>
      <c r="L161" s="3" t="str">
        <f t="shared" si="9"/>
        <v/>
      </c>
      <c r="M161" s="3">
        <f t="shared" si="8"/>
        <v>18</v>
      </c>
      <c r="N161" s="4">
        <v>11</v>
      </c>
      <c r="O161" s="5"/>
      <c r="P161" s="30">
        <v>40050</v>
      </c>
      <c r="Q161" s="48">
        <v>17985</v>
      </c>
      <c r="R161" s="48"/>
      <c r="S161" s="71">
        <f t="shared" si="10"/>
        <v>22065</v>
      </c>
      <c r="T161" s="31">
        <v>-22065</v>
      </c>
      <c r="U161" s="73">
        <v>-131.48720882421293</v>
      </c>
      <c r="V161" s="62">
        <v>-130</v>
      </c>
      <c r="W161" s="8">
        <v>27</v>
      </c>
      <c r="X161" s="8">
        <v>11</v>
      </c>
      <c r="Y161" s="41">
        <v>38</v>
      </c>
      <c r="Z161" s="42">
        <v>0.22644522707093098</v>
      </c>
      <c r="AA161" s="8">
        <v>30</v>
      </c>
      <c r="AB161" s="32">
        <v>1.787725476875771E-4</v>
      </c>
      <c r="AC161" s="43">
        <v>4209</v>
      </c>
      <c r="AD161" s="33">
        <v>2.4504410095188191E-2</v>
      </c>
      <c r="AE161" s="8"/>
      <c r="AF161" s="34">
        <v>167781</v>
      </c>
      <c r="AG161" s="35">
        <v>162869</v>
      </c>
      <c r="AH161" s="8">
        <v>879</v>
      </c>
      <c r="AI161" s="8">
        <v>82328</v>
      </c>
      <c r="AJ161" s="8">
        <v>64346</v>
      </c>
      <c r="AK161" s="8">
        <v>2146</v>
      </c>
      <c r="AL161" s="8">
        <v>12720</v>
      </c>
      <c r="AM161" s="8">
        <v>450</v>
      </c>
      <c r="AN161" s="36">
        <v>0.97055020231093314</v>
      </c>
      <c r="AO161" s="37">
        <v>0.93400000000000005</v>
      </c>
      <c r="AP161" s="44">
        <v>3.6550202310933089E-2</v>
      </c>
      <c r="AQ161" s="45">
        <v>0.94236254831038557</v>
      </c>
      <c r="AR161" s="8">
        <v>62</v>
      </c>
      <c r="AS161" s="50">
        <v>63.9</v>
      </c>
      <c r="AT161" s="50">
        <v>-1.8999999999999986</v>
      </c>
      <c r="AU161" s="28">
        <v>149699</v>
      </c>
      <c r="AV161" s="38">
        <v>0.91913746630727766</v>
      </c>
      <c r="AW161" s="38">
        <v>5.3969754833639305E-3</v>
      </c>
      <c r="AX161" s="38">
        <v>0.50548600408917599</v>
      </c>
      <c r="AY161" s="38">
        <v>0.39507825307455685</v>
      </c>
      <c r="AZ161" s="38">
        <v>1.3176233660180881E-2</v>
      </c>
      <c r="BA161" s="38">
        <v>7.8099576960624792E-2</v>
      </c>
      <c r="BB161" s="38">
        <v>2.7629567320975753E-3</v>
      </c>
      <c r="BC161" s="31">
        <v>10097.878000000001</v>
      </c>
      <c r="BD161" s="50">
        <v>2.1851125553309316</v>
      </c>
      <c r="BE161" s="50">
        <v>2.36</v>
      </c>
      <c r="BF161" s="50">
        <v>0.17488744466906825</v>
      </c>
      <c r="BG161" s="8"/>
      <c r="BH161" s="58">
        <v>1951</v>
      </c>
      <c r="BI161" s="58">
        <v>1892</v>
      </c>
      <c r="BJ161" s="58">
        <v>2010</v>
      </c>
      <c r="BK161" s="28">
        <v>0</v>
      </c>
      <c r="BL161" s="28">
        <v>131.48720882421293</v>
      </c>
      <c r="BM161" s="40">
        <v>130</v>
      </c>
      <c r="BN161" s="28">
        <v>97.055020231093309</v>
      </c>
      <c r="BO161" s="28">
        <v>93.4</v>
      </c>
    </row>
    <row r="162" spans="1:67" x14ac:dyDescent="0.2">
      <c r="A162" s="29">
        <v>161</v>
      </c>
      <c r="B162" s="28">
        <v>100.71104594679969</v>
      </c>
      <c r="C162" s="65">
        <f t="shared" si="11"/>
        <v>1.0071104594679969</v>
      </c>
      <c r="D162" s="64">
        <v>62</v>
      </c>
      <c r="E162" s="27">
        <v>43969</v>
      </c>
      <c r="F162" s="28">
        <v>167781</v>
      </c>
      <c r="G162" s="29">
        <v>294</v>
      </c>
      <c r="H162" s="29">
        <v>42</v>
      </c>
      <c r="I162" s="3"/>
      <c r="J162" s="3"/>
      <c r="K162" s="3"/>
      <c r="L162" s="3" t="str">
        <f t="shared" si="9"/>
        <v/>
      </c>
      <c r="M162" s="3">
        <f t="shared" si="8"/>
        <v>18</v>
      </c>
      <c r="N162" s="7">
        <v>9</v>
      </c>
      <c r="O162" s="5"/>
      <c r="P162" s="30">
        <v>17985</v>
      </c>
      <c r="Q162" s="48">
        <v>28943</v>
      </c>
      <c r="R162" s="48">
        <v>32120</v>
      </c>
      <c r="S162" s="71">
        <f t="shared" si="10"/>
        <v>21162</v>
      </c>
      <c r="T162" s="31">
        <v>-21162</v>
      </c>
      <c r="U162" s="73">
        <v>-126.12870348847605</v>
      </c>
      <c r="V162" s="62">
        <v>-130</v>
      </c>
      <c r="W162" s="8">
        <v>25</v>
      </c>
      <c r="X162" s="8">
        <v>12</v>
      </c>
      <c r="Y162" s="41">
        <v>37</v>
      </c>
      <c r="Z162" s="42">
        <v>0.22052556606528748</v>
      </c>
      <c r="AA162" s="8">
        <v>34</v>
      </c>
      <c r="AB162" s="32">
        <v>2.026451147626966E-4</v>
      </c>
      <c r="AC162" s="43">
        <v>4243</v>
      </c>
      <c r="AD162" s="33">
        <v>2.4702354961720956E-2</v>
      </c>
      <c r="AE162" s="8"/>
      <c r="AF162" s="34">
        <v>167747</v>
      </c>
      <c r="AG162" s="35">
        <v>168974</v>
      </c>
      <c r="AH162" s="8">
        <v>849</v>
      </c>
      <c r="AI162" s="8">
        <v>78878</v>
      </c>
      <c r="AJ162" s="8">
        <v>74331</v>
      </c>
      <c r="AK162" s="8">
        <v>2366</v>
      </c>
      <c r="AL162" s="8">
        <v>11800</v>
      </c>
      <c r="AM162" s="8">
        <v>750</v>
      </c>
      <c r="AN162" s="36">
        <v>1.0071104594679969</v>
      </c>
      <c r="AO162" s="37">
        <v>0.93400000000000005</v>
      </c>
      <c r="AP162" s="44">
        <v>7.311045946799688E-2</v>
      </c>
      <c r="AQ162" s="45">
        <v>0.95346974449340161</v>
      </c>
      <c r="AR162" s="8">
        <v>62</v>
      </c>
      <c r="AS162" s="50">
        <v>63.9</v>
      </c>
      <c r="AT162" s="50">
        <v>-1.8999999999999986</v>
      </c>
      <c r="AU162" s="28">
        <v>156424</v>
      </c>
      <c r="AV162" s="38">
        <v>0.92572821854249765</v>
      </c>
      <c r="AW162" s="38">
        <v>5.0244416300732654E-3</v>
      </c>
      <c r="AX162" s="38">
        <v>0.46680554404819674</v>
      </c>
      <c r="AY162" s="38">
        <v>0.43989607868666186</v>
      </c>
      <c r="AZ162" s="38">
        <v>1.4002154177565779E-2</v>
      </c>
      <c r="BA162" s="38">
        <v>6.9833228780759177E-2</v>
      </c>
      <c r="BB162" s="38">
        <v>4.4385526767431677E-3</v>
      </c>
      <c r="BC162" s="31">
        <v>10476.388000000001</v>
      </c>
      <c r="BD162" s="50">
        <v>2.019971005273955</v>
      </c>
      <c r="BE162" s="50">
        <v>2.36</v>
      </c>
      <c r="BF162" s="50">
        <v>0.34002899472604486</v>
      </c>
      <c r="BG162" s="8"/>
      <c r="BH162" s="58">
        <v>1951</v>
      </c>
      <c r="BI162" s="58">
        <v>1892</v>
      </c>
      <c r="BJ162" s="58">
        <v>2010</v>
      </c>
      <c r="BK162" s="28">
        <v>0</v>
      </c>
      <c r="BL162" s="28">
        <v>126.12870348847605</v>
      </c>
      <c r="BM162" s="40">
        <v>130</v>
      </c>
      <c r="BN162" s="28">
        <v>100.71104594679969</v>
      </c>
      <c r="BO162" s="28">
        <v>93.4</v>
      </c>
    </row>
    <row r="163" spans="1:67" x14ac:dyDescent="0.2">
      <c r="A163" s="29">
        <v>162</v>
      </c>
      <c r="B163" s="28">
        <v>92.050528474428745</v>
      </c>
      <c r="C163" s="65">
        <f t="shared" si="11"/>
        <v>0.9205052847442875</v>
      </c>
      <c r="D163" s="64">
        <v>62.1</v>
      </c>
      <c r="E163" s="39">
        <v>43970</v>
      </c>
      <c r="F163" s="28">
        <v>167747</v>
      </c>
      <c r="G163" s="29">
        <v>295</v>
      </c>
      <c r="H163" s="29">
        <v>43</v>
      </c>
      <c r="I163" s="3"/>
      <c r="J163" s="3"/>
      <c r="K163" s="3"/>
      <c r="L163" s="3" t="str">
        <f t="shared" si="9"/>
        <v/>
      </c>
      <c r="M163" s="3">
        <f t="shared" si="8"/>
        <v>18</v>
      </c>
      <c r="N163" s="7">
        <v>7</v>
      </c>
      <c r="O163" s="5"/>
      <c r="P163" s="30">
        <v>28943</v>
      </c>
      <c r="Q163" s="48">
        <v>39015</v>
      </c>
      <c r="R163" s="48">
        <v>32130</v>
      </c>
      <c r="S163" s="71">
        <f t="shared" si="10"/>
        <v>22058</v>
      </c>
      <c r="T163" s="31">
        <v>-22058</v>
      </c>
      <c r="U163" s="73">
        <v>-131.49564522763447</v>
      </c>
      <c r="V163" s="62">
        <v>-130</v>
      </c>
      <c r="W163" s="8">
        <v>26</v>
      </c>
      <c r="X163" s="8">
        <v>12</v>
      </c>
      <c r="Y163" s="41">
        <v>38</v>
      </c>
      <c r="Z163" s="42">
        <v>0.22653162202602728</v>
      </c>
      <c r="AA163" s="8">
        <v>39</v>
      </c>
      <c r="AB163" s="32">
        <v>2.3249298050039642E-4</v>
      </c>
      <c r="AC163" s="43">
        <v>4282</v>
      </c>
      <c r="AD163" s="33">
        <v>2.4929409367449713E-2</v>
      </c>
      <c r="AE163" s="8"/>
      <c r="AF163" s="34">
        <v>167708</v>
      </c>
      <c r="AG163" s="35">
        <v>154412</v>
      </c>
      <c r="AH163" s="8">
        <v>720</v>
      </c>
      <c r="AI163" s="8">
        <v>79312</v>
      </c>
      <c r="AJ163" s="8">
        <v>59414</v>
      </c>
      <c r="AK163" s="8">
        <v>2156</v>
      </c>
      <c r="AL163" s="8">
        <v>12000</v>
      </c>
      <c r="AM163" s="8">
        <v>810</v>
      </c>
      <c r="AN163" s="36">
        <v>0.9205052847442875</v>
      </c>
      <c r="AO163" s="37">
        <v>0.93300000000000005</v>
      </c>
      <c r="AP163" s="44">
        <v>-1.2494715255712552E-2</v>
      </c>
      <c r="AQ163" s="45">
        <v>0.94561207243324585</v>
      </c>
      <c r="AR163" s="8">
        <v>62.1</v>
      </c>
      <c r="AS163" s="50">
        <v>64.099999999999994</v>
      </c>
      <c r="AT163" s="50">
        <v>-1.9999999999999929</v>
      </c>
      <c r="AU163" s="28">
        <v>141602</v>
      </c>
      <c r="AV163" s="38">
        <v>0.91704012641504551</v>
      </c>
      <c r="AW163" s="38">
        <v>4.6628500375618474E-3</v>
      </c>
      <c r="AX163" s="38">
        <v>0.5136388363598684</v>
      </c>
      <c r="AY163" s="38">
        <v>0.38477579462736056</v>
      </c>
      <c r="AZ163" s="38">
        <v>1.3962645390254644E-2</v>
      </c>
      <c r="BA163" s="38">
        <v>7.7714167292697464E-2</v>
      </c>
      <c r="BB163" s="38">
        <v>5.2457062922570781E-3</v>
      </c>
      <c r="BC163" s="31">
        <v>9588.985200000001</v>
      </c>
      <c r="BD163" s="50">
        <v>2.3003476947696195</v>
      </c>
      <c r="BE163" s="50">
        <v>2.35</v>
      </c>
      <c r="BF163" s="50">
        <v>4.9652305230380556E-2</v>
      </c>
      <c r="BG163" s="8"/>
      <c r="BH163" s="58">
        <v>1953</v>
      </c>
      <c r="BI163" s="58">
        <v>1894</v>
      </c>
      <c r="BJ163" s="58">
        <v>2012</v>
      </c>
      <c r="BK163" s="28">
        <v>0</v>
      </c>
      <c r="BL163" s="28">
        <v>131.49564522763447</v>
      </c>
      <c r="BM163" s="40">
        <v>130</v>
      </c>
      <c r="BN163" s="28">
        <v>92.050528474428745</v>
      </c>
      <c r="BO163" s="28">
        <v>93.300000000000011</v>
      </c>
    </row>
    <row r="164" spans="1:67" x14ac:dyDescent="0.2">
      <c r="A164" s="29">
        <v>163</v>
      </c>
      <c r="B164" s="28">
        <v>89.391680778495953</v>
      </c>
      <c r="C164" s="65">
        <f t="shared" si="11"/>
        <v>0.89391680778495952</v>
      </c>
      <c r="D164" s="64">
        <v>62.2</v>
      </c>
      <c r="E164" s="27">
        <v>43971</v>
      </c>
      <c r="F164" s="28">
        <v>167708</v>
      </c>
      <c r="G164" s="29">
        <v>296</v>
      </c>
      <c r="H164" s="29">
        <v>43</v>
      </c>
      <c r="I164" s="3">
        <v>18</v>
      </c>
      <c r="J164" s="3">
        <v>22.4</v>
      </c>
      <c r="K164" s="3">
        <v>22.4</v>
      </c>
      <c r="L164" s="3">
        <f t="shared" si="9"/>
        <v>20.933333333333334</v>
      </c>
      <c r="M164" s="3">
        <f t="shared" si="8"/>
        <v>20.933333333333334</v>
      </c>
      <c r="N164" s="7">
        <v>9</v>
      </c>
      <c r="O164" s="5"/>
      <c r="P164" s="30">
        <v>39015</v>
      </c>
      <c r="Q164" s="48">
        <v>41800</v>
      </c>
      <c r="R164" s="48">
        <v>24107</v>
      </c>
      <c r="S164" s="71">
        <f t="shared" si="10"/>
        <v>21322</v>
      </c>
      <c r="T164" s="31">
        <v>-21322</v>
      </c>
      <c r="U164" s="73">
        <v>-127.13764400028622</v>
      </c>
      <c r="V164" s="62">
        <v>-130</v>
      </c>
      <c r="W164" s="8">
        <v>27</v>
      </c>
      <c r="X164" s="8">
        <v>11</v>
      </c>
      <c r="Y164" s="41">
        <v>38</v>
      </c>
      <c r="Z164" s="42">
        <v>0.22658430128556778</v>
      </c>
      <c r="AA164" s="8">
        <v>46</v>
      </c>
      <c r="AB164" s="32">
        <v>2.7428625945095047E-4</v>
      </c>
      <c r="AC164" s="43">
        <v>4328</v>
      </c>
      <c r="AD164" s="33">
        <v>2.5197217128052864E-2</v>
      </c>
      <c r="AE164" s="8"/>
      <c r="AF164" s="34">
        <v>167662</v>
      </c>
      <c r="AG164" s="35">
        <v>149917</v>
      </c>
      <c r="AH164" s="8">
        <v>734</v>
      </c>
      <c r="AI164" s="8">
        <v>72412</v>
      </c>
      <c r="AJ164" s="8">
        <v>73740</v>
      </c>
      <c r="AK164" s="8">
        <v>2371</v>
      </c>
      <c r="AL164" s="8"/>
      <c r="AM164" s="8">
        <v>660</v>
      </c>
      <c r="AN164" s="36">
        <v>0.89391680778495952</v>
      </c>
      <c r="AO164" s="37">
        <v>0.93300000000000005</v>
      </c>
      <c r="AP164" s="44">
        <v>-3.908319221504053E-2</v>
      </c>
      <c r="AQ164" s="45">
        <v>0.94605427356494709</v>
      </c>
      <c r="AR164" s="8">
        <v>62.2</v>
      </c>
      <c r="AS164" s="50">
        <v>64.099999999999994</v>
      </c>
      <c r="AT164" s="50">
        <v>-1.8999999999999915</v>
      </c>
      <c r="AU164" s="28">
        <v>149257</v>
      </c>
      <c r="AV164" s="38">
        <v>0.99559756398540522</v>
      </c>
      <c r="AW164" s="38">
        <v>4.8960424768371832E-3</v>
      </c>
      <c r="AX164" s="38">
        <v>0.48301393437702195</v>
      </c>
      <c r="AY164" s="38">
        <v>0.4918721692669944</v>
      </c>
      <c r="AZ164" s="38">
        <v>1.581541786455172E-2</v>
      </c>
      <c r="BA164" s="38">
        <v>0</v>
      </c>
      <c r="BB164" s="38">
        <v>4.4024360145947421E-3</v>
      </c>
      <c r="BC164" s="31">
        <v>9324.8374000000003</v>
      </c>
      <c r="BD164" s="50">
        <v>2.2865814260739818</v>
      </c>
      <c r="BE164" s="50">
        <v>2.35</v>
      </c>
      <c r="BF164" s="50">
        <v>6.341857392601824E-2</v>
      </c>
      <c r="BG164" s="8"/>
      <c r="BH164" s="58">
        <v>1953</v>
      </c>
      <c r="BI164" s="58">
        <v>1894</v>
      </c>
      <c r="BJ164" s="58">
        <v>2012</v>
      </c>
      <c r="BK164" s="28">
        <v>0</v>
      </c>
      <c r="BL164" s="28">
        <v>127.13764400028622</v>
      </c>
      <c r="BM164" s="40">
        <v>130</v>
      </c>
      <c r="BN164" s="28">
        <v>89.391680778495953</v>
      </c>
      <c r="BO164" s="28">
        <v>93.300000000000011</v>
      </c>
    </row>
    <row r="165" spans="1:67" x14ac:dyDescent="0.2">
      <c r="A165" s="29">
        <v>164</v>
      </c>
      <c r="B165" s="28">
        <v>93.047321396619381</v>
      </c>
      <c r="C165" s="65">
        <f t="shared" si="11"/>
        <v>0.93047321396619376</v>
      </c>
      <c r="D165" s="64">
        <v>62.2</v>
      </c>
      <c r="E165" s="39">
        <v>43972</v>
      </c>
      <c r="F165" s="28">
        <v>167662</v>
      </c>
      <c r="G165" s="29">
        <v>297</v>
      </c>
      <c r="H165" s="29">
        <v>43</v>
      </c>
      <c r="I165" s="3"/>
      <c r="J165" s="3"/>
      <c r="K165" s="3">
        <v>22.3</v>
      </c>
      <c r="L165" s="3">
        <f t="shared" si="9"/>
        <v>22.3</v>
      </c>
      <c r="M165" s="3">
        <f t="shared" si="8"/>
        <v>22.3</v>
      </c>
      <c r="N165" s="7">
        <v>10</v>
      </c>
      <c r="O165" s="5"/>
      <c r="P165" s="30">
        <v>41800</v>
      </c>
      <c r="Q165" s="48">
        <v>54265</v>
      </c>
      <c r="R165" s="48">
        <v>32113</v>
      </c>
      <c r="S165" s="71">
        <f t="shared" si="10"/>
        <v>19648</v>
      </c>
      <c r="T165" s="31">
        <v>-19648</v>
      </c>
      <c r="U165" s="73">
        <v>-117.18815235414107</v>
      </c>
      <c r="V165" s="62">
        <v>-130</v>
      </c>
      <c r="W165" s="8">
        <v>26</v>
      </c>
      <c r="X165" s="8">
        <v>11</v>
      </c>
      <c r="Y165" s="41">
        <v>37</v>
      </c>
      <c r="Z165" s="42">
        <v>0.2206820865789505</v>
      </c>
      <c r="AA165" s="8">
        <v>44</v>
      </c>
      <c r="AB165" s="32">
        <v>2.6243275160740061E-4</v>
      </c>
      <c r="AC165" s="43">
        <v>4372</v>
      </c>
      <c r="AD165" s="33">
        <v>2.5453381072977614E-2</v>
      </c>
      <c r="AE165" s="8"/>
      <c r="AF165" s="34">
        <v>167618</v>
      </c>
      <c r="AG165" s="35">
        <v>156005</v>
      </c>
      <c r="AH165" s="8">
        <v>716</v>
      </c>
      <c r="AI165" s="8">
        <v>86462</v>
      </c>
      <c r="AJ165" s="8">
        <v>61739</v>
      </c>
      <c r="AK165" s="8">
        <v>2328</v>
      </c>
      <c r="AL165" s="8">
        <v>4340</v>
      </c>
      <c r="AM165" s="8">
        <v>420</v>
      </c>
      <c r="AN165" s="36">
        <v>0.93047321396619387</v>
      </c>
      <c r="AO165" s="37">
        <v>0.93300000000000005</v>
      </c>
      <c r="AP165" s="44">
        <v>-2.5267860338061832E-3</v>
      </c>
      <c r="AQ165" s="45">
        <v>0.94347888313748673</v>
      </c>
      <c r="AR165" s="8">
        <v>62.2</v>
      </c>
      <c r="AS165" s="50">
        <v>64.099999999999994</v>
      </c>
      <c r="AT165" s="50">
        <v>-1.8999999999999915</v>
      </c>
      <c r="AU165" s="28">
        <v>151245</v>
      </c>
      <c r="AV165" s="38">
        <v>0.96948815743085159</v>
      </c>
      <c r="AW165" s="38">
        <v>4.5895964872920744E-3</v>
      </c>
      <c r="AX165" s="38">
        <v>0.55422582609531745</v>
      </c>
      <c r="AY165" s="38">
        <v>0.3957501362135829</v>
      </c>
      <c r="AZ165" s="38">
        <v>1.4922598634659145E-2</v>
      </c>
      <c r="BA165" s="38">
        <v>2.7819621165988271E-2</v>
      </c>
      <c r="BB165" s="38">
        <v>2.6922214031601553E-3</v>
      </c>
      <c r="BC165" s="31">
        <v>9703.5110000000004</v>
      </c>
      <c r="BD165" s="50">
        <v>2.0248341038619939</v>
      </c>
      <c r="BE165" s="50">
        <v>2.35</v>
      </c>
      <c r="BF165" s="50">
        <v>0.32516589613800617</v>
      </c>
      <c r="BG165" s="8"/>
      <c r="BH165" s="58">
        <v>1953</v>
      </c>
      <c r="BI165" s="58">
        <v>1894</v>
      </c>
      <c r="BJ165" s="58">
        <v>2012</v>
      </c>
      <c r="BK165" s="28">
        <v>0</v>
      </c>
      <c r="BL165" s="28">
        <v>117.18815235414107</v>
      </c>
      <c r="BM165" s="40">
        <v>130</v>
      </c>
      <c r="BN165" s="28">
        <v>93.047321396619381</v>
      </c>
      <c r="BO165" s="28">
        <v>93.300000000000011</v>
      </c>
    </row>
    <row r="166" spans="1:67" x14ac:dyDescent="0.2">
      <c r="A166" s="29">
        <v>165</v>
      </c>
      <c r="B166" s="28">
        <v>89.690844658688206</v>
      </c>
      <c r="C166" s="65">
        <f t="shared" si="11"/>
        <v>0.89690844658688207</v>
      </c>
      <c r="D166" s="64">
        <v>62.3</v>
      </c>
      <c r="E166" s="27">
        <v>43973</v>
      </c>
      <c r="F166" s="28">
        <v>167618</v>
      </c>
      <c r="G166" s="29">
        <v>298</v>
      </c>
      <c r="H166" s="29">
        <v>43</v>
      </c>
      <c r="I166" s="3"/>
      <c r="J166" s="3"/>
      <c r="K166" s="3">
        <v>22.8</v>
      </c>
      <c r="L166" s="3">
        <f t="shared" si="9"/>
        <v>22.8</v>
      </c>
      <c r="M166" s="3">
        <f t="shared" si="8"/>
        <v>22.8</v>
      </c>
      <c r="N166" s="7">
        <v>13</v>
      </c>
      <c r="O166" s="5"/>
      <c r="P166" s="30">
        <v>54265</v>
      </c>
      <c r="Q166" s="48">
        <v>56210</v>
      </c>
      <c r="R166" s="48">
        <v>21132</v>
      </c>
      <c r="S166" s="71">
        <f t="shared" si="10"/>
        <v>19187</v>
      </c>
      <c r="T166" s="31">
        <v>-19187</v>
      </c>
      <c r="U166" s="73">
        <v>-114.46861315610496</v>
      </c>
      <c r="V166" s="62">
        <v>-130</v>
      </c>
      <c r="W166" s="8">
        <v>28</v>
      </c>
      <c r="X166" s="8">
        <v>10</v>
      </c>
      <c r="Y166" s="41">
        <v>38</v>
      </c>
      <c r="Z166" s="42">
        <v>0.22670596236681023</v>
      </c>
      <c r="AA166" s="8">
        <v>31</v>
      </c>
      <c r="AB166" s="32">
        <v>1.8494433772029258E-4</v>
      </c>
      <c r="AC166" s="43">
        <v>4403</v>
      </c>
      <c r="AD166" s="33">
        <v>2.5633860215992781E-2</v>
      </c>
      <c r="AE166" s="8"/>
      <c r="AF166" s="34">
        <v>167587</v>
      </c>
      <c r="AG166" s="35">
        <v>150338</v>
      </c>
      <c r="AH166" s="8">
        <v>673</v>
      </c>
      <c r="AI166" s="8">
        <v>79504</v>
      </c>
      <c r="AJ166" s="8">
        <v>58857</v>
      </c>
      <c r="AK166" s="8">
        <v>2334</v>
      </c>
      <c r="AL166" s="8">
        <v>8430</v>
      </c>
      <c r="AM166" s="8">
        <v>540</v>
      </c>
      <c r="AN166" s="36">
        <v>0.89690844658688207</v>
      </c>
      <c r="AO166" s="37">
        <v>0.93300000000000005</v>
      </c>
      <c r="AP166" s="44">
        <v>-3.6091553413117983E-2</v>
      </c>
      <c r="AQ166" s="45">
        <v>0.93890350889466612</v>
      </c>
      <c r="AR166" s="8">
        <v>62.3</v>
      </c>
      <c r="AS166" s="50">
        <v>64.099999999999994</v>
      </c>
      <c r="AT166" s="50">
        <v>-1.7999999999999972</v>
      </c>
      <c r="AU166" s="28">
        <v>141368</v>
      </c>
      <c r="AV166" s="38">
        <v>0.94033444638082186</v>
      </c>
      <c r="AW166" s="38">
        <v>4.4765794409929623E-3</v>
      </c>
      <c r="AX166" s="38">
        <v>0.52883502507682689</v>
      </c>
      <c r="AY166" s="38">
        <v>0.39149782490122259</v>
      </c>
      <c r="AZ166" s="38">
        <v>1.5525016961779457E-2</v>
      </c>
      <c r="BA166" s="38">
        <v>5.6073647381234284E-2</v>
      </c>
      <c r="BB166" s="38">
        <v>3.5919062379438332E-3</v>
      </c>
      <c r="BC166" s="31">
        <v>9366.0573999999997</v>
      </c>
      <c r="BD166" s="50">
        <v>2.0485674153566475</v>
      </c>
      <c r="BE166" s="50">
        <v>2.35</v>
      </c>
      <c r="BF166" s="50">
        <v>0.30143258464335254</v>
      </c>
      <c r="BG166" s="8"/>
      <c r="BH166" s="58">
        <v>1953</v>
      </c>
      <c r="BI166" s="58">
        <v>1894</v>
      </c>
      <c r="BJ166" s="58">
        <v>2012</v>
      </c>
      <c r="BK166" s="28">
        <v>0</v>
      </c>
      <c r="BL166" s="28">
        <v>114.46861315610496</v>
      </c>
      <c r="BM166" s="40">
        <v>130</v>
      </c>
      <c r="BN166" s="28">
        <v>89.690844658688206</v>
      </c>
      <c r="BO166" s="28">
        <v>93.300000000000011</v>
      </c>
    </row>
    <row r="167" spans="1:67" x14ac:dyDescent="0.2">
      <c r="A167" s="29">
        <v>166</v>
      </c>
      <c r="B167" s="28">
        <v>93.727437092375894</v>
      </c>
      <c r="C167" s="65">
        <f t="shared" si="11"/>
        <v>0.93727437092375898</v>
      </c>
      <c r="D167" s="64">
        <v>62.3</v>
      </c>
      <c r="E167" s="39">
        <v>43974</v>
      </c>
      <c r="F167" s="28">
        <v>167587</v>
      </c>
      <c r="G167" s="29">
        <v>299</v>
      </c>
      <c r="H167" s="29">
        <v>43</v>
      </c>
      <c r="I167" s="3"/>
      <c r="J167" s="3"/>
      <c r="K167" s="3">
        <v>22.7</v>
      </c>
      <c r="L167" s="3">
        <f t="shared" si="9"/>
        <v>22.7</v>
      </c>
      <c r="M167" s="3">
        <f t="shared" si="8"/>
        <v>22.7</v>
      </c>
      <c r="N167" s="7">
        <v>19</v>
      </c>
      <c r="O167" s="5"/>
      <c r="P167" s="30">
        <v>56210</v>
      </c>
      <c r="Q167" s="48">
        <v>37015</v>
      </c>
      <c r="R167" s="48"/>
      <c r="S167" s="71">
        <f t="shared" si="10"/>
        <v>19195</v>
      </c>
      <c r="T167" s="31">
        <v>-19195</v>
      </c>
      <c r="U167" s="73">
        <v>-114.53752379361168</v>
      </c>
      <c r="V167" s="62">
        <v>-130</v>
      </c>
      <c r="W167" s="8">
        <v>28</v>
      </c>
      <c r="X167" s="8">
        <v>10</v>
      </c>
      <c r="Y167" s="41">
        <v>38</v>
      </c>
      <c r="Z167" s="42">
        <v>0.22674789810665505</v>
      </c>
      <c r="AA167" s="8">
        <v>19</v>
      </c>
      <c r="AB167" s="32">
        <v>1.1337394905332753E-4</v>
      </c>
      <c r="AC167" s="43">
        <v>4422</v>
      </c>
      <c r="AD167" s="33">
        <v>2.5744476464937559E-2</v>
      </c>
      <c r="AE167" s="8"/>
      <c r="AF167" s="34">
        <v>167568</v>
      </c>
      <c r="AG167" s="35">
        <v>157075</v>
      </c>
      <c r="AH167" s="8">
        <v>791</v>
      </c>
      <c r="AI167" s="8">
        <v>85645</v>
      </c>
      <c r="AJ167" s="8">
        <v>60413</v>
      </c>
      <c r="AK167" s="8">
        <v>2246</v>
      </c>
      <c r="AL167" s="8">
        <v>7500</v>
      </c>
      <c r="AM167" s="8">
        <v>480</v>
      </c>
      <c r="AN167" s="36">
        <v>0.93727437092375898</v>
      </c>
      <c r="AO167" s="37">
        <v>0.93300000000000005</v>
      </c>
      <c r="AP167" s="44">
        <v>4.27437092375893E-3</v>
      </c>
      <c r="AQ167" s="45">
        <v>0.93667696939785894</v>
      </c>
      <c r="AR167" s="8">
        <v>62.3</v>
      </c>
      <c r="AS167" s="50">
        <v>64.099999999999994</v>
      </c>
      <c r="AT167" s="50">
        <v>-1.7999999999999972</v>
      </c>
      <c r="AU167" s="28">
        <v>149095</v>
      </c>
      <c r="AV167" s="38">
        <v>0.94919624383256407</v>
      </c>
      <c r="AW167" s="38">
        <v>5.035810918351106E-3</v>
      </c>
      <c r="AX167" s="38">
        <v>0.54524908483208656</v>
      </c>
      <c r="AY167" s="38">
        <v>0.38461244628362246</v>
      </c>
      <c r="AZ167" s="38">
        <v>1.4298901798503899E-2</v>
      </c>
      <c r="BA167" s="38">
        <v>4.7747891134808214E-2</v>
      </c>
      <c r="BB167" s="38">
        <v>3.0558650326277257E-3</v>
      </c>
      <c r="BC167" s="31">
        <v>9785.7724999999991</v>
      </c>
      <c r="BD167" s="50">
        <v>1.9615211778119717</v>
      </c>
      <c r="BE167" s="50">
        <v>2.35</v>
      </c>
      <c r="BF167" s="50">
        <v>0.38847882218802843</v>
      </c>
      <c r="BG167" s="8"/>
      <c r="BH167" s="58">
        <v>1953</v>
      </c>
      <c r="BI167" s="58">
        <v>1894</v>
      </c>
      <c r="BJ167" s="58">
        <v>2012</v>
      </c>
      <c r="BK167" s="28">
        <v>0</v>
      </c>
      <c r="BL167" s="28">
        <v>114.53752379361168</v>
      </c>
      <c r="BM167" s="40">
        <v>130</v>
      </c>
      <c r="BN167" s="28">
        <v>93.727437092375894</v>
      </c>
      <c r="BO167" s="28">
        <v>93.300000000000011</v>
      </c>
    </row>
    <row r="168" spans="1:67" x14ac:dyDescent="0.2">
      <c r="A168" s="29">
        <v>167</v>
      </c>
      <c r="B168" s="28">
        <v>95.372028072185628</v>
      </c>
      <c r="C168" s="65">
        <f t="shared" si="11"/>
        <v>0.95372028072185633</v>
      </c>
      <c r="D168" s="64">
        <v>62.1</v>
      </c>
      <c r="E168" s="27">
        <v>43975</v>
      </c>
      <c r="F168" s="28">
        <v>167568</v>
      </c>
      <c r="G168" s="29">
        <v>300</v>
      </c>
      <c r="H168" s="29">
        <v>43</v>
      </c>
      <c r="I168" s="3"/>
      <c r="J168" s="3"/>
      <c r="K168" s="3">
        <v>22.4</v>
      </c>
      <c r="L168" s="3">
        <f t="shared" si="9"/>
        <v>22.4</v>
      </c>
      <c r="M168" s="3">
        <f t="shared" si="8"/>
        <v>22.4</v>
      </c>
      <c r="N168" s="7">
        <v>13</v>
      </c>
      <c r="O168" s="5"/>
      <c r="P168" s="30">
        <v>37015</v>
      </c>
      <c r="Q168" s="48">
        <v>18985</v>
      </c>
      <c r="R168" s="48"/>
      <c r="S168" s="71">
        <f t="shared" si="10"/>
        <v>18030</v>
      </c>
      <c r="T168" s="31">
        <v>-18030</v>
      </c>
      <c r="U168" s="73">
        <v>-107.59810942423374</v>
      </c>
      <c r="V168" s="62">
        <v>-130</v>
      </c>
      <c r="W168" s="8">
        <v>27</v>
      </c>
      <c r="X168" s="8">
        <v>11</v>
      </c>
      <c r="Y168" s="41">
        <v>38</v>
      </c>
      <c r="Z168" s="42">
        <v>0.22677360832617205</v>
      </c>
      <c r="AA168" s="8">
        <v>31</v>
      </c>
      <c r="AB168" s="32">
        <v>1.8499952258187722E-4</v>
      </c>
      <c r="AC168" s="43">
        <v>4453</v>
      </c>
      <c r="AD168" s="33">
        <v>2.5924955607952726E-2</v>
      </c>
      <c r="AE168" s="8"/>
      <c r="AF168" s="34">
        <v>167537</v>
      </c>
      <c r="AG168" s="35">
        <v>159813</v>
      </c>
      <c r="AH168" s="8">
        <v>1103</v>
      </c>
      <c r="AI168" s="8">
        <v>87297</v>
      </c>
      <c r="AJ168" s="8">
        <v>60026</v>
      </c>
      <c r="AK168" s="8">
        <v>2207</v>
      </c>
      <c r="AL168" s="8">
        <v>8850</v>
      </c>
      <c r="AM168" s="8">
        <v>330</v>
      </c>
      <c r="AN168" s="36">
        <v>0.95372028072185622</v>
      </c>
      <c r="AO168" s="37">
        <v>0.93300000000000005</v>
      </c>
      <c r="AP168" s="44">
        <v>2.0720280721856166E-2</v>
      </c>
      <c r="AQ168" s="45">
        <v>0.93427269488513354</v>
      </c>
      <c r="AR168" s="8">
        <v>62.1</v>
      </c>
      <c r="AS168" s="50">
        <v>64.099999999999994</v>
      </c>
      <c r="AT168" s="50">
        <v>-1.9999999999999929</v>
      </c>
      <c r="AU168" s="28">
        <v>150633</v>
      </c>
      <c r="AV168" s="38">
        <v>0.94255786450413925</v>
      </c>
      <c r="AW168" s="38">
        <v>6.9018164980320746E-3</v>
      </c>
      <c r="AX168" s="38">
        <v>0.54624467346210881</v>
      </c>
      <c r="AY168" s="38">
        <v>0.3756014842346993</v>
      </c>
      <c r="AZ168" s="38">
        <v>1.3809890309298993E-2</v>
      </c>
      <c r="BA168" s="38">
        <v>5.5377222128362526E-2</v>
      </c>
      <c r="BB168" s="38">
        <v>2.0649133674982634E-3</v>
      </c>
      <c r="BC168" s="31">
        <v>9924.3873000000003</v>
      </c>
      <c r="BD168" s="50">
        <v>1.8167368377491675</v>
      </c>
      <c r="BE168" s="50">
        <v>2.35</v>
      </c>
      <c r="BF168" s="50">
        <v>0.53326316225083259</v>
      </c>
      <c r="BG168" s="8"/>
      <c r="BH168" s="58">
        <v>1953</v>
      </c>
      <c r="BI168" s="58">
        <v>1894</v>
      </c>
      <c r="BJ168" s="58">
        <v>2012</v>
      </c>
      <c r="BK168" s="28">
        <v>0</v>
      </c>
      <c r="BL168" s="28">
        <v>107.59810942423374</v>
      </c>
      <c r="BM168" s="40">
        <v>130</v>
      </c>
      <c r="BN168" s="28">
        <v>95.372028072185628</v>
      </c>
      <c r="BO168" s="28">
        <v>93.300000000000011</v>
      </c>
    </row>
    <row r="169" spans="1:67" x14ac:dyDescent="0.2">
      <c r="A169" s="29">
        <v>168</v>
      </c>
      <c r="B169" s="28">
        <v>92.772342825763872</v>
      </c>
      <c r="C169" s="65">
        <f t="shared" si="11"/>
        <v>0.92772342825763876</v>
      </c>
      <c r="D169" s="64">
        <v>62.3</v>
      </c>
      <c r="E169" s="39">
        <v>43976</v>
      </c>
      <c r="F169" s="28">
        <v>167537</v>
      </c>
      <c r="G169" s="29">
        <v>301</v>
      </c>
      <c r="H169" s="29">
        <v>43</v>
      </c>
      <c r="I169" s="3"/>
      <c r="J169" s="3"/>
      <c r="K169" s="3">
        <v>22.6</v>
      </c>
      <c r="L169" s="3">
        <f t="shared" si="9"/>
        <v>22.6</v>
      </c>
      <c r="M169" s="3">
        <f t="shared" si="8"/>
        <v>22.6</v>
      </c>
      <c r="N169" s="7">
        <v>13</v>
      </c>
      <c r="O169" s="5"/>
      <c r="P169" s="30">
        <v>18985</v>
      </c>
      <c r="Q169" s="48">
        <v>24405</v>
      </c>
      <c r="R169" s="48">
        <v>24093</v>
      </c>
      <c r="S169" s="71">
        <f t="shared" si="10"/>
        <v>18673</v>
      </c>
      <c r="T169" s="31">
        <v>-18673</v>
      </c>
      <c r="U169" s="73">
        <v>-111.45597688868727</v>
      </c>
      <c r="V169" s="62">
        <v>-130</v>
      </c>
      <c r="W169" s="8">
        <v>30</v>
      </c>
      <c r="X169" s="8">
        <v>10</v>
      </c>
      <c r="Y169" s="41">
        <v>40</v>
      </c>
      <c r="Z169" s="42">
        <v>0.23875323062965195</v>
      </c>
      <c r="AA169" s="8">
        <v>34</v>
      </c>
      <c r="AB169" s="32">
        <v>2.0294024603520415E-4</v>
      </c>
      <c r="AC169" s="43">
        <v>4487</v>
      </c>
      <c r="AD169" s="33">
        <v>2.612290047448549E-2</v>
      </c>
      <c r="AE169" s="8"/>
      <c r="AF169" s="34">
        <v>167503</v>
      </c>
      <c r="AG169" s="35">
        <v>155428</v>
      </c>
      <c r="AH169" s="8">
        <v>1027</v>
      </c>
      <c r="AI169" s="8">
        <v>69558</v>
      </c>
      <c r="AJ169" s="8">
        <v>72028</v>
      </c>
      <c r="AK169" s="8">
        <v>2195</v>
      </c>
      <c r="AL169" s="8">
        <v>10080</v>
      </c>
      <c r="AM169" s="8">
        <v>540</v>
      </c>
      <c r="AN169" s="36">
        <v>0.92772342825763865</v>
      </c>
      <c r="AO169" s="37">
        <v>0.93300000000000005</v>
      </c>
      <c r="AP169" s="44">
        <v>-5.2765717423614023E-3</v>
      </c>
      <c r="AQ169" s="45">
        <v>0.92293169042651091</v>
      </c>
      <c r="AR169" s="8">
        <v>62.3</v>
      </c>
      <c r="AS169" s="50">
        <v>64.099999999999994</v>
      </c>
      <c r="AT169" s="50">
        <v>-1.7999999999999972</v>
      </c>
      <c r="AU169" s="28">
        <v>144808</v>
      </c>
      <c r="AV169" s="38">
        <v>0.93167254291376067</v>
      </c>
      <c r="AW169" s="38">
        <v>6.6075610572097696E-3</v>
      </c>
      <c r="AX169" s="38">
        <v>0.44752554237331754</v>
      </c>
      <c r="AY169" s="38">
        <v>0.46341714491597397</v>
      </c>
      <c r="AZ169" s="38">
        <v>1.4122294567259438E-2</v>
      </c>
      <c r="BA169" s="38">
        <v>6.4853179607277975E-2</v>
      </c>
      <c r="BB169" s="38">
        <v>3.4742774789613198E-3</v>
      </c>
      <c r="BC169" s="31">
        <v>9683.1643999999997</v>
      </c>
      <c r="BD169" s="50">
        <v>1.9283985305464812</v>
      </c>
      <c r="BE169" s="50">
        <v>2.35</v>
      </c>
      <c r="BF169" s="50">
        <v>0.42160146945351884</v>
      </c>
      <c r="BG169" s="8"/>
      <c r="BH169" s="58">
        <v>1953</v>
      </c>
      <c r="BI169" s="58">
        <v>1894</v>
      </c>
      <c r="BJ169" s="58">
        <v>2012</v>
      </c>
      <c r="BK169" s="28">
        <v>0</v>
      </c>
      <c r="BL169" s="28">
        <v>111.45597688868727</v>
      </c>
      <c r="BM169" s="40">
        <v>130</v>
      </c>
      <c r="BN169" s="28">
        <v>92.772342825763872</v>
      </c>
      <c r="BO169" s="28">
        <v>93.300000000000011</v>
      </c>
    </row>
    <row r="170" spans="1:67" x14ac:dyDescent="0.2">
      <c r="A170" s="29">
        <v>169</v>
      </c>
      <c r="B170" s="28">
        <v>91.795967833411936</v>
      </c>
      <c r="C170" s="65">
        <f t="shared" si="11"/>
        <v>0.9179596783341194</v>
      </c>
      <c r="D170" s="64">
        <v>62.3</v>
      </c>
      <c r="E170" s="27">
        <v>43977</v>
      </c>
      <c r="F170" s="28">
        <v>167503</v>
      </c>
      <c r="G170" s="29">
        <v>302</v>
      </c>
      <c r="H170" s="29">
        <v>44</v>
      </c>
      <c r="I170" s="3"/>
      <c r="J170" s="3"/>
      <c r="K170" s="3">
        <v>22.5</v>
      </c>
      <c r="L170" s="3">
        <f t="shared" si="9"/>
        <v>22.5</v>
      </c>
      <c r="M170" s="3">
        <f t="shared" si="8"/>
        <v>22.5</v>
      </c>
      <c r="N170" s="7">
        <v>18</v>
      </c>
      <c r="O170" s="5"/>
      <c r="P170" s="30">
        <v>24405</v>
      </c>
      <c r="Q170" s="48">
        <v>47145</v>
      </c>
      <c r="R170" s="48">
        <v>40114</v>
      </c>
      <c r="S170" s="71">
        <f t="shared" si="10"/>
        <v>17374</v>
      </c>
      <c r="T170" s="31">
        <v>-17374</v>
      </c>
      <c r="U170" s="73">
        <v>-103.72351539972419</v>
      </c>
      <c r="V170" s="62">
        <v>-130</v>
      </c>
      <c r="W170" s="8">
        <v>28</v>
      </c>
      <c r="X170" s="8">
        <v>10</v>
      </c>
      <c r="Y170" s="41">
        <v>38</v>
      </c>
      <c r="Z170" s="42">
        <v>0.2268616084488039</v>
      </c>
      <c r="AA170" s="8">
        <v>43</v>
      </c>
      <c r="AB170" s="32">
        <v>2.5671182008680442E-4</v>
      </c>
      <c r="AC170" s="43">
        <v>4530</v>
      </c>
      <c r="AD170" s="33">
        <v>2.6373242511571041E-2</v>
      </c>
      <c r="AE170" s="8"/>
      <c r="AF170" s="34">
        <v>167460</v>
      </c>
      <c r="AG170" s="35">
        <v>153761</v>
      </c>
      <c r="AH170" s="8">
        <v>1286</v>
      </c>
      <c r="AI170" s="8">
        <v>80080</v>
      </c>
      <c r="AJ170" s="8">
        <v>58295</v>
      </c>
      <c r="AK170" s="8">
        <v>2430</v>
      </c>
      <c r="AL170" s="8">
        <v>11160</v>
      </c>
      <c r="AM170" s="8">
        <v>510</v>
      </c>
      <c r="AN170" s="36">
        <v>0.9179596783341194</v>
      </c>
      <c r="AO170" s="37">
        <v>0.93100000000000005</v>
      </c>
      <c r="AP170" s="44">
        <v>-1.304032166588065E-2</v>
      </c>
      <c r="AQ170" s="45">
        <v>0.92256803236791551</v>
      </c>
      <c r="AR170" s="8">
        <v>62.3</v>
      </c>
      <c r="AS170" s="50">
        <v>64.3</v>
      </c>
      <c r="AT170" s="50">
        <v>-2</v>
      </c>
      <c r="AU170" s="28">
        <v>142091</v>
      </c>
      <c r="AV170" s="38">
        <v>0.92410299100552151</v>
      </c>
      <c r="AW170" s="38">
        <v>8.3636292688002815E-3</v>
      </c>
      <c r="AX170" s="38">
        <v>0.52080826737599262</v>
      </c>
      <c r="AY170" s="38">
        <v>0.37912734698655703</v>
      </c>
      <c r="AZ170" s="38">
        <v>1.5803747374171603E-2</v>
      </c>
      <c r="BA170" s="38">
        <v>7.258017312582514E-2</v>
      </c>
      <c r="BB170" s="38">
        <v>3.3168358686532996E-3</v>
      </c>
      <c r="BC170" s="31">
        <v>9579.3102999999992</v>
      </c>
      <c r="BD170" s="50">
        <v>1.8137005124471228</v>
      </c>
      <c r="BE170" s="50">
        <v>2.35</v>
      </c>
      <c r="BF170" s="50">
        <v>0.53629948755287726</v>
      </c>
      <c r="BG170" s="8"/>
      <c r="BH170" s="58">
        <v>1955</v>
      </c>
      <c r="BI170" s="58">
        <v>1896</v>
      </c>
      <c r="BJ170" s="58">
        <v>2014</v>
      </c>
      <c r="BK170" s="28">
        <v>0</v>
      </c>
      <c r="BL170" s="28">
        <v>103.72351539972419</v>
      </c>
      <c r="BM170" s="40">
        <v>130</v>
      </c>
      <c r="BN170" s="28">
        <v>91.795967833411936</v>
      </c>
      <c r="BO170" s="28">
        <v>93.100000000000009</v>
      </c>
    </row>
    <row r="171" spans="1:67" x14ac:dyDescent="0.2">
      <c r="A171" s="29">
        <v>170</v>
      </c>
      <c r="B171" s="28">
        <v>95.244834587364153</v>
      </c>
      <c r="C171" s="65">
        <f t="shared" si="11"/>
        <v>0.95244834587364158</v>
      </c>
      <c r="D171" s="64">
        <v>62.2</v>
      </c>
      <c r="E171" s="39">
        <v>43978</v>
      </c>
      <c r="F171" s="28">
        <v>167460</v>
      </c>
      <c r="G171" s="29">
        <v>303</v>
      </c>
      <c r="H171" s="29">
        <v>44</v>
      </c>
      <c r="I171" s="3"/>
      <c r="J171" s="3"/>
      <c r="K171" s="3">
        <v>22.7</v>
      </c>
      <c r="L171" s="3">
        <f t="shared" si="9"/>
        <v>22.7</v>
      </c>
      <c r="M171" s="3">
        <f t="shared" si="8"/>
        <v>22.7</v>
      </c>
      <c r="N171" s="4">
        <v>21</v>
      </c>
      <c r="O171" s="5"/>
      <c r="P171" s="30">
        <v>47145</v>
      </c>
      <c r="Q171" s="48">
        <v>59845</v>
      </c>
      <c r="R171" s="48">
        <v>32070</v>
      </c>
      <c r="S171" s="71">
        <f t="shared" si="10"/>
        <v>19370</v>
      </c>
      <c r="T171" s="31">
        <v>-19370</v>
      </c>
      <c r="U171" s="73">
        <v>-115.66941359130539</v>
      </c>
      <c r="V171" s="62">
        <v>-130</v>
      </c>
      <c r="W171" s="8">
        <v>27</v>
      </c>
      <c r="X171" s="8">
        <v>10</v>
      </c>
      <c r="Y171" s="41">
        <v>37</v>
      </c>
      <c r="Z171" s="42">
        <v>0.22094828615788845</v>
      </c>
      <c r="AA171" s="8">
        <v>25</v>
      </c>
      <c r="AB171" s="32">
        <v>1.4928938253911382E-4</v>
      </c>
      <c r="AC171" s="43">
        <v>4555</v>
      </c>
      <c r="AD171" s="33">
        <v>2.6518790207551015E-2</v>
      </c>
      <c r="AE171" s="8"/>
      <c r="AF171" s="34">
        <v>167435</v>
      </c>
      <c r="AG171" s="35">
        <v>159497</v>
      </c>
      <c r="AH171" s="8">
        <v>1188</v>
      </c>
      <c r="AI171" s="8">
        <v>86213</v>
      </c>
      <c r="AJ171" s="8">
        <v>60473</v>
      </c>
      <c r="AK171" s="8">
        <v>2353</v>
      </c>
      <c r="AL171" s="8">
        <v>8640</v>
      </c>
      <c r="AM171" s="8">
        <v>630</v>
      </c>
      <c r="AN171" s="36">
        <v>0.95244834587364147</v>
      </c>
      <c r="AO171" s="37">
        <v>0.93100000000000005</v>
      </c>
      <c r="AP171" s="44">
        <v>2.1448345873641417E-2</v>
      </c>
      <c r="AQ171" s="45">
        <v>0.93092968066629855</v>
      </c>
      <c r="AR171" s="8">
        <v>62.2</v>
      </c>
      <c r="AS171" s="50">
        <v>64.3</v>
      </c>
      <c r="AT171" s="50">
        <v>-2.0999999999999943</v>
      </c>
      <c r="AU171" s="28">
        <v>150227</v>
      </c>
      <c r="AV171" s="38">
        <v>0.94187978457275057</v>
      </c>
      <c r="AW171" s="38">
        <v>7.4484159576669153E-3</v>
      </c>
      <c r="AX171" s="38">
        <v>0.54053054289422375</v>
      </c>
      <c r="AY171" s="38">
        <v>0.37914819714477388</v>
      </c>
      <c r="AZ171" s="38">
        <v>1.475262857608607E-2</v>
      </c>
      <c r="BA171" s="38">
        <v>5.4170297873941203E-2</v>
      </c>
      <c r="BB171" s="38">
        <v>3.9499175533082125E-3</v>
      </c>
      <c r="BC171" s="31">
        <v>9920.7134000000005</v>
      </c>
      <c r="BD171" s="50">
        <v>1.9524805544730279</v>
      </c>
      <c r="BE171" s="50">
        <v>2.35</v>
      </c>
      <c r="BF171" s="50">
        <v>0.39751944552697216</v>
      </c>
      <c r="BG171" s="8"/>
      <c r="BH171" s="58">
        <v>1955</v>
      </c>
      <c r="BI171" s="58">
        <v>1896</v>
      </c>
      <c r="BJ171" s="58">
        <v>2014</v>
      </c>
      <c r="BK171" s="28">
        <v>0</v>
      </c>
      <c r="BL171" s="28">
        <v>115.66941359130539</v>
      </c>
      <c r="BM171" s="40">
        <v>130</v>
      </c>
      <c r="BN171" s="28">
        <v>95.244834587364153</v>
      </c>
      <c r="BO171" s="28">
        <v>93.100000000000009</v>
      </c>
    </row>
    <row r="172" spans="1:67" x14ac:dyDescent="0.2">
      <c r="A172" s="29">
        <v>171</v>
      </c>
      <c r="B172" s="28">
        <v>89.935795980529747</v>
      </c>
      <c r="C172" s="65">
        <f t="shared" si="11"/>
        <v>0.89935795980529742</v>
      </c>
      <c r="D172" s="64">
        <v>62.3</v>
      </c>
      <c r="E172" s="27">
        <v>43979</v>
      </c>
      <c r="F172" s="28">
        <v>167435</v>
      </c>
      <c r="G172" s="29">
        <v>304</v>
      </c>
      <c r="H172" s="29">
        <v>44</v>
      </c>
      <c r="I172" s="3"/>
      <c r="J172" s="3"/>
      <c r="K172" s="3">
        <v>22.4</v>
      </c>
      <c r="L172" s="3">
        <f t="shared" si="9"/>
        <v>22.4</v>
      </c>
      <c r="M172" s="3">
        <f t="shared" si="8"/>
        <v>22.4</v>
      </c>
      <c r="N172" s="4">
        <v>16</v>
      </c>
      <c r="O172" s="5"/>
      <c r="P172" s="30">
        <v>59845</v>
      </c>
      <c r="Q172" s="48">
        <v>63245</v>
      </c>
      <c r="R172" s="48">
        <v>24048</v>
      </c>
      <c r="S172" s="71">
        <f t="shared" si="10"/>
        <v>20648</v>
      </c>
      <c r="T172" s="31">
        <v>-20648</v>
      </c>
      <c r="U172" s="73">
        <v>-123.3194971182847</v>
      </c>
      <c r="V172" s="62">
        <v>-130</v>
      </c>
      <c r="W172" s="8">
        <v>29</v>
      </c>
      <c r="X172" s="8">
        <v>10</v>
      </c>
      <c r="Y172" s="41">
        <v>39</v>
      </c>
      <c r="Z172" s="42">
        <v>0.23292621017111118</v>
      </c>
      <c r="AA172" s="8">
        <v>29</v>
      </c>
      <c r="AB172" s="32">
        <v>1.7320154089646729E-4</v>
      </c>
      <c r="AC172" s="43">
        <v>4584</v>
      </c>
      <c r="AD172" s="33">
        <v>2.6687625534887783E-2</v>
      </c>
      <c r="AE172" s="8"/>
      <c r="AF172" s="34">
        <v>167406</v>
      </c>
      <c r="AG172" s="35">
        <v>150584</v>
      </c>
      <c r="AH172" s="8">
        <v>1874</v>
      </c>
      <c r="AI172" s="8">
        <v>78286</v>
      </c>
      <c r="AJ172" s="8">
        <v>58354</v>
      </c>
      <c r="AK172" s="8">
        <v>1990</v>
      </c>
      <c r="AL172" s="8">
        <v>9420</v>
      </c>
      <c r="AM172" s="8">
        <v>660</v>
      </c>
      <c r="AN172" s="36">
        <v>0.89935795980529754</v>
      </c>
      <c r="AO172" s="37">
        <v>0.93100000000000005</v>
      </c>
      <c r="AP172" s="44">
        <v>-3.1642040194702514E-2</v>
      </c>
      <c r="AQ172" s="45">
        <v>0.92648464435759925</v>
      </c>
      <c r="AR172" s="8">
        <v>62.3</v>
      </c>
      <c r="AS172" s="50">
        <v>64.3</v>
      </c>
      <c r="AT172" s="50">
        <v>-2</v>
      </c>
      <c r="AU172" s="28">
        <v>140504</v>
      </c>
      <c r="AV172" s="38">
        <v>0.93306061732986245</v>
      </c>
      <c r="AW172" s="38">
        <v>1.2444881262285502E-2</v>
      </c>
      <c r="AX172" s="38">
        <v>0.51988259044785634</v>
      </c>
      <c r="AY172" s="38">
        <v>0.38751793019178665</v>
      </c>
      <c r="AZ172" s="38">
        <v>1.3215215427933911E-2</v>
      </c>
      <c r="BA172" s="38">
        <v>6.2556446900069063E-2</v>
      </c>
      <c r="BB172" s="38">
        <v>4.3829357700685334E-3</v>
      </c>
      <c r="BC172" s="31">
        <v>9381.3831999999984</v>
      </c>
      <c r="BD172" s="50">
        <v>2.2009547589954543</v>
      </c>
      <c r="BE172" s="50">
        <v>2.35</v>
      </c>
      <c r="BF172" s="50">
        <v>0.14904524100454575</v>
      </c>
      <c r="BG172" s="8"/>
      <c r="BH172" s="58">
        <v>1955</v>
      </c>
      <c r="BI172" s="58">
        <v>1896</v>
      </c>
      <c r="BJ172" s="58">
        <v>2014</v>
      </c>
      <c r="BK172" s="28">
        <v>0</v>
      </c>
      <c r="BL172" s="28">
        <v>123.3194971182847</v>
      </c>
      <c r="BM172" s="40">
        <v>130</v>
      </c>
      <c r="BN172" s="28">
        <v>89.935795980529747</v>
      </c>
      <c r="BO172" s="28">
        <v>93.100000000000009</v>
      </c>
    </row>
    <row r="173" spans="1:67" x14ac:dyDescent="0.2">
      <c r="A173" s="29">
        <v>172</v>
      </c>
      <c r="B173" s="28">
        <v>96.46607648471381</v>
      </c>
      <c r="C173" s="65">
        <f t="shared" si="11"/>
        <v>0.96466076484713814</v>
      </c>
      <c r="D173" s="64">
        <v>62.2</v>
      </c>
      <c r="E173" s="39">
        <v>43980</v>
      </c>
      <c r="F173" s="28">
        <v>167406</v>
      </c>
      <c r="G173" s="29">
        <v>305</v>
      </c>
      <c r="H173" s="29">
        <v>44</v>
      </c>
      <c r="I173" s="3"/>
      <c r="J173" s="3"/>
      <c r="K173" s="3">
        <v>22.6</v>
      </c>
      <c r="L173" s="3">
        <f t="shared" si="9"/>
        <v>22.6</v>
      </c>
      <c r="M173" s="3">
        <f t="shared" si="8"/>
        <v>22.6</v>
      </c>
      <c r="N173" s="4">
        <v>15</v>
      </c>
      <c r="O173" s="5"/>
      <c r="P173" s="30">
        <v>63245</v>
      </c>
      <c r="Q173" s="48">
        <v>60795</v>
      </c>
      <c r="R173" s="48">
        <v>17027</v>
      </c>
      <c r="S173" s="71">
        <f t="shared" si="10"/>
        <v>19477</v>
      </c>
      <c r="T173" s="31">
        <v>-19477</v>
      </c>
      <c r="U173" s="73">
        <v>-116.34588963358541</v>
      </c>
      <c r="V173" s="62">
        <v>-130</v>
      </c>
      <c r="W173" s="8">
        <v>30</v>
      </c>
      <c r="X173" s="8">
        <v>9</v>
      </c>
      <c r="Y173" s="41">
        <v>39</v>
      </c>
      <c r="Z173" s="42">
        <v>0.23296656033833912</v>
      </c>
      <c r="AA173" s="8">
        <v>58</v>
      </c>
      <c r="AB173" s="32">
        <v>3.4646308973394026E-4</v>
      </c>
      <c r="AC173" s="43">
        <v>4642</v>
      </c>
      <c r="AD173" s="33">
        <v>2.7025296189561319E-2</v>
      </c>
      <c r="AE173" s="8"/>
      <c r="AF173" s="34">
        <v>167348</v>
      </c>
      <c r="AG173" s="35">
        <v>161490</v>
      </c>
      <c r="AH173" s="8">
        <v>2072</v>
      </c>
      <c r="AI173" s="8">
        <v>85098</v>
      </c>
      <c r="AJ173" s="8">
        <v>62248</v>
      </c>
      <c r="AK173" s="8">
        <v>2302</v>
      </c>
      <c r="AL173" s="8">
        <v>9200</v>
      </c>
      <c r="AM173" s="8">
        <v>570</v>
      </c>
      <c r="AN173" s="36">
        <v>0.96466076484713814</v>
      </c>
      <c r="AO173" s="37">
        <v>0.93100000000000005</v>
      </c>
      <c r="AP173" s="44">
        <v>3.3660764847138092E-2</v>
      </c>
      <c r="AQ173" s="45">
        <v>0.93616354696620718</v>
      </c>
      <c r="AR173" s="8">
        <v>62.2</v>
      </c>
      <c r="AS173" s="50">
        <v>64.3</v>
      </c>
      <c r="AT173" s="50">
        <v>-2.0999999999999943</v>
      </c>
      <c r="AU173" s="28">
        <v>151720</v>
      </c>
      <c r="AV173" s="38">
        <v>0.93950089788841418</v>
      </c>
      <c r="AW173" s="38">
        <v>1.2830515821413091E-2</v>
      </c>
      <c r="AX173" s="38">
        <v>0.52695522942597062</v>
      </c>
      <c r="AY173" s="38">
        <v>0.38546040002476933</v>
      </c>
      <c r="AZ173" s="38">
        <v>1.4254752616261069E-2</v>
      </c>
      <c r="BA173" s="38">
        <v>5.6969471793919126E-2</v>
      </c>
      <c r="BB173" s="38">
        <v>3.5296303176667286E-3</v>
      </c>
      <c r="BC173" s="31">
        <v>10044.678</v>
      </c>
      <c r="BD173" s="50">
        <v>1.9390367715122376</v>
      </c>
      <c r="BE173" s="50">
        <v>2.35</v>
      </c>
      <c r="BF173" s="50">
        <v>0.41096322848776246</v>
      </c>
      <c r="BG173" s="8"/>
      <c r="BH173" s="58">
        <v>1955</v>
      </c>
      <c r="BI173" s="58">
        <v>1896</v>
      </c>
      <c r="BJ173" s="58">
        <v>2014</v>
      </c>
      <c r="BK173" s="28">
        <v>0</v>
      </c>
      <c r="BL173" s="28">
        <v>116.34588963358541</v>
      </c>
      <c r="BM173" s="40">
        <v>130</v>
      </c>
      <c r="BN173" s="28">
        <v>96.46607648471381</v>
      </c>
      <c r="BO173" s="28">
        <v>93.100000000000009</v>
      </c>
    </row>
    <row r="174" spans="1:67" x14ac:dyDescent="0.2">
      <c r="A174" s="29">
        <v>173</v>
      </c>
      <c r="B174" s="28">
        <v>91.743552357960652</v>
      </c>
      <c r="C174" s="65">
        <f t="shared" si="11"/>
        <v>0.91743552357960656</v>
      </c>
      <c r="D174" s="64">
        <v>62.2</v>
      </c>
      <c r="E174" s="27">
        <v>43981</v>
      </c>
      <c r="F174" s="28">
        <v>167348</v>
      </c>
      <c r="G174" s="29">
        <v>306</v>
      </c>
      <c r="H174" s="29">
        <v>44</v>
      </c>
      <c r="I174" s="3"/>
      <c r="J174" s="3"/>
      <c r="K174" s="3">
        <v>22.9</v>
      </c>
      <c r="L174" s="3">
        <f t="shared" si="9"/>
        <v>22.9</v>
      </c>
      <c r="M174" s="3">
        <f t="shared" si="8"/>
        <v>22.9</v>
      </c>
      <c r="N174" s="4">
        <v>19</v>
      </c>
      <c r="O174" s="5"/>
      <c r="P174" s="30">
        <v>60795</v>
      </c>
      <c r="Q174" s="48">
        <v>40980</v>
      </c>
      <c r="R174" s="48"/>
      <c r="S174" s="71">
        <f t="shared" si="10"/>
        <v>19815</v>
      </c>
      <c r="T174" s="31">
        <v>-19815</v>
      </c>
      <c r="U174" s="73">
        <v>-118.40595645003226</v>
      </c>
      <c r="V174" s="62">
        <v>-130</v>
      </c>
      <c r="W174" s="8">
        <v>29</v>
      </c>
      <c r="X174" s="8">
        <v>10</v>
      </c>
      <c r="Y174" s="41">
        <v>39</v>
      </c>
      <c r="Z174" s="42">
        <v>0.23304730262686141</v>
      </c>
      <c r="AA174" s="8">
        <v>37</v>
      </c>
      <c r="AB174" s="32">
        <v>2.2109615890240696E-4</v>
      </c>
      <c r="AC174" s="43">
        <v>4679</v>
      </c>
      <c r="AD174" s="33">
        <v>2.7240706779611677E-2</v>
      </c>
      <c r="AE174" s="8"/>
      <c r="AF174" s="34">
        <v>167311</v>
      </c>
      <c r="AG174" s="35">
        <v>153531</v>
      </c>
      <c r="AH174" s="8">
        <v>1938</v>
      </c>
      <c r="AI174" s="8">
        <v>81181</v>
      </c>
      <c r="AJ174" s="8">
        <v>58973</v>
      </c>
      <c r="AK174" s="8">
        <v>2379</v>
      </c>
      <c r="AL174" s="8">
        <v>8400</v>
      </c>
      <c r="AM174" s="8">
        <v>660</v>
      </c>
      <c r="AN174" s="36">
        <v>0.91743552357960656</v>
      </c>
      <c r="AO174" s="37">
        <v>0.93100000000000005</v>
      </c>
      <c r="AP174" s="44">
        <v>-1.356447642039349E-2</v>
      </c>
      <c r="AQ174" s="45">
        <v>0.9333294259170426</v>
      </c>
      <c r="AR174" s="8">
        <v>62.2</v>
      </c>
      <c r="AS174" s="50">
        <v>64.3</v>
      </c>
      <c r="AT174" s="50">
        <v>-2.0999999999999943</v>
      </c>
      <c r="AU174" s="28">
        <v>144471</v>
      </c>
      <c r="AV174" s="38">
        <v>0.94098911620454506</v>
      </c>
      <c r="AW174" s="38">
        <v>1.2622857924458252E-2</v>
      </c>
      <c r="AX174" s="38">
        <v>0.52875966417205644</v>
      </c>
      <c r="AY174" s="38">
        <v>0.38411135210478664</v>
      </c>
      <c r="AZ174" s="38">
        <v>1.5495242003243644E-2</v>
      </c>
      <c r="BA174" s="38">
        <v>5.4712077691150322E-2</v>
      </c>
      <c r="BB174" s="38">
        <v>4.2988061043046678E-3</v>
      </c>
      <c r="BC174" s="31">
        <v>9549.628200000001</v>
      </c>
      <c r="BD174" s="50">
        <v>2.0749498917664666</v>
      </c>
      <c r="BE174" s="50">
        <v>2.35</v>
      </c>
      <c r="BF174" s="50">
        <v>0.27505010823353349</v>
      </c>
      <c r="BG174" s="8"/>
      <c r="BH174" s="58">
        <v>1955</v>
      </c>
      <c r="BI174" s="58">
        <v>1896</v>
      </c>
      <c r="BJ174" s="58">
        <v>2014</v>
      </c>
      <c r="BK174" s="28">
        <v>0</v>
      </c>
      <c r="BL174" s="28">
        <v>118.40595645003226</v>
      </c>
      <c r="BM174" s="40">
        <v>130</v>
      </c>
      <c r="BN174" s="28">
        <v>91.743552357960652</v>
      </c>
      <c r="BO174" s="28">
        <v>93.100000000000009</v>
      </c>
    </row>
    <row r="175" spans="1:67" x14ac:dyDescent="0.2">
      <c r="A175" s="29">
        <v>174</v>
      </c>
      <c r="B175" s="28">
        <v>91.867241245345497</v>
      </c>
      <c r="C175" s="65">
        <f t="shared" si="11"/>
        <v>0.91867241245345499</v>
      </c>
      <c r="D175" s="64">
        <v>62.2</v>
      </c>
      <c r="E175" s="39">
        <v>43982</v>
      </c>
      <c r="F175" s="28">
        <v>167311</v>
      </c>
      <c r="G175" s="29">
        <v>307</v>
      </c>
      <c r="H175" s="29">
        <v>44</v>
      </c>
      <c r="I175" s="3"/>
      <c r="J175" s="3"/>
      <c r="K175" s="3">
        <v>23</v>
      </c>
      <c r="L175" s="3">
        <f t="shared" si="9"/>
        <v>23</v>
      </c>
      <c r="M175" s="3">
        <f t="shared" si="8"/>
        <v>23</v>
      </c>
      <c r="N175" s="4">
        <v>20</v>
      </c>
      <c r="O175" s="5"/>
      <c r="P175" s="30">
        <v>40980</v>
      </c>
      <c r="Q175" s="48">
        <v>21695</v>
      </c>
      <c r="R175" s="48"/>
      <c r="S175" s="71">
        <f t="shared" si="10"/>
        <v>19285</v>
      </c>
      <c r="T175" s="31">
        <v>-19285</v>
      </c>
      <c r="U175" s="73">
        <v>-115.26438787646957</v>
      </c>
      <c r="V175" s="62">
        <v>-130</v>
      </c>
      <c r="W175" s="8">
        <v>30</v>
      </c>
      <c r="X175" s="8">
        <v>11</v>
      </c>
      <c r="Y175" s="41">
        <v>41</v>
      </c>
      <c r="Z175" s="42">
        <v>0.24505262654577403</v>
      </c>
      <c r="AA175" s="8">
        <v>42</v>
      </c>
      <c r="AB175" s="32">
        <v>2.5102951987615878E-4</v>
      </c>
      <c r="AC175" s="43">
        <v>4721</v>
      </c>
      <c r="AD175" s="33">
        <v>2.7485226908858032E-2</v>
      </c>
      <c r="AE175" s="8"/>
      <c r="AF175" s="34">
        <v>167269</v>
      </c>
      <c r="AG175" s="35">
        <v>153704</v>
      </c>
      <c r="AH175" s="8">
        <v>2154</v>
      </c>
      <c r="AI175" s="8">
        <v>82467</v>
      </c>
      <c r="AJ175" s="8">
        <v>58198</v>
      </c>
      <c r="AK175" s="8">
        <v>2405</v>
      </c>
      <c r="AL175" s="8">
        <v>8000</v>
      </c>
      <c r="AM175" s="8">
        <v>480</v>
      </c>
      <c r="AN175" s="36">
        <v>0.91867241245345499</v>
      </c>
      <c r="AO175" s="37">
        <v>0.93100000000000005</v>
      </c>
      <c r="AP175" s="44">
        <v>-1.232758754654506E-2</v>
      </c>
      <c r="AQ175" s="45">
        <v>0.92832258759298536</v>
      </c>
      <c r="AR175" s="8">
        <v>62.2</v>
      </c>
      <c r="AS175" s="50">
        <v>64.3</v>
      </c>
      <c r="AT175" s="50">
        <v>-2.0999999999999943</v>
      </c>
      <c r="AU175" s="28">
        <v>145224</v>
      </c>
      <c r="AV175" s="38">
        <v>0.94482902201634311</v>
      </c>
      <c r="AW175" s="38">
        <v>1.4013948888773227E-2</v>
      </c>
      <c r="AX175" s="38">
        <v>0.5365312548795087</v>
      </c>
      <c r="AY175" s="38">
        <v>0.3786368604590642</v>
      </c>
      <c r="AZ175" s="38">
        <v>1.5646957788997034E-2</v>
      </c>
      <c r="BA175" s="38">
        <v>5.2048092437412166E-2</v>
      </c>
      <c r="BB175" s="38">
        <v>3.1228855462447302E-3</v>
      </c>
      <c r="BC175" s="31">
        <v>9560.3888000000006</v>
      </c>
      <c r="BD175" s="50">
        <v>2.0171773767192396</v>
      </c>
      <c r="BE175" s="50">
        <v>2.35</v>
      </c>
      <c r="BF175" s="50">
        <v>0.33282262328076051</v>
      </c>
      <c r="BG175" s="8"/>
      <c r="BH175" s="58">
        <v>1955</v>
      </c>
      <c r="BI175" s="58">
        <v>1896</v>
      </c>
      <c r="BJ175" s="58">
        <v>2014</v>
      </c>
      <c r="BK175" s="28">
        <v>0</v>
      </c>
      <c r="BL175" s="28">
        <v>115.26438787646957</v>
      </c>
      <c r="BM175" s="40">
        <v>130</v>
      </c>
      <c r="BN175" s="28">
        <v>91.867241245345497</v>
      </c>
      <c r="BO175" s="28">
        <v>93.100000000000009</v>
      </c>
    </row>
    <row r="176" spans="1:67" x14ac:dyDescent="0.2">
      <c r="A176" s="29">
        <v>175</v>
      </c>
      <c r="B176" s="28">
        <v>92.240642318660363</v>
      </c>
      <c r="C176" s="65">
        <f t="shared" si="11"/>
        <v>0.9224064231866036</v>
      </c>
      <c r="D176" s="64">
        <v>62.3</v>
      </c>
      <c r="E176" s="27">
        <v>43983</v>
      </c>
      <c r="F176" s="28">
        <v>167269</v>
      </c>
      <c r="G176" s="29">
        <v>308</v>
      </c>
      <c r="H176" s="29">
        <v>44</v>
      </c>
      <c r="I176" s="3"/>
      <c r="J176" s="3"/>
      <c r="K176" s="3">
        <v>23</v>
      </c>
      <c r="L176" s="3">
        <f t="shared" si="9"/>
        <v>23</v>
      </c>
      <c r="M176" s="3">
        <f t="shared" si="8"/>
        <v>23</v>
      </c>
      <c r="N176" s="4">
        <v>17</v>
      </c>
      <c r="O176" s="5"/>
      <c r="P176" s="30">
        <v>21695</v>
      </c>
      <c r="Q176" s="48">
        <v>34475</v>
      </c>
      <c r="R176" s="48">
        <v>32070</v>
      </c>
      <c r="S176" s="71">
        <f t="shared" si="10"/>
        <v>19290</v>
      </c>
      <c r="T176" s="31">
        <v>-19290</v>
      </c>
      <c r="U176" s="73">
        <v>-115.32322187613964</v>
      </c>
      <c r="V176" s="62">
        <v>-130</v>
      </c>
      <c r="W176" s="8">
        <v>20</v>
      </c>
      <c r="X176" s="8">
        <v>10</v>
      </c>
      <c r="Y176" s="41">
        <v>30</v>
      </c>
      <c r="Z176" s="42">
        <v>0.17935182251343645</v>
      </c>
      <c r="AA176" s="8">
        <v>33</v>
      </c>
      <c r="AB176" s="32">
        <v>1.9728700476478008E-4</v>
      </c>
      <c r="AC176" s="43">
        <v>4754</v>
      </c>
      <c r="AD176" s="33">
        <v>2.7677349867551597E-2</v>
      </c>
      <c r="AE176" s="8"/>
      <c r="AF176" s="34">
        <v>167236</v>
      </c>
      <c r="AG176" s="35">
        <v>154290</v>
      </c>
      <c r="AH176" s="8">
        <v>1955</v>
      </c>
      <c r="AI176" s="8">
        <v>81387</v>
      </c>
      <c r="AJ176" s="8">
        <v>59828</v>
      </c>
      <c r="AK176" s="8">
        <v>2430</v>
      </c>
      <c r="AL176" s="8">
        <v>8000</v>
      </c>
      <c r="AM176" s="8">
        <v>690</v>
      </c>
      <c r="AN176" s="36">
        <v>0.9224064231866036</v>
      </c>
      <c r="AO176" s="37">
        <v>0.93100000000000005</v>
      </c>
      <c r="AP176" s="44">
        <v>-8.593576813396453E-3</v>
      </c>
      <c r="AQ176" s="45">
        <v>0.92756301543998032</v>
      </c>
      <c r="AR176" s="8">
        <v>62.3</v>
      </c>
      <c r="AS176" s="50">
        <v>64.3</v>
      </c>
      <c r="AT176" s="50">
        <v>-2</v>
      </c>
      <c r="AU176" s="28">
        <v>145600</v>
      </c>
      <c r="AV176" s="38">
        <v>0.94367749044008031</v>
      </c>
      <c r="AW176" s="38">
        <v>1.2670944325620584E-2</v>
      </c>
      <c r="AX176" s="38">
        <v>0.52749368073109082</v>
      </c>
      <c r="AY176" s="38">
        <v>0.38776330287121652</v>
      </c>
      <c r="AZ176" s="38">
        <v>1.574956251215244E-2</v>
      </c>
      <c r="BA176" s="38">
        <v>5.1850411562641779E-2</v>
      </c>
      <c r="BB176" s="38">
        <v>4.4720979972778536E-3</v>
      </c>
      <c r="BC176" s="31">
        <v>9612.2669999999998</v>
      </c>
      <c r="BD176" s="50">
        <v>2.0068106722378811</v>
      </c>
      <c r="BE176" s="50">
        <v>2.35</v>
      </c>
      <c r="BF176" s="50">
        <v>0.34318932776211897</v>
      </c>
      <c r="BG176" s="8"/>
      <c r="BH176" s="58">
        <v>1955</v>
      </c>
      <c r="BI176" s="58">
        <v>1896</v>
      </c>
      <c r="BJ176" s="58">
        <v>2014</v>
      </c>
      <c r="BK176" s="28">
        <v>0</v>
      </c>
      <c r="BL176" s="28">
        <v>115.32322187613964</v>
      </c>
      <c r="BM176" s="40">
        <v>130</v>
      </c>
      <c r="BN176" s="28">
        <v>92.240642318660363</v>
      </c>
      <c r="BO176" s="28">
        <v>93.100000000000009</v>
      </c>
    </row>
    <row r="177" spans="1:67" x14ac:dyDescent="0.2">
      <c r="A177" s="29">
        <v>176</v>
      </c>
      <c r="B177" s="28">
        <v>102.93955846827238</v>
      </c>
      <c r="C177" s="65">
        <f t="shared" si="11"/>
        <v>1.0293955846827239</v>
      </c>
      <c r="D177" s="64">
        <v>62.4</v>
      </c>
      <c r="E177" s="39">
        <v>43984</v>
      </c>
      <c r="F177" s="28">
        <v>167236</v>
      </c>
      <c r="G177" s="29">
        <v>309</v>
      </c>
      <c r="H177" s="29">
        <v>45</v>
      </c>
      <c r="I177" s="3"/>
      <c r="J177" s="3"/>
      <c r="K177" s="3">
        <v>23.6</v>
      </c>
      <c r="L177" s="3">
        <f t="shared" si="9"/>
        <v>23.6</v>
      </c>
      <c r="M177" s="3">
        <f t="shared" si="8"/>
        <v>23.6</v>
      </c>
      <c r="N177" s="4">
        <v>16</v>
      </c>
      <c r="O177" s="5"/>
      <c r="P177" s="30">
        <v>34475</v>
      </c>
      <c r="Q177" s="48">
        <v>46660</v>
      </c>
      <c r="R177" s="48">
        <v>32048</v>
      </c>
      <c r="S177" s="71">
        <f t="shared" si="10"/>
        <v>19863</v>
      </c>
      <c r="T177" s="31">
        <v>-19863</v>
      </c>
      <c r="U177" s="73">
        <v>-118.77227391231553</v>
      </c>
      <c r="V177" s="62">
        <v>-130</v>
      </c>
      <c r="W177" s="8">
        <v>29</v>
      </c>
      <c r="X177" s="8">
        <v>11</v>
      </c>
      <c r="Y177" s="41">
        <v>40</v>
      </c>
      <c r="Z177" s="42">
        <v>0.23918295103924994</v>
      </c>
      <c r="AA177" s="8">
        <v>45</v>
      </c>
      <c r="AB177" s="32">
        <v>2.6908081991915616E-4</v>
      </c>
      <c r="AC177" s="43">
        <v>4799</v>
      </c>
      <c r="AD177" s="33">
        <v>2.7939335720315546E-2</v>
      </c>
      <c r="AE177" s="8"/>
      <c r="AF177" s="34">
        <v>167191</v>
      </c>
      <c r="AG177" s="35">
        <v>172152</v>
      </c>
      <c r="AH177" s="8">
        <v>2420</v>
      </c>
      <c r="AI177" s="8">
        <v>77044</v>
      </c>
      <c r="AJ177" s="8">
        <v>62695</v>
      </c>
      <c r="AK177" s="8">
        <v>3893</v>
      </c>
      <c r="AL177" s="8">
        <v>25260</v>
      </c>
      <c r="AM177" s="8">
        <v>840</v>
      </c>
      <c r="AN177" s="36">
        <v>1.0293955846827239</v>
      </c>
      <c r="AO177" s="37">
        <v>0.92900000000000005</v>
      </c>
      <c r="AP177" s="44">
        <v>0.1003955846827238</v>
      </c>
      <c r="AQ177" s="45">
        <v>0.94348243063263804</v>
      </c>
      <c r="AR177" s="8">
        <v>62.4</v>
      </c>
      <c r="AS177" s="50">
        <v>64.5</v>
      </c>
      <c r="AT177" s="50">
        <v>-2.1000000000000014</v>
      </c>
      <c r="AU177" s="28">
        <v>146052</v>
      </c>
      <c r="AV177" s="38">
        <v>0.84838979506482648</v>
      </c>
      <c r="AW177" s="38">
        <v>1.4057344672150193E-2</v>
      </c>
      <c r="AX177" s="38">
        <v>0.44753473674427252</v>
      </c>
      <c r="AY177" s="38">
        <v>0.36418397695060178</v>
      </c>
      <c r="AZ177" s="38">
        <v>2.2613736697801944E-2</v>
      </c>
      <c r="BA177" s="38">
        <v>0.14673079604070821</v>
      </c>
      <c r="BB177" s="38">
        <v>4.879408894465356E-3</v>
      </c>
      <c r="BC177" s="31">
        <v>10742.284799999999</v>
      </c>
      <c r="BD177" s="50">
        <v>1.8490479790667997</v>
      </c>
      <c r="BE177" s="50">
        <v>2.34</v>
      </c>
      <c r="BF177" s="50">
        <v>0.49095202093320012</v>
      </c>
      <c r="BG177" s="8"/>
      <c r="BH177" s="58">
        <v>1958</v>
      </c>
      <c r="BI177" s="58">
        <v>1899</v>
      </c>
      <c r="BJ177" s="58">
        <v>2017</v>
      </c>
      <c r="BK177" s="28">
        <v>0</v>
      </c>
      <c r="BL177" s="28">
        <v>118.77227391231553</v>
      </c>
      <c r="BM177" s="40">
        <v>130</v>
      </c>
      <c r="BN177" s="28">
        <v>102.93955846827238</v>
      </c>
      <c r="BO177" s="28">
        <v>92.9</v>
      </c>
    </row>
    <row r="178" spans="1:67" x14ac:dyDescent="0.2">
      <c r="A178" s="29">
        <v>177</v>
      </c>
      <c r="B178" s="28">
        <v>90.186074609279217</v>
      </c>
      <c r="C178" s="65">
        <f t="shared" si="11"/>
        <v>0.90186074609279221</v>
      </c>
      <c r="D178" s="64">
        <v>62.3</v>
      </c>
      <c r="E178" s="27">
        <v>43985</v>
      </c>
      <c r="F178" s="28">
        <v>167191</v>
      </c>
      <c r="G178" s="29">
        <v>310</v>
      </c>
      <c r="H178" s="29">
        <v>45</v>
      </c>
      <c r="I178" s="3"/>
      <c r="J178" s="3"/>
      <c r="K178" s="3">
        <v>23.5</v>
      </c>
      <c r="L178" s="3">
        <f t="shared" si="9"/>
        <v>23.5</v>
      </c>
      <c r="M178" s="3">
        <f t="shared" si="8"/>
        <v>23.5</v>
      </c>
      <c r="N178" s="4">
        <v>16</v>
      </c>
      <c r="O178" s="5"/>
      <c r="P178" s="30">
        <v>46660</v>
      </c>
      <c r="Q178" s="48">
        <v>58735</v>
      </c>
      <c r="R178" s="48">
        <v>32069</v>
      </c>
      <c r="S178" s="71">
        <f t="shared" si="10"/>
        <v>19994</v>
      </c>
      <c r="T178" s="31">
        <v>-19994</v>
      </c>
      <c r="U178" s="73">
        <v>-119.58777685401726</v>
      </c>
      <c r="V178" s="62">
        <v>-130</v>
      </c>
      <c r="W178" s="8">
        <v>30</v>
      </c>
      <c r="X178" s="8">
        <v>11</v>
      </c>
      <c r="Y178" s="41">
        <v>41</v>
      </c>
      <c r="Z178" s="42">
        <v>0.24522851110406663</v>
      </c>
      <c r="AA178" s="8">
        <v>33</v>
      </c>
      <c r="AB178" s="32">
        <v>1.9737904552278532E-4</v>
      </c>
      <c r="AC178" s="43">
        <v>4832</v>
      </c>
      <c r="AD178" s="33">
        <v>2.8131458679009111E-2</v>
      </c>
      <c r="AE178" s="8"/>
      <c r="AF178" s="34">
        <v>167158</v>
      </c>
      <c r="AG178" s="35">
        <v>150783</v>
      </c>
      <c r="AH178" s="8">
        <v>1890</v>
      </c>
      <c r="AI178" s="8">
        <v>78471</v>
      </c>
      <c r="AJ178" s="8">
        <v>58399</v>
      </c>
      <c r="AK178" s="8">
        <v>2633</v>
      </c>
      <c r="AL178" s="8">
        <v>8790</v>
      </c>
      <c r="AM178" s="8">
        <v>600</v>
      </c>
      <c r="AN178" s="36">
        <v>0.9018607460927921</v>
      </c>
      <c r="AO178" s="37">
        <v>0.92900000000000005</v>
      </c>
      <c r="AP178" s="44">
        <v>-2.713925390720795E-2</v>
      </c>
      <c r="AQ178" s="45">
        <v>0.93625563066394524</v>
      </c>
      <c r="AR178" s="8">
        <v>62.3</v>
      </c>
      <c r="AS178" s="50">
        <v>64.5</v>
      </c>
      <c r="AT178" s="50">
        <v>-2.2000000000000028</v>
      </c>
      <c r="AU178" s="28">
        <v>141393</v>
      </c>
      <c r="AV178" s="38">
        <v>0.93772507510793657</v>
      </c>
      <c r="AW178" s="38">
        <v>1.2534569546964844E-2</v>
      </c>
      <c r="AX178" s="38">
        <v>0.5204233899046975</v>
      </c>
      <c r="AY178" s="38">
        <v>0.38730493490645496</v>
      </c>
      <c r="AZ178" s="38">
        <v>1.7462180749819277E-2</v>
      </c>
      <c r="BA178" s="38">
        <v>5.8295696464455544E-2</v>
      </c>
      <c r="BB178" s="38">
        <v>3.9792284276078871E-3</v>
      </c>
      <c r="BC178" s="31">
        <v>9393.7808999999997</v>
      </c>
      <c r="BD178" s="50">
        <v>2.1284294591116129</v>
      </c>
      <c r="BE178" s="50">
        <v>2.34</v>
      </c>
      <c r="BF178" s="50">
        <v>0.211570540888387</v>
      </c>
      <c r="BG178" s="8"/>
      <c r="BH178" s="58">
        <v>1958</v>
      </c>
      <c r="BI178" s="58">
        <v>1899</v>
      </c>
      <c r="BJ178" s="58">
        <v>2017</v>
      </c>
      <c r="BK178" s="28">
        <v>0</v>
      </c>
      <c r="BL178" s="28">
        <v>119.58777685401726</v>
      </c>
      <c r="BM178" s="40">
        <v>130</v>
      </c>
      <c r="BN178" s="28">
        <v>90.186074609279217</v>
      </c>
      <c r="BO178" s="28">
        <v>92.9</v>
      </c>
    </row>
    <row r="179" spans="1:67" x14ac:dyDescent="0.2">
      <c r="A179" s="29">
        <v>178</v>
      </c>
      <c r="B179" s="28">
        <v>92.368896493138237</v>
      </c>
      <c r="C179" s="65">
        <f t="shared" si="11"/>
        <v>0.92368896493138242</v>
      </c>
      <c r="D179" s="64">
        <v>62.5</v>
      </c>
      <c r="E179" s="39">
        <v>43986</v>
      </c>
      <c r="F179" s="28">
        <v>167158</v>
      </c>
      <c r="G179" s="29">
        <v>311</v>
      </c>
      <c r="H179" s="29">
        <v>45</v>
      </c>
      <c r="I179" s="3"/>
      <c r="J179" s="3"/>
      <c r="K179" s="3">
        <v>23.9</v>
      </c>
      <c r="L179" s="3">
        <f t="shared" si="9"/>
        <v>23.9</v>
      </c>
      <c r="M179" s="3">
        <f t="shared" si="8"/>
        <v>23.9</v>
      </c>
      <c r="N179" s="4">
        <v>18</v>
      </c>
      <c r="O179" s="5"/>
      <c r="P179" s="30">
        <v>58735</v>
      </c>
      <c r="Q179" s="48">
        <v>63080</v>
      </c>
      <c r="R179" s="48">
        <v>24085</v>
      </c>
      <c r="S179" s="71">
        <f t="shared" si="10"/>
        <v>19740</v>
      </c>
      <c r="T179" s="31">
        <v>-19740</v>
      </c>
      <c r="U179" s="73">
        <v>-118.0918651814451</v>
      </c>
      <c r="V179" s="62">
        <v>-130</v>
      </c>
      <c r="W179" s="8">
        <v>30</v>
      </c>
      <c r="X179" s="8">
        <v>10</v>
      </c>
      <c r="Y179" s="41">
        <v>40</v>
      </c>
      <c r="Z179" s="42">
        <v>0.23929455963818663</v>
      </c>
      <c r="AA179" s="8">
        <v>28</v>
      </c>
      <c r="AB179" s="32">
        <v>1.6750619174673063E-4</v>
      </c>
      <c r="AC179" s="43">
        <v>4860</v>
      </c>
      <c r="AD179" s="33">
        <v>2.829447209850668E-2</v>
      </c>
      <c r="AE179" s="8"/>
      <c r="AF179" s="34">
        <v>167130</v>
      </c>
      <c r="AG179" s="35">
        <v>154402</v>
      </c>
      <c r="AH179" s="8">
        <v>2097</v>
      </c>
      <c r="AI179" s="8">
        <v>78879</v>
      </c>
      <c r="AJ179" s="8">
        <v>62018</v>
      </c>
      <c r="AK179" s="8">
        <v>2618</v>
      </c>
      <c r="AL179" s="8">
        <v>8130</v>
      </c>
      <c r="AM179" s="8">
        <v>660</v>
      </c>
      <c r="AN179" s="36">
        <v>0.92368896493138231</v>
      </c>
      <c r="AO179" s="37">
        <v>0.92900000000000005</v>
      </c>
      <c r="AP179" s="44">
        <v>-5.3110350686177421E-3</v>
      </c>
      <c r="AQ179" s="45">
        <v>0.93973148853910016</v>
      </c>
      <c r="AR179" s="8">
        <v>62.5</v>
      </c>
      <c r="AS179" s="50">
        <v>64.5</v>
      </c>
      <c r="AT179" s="50">
        <v>-2</v>
      </c>
      <c r="AU179" s="28">
        <v>145612</v>
      </c>
      <c r="AV179" s="38">
        <v>0.94307068561288065</v>
      </c>
      <c r="AW179" s="38">
        <v>1.3581430292353727E-2</v>
      </c>
      <c r="AX179" s="38">
        <v>0.51086773487390058</v>
      </c>
      <c r="AY179" s="38">
        <v>0.40166578153132731</v>
      </c>
      <c r="AZ179" s="38">
        <v>1.6955738915299026E-2</v>
      </c>
      <c r="BA179" s="38">
        <v>5.2654758358052355E-2</v>
      </c>
      <c r="BB179" s="38">
        <v>4.2745560290669811E-3</v>
      </c>
      <c r="BC179" s="31">
        <v>9650.125</v>
      </c>
      <c r="BD179" s="50">
        <v>2.0455693579098715</v>
      </c>
      <c r="BE179" s="50">
        <v>2.34</v>
      </c>
      <c r="BF179" s="50">
        <v>0.29443064209012837</v>
      </c>
      <c r="BG179" s="8"/>
      <c r="BH179" s="58">
        <v>1958</v>
      </c>
      <c r="BI179" s="58">
        <v>1899</v>
      </c>
      <c r="BJ179" s="58">
        <v>2017</v>
      </c>
      <c r="BK179" s="28">
        <v>0</v>
      </c>
      <c r="BL179" s="28">
        <v>118.0918651814451</v>
      </c>
      <c r="BM179" s="40">
        <v>130</v>
      </c>
      <c r="BN179" s="28">
        <v>92.368896493138237</v>
      </c>
      <c r="BO179" s="28">
        <v>92.9</v>
      </c>
    </row>
    <row r="180" spans="1:67" x14ac:dyDescent="0.2">
      <c r="A180" s="29">
        <v>179</v>
      </c>
      <c r="B180" s="28">
        <v>91.842876802489087</v>
      </c>
      <c r="C180" s="65">
        <f t="shared" si="11"/>
        <v>0.91842876802489082</v>
      </c>
      <c r="D180" s="64">
        <v>62.4</v>
      </c>
      <c r="E180" s="27">
        <v>43987</v>
      </c>
      <c r="F180" s="28">
        <v>167130</v>
      </c>
      <c r="G180" s="29">
        <v>312</v>
      </c>
      <c r="H180" s="29">
        <v>45</v>
      </c>
      <c r="I180" s="3"/>
      <c r="J180" s="3"/>
      <c r="K180" s="3">
        <v>24.1</v>
      </c>
      <c r="L180" s="3">
        <f t="shared" si="9"/>
        <v>24.1</v>
      </c>
      <c r="M180" s="3">
        <f t="shared" si="8"/>
        <v>24.1</v>
      </c>
      <c r="N180" s="4">
        <v>23</v>
      </c>
      <c r="O180" s="5"/>
      <c r="P180" s="30">
        <v>63080</v>
      </c>
      <c r="Q180" s="48">
        <v>61780</v>
      </c>
      <c r="R180" s="48">
        <v>19345</v>
      </c>
      <c r="S180" s="71">
        <f t="shared" si="10"/>
        <v>20645</v>
      </c>
      <c r="T180" s="31">
        <v>-20645</v>
      </c>
      <c r="U180" s="73">
        <v>-123.52659606294502</v>
      </c>
      <c r="V180" s="62">
        <v>-130</v>
      </c>
      <c r="W180" s="8">
        <v>31</v>
      </c>
      <c r="X180" s="8">
        <v>11</v>
      </c>
      <c r="Y180" s="41">
        <v>42</v>
      </c>
      <c r="Z180" s="42">
        <v>0.25130138215760184</v>
      </c>
      <c r="AA180" s="8">
        <v>38</v>
      </c>
      <c r="AB180" s="32">
        <v>2.2736791719021122E-4</v>
      </c>
      <c r="AC180" s="43">
        <v>4898</v>
      </c>
      <c r="AD180" s="33">
        <v>2.8515704596396241E-2</v>
      </c>
      <c r="AE180" s="8"/>
      <c r="AF180" s="34">
        <v>167092</v>
      </c>
      <c r="AG180" s="35">
        <v>153497</v>
      </c>
      <c r="AH180" s="8">
        <v>1891</v>
      </c>
      <c r="AI180" s="8">
        <v>79371</v>
      </c>
      <c r="AJ180" s="8">
        <v>60129</v>
      </c>
      <c r="AK180" s="8">
        <v>2476</v>
      </c>
      <c r="AL180" s="8">
        <v>8790</v>
      </c>
      <c r="AM180" s="8">
        <v>840</v>
      </c>
      <c r="AN180" s="36">
        <v>0.91842876802489082</v>
      </c>
      <c r="AO180" s="37">
        <v>0.92900000000000005</v>
      </c>
      <c r="AP180" s="44">
        <v>-1.057123197510923E-2</v>
      </c>
      <c r="AQ180" s="45">
        <v>0.9331269175644934</v>
      </c>
      <c r="AR180" s="8">
        <v>62.4</v>
      </c>
      <c r="AS180" s="50">
        <v>64.5</v>
      </c>
      <c r="AT180" s="50">
        <v>-2.1000000000000014</v>
      </c>
      <c r="AU180" s="28">
        <v>143867</v>
      </c>
      <c r="AV180" s="38">
        <v>0.93726261751043993</v>
      </c>
      <c r="AW180" s="38">
        <v>1.2319459012228253E-2</v>
      </c>
      <c r="AX180" s="38">
        <v>0.51708502446301885</v>
      </c>
      <c r="AY180" s="38">
        <v>0.39172752561939322</v>
      </c>
      <c r="AZ180" s="38">
        <v>1.6130608415799656E-2</v>
      </c>
      <c r="BA180" s="38">
        <v>5.7264962833149836E-2</v>
      </c>
      <c r="BB180" s="38">
        <v>5.4724196564102231E-3</v>
      </c>
      <c r="BC180" s="31">
        <v>9578.2127999999993</v>
      </c>
      <c r="BD180" s="50">
        <v>2.1554125420976242</v>
      </c>
      <c r="BE180" s="50">
        <v>2.34</v>
      </c>
      <c r="BF180" s="50">
        <v>0.18458745790237563</v>
      </c>
      <c r="BG180" s="8"/>
      <c r="BH180" s="58">
        <v>1958</v>
      </c>
      <c r="BI180" s="58">
        <v>1899</v>
      </c>
      <c r="BJ180" s="58">
        <v>2017</v>
      </c>
      <c r="BK180" s="28">
        <v>0</v>
      </c>
      <c r="BL180" s="28">
        <v>123.52659606294502</v>
      </c>
      <c r="BM180" s="40">
        <v>130</v>
      </c>
      <c r="BN180" s="28">
        <v>91.842876802489087</v>
      </c>
      <c r="BO180" s="28">
        <v>92.9</v>
      </c>
    </row>
    <row r="181" spans="1:67" x14ac:dyDescent="0.2">
      <c r="A181" s="29">
        <v>180</v>
      </c>
      <c r="B181" s="28">
        <v>92.571756876451289</v>
      </c>
      <c r="C181" s="65">
        <f t="shared" si="11"/>
        <v>0.92571756876451294</v>
      </c>
      <c r="D181" s="64">
        <v>62.3</v>
      </c>
      <c r="E181" s="39">
        <v>43988</v>
      </c>
      <c r="F181" s="28">
        <v>167092</v>
      </c>
      <c r="G181" s="29">
        <v>313</v>
      </c>
      <c r="H181" s="29">
        <v>45</v>
      </c>
      <c r="I181" s="3"/>
      <c r="J181" s="3"/>
      <c r="K181" s="3">
        <v>24.7</v>
      </c>
      <c r="L181" s="3">
        <f t="shared" si="9"/>
        <v>24.7</v>
      </c>
      <c r="M181" s="3">
        <f t="shared" si="8"/>
        <v>24.7</v>
      </c>
      <c r="N181" s="4">
        <v>20</v>
      </c>
      <c r="O181" s="5"/>
      <c r="P181" s="30">
        <v>61780</v>
      </c>
      <c r="Q181" s="48">
        <v>42015</v>
      </c>
      <c r="R181" s="48"/>
      <c r="S181" s="71">
        <f t="shared" si="10"/>
        <v>19765</v>
      </c>
      <c r="T181" s="31">
        <v>-19765</v>
      </c>
      <c r="U181" s="73">
        <v>-118.28812869556891</v>
      </c>
      <c r="V181" s="62">
        <v>-130</v>
      </c>
      <c r="W181" s="8">
        <v>32</v>
      </c>
      <c r="X181" s="8">
        <v>10</v>
      </c>
      <c r="Y181" s="41">
        <v>42</v>
      </c>
      <c r="Z181" s="42">
        <v>0.25135853302372346</v>
      </c>
      <c r="AA181" s="8">
        <v>36</v>
      </c>
      <c r="AB181" s="32">
        <v>2.1545017116319154E-4</v>
      </c>
      <c r="AC181" s="43">
        <v>4934</v>
      </c>
      <c r="AD181" s="33">
        <v>2.87252932786074E-2</v>
      </c>
      <c r="AE181" s="8"/>
      <c r="AF181" s="34">
        <v>167056</v>
      </c>
      <c r="AG181" s="35">
        <v>154680</v>
      </c>
      <c r="AH181" s="8">
        <v>1940</v>
      </c>
      <c r="AI181" s="8">
        <v>78076</v>
      </c>
      <c r="AJ181" s="8">
        <v>62555</v>
      </c>
      <c r="AK181" s="8">
        <v>2314</v>
      </c>
      <c r="AL181" s="8">
        <v>9225</v>
      </c>
      <c r="AM181" s="8">
        <v>570</v>
      </c>
      <c r="AN181" s="36">
        <v>0.92571756876451294</v>
      </c>
      <c r="AO181" s="37">
        <v>0.92900000000000005</v>
      </c>
      <c r="AP181" s="44">
        <v>-3.2824312354871044E-3</v>
      </c>
      <c r="AQ181" s="45">
        <v>0.9343100668766231</v>
      </c>
      <c r="AR181" s="8">
        <v>62.3</v>
      </c>
      <c r="AS181" s="50">
        <v>64.5</v>
      </c>
      <c r="AT181" s="50">
        <v>-2.2000000000000028</v>
      </c>
      <c r="AU181" s="28">
        <v>144885</v>
      </c>
      <c r="AV181" s="38">
        <v>0.9366757176105508</v>
      </c>
      <c r="AW181" s="38">
        <v>1.2542022239462115E-2</v>
      </c>
      <c r="AX181" s="38">
        <v>0.50475821049909486</v>
      </c>
      <c r="AY181" s="38">
        <v>0.40441556762348074</v>
      </c>
      <c r="AZ181" s="38">
        <v>1.4959917248513059E-2</v>
      </c>
      <c r="BA181" s="38">
        <v>5.9639255236617533E-2</v>
      </c>
      <c r="BB181" s="38">
        <v>3.6850271528316523E-3</v>
      </c>
      <c r="BC181" s="31">
        <v>9636.5640000000003</v>
      </c>
      <c r="BD181" s="50">
        <v>2.0510422594609445</v>
      </c>
      <c r="BE181" s="50">
        <v>2.34</v>
      </c>
      <c r="BF181" s="50">
        <v>0.28895774053905532</v>
      </c>
      <c r="BG181" s="8"/>
      <c r="BH181" s="58">
        <v>1958</v>
      </c>
      <c r="BI181" s="58">
        <v>1899</v>
      </c>
      <c r="BJ181" s="58">
        <v>2017</v>
      </c>
      <c r="BK181" s="28">
        <v>0</v>
      </c>
      <c r="BL181" s="28">
        <v>118.28812869556891</v>
      </c>
      <c r="BM181" s="40">
        <v>130</v>
      </c>
      <c r="BN181" s="28">
        <v>92.571756876451289</v>
      </c>
      <c r="BO181" s="28">
        <v>92.9</v>
      </c>
    </row>
    <row r="182" spans="1:67" x14ac:dyDescent="0.2">
      <c r="A182" s="29">
        <v>181</v>
      </c>
      <c r="B182" s="28">
        <v>92.606072215305048</v>
      </c>
      <c r="C182" s="65">
        <f t="shared" si="11"/>
        <v>0.92606072215305046</v>
      </c>
      <c r="D182" s="64">
        <v>62.3</v>
      </c>
      <c r="E182" s="27">
        <v>43989</v>
      </c>
      <c r="F182" s="28">
        <v>167056</v>
      </c>
      <c r="G182" s="29">
        <v>314</v>
      </c>
      <c r="H182" s="29">
        <v>45</v>
      </c>
      <c r="I182" s="3"/>
      <c r="J182" s="3"/>
      <c r="K182" s="3">
        <v>29.7</v>
      </c>
      <c r="L182" s="3">
        <f t="shared" si="9"/>
        <v>29.7</v>
      </c>
      <c r="M182" s="3">
        <f t="shared" si="8"/>
        <v>29.7</v>
      </c>
      <c r="N182" s="4">
        <v>23</v>
      </c>
      <c r="O182" s="5"/>
      <c r="P182" s="30">
        <v>42015</v>
      </c>
      <c r="Q182" s="48">
        <v>21875</v>
      </c>
      <c r="R182" s="48"/>
      <c r="S182" s="71">
        <f t="shared" si="10"/>
        <v>20140</v>
      </c>
      <c r="T182" s="31">
        <v>-20140</v>
      </c>
      <c r="U182" s="73">
        <v>-120.55837563451777</v>
      </c>
      <c r="V182" s="62">
        <v>-130</v>
      </c>
      <c r="W182" s="8">
        <v>31</v>
      </c>
      <c r="X182" s="8">
        <v>10</v>
      </c>
      <c r="Y182" s="41">
        <v>41</v>
      </c>
      <c r="Z182" s="42">
        <v>0.24542668326788619</v>
      </c>
      <c r="AA182" s="8">
        <v>36</v>
      </c>
      <c r="AB182" s="32">
        <v>2.1549659994253423E-4</v>
      </c>
      <c r="AC182" s="43">
        <v>4970</v>
      </c>
      <c r="AD182" s="33">
        <v>2.8934881960818559E-2</v>
      </c>
      <c r="AE182" s="8"/>
      <c r="AF182" s="34">
        <v>167020</v>
      </c>
      <c r="AG182" s="35">
        <v>154704</v>
      </c>
      <c r="AH182" s="8">
        <v>2017</v>
      </c>
      <c r="AI182" s="8">
        <v>81067</v>
      </c>
      <c r="AJ182" s="8">
        <v>59369</v>
      </c>
      <c r="AK182" s="8">
        <v>2396</v>
      </c>
      <c r="AL182" s="8">
        <v>9225</v>
      </c>
      <c r="AM182" s="8">
        <v>630</v>
      </c>
      <c r="AN182" s="36">
        <v>0.92606072215305046</v>
      </c>
      <c r="AO182" s="37">
        <v>0.92900000000000005</v>
      </c>
      <c r="AP182" s="44">
        <v>-2.9392778469495839E-3</v>
      </c>
      <c r="AQ182" s="45">
        <v>0.93536553969085101</v>
      </c>
      <c r="AR182" s="8">
        <v>62.3</v>
      </c>
      <c r="AS182" s="50">
        <v>64.5</v>
      </c>
      <c r="AT182" s="50">
        <v>-2.2000000000000028</v>
      </c>
      <c r="AU182" s="28">
        <v>144849</v>
      </c>
      <c r="AV182" s="38">
        <v>0.93629770400248213</v>
      </c>
      <c r="AW182" s="38">
        <v>1.3037801220395077E-2</v>
      </c>
      <c r="AX182" s="38">
        <v>0.52401360016547727</v>
      </c>
      <c r="AY182" s="38">
        <v>0.38375866170234774</v>
      </c>
      <c r="AZ182" s="38">
        <v>1.5487640914262074E-2</v>
      </c>
      <c r="BA182" s="38">
        <v>5.963000310269935E-2</v>
      </c>
      <c r="BB182" s="38">
        <v>4.0722928948184918E-3</v>
      </c>
      <c r="BC182" s="31">
        <v>9638.0591999999997</v>
      </c>
      <c r="BD182" s="50">
        <v>2.0896323193366566</v>
      </c>
      <c r="BE182" s="50">
        <v>2.34</v>
      </c>
      <c r="BF182" s="50">
        <v>0.25036768066334325</v>
      </c>
      <c r="BG182" s="8"/>
      <c r="BH182" s="58">
        <v>1958</v>
      </c>
      <c r="BI182" s="58">
        <v>1899</v>
      </c>
      <c r="BJ182" s="58">
        <v>2017</v>
      </c>
      <c r="BK182" s="28">
        <v>0</v>
      </c>
      <c r="BL182" s="28">
        <v>120.55837563451777</v>
      </c>
      <c r="BM182" s="40">
        <v>130</v>
      </c>
      <c r="BN182" s="28">
        <v>92.606072215305048</v>
      </c>
      <c r="BO182" s="28">
        <v>92.9</v>
      </c>
    </row>
    <row r="183" spans="1:67" x14ac:dyDescent="0.2">
      <c r="A183" s="29">
        <v>182</v>
      </c>
      <c r="B183" s="28">
        <v>93.03556460304155</v>
      </c>
      <c r="C183" s="65">
        <f t="shared" si="11"/>
        <v>0.93035564603041554</v>
      </c>
      <c r="D183" s="64">
        <v>62</v>
      </c>
      <c r="E183" s="39">
        <v>43990</v>
      </c>
      <c r="F183" s="28">
        <v>167020</v>
      </c>
      <c r="G183" s="29">
        <v>315</v>
      </c>
      <c r="H183" s="29">
        <v>45</v>
      </c>
      <c r="I183" s="3"/>
      <c r="J183" s="3"/>
      <c r="K183" s="3">
        <v>27.9</v>
      </c>
      <c r="L183" s="3">
        <f t="shared" si="9"/>
        <v>27.9</v>
      </c>
      <c r="M183" s="3">
        <f t="shared" si="8"/>
        <v>27.9</v>
      </c>
      <c r="N183" s="4">
        <v>25</v>
      </c>
      <c r="O183" s="5"/>
      <c r="P183" s="30">
        <v>21875</v>
      </c>
      <c r="Q183" s="48">
        <v>33745</v>
      </c>
      <c r="R183" s="48">
        <v>32103</v>
      </c>
      <c r="S183" s="71">
        <f t="shared" si="10"/>
        <v>20233</v>
      </c>
      <c r="T183" s="31">
        <v>-20233</v>
      </c>
      <c r="U183" s="73">
        <v>-121.14118069692252</v>
      </c>
      <c r="V183" s="62">
        <v>-130</v>
      </c>
      <c r="W183" s="8">
        <v>31</v>
      </c>
      <c r="X183" s="8">
        <v>11</v>
      </c>
      <c r="Y183" s="41">
        <v>42</v>
      </c>
      <c r="Z183" s="42">
        <v>0.25146689019279128</v>
      </c>
      <c r="AA183" s="8">
        <v>40</v>
      </c>
      <c r="AB183" s="32">
        <v>2.3949227637408692E-4</v>
      </c>
      <c r="AC183" s="43">
        <v>5010</v>
      </c>
      <c r="AD183" s="33">
        <v>2.9167758274386515E-2</v>
      </c>
      <c r="AE183" s="8"/>
      <c r="AF183" s="34">
        <v>166980</v>
      </c>
      <c r="AG183" s="35">
        <v>155388</v>
      </c>
      <c r="AH183" s="8">
        <v>2331</v>
      </c>
      <c r="AI183" s="8">
        <v>83521</v>
      </c>
      <c r="AJ183" s="8">
        <v>56820</v>
      </c>
      <c r="AK183" s="8">
        <v>2096</v>
      </c>
      <c r="AL183" s="8">
        <v>10050</v>
      </c>
      <c r="AM183" s="8">
        <v>570</v>
      </c>
      <c r="AN183" s="36">
        <v>0.93035564603041554</v>
      </c>
      <c r="AO183" s="37">
        <v>0.92900000000000005</v>
      </c>
      <c r="AP183" s="44">
        <v>1.3556460304154916E-3</v>
      </c>
      <c r="AQ183" s="45">
        <v>0.93650114295425257</v>
      </c>
      <c r="AR183" s="8">
        <v>62</v>
      </c>
      <c r="AS183" s="50">
        <v>64.5</v>
      </c>
      <c r="AT183" s="50">
        <v>-2.5</v>
      </c>
      <c r="AU183" s="28">
        <v>144768</v>
      </c>
      <c r="AV183" s="38">
        <v>0.9316549540505058</v>
      </c>
      <c r="AW183" s="38">
        <v>1.5001158390609313E-2</v>
      </c>
      <c r="AX183" s="38">
        <v>0.5374996782248308</v>
      </c>
      <c r="AY183" s="38">
        <v>0.36566530233994904</v>
      </c>
      <c r="AZ183" s="38">
        <v>1.348881509511674E-2</v>
      </c>
      <c r="BA183" s="38">
        <v>6.4676809020001544E-2</v>
      </c>
      <c r="BB183" s="38">
        <v>3.6682369294926249E-3</v>
      </c>
      <c r="BC183" s="31">
        <v>9634.0560000000005</v>
      </c>
      <c r="BD183" s="50">
        <v>2.1001538708099683</v>
      </c>
      <c r="BE183" s="50">
        <v>2.34</v>
      </c>
      <c r="BF183" s="50">
        <v>0.23984612919003157</v>
      </c>
      <c r="BG183" s="8"/>
      <c r="BH183" s="58">
        <v>1958</v>
      </c>
      <c r="BI183" s="58">
        <v>1899</v>
      </c>
      <c r="BJ183" s="58">
        <v>2017</v>
      </c>
      <c r="BK183" s="28">
        <v>0</v>
      </c>
      <c r="BL183" s="28">
        <v>121.14118069692252</v>
      </c>
      <c r="BM183" s="40">
        <v>130</v>
      </c>
      <c r="BN183" s="28">
        <v>93.03556460304155</v>
      </c>
      <c r="BO183" s="28">
        <v>92.9</v>
      </c>
    </row>
    <row r="184" spans="1:67" x14ac:dyDescent="0.2">
      <c r="A184" s="29">
        <v>183</v>
      </c>
      <c r="B184" s="28">
        <v>91.027069110073072</v>
      </c>
      <c r="C184" s="65">
        <f t="shared" si="11"/>
        <v>0.91027069110073067</v>
      </c>
      <c r="D184" s="64">
        <v>61.5</v>
      </c>
      <c r="E184" s="27">
        <v>43991</v>
      </c>
      <c r="F184" s="28">
        <v>166980</v>
      </c>
      <c r="G184" s="29">
        <v>316</v>
      </c>
      <c r="H184" s="29">
        <v>46</v>
      </c>
      <c r="I184" s="3"/>
      <c r="J184" s="3"/>
      <c r="K184" s="3">
        <v>24.4</v>
      </c>
      <c r="L184" s="3">
        <f t="shared" si="9"/>
        <v>24.4</v>
      </c>
      <c r="M184" s="3">
        <f t="shared" si="8"/>
        <v>24.4</v>
      </c>
      <c r="N184" s="4">
        <v>15</v>
      </c>
      <c r="O184" s="5"/>
      <c r="P184" s="30">
        <v>33745</v>
      </c>
      <c r="Q184" s="48">
        <v>46095</v>
      </c>
      <c r="R184" s="48">
        <v>32051</v>
      </c>
      <c r="S184" s="71">
        <f t="shared" si="10"/>
        <v>19701</v>
      </c>
      <c r="T184" s="31">
        <v>-19701</v>
      </c>
      <c r="U184" s="73">
        <v>-117.98418972332016</v>
      </c>
      <c r="V184" s="62">
        <v>-130</v>
      </c>
      <c r="W184" s="8">
        <v>30</v>
      </c>
      <c r="X184" s="8">
        <v>11</v>
      </c>
      <c r="Y184" s="41">
        <v>41</v>
      </c>
      <c r="Z184" s="42">
        <v>0.24553838783087795</v>
      </c>
      <c r="AA184" s="8">
        <v>66</v>
      </c>
      <c r="AB184" s="32">
        <v>3.9525691699604743E-4</v>
      </c>
      <c r="AC184" s="43">
        <v>5076</v>
      </c>
      <c r="AD184" s="33">
        <v>2.9552004191773645E-2</v>
      </c>
      <c r="AE184" s="8"/>
      <c r="AF184" s="34">
        <v>166914</v>
      </c>
      <c r="AG184" s="35">
        <v>151997</v>
      </c>
      <c r="AH184" s="8">
        <v>3135</v>
      </c>
      <c r="AI184" s="8">
        <v>85122</v>
      </c>
      <c r="AJ184" s="8">
        <v>50170</v>
      </c>
      <c r="AK184" s="8">
        <v>1540</v>
      </c>
      <c r="AL184" s="8">
        <v>11220</v>
      </c>
      <c r="AM184" s="8">
        <v>810</v>
      </c>
      <c r="AN184" s="36">
        <v>0.91027069110073067</v>
      </c>
      <c r="AO184" s="37">
        <v>0.92700000000000005</v>
      </c>
      <c r="AP184" s="44">
        <v>-1.6729308899269379E-2</v>
      </c>
      <c r="AQ184" s="45">
        <v>0.91948330101396791</v>
      </c>
      <c r="AR184" s="8">
        <v>61.5</v>
      </c>
      <c r="AS184" s="50">
        <v>64.7</v>
      </c>
      <c r="AT184" s="50">
        <v>-3.2000000000000028</v>
      </c>
      <c r="AU184" s="28">
        <v>139967</v>
      </c>
      <c r="AV184" s="38">
        <v>0.92085370105988928</v>
      </c>
      <c r="AW184" s="38">
        <v>2.0625407080402901E-2</v>
      </c>
      <c r="AX184" s="38">
        <v>0.56002421100416455</v>
      </c>
      <c r="AY184" s="38">
        <v>0.33007230405863275</v>
      </c>
      <c r="AZ184" s="38">
        <v>1.0131778916689146E-2</v>
      </c>
      <c r="BA184" s="38">
        <v>7.3817246393020911E-2</v>
      </c>
      <c r="BB184" s="38">
        <v>5.329052547089745E-3</v>
      </c>
      <c r="BC184" s="31">
        <v>9347.8155000000006</v>
      </c>
      <c r="BD184" s="50">
        <v>2.1075512241335956</v>
      </c>
      <c r="BE184" s="50">
        <v>2.33</v>
      </c>
      <c r="BF184" s="50">
        <v>0.22244877586640444</v>
      </c>
      <c r="BG184" s="8"/>
      <c r="BH184" s="58">
        <v>1960</v>
      </c>
      <c r="BI184" s="58">
        <v>1901</v>
      </c>
      <c r="BJ184" s="58">
        <v>2019</v>
      </c>
      <c r="BK184" s="28">
        <v>0</v>
      </c>
      <c r="BL184" s="28">
        <v>117.98418972332016</v>
      </c>
      <c r="BM184" s="40">
        <v>130</v>
      </c>
      <c r="BN184" s="28">
        <v>91.027069110073072</v>
      </c>
      <c r="BO184" s="28">
        <v>92.7</v>
      </c>
    </row>
    <row r="185" spans="1:67" x14ac:dyDescent="0.2">
      <c r="A185" s="29">
        <v>184</v>
      </c>
      <c r="B185" s="28">
        <v>91.846100387025658</v>
      </c>
      <c r="C185" s="65">
        <f t="shared" si="11"/>
        <v>0.91846100387025653</v>
      </c>
      <c r="D185" s="64">
        <v>61.9</v>
      </c>
      <c r="E185" s="39">
        <v>43992</v>
      </c>
      <c r="F185" s="28">
        <v>166914</v>
      </c>
      <c r="G185" s="29">
        <v>317</v>
      </c>
      <c r="H185" s="29">
        <v>46</v>
      </c>
      <c r="I185" s="3"/>
      <c r="J185" s="3"/>
      <c r="K185" s="3">
        <v>25.1</v>
      </c>
      <c r="L185" s="3">
        <f t="shared" si="9"/>
        <v>25.1</v>
      </c>
      <c r="M185" s="3">
        <f t="shared" si="8"/>
        <v>25.1</v>
      </c>
      <c r="N185" s="4">
        <v>21</v>
      </c>
      <c r="O185" s="5"/>
      <c r="P185" s="30">
        <v>46095</v>
      </c>
      <c r="Q185" s="48">
        <v>58740</v>
      </c>
      <c r="R185" s="48">
        <v>32078</v>
      </c>
      <c r="S185" s="71">
        <f t="shared" si="10"/>
        <v>19433</v>
      </c>
      <c r="T185" s="31">
        <v>-19433</v>
      </c>
      <c r="U185" s="73">
        <v>-116.42522496615024</v>
      </c>
      <c r="V185" s="62">
        <v>-130</v>
      </c>
      <c r="W185" s="8">
        <v>29</v>
      </c>
      <c r="X185" s="8">
        <v>10</v>
      </c>
      <c r="Y185" s="41">
        <v>39</v>
      </c>
      <c r="Z185" s="42">
        <v>0.23365325856429059</v>
      </c>
      <c r="AA185" s="8">
        <v>51</v>
      </c>
      <c r="AB185" s="32">
        <v>3.0554656889176461E-4</v>
      </c>
      <c r="AC185" s="43">
        <v>5127</v>
      </c>
      <c r="AD185" s="33">
        <v>2.984892149157279E-2</v>
      </c>
      <c r="AE185" s="8"/>
      <c r="AF185" s="34">
        <v>166863</v>
      </c>
      <c r="AG185" s="35">
        <v>153304</v>
      </c>
      <c r="AH185" s="8">
        <v>2610</v>
      </c>
      <c r="AI185" s="8">
        <v>82721</v>
      </c>
      <c r="AJ185" s="8">
        <v>54453</v>
      </c>
      <c r="AK185" s="8">
        <v>2240</v>
      </c>
      <c r="AL185" s="8">
        <v>10650</v>
      </c>
      <c r="AM185" s="8">
        <v>630</v>
      </c>
      <c r="AN185" s="36">
        <v>0.91846100387025653</v>
      </c>
      <c r="AO185" s="37">
        <v>0.92700000000000005</v>
      </c>
      <c r="AP185" s="44">
        <v>-8.5389961297435146E-3</v>
      </c>
      <c r="AQ185" s="45">
        <v>0.92185476641074859</v>
      </c>
      <c r="AR185" s="8">
        <v>61.9</v>
      </c>
      <c r="AS185" s="50">
        <v>64.7</v>
      </c>
      <c r="AT185" s="50">
        <v>-2.8000000000000043</v>
      </c>
      <c r="AU185" s="28">
        <v>142024</v>
      </c>
      <c r="AV185" s="38">
        <v>0.92642070656995257</v>
      </c>
      <c r="AW185" s="38">
        <v>1.7024996086207795E-2</v>
      </c>
      <c r="AX185" s="38">
        <v>0.53958800814068775</v>
      </c>
      <c r="AY185" s="38">
        <v>0.35519621144914681</v>
      </c>
      <c r="AZ185" s="38">
        <v>1.461149089391014E-2</v>
      </c>
      <c r="BA185" s="38">
        <v>6.946981161613526E-2</v>
      </c>
      <c r="BB185" s="38">
        <v>4.1094818139122266E-3</v>
      </c>
      <c r="BC185" s="31">
        <v>9489.5175999999992</v>
      </c>
      <c r="BD185" s="50">
        <v>2.0478385539850836</v>
      </c>
      <c r="BE185" s="50">
        <v>2.33</v>
      </c>
      <c r="BF185" s="50">
        <v>0.28216144601491644</v>
      </c>
      <c r="BG185" s="8"/>
      <c r="BH185" s="58">
        <v>1960</v>
      </c>
      <c r="BI185" s="58">
        <v>1901</v>
      </c>
      <c r="BJ185" s="58">
        <v>2019</v>
      </c>
      <c r="BK185" s="28">
        <v>0</v>
      </c>
      <c r="BL185" s="28">
        <v>116.42522496615024</v>
      </c>
      <c r="BM185" s="40">
        <v>130</v>
      </c>
      <c r="BN185" s="28">
        <v>91.846100387025658</v>
      </c>
      <c r="BO185" s="28">
        <v>92.7</v>
      </c>
    </row>
    <row r="186" spans="1:67" x14ac:dyDescent="0.2">
      <c r="A186" s="29">
        <v>185</v>
      </c>
      <c r="B186" s="28">
        <v>91.637451082624665</v>
      </c>
      <c r="C186" s="65">
        <f t="shared" si="11"/>
        <v>0.91637451082624666</v>
      </c>
      <c r="D186" s="64">
        <v>62.2</v>
      </c>
      <c r="E186" s="27">
        <v>43993</v>
      </c>
      <c r="F186" s="28">
        <v>166863</v>
      </c>
      <c r="G186" s="29">
        <v>318</v>
      </c>
      <c r="H186" s="29">
        <v>46</v>
      </c>
      <c r="I186" s="3"/>
      <c r="J186" s="3"/>
      <c r="K186" s="3">
        <v>26.5</v>
      </c>
      <c r="L186" s="3">
        <f t="shared" si="9"/>
        <v>26.5</v>
      </c>
      <c r="M186" s="3">
        <f t="shared" si="8"/>
        <v>26.5</v>
      </c>
      <c r="N186" s="4">
        <v>23</v>
      </c>
      <c r="O186" s="5"/>
      <c r="P186" s="30">
        <v>58740</v>
      </c>
      <c r="Q186" s="48">
        <v>57950</v>
      </c>
      <c r="R186" s="48">
        <v>20045</v>
      </c>
      <c r="S186" s="71">
        <f t="shared" si="10"/>
        <v>20835</v>
      </c>
      <c r="T186" s="31">
        <v>-20835</v>
      </c>
      <c r="U186" s="73">
        <v>-124.86291149026448</v>
      </c>
      <c r="V186" s="62">
        <v>-130</v>
      </c>
      <c r="W186" s="8">
        <v>31</v>
      </c>
      <c r="X186" s="8">
        <v>10</v>
      </c>
      <c r="Y186" s="41">
        <v>41</v>
      </c>
      <c r="Z186" s="42">
        <v>0.24571055296860297</v>
      </c>
      <c r="AA186" s="8">
        <v>40</v>
      </c>
      <c r="AB186" s="32">
        <v>2.3971761265229559E-4</v>
      </c>
      <c r="AC186" s="43">
        <v>5167</v>
      </c>
      <c r="AD186" s="33">
        <v>3.0081797805140746E-2</v>
      </c>
      <c r="AE186" s="8"/>
      <c r="AF186" s="34">
        <v>166823</v>
      </c>
      <c r="AG186" s="35">
        <v>152909</v>
      </c>
      <c r="AH186" s="8">
        <v>2186</v>
      </c>
      <c r="AI186" s="8">
        <v>80129</v>
      </c>
      <c r="AJ186" s="8">
        <v>57572</v>
      </c>
      <c r="AK186" s="8">
        <v>2642</v>
      </c>
      <c r="AL186" s="8">
        <v>9690</v>
      </c>
      <c r="AM186" s="8">
        <v>690</v>
      </c>
      <c r="AN186" s="36">
        <v>0.91637451082624666</v>
      </c>
      <c r="AO186" s="37">
        <v>0.92700000000000005</v>
      </c>
      <c r="AP186" s="44">
        <v>-1.0625489173753389E-2</v>
      </c>
      <c r="AQ186" s="45">
        <v>0.92080984439572899</v>
      </c>
      <c r="AR186" s="8">
        <v>62.2</v>
      </c>
      <c r="AS186" s="50">
        <v>64.7</v>
      </c>
      <c r="AT186" s="50">
        <v>-2.5</v>
      </c>
      <c r="AU186" s="28">
        <v>142529</v>
      </c>
      <c r="AV186" s="38">
        <v>0.93211648758411869</v>
      </c>
      <c r="AW186" s="38">
        <v>1.429608459933686E-2</v>
      </c>
      <c r="AX186" s="38">
        <v>0.5240306325984736</v>
      </c>
      <c r="AY186" s="38">
        <v>0.3765115199236147</v>
      </c>
      <c r="AZ186" s="38">
        <v>1.7278250462693497E-2</v>
      </c>
      <c r="BA186" s="38">
        <v>6.337102459632854E-2</v>
      </c>
      <c r="BB186" s="38">
        <v>4.5124878195528057E-3</v>
      </c>
      <c r="BC186" s="31">
        <v>9510.9398000000001</v>
      </c>
      <c r="BD186" s="50">
        <v>2.1906352514185823</v>
      </c>
      <c r="BE186" s="50">
        <v>2.33</v>
      </c>
      <c r="BF186" s="50">
        <v>0.13936474858141779</v>
      </c>
      <c r="BG186" s="8"/>
      <c r="BH186" s="58">
        <v>1960</v>
      </c>
      <c r="BI186" s="58">
        <v>1901</v>
      </c>
      <c r="BJ186" s="58">
        <v>2019</v>
      </c>
      <c r="BK186" s="28">
        <v>0</v>
      </c>
      <c r="BL186" s="28">
        <v>124.86291149026448</v>
      </c>
      <c r="BM186" s="40">
        <v>130</v>
      </c>
      <c r="BN186" s="28">
        <v>91.637451082624665</v>
      </c>
      <c r="BO186" s="28">
        <v>92.7</v>
      </c>
    </row>
    <row r="187" spans="1:67" x14ac:dyDescent="0.2">
      <c r="A187" s="29">
        <v>186</v>
      </c>
      <c r="B187" s="28">
        <v>91.291968133890407</v>
      </c>
      <c r="C187" s="65">
        <f t="shared" si="11"/>
        <v>0.91291968133890411</v>
      </c>
      <c r="D187" s="64">
        <v>62</v>
      </c>
      <c r="E187" s="39">
        <v>43994</v>
      </c>
      <c r="F187" s="28">
        <v>166823</v>
      </c>
      <c r="G187" s="29">
        <v>319</v>
      </c>
      <c r="H187" s="29">
        <v>46</v>
      </c>
      <c r="I187" s="3"/>
      <c r="J187" s="3"/>
      <c r="K187" s="3">
        <v>25.5</v>
      </c>
      <c r="L187" s="3">
        <f t="shared" si="9"/>
        <v>25.5</v>
      </c>
      <c r="M187" s="3">
        <f t="shared" si="8"/>
        <v>25.5</v>
      </c>
      <c r="N187" s="4">
        <v>24</v>
      </c>
      <c r="O187" s="5"/>
      <c r="P187" s="30">
        <v>57950</v>
      </c>
      <c r="Q187" s="48">
        <v>57350</v>
      </c>
      <c r="R187" s="48">
        <v>20035</v>
      </c>
      <c r="S187" s="71">
        <f t="shared" si="10"/>
        <v>20635</v>
      </c>
      <c r="T187" s="31">
        <v>-20635</v>
      </c>
      <c r="U187" s="73">
        <v>-123.69397505140178</v>
      </c>
      <c r="V187" s="62">
        <v>-130</v>
      </c>
      <c r="W187" s="8">
        <v>30</v>
      </c>
      <c r="X187" s="8">
        <v>10</v>
      </c>
      <c r="Y187" s="41">
        <v>40</v>
      </c>
      <c r="Z187" s="42">
        <v>0.23977509096467511</v>
      </c>
      <c r="AA187" s="8">
        <v>33</v>
      </c>
      <c r="AB187" s="32">
        <v>1.9781445004585699E-4</v>
      </c>
      <c r="AC187" s="43">
        <v>5200</v>
      </c>
      <c r="AD187" s="33">
        <v>3.0273920763834308E-2</v>
      </c>
      <c r="AE187" s="8"/>
      <c r="AF187" s="34">
        <v>166790</v>
      </c>
      <c r="AG187" s="35">
        <v>152296</v>
      </c>
      <c r="AH187" s="8">
        <v>2744</v>
      </c>
      <c r="AI187" s="8">
        <v>95227</v>
      </c>
      <c r="AJ187" s="8">
        <v>43590</v>
      </c>
      <c r="AK187" s="8">
        <v>2020</v>
      </c>
      <c r="AL187" s="8">
        <v>8085</v>
      </c>
      <c r="AM187" s="8">
        <v>630</v>
      </c>
      <c r="AN187" s="36">
        <v>0.91291968133890411</v>
      </c>
      <c r="AO187" s="37">
        <v>0.92700000000000005</v>
      </c>
      <c r="AP187" s="44">
        <v>-1.4080318661095936E-2</v>
      </c>
      <c r="AQ187" s="45">
        <v>0.92002283201201662</v>
      </c>
      <c r="AR187" s="8">
        <v>62</v>
      </c>
      <c r="AS187" s="50">
        <v>64.7</v>
      </c>
      <c r="AT187" s="50">
        <v>-2.7000000000000028</v>
      </c>
      <c r="AU187" s="28">
        <v>143581</v>
      </c>
      <c r="AV187" s="38">
        <v>0.94277591006986394</v>
      </c>
      <c r="AW187" s="38">
        <v>1.8017544781215526E-2</v>
      </c>
      <c r="AX187" s="38">
        <v>0.6252757787466513</v>
      </c>
      <c r="AY187" s="38">
        <v>0.28621894206019854</v>
      </c>
      <c r="AZ187" s="38">
        <v>1.3263644481798603E-2</v>
      </c>
      <c r="BA187" s="38">
        <v>5.3087408730367179E-2</v>
      </c>
      <c r="BB187" s="38">
        <v>4.1366811997688713E-3</v>
      </c>
      <c r="BC187" s="31">
        <v>9442.3520000000008</v>
      </c>
      <c r="BD187" s="50">
        <v>2.1853665273228531</v>
      </c>
      <c r="BE187" s="50">
        <v>2.33</v>
      </c>
      <c r="BF187" s="50">
        <v>0.14463347267714699</v>
      </c>
      <c r="BG187" s="8"/>
      <c r="BH187" s="58">
        <v>1960</v>
      </c>
      <c r="BI187" s="58">
        <v>1901</v>
      </c>
      <c r="BJ187" s="58">
        <v>2019</v>
      </c>
      <c r="BK187" s="28">
        <v>0</v>
      </c>
      <c r="BL187" s="28">
        <v>123.69397505140178</v>
      </c>
      <c r="BM187" s="40">
        <v>130</v>
      </c>
      <c r="BN187" s="28">
        <v>91.291968133890407</v>
      </c>
      <c r="BO187" s="28">
        <v>92.7</v>
      </c>
    </row>
    <row r="188" spans="1:67" x14ac:dyDescent="0.2">
      <c r="A188" s="29">
        <v>187</v>
      </c>
      <c r="B188" s="28">
        <v>88.994544037412311</v>
      </c>
      <c r="C188" s="65">
        <f t="shared" si="11"/>
        <v>0.88994544037412315</v>
      </c>
      <c r="D188" s="64">
        <v>62.3</v>
      </c>
      <c r="E188" s="27">
        <v>43995</v>
      </c>
      <c r="F188" s="28">
        <v>166790</v>
      </c>
      <c r="G188" s="29">
        <v>320</v>
      </c>
      <c r="H188" s="29">
        <v>46</v>
      </c>
      <c r="I188" s="3"/>
      <c r="J188" s="3"/>
      <c r="K188" s="3">
        <v>24.8</v>
      </c>
      <c r="L188" s="3">
        <f t="shared" si="9"/>
        <v>24.8</v>
      </c>
      <c r="M188" s="3">
        <f t="shared" si="8"/>
        <v>24.8</v>
      </c>
      <c r="N188" s="4">
        <v>23</v>
      </c>
      <c r="O188" s="5"/>
      <c r="P188" s="30">
        <v>57350</v>
      </c>
      <c r="Q188" s="48">
        <v>37790</v>
      </c>
      <c r="R188" s="48"/>
      <c r="S188" s="71">
        <f t="shared" si="10"/>
        <v>19560</v>
      </c>
      <c r="T188" s="31">
        <v>-19560</v>
      </c>
      <c r="U188" s="73">
        <v>-117.27321781881408</v>
      </c>
      <c r="V188" s="62">
        <v>-130</v>
      </c>
      <c r="W188" s="8">
        <v>31</v>
      </c>
      <c r="X188" s="8">
        <v>10</v>
      </c>
      <c r="Y188" s="41">
        <v>41</v>
      </c>
      <c r="Z188" s="42">
        <v>0.2458180946099886</v>
      </c>
      <c r="AA188" s="8">
        <v>77</v>
      </c>
      <c r="AB188" s="32">
        <v>4.6165837280412496E-4</v>
      </c>
      <c r="AC188" s="43">
        <v>5277</v>
      </c>
      <c r="AD188" s="33">
        <v>3.0722207667452626E-2</v>
      </c>
      <c r="AE188" s="8"/>
      <c r="AF188" s="34">
        <v>166713</v>
      </c>
      <c r="AG188" s="35">
        <v>148434</v>
      </c>
      <c r="AH188" s="8">
        <v>1892</v>
      </c>
      <c r="AI188" s="8">
        <v>87075</v>
      </c>
      <c r="AJ188" s="8">
        <v>45738</v>
      </c>
      <c r="AK188" s="8">
        <v>2044</v>
      </c>
      <c r="AL188" s="8">
        <v>10965</v>
      </c>
      <c r="AM188" s="8">
        <v>720</v>
      </c>
      <c r="AN188" s="36">
        <v>0.88994544037412315</v>
      </c>
      <c r="AO188" s="37">
        <v>0.92700000000000005</v>
      </c>
      <c r="AP188" s="44">
        <v>-3.7054559625876893E-2</v>
      </c>
      <c r="AQ188" s="45">
        <v>0.91491252795624667</v>
      </c>
      <c r="AR188" s="8">
        <v>62.3</v>
      </c>
      <c r="AS188" s="50">
        <v>64.7</v>
      </c>
      <c r="AT188" s="50">
        <v>-2.4000000000000057</v>
      </c>
      <c r="AU188" s="28">
        <v>136749</v>
      </c>
      <c r="AV188" s="38">
        <v>0.92127814382149642</v>
      </c>
      <c r="AW188" s="38">
        <v>1.2746405809989625E-2</v>
      </c>
      <c r="AX188" s="38">
        <v>0.58662435830065884</v>
      </c>
      <c r="AY188" s="38">
        <v>0.30813694975544687</v>
      </c>
      <c r="AZ188" s="38">
        <v>1.3770429955401054E-2</v>
      </c>
      <c r="BA188" s="38">
        <v>7.3871215489712594E-2</v>
      </c>
      <c r="BB188" s="38">
        <v>4.8506406887909781E-3</v>
      </c>
      <c r="BC188" s="31">
        <v>9247.4381999999987</v>
      </c>
      <c r="BD188" s="50">
        <v>2.1151803966638028</v>
      </c>
      <c r="BE188" s="50">
        <v>2.33</v>
      </c>
      <c r="BF188" s="50">
        <v>0.21481960333619732</v>
      </c>
      <c r="BG188" s="8"/>
      <c r="BH188" s="58">
        <v>1960</v>
      </c>
      <c r="BI188" s="58">
        <v>1901</v>
      </c>
      <c r="BJ188" s="58">
        <v>2019</v>
      </c>
      <c r="BK188" s="28">
        <v>0</v>
      </c>
      <c r="BL188" s="28">
        <v>117.27321781881408</v>
      </c>
      <c r="BM188" s="40">
        <v>130</v>
      </c>
      <c r="BN188" s="28">
        <v>88.994544037412311</v>
      </c>
      <c r="BO188" s="28">
        <v>92.7</v>
      </c>
    </row>
    <row r="189" spans="1:67" x14ac:dyDescent="0.2">
      <c r="A189" s="29">
        <v>188</v>
      </c>
      <c r="B189" s="28">
        <v>92.733620053625089</v>
      </c>
      <c r="C189" s="65">
        <f t="shared" si="11"/>
        <v>0.92733620053625088</v>
      </c>
      <c r="D189" s="64">
        <v>62.1</v>
      </c>
      <c r="E189" s="39">
        <v>43996</v>
      </c>
      <c r="F189" s="28">
        <v>166713</v>
      </c>
      <c r="G189" s="29">
        <v>321</v>
      </c>
      <c r="H189" s="29">
        <v>46</v>
      </c>
      <c r="I189" s="3"/>
      <c r="J189" s="3"/>
      <c r="K189" s="3">
        <v>23.8</v>
      </c>
      <c r="L189" s="3">
        <f t="shared" si="9"/>
        <v>23.8</v>
      </c>
      <c r="M189" s="3">
        <f t="shared" si="8"/>
        <v>23.8</v>
      </c>
      <c r="N189" s="4">
        <v>20</v>
      </c>
      <c r="O189" s="5"/>
      <c r="P189" s="30">
        <v>37790</v>
      </c>
      <c r="Q189" s="48">
        <v>17210</v>
      </c>
      <c r="R189" s="48"/>
      <c r="S189" s="71">
        <f t="shared" si="10"/>
        <v>20580</v>
      </c>
      <c r="T189" s="31">
        <v>-20580</v>
      </c>
      <c r="U189" s="73">
        <v>-123.4456821003761</v>
      </c>
      <c r="V189" s="62">
        <v>-130</v>
      </c>
      <c r="W189" s="8">
        <v>30</v>
      </c>
      <c r="X189" s="8">
        <v>11</v>
      </c>
      <c r="Y189" s="41">
        <v>41</v>
      </c>
      <c r="Z189" s="42">
        <v>0.24593163100658016</v>
      </c>
      <c r="AA189" s="8">
        <v>49</v>
      </c>
      <c r="AB189" s="32">
        <v>2.939182907151812E-4</v>
      </c>
      <c r="AC189" s="43">
        <v>5326</v>
      </c>
      <c r="AD189" s="33">
        <v>3.1007481151573372E-2</v>
      </c>
      <c r="AE189" s="8"/>
      <c r="AF189" s="34">
        <v>166664</v>
      </c>
      <c r="AG189" s="35">
        <v>154599</v>
      </c>
      <c r="AH189" s="8">
        <v>2204</v>
      </c>
      <c r="AI189" s="8">
        <v>80178</v>
      </c>
      <c r="AJ189" s="8">
        <v>58989</v>
      </c>
      <c r="AK189" s="8">
        <v>2068</v>
      </c>
      <c r="AL189" s="8">
        <v>10500</v>
      </c>
      <c r="AM189" s="8">
        <v>660</v>
      </c>
      <c r="AN189" s="36">
        <v>0.92733620053625088</v>
      </c>
      <c r="AO189" s="37">
        <v>0.92700000000000005</v>
      </c>
      <c r="AP189" s="44">
        <v>3.3620053625083024E-4</v>
      </c>
      <c r="AQ189" s="45">
        <v>0.91509473915384676</v>
      </c>
      <c r="AR189" s="8">
        <v>62.1</v>
      </c>
      <c r="AS189" s="50">
        <v>64.7</v>
      </c>
      <c r="AT189" s="50">
        <v>-2.6000000000000014</v>
      </c>
      <c r="AU189" s="28">
        <v>143439</v>
      </c>
      <c r="AV189" s="38">
        <v>0.92781324588128</v>
      </c>
      <c r="AW189" s="38">
        <v>1.4256237103732883E-2</v>
      </c>
      <c r="AX189" s="38">
        <v>0.51861913725185804</v>
      </c>
      <c r="AY189" s="38">
        <v>0.38156132963343875</v>
      </c>
      <c r="AZ189" s="38">
        <v>1.3376541892250274E-2</v>
      </c>
      <c r="BA189" s="38">
        <v>6.7917645004172078E-2</v>
      </c>
      <c r="BB189" s="38">
        <v>4.2691091145479598E-3</v>
      </c>
      <c r="BC189" s="31">
        <v>9600.5979000000007</v>
      </c>
      <c r="BD189" s="50">
        <v>2.1436164928853025</v>
      </c>
      <c r="BE189" s="50">
        <v>2.33</v>
      </c>
      <c r="BF189" s="50">
        <v>0.18638350711469753</v>
      </c>
      <c r="BG189" s="8"/>
      <c r="BH189" s="58">
        <v>1960</v>
      </c>
      <c r="BI189" s="58">
        <v>1901</v>
      </c>
      <c r="BJ189" s="58">
        <v>2019</v>
      </c>
      <c r="BK189" s="28">
        <v>0</v>
      </c>
      <c r="BL189" s="28">
        <v>123.4456821003761</v>
      </c>
      <c r="BM189" s="40">
        <v>130</v>
      </c>
      <c r="BN189" s="28">
        <v>92.733620053625089</v>
      </c>
      <c r="BO189" s="28">
        <v>92.7</v>
      </c>
    </row>
    <row r="190" spans="1:67" x14ac:dyDescent="0.2">
      <c r="A190" s="29">
        <v>189</v>
      </c>
      <c r="B190" s="28">
        <v>93.00028800460808</v>
      </c>
      <c r="C190" s="65">
        <f t="shared" si="11"/>
        <v>0.93000288004608078</v>
      </c>
      <c r="D190" s="64">
        <v>62.2</v>
      </c>
      <c r="E190" s="27">
        <v>43997</v>
      </c>
      <c r="F190" s="28">
        <v>166664</v>
      </c>
      <c r="G190" s="29">
        <v>322</v>
      </c>
      <c r="H190" s="29">
        <v>46</v>
      </c>
      <c r="I190" s="3"/>
      <c r="J190" s="3"/>
      <c r="K190" s="3">
        <v>23.5</v>
      </c>
      <c r="L190" s="3">
        <f t="shared" si="9"/>
        <v>23.5</v>
      </c>
      <c r="M190" s="3">
        <f t="shared" si="8"/>
        <v>23.5</v>
      </c>
      <c r="N190" s="4">
        <v>19</v>
      </c>
      <c r="O190" s="5"/>
      <c r="P190" s="30">
        <v>17210</v>
      </c>
      <c r="Q190" s="48">
        <v>29015</v>
      </c>
      <c r="R190" s="48">
        <v>32046</v>
      </c>
      <c r="S190" s="71">
        <f t="shared" si="10"/>
        <v>20241</v>
      </c>
      <c r="T190" s="31">
        <v>-20241</v>
      </c>
      <c r="U190" s="73">
        <v>-121.44794316709067</v>
      </c>
      <c r="V190" s="62">
        <v>-130</v>
      </c>
      <c r="W190" s="8">
        <v>31</v>
      </c>
      <c r="X190" s="8">
        <v>10</v>
      </c>
      <c r="Y190" s="41">
        <v>41</v>
      </c>
      <c r="Z190" s="42">
        <v>0.24600393606297702</v>
      </c>
      <c r="AA190" s="8">
        <v>49</v>
      </c>
      <c r="AB190" s="32">
        <v>2.9400470407526521E-4</v>
      </c>
      <c r="AC190" s="43">
        <v>5375</v>
      </c>
      <c r="AD190" s="33">
        <v>3.1292754635694114E-2</v>
      </c>
      <c r="AE190" s="8"/>
      <c r="AF190" s="34">
        <v>166615</v>
      </c>
      <c r="AG190" s="35">
        <v>154998</v>
      </c>
      <c r="AH190" s="8">
        <v>2255</v>
      </c>
      <c r="AI190" s="8">
        <v>78761</v>
      </c>
      <c r="AJ190" s="8">
        <v>63032</v>
      </c>
      <c r="AK190" s="8">
        <v>2370</v>
      </c>
      <c r="AL190" s="8">
        <v>7950</v>
      </c>
      <c r="AM190" s="8">
        <v>630</v>
      </c>
      <c r="AN190" s="36">
        <v>0.93000288004608078</v>
      </c>
      <c r="AO190" s="37">
        <v>0.92700000000000005</v>
      </c>
      <c r="AP190" s="44">
        <v>3.0028800460807359E-3</v>
      </c>
      <c r="AQ190" s="45">
        <v>0.91504434401322754</v>
      </c>
      <c r="AR190" s="8">
        <v>62.2</v>
      </c>
      <c r="AS190" s="50">
        <v>64.7</v>
      </c>
      <c r="AT190" s="50">
        <v>-2.5</v>
      </c>
      <c r="AU190" s="28">
        <v>146418</v>
      </c>
      <c r="AV190" s="38">
        <v>0.94464444702512296</v>
      </c>
      <c r="AW190" s="38">
        <v>1.4548574820320263E-2</v>
      </c>
      <c r="AX190" s="38">
        <v>0.5081420405424586</v>
      </c>
      <c r="AY190" s="38">
        <v>0.40666331178466819</v>
      </c>
      <c r="AZ190" s="38">
        <v>1.5290519877675841E-2</v>
      </c>
      <c r="BA190" s="38">
        <v>5.1290984399798706E-2</v>
      </c>
      <c r="BB190" s="38">
        <v>4.0645685750783879E-3</v>
      </c>
      <c r="BC190" s="31">
        <v>9640.8755999999994</v>
      </c>
      <c r="BD190" s="50">
        <v>2.0994980995294661</v>
      </c>
      <c r="BE190" s="50">
        <v>2.33</v>
      </c>
      <c r="BF190" s="50">
        <v>0.23050190047053398</v>
      </c>
      <c r="BG190" s="8"/>
      <c r="BH190" s="58">
        <v>1960</v>
      </c>
      <c r="BI190" s="58">
        <v>1901</v>
      </c>
      <c r="BJ190" s="58">
        <v>2019</v>
      </c>
      <c r="BK190" s="28">
        <v>0</v>
      </c>
      <c r="BL190" s="28">
        <v>121.44794316709067</v>
      </c>
      <c r="BM190" s="40">
        <v>130</v>
      </c>
      <c r="BN190" s="28">
        <v>93.00028800460808</v>
      </c>
      <c r="BO190" s="28">
        <v>92.7</v>
      </c>
    </row>
    <row r="191" spans="1:67" x14ac:dyDescent="0.2">
      <c r="A191" s="29">
        <v>190</v>
      </c>
      <c r="B191" s="28">
        <v>89.936680370914985</v>
      </c>
      <c r="C191" s="65">
        <f t="shared" si="11"/>
        <v>0.8993668037091499</v>
      </c>
      <c r="D191" s="64">
        <v>62.2</v>
      </c>
      <c r="E191" s="39">
        <v>43998</v>
      </c>
      <c r="F191" s="28">
        <v>166615</v>
      </c>
      <c r="G191" s="29">
        <v>323</v>
      </c>
      <c r="H191" s="29">
        <v>47</v>
      </c>
      <c r="I191" s="3"/>
      <c r="J191" s="3"/>
      <c r="K191" s="3">
        <v>23.7</v>
      </c>
      <c r="L191" s="3">
        <f t="shared" si="9"/>
        <v>23.7</v>
      </c>
      <c r="M191" s="3">
        <f t="shared" si="8"/>
        <v>23.7</v>
      </c>
      <c r="N191" s="4">
        <v>24</v>
      </c>
      <c r="O191" s="5"/>
      <c r="P191" s="30">
        <v>29015</v>
      </c>
      <c r="Q191" s="48">
        <v>41380</v>
      </c>
      <c r="R191" s="48">
        <v>32072</v>
      </c>
      <c r="S191" s="71">
        <f t="shared" si="10"/>
        <v>19707</v>
      </c>
      <c r="T191" s="31">
        <v>-19707</v>
      </c>
      <c r="U191" s="73">
        <v>-118.27866638657984</v>
      </c>
      <c r="V191" s="62">
        <v>-130</v>
      </c>
      <c r="W191" s="8">
        <v>33</v>
      </c>
      <c r="X191" s="8">
        <v>11</v>
      </c>
      <c r="Y191" s="41">
        <v>44</v>
      </c>
      <c r="Z191" s="42">
        <v>0.26408186537826722</v>
      </c>
      <c r="AA191" s="8">
        <v>52</v>
      </c>
      <c r="AB191" s="32">
        <v>3.1209674999249767E-4</v>
      </c>
      <c r="AC191" s="43">
        <v>5427</v>
      </c>
      <c r="AD191" s="33">
        <v>3.1595493843332462E-2</v>
      </c>
      <c r="AE191" s="8"/>
      <c r="AF191" s="34">
        <v>166563</v>
      </c>
      <c r="AG191" s="35">
        <v>149848</v>
      </c>
      <c r="AH191" s="8">
        <v>2165</v>
      </c>
      <c r="AI191" s="8">
        <v>94500</v>
      </c>
      <c r="AJ191" s="8">
        <v>41308</v>
      </c>
      <c r="AK191" s="8">
        <v>2305</v>
      </c>
      <c r="AL191" s="8">
        <v>9000</v>
      </c>
      <c r="AM191" s="8">
        <v>570</v>
      </c>
      <c r="AN191" s="36">
        <v>0.89936680370914979</v>
      </c>
      <c r="AO191" s="37">
        <v>0.92500000000000004</v>
      </c>
      <c r="AP191" s="44">
        <v>-2.5633196290850258E-2</v>
      </c>
      <c r="AQ191" s="45">
        <v>0.91348664581443018</v>
      </c>
      <c r="AR191" s="8">
        <v>62.2</v>
      </c>
      <c r="AS191" s="50">
        <v>64.8</v>
      </c>
      <c r="AT191" s="50">
        <v>-2.5999999999999943</v>
      </c>
      <c r="AU191" s="28">
        <v>140278</v>
      </c>
      <c r="AV191" s="38">
        <v>0.93613528375420429</v>
      </c>
      <c r="AW191" s="38">
        <v>1.4447973946932893E-2</v>
      </c>
      <c r="AX191" s="38">
        <v>0.63063904756820244</v>
      </c>
      <c r="AY191" s="38">
        <v>0.27566600822166459</v>
      </c>
      <c r="AZ191" s="38">
        <v>1.5382254017404303E-2</v>
      </c>
      <c r="BA191" s="38">
        <v>6.0060861673162137E-2</v>
      </c>
      <c r="BB191" s="38">
        <v>3.8038545726336022E-3</v>
      </c>
      <c r="BC191" s="31">
        <v>9320.5455999999995</v>
      </c>
      <c r="BD191" s="50">
        <v>2.1143612022025837</v>
      </c>
      <c r="BE191" s="50">
        <v>2.3199999999999998</v>
      </c>
      <c r="BF191" s="50">
        <v>0.20563879779741612</v>
      </c>
      <c r="BG191" s="8"/>
      <c r="BH191" s="58">
        <v>1963</v>
      </c>
      <c r="BI191" s="58">
        <v>1904</v>
      </c>
      <c r="BJ191" s="58">
        <v>2022</v>
      </c>
      <c r="BK191" s="28">
        <v>0</v>
      </c>
      <c r="BL191" s="28">
        <v>118.27866638657984</v>
      </c>
      <c r="BM191" s="40">
        <v>130</v>
      </c>
      <c r="BN191" s="28">
        <v>89.936680370914985</v>
      </c>
      <c r="BO191" s="28">
        <v>92.5</v>
      </c>
    </row>
    <row r="192" spans="1:67" x14ac:dyDescent="0.2">
      <c r="A192" s="29">
        <v>191</v>
      </c>
      <c r="B192" s="28">
        <v>89.790049410733474</v>
      </c>
      <c r="C192" s="65">
        <f t="shared" si="11"/>
        <v>0.89790049410733475</v>
      </c>
      <c r="D192" s="64">
        <v>62</v>
      </c>
      <c r="E192" s="27">
        <v>43999</v>
      </c>
      <c r="F192" s="28">
        <v>166563</v>
      </c>
      <c r="G192" s="29">
        <v>324</v>
      </c>
      <c r="H192" s="29">
        <v>47</v>
      </c>
      <c r="I192" s="3"/>
      <c r="J192" s="3"/>
      <c r="K192" s="3">
        <v>26.2</v>
      </c>
      <c r="L192" s="3">
        <f t="shared" si="9"/>
        <v>26.2</v>
      </c>
      <c r="M192" s="3">
        <f t="shared" si="8"/>
        <v>26.2</v>
      </c>
      <c r="N192" s="4">
        <v>25</v>
      </c>
      <c r="O192" s="5"/>
      <c r="P192" s="30">
        <v>41380</v>
      </c>
      <c r="Q192" s="48">
        <v>53450</v>
      </c>
      <c r="R192" s="48">
        <v>32069</v>
      </c>
      <c r="S192" s="71">
        <f t="shared" si="10"/>
        <v>19999</v>
      </c>
      <c r="T192" s="31">
        <v>-19999</v>
      </c>
      <c r="U192" s="73">
        <v>-120.06868272065225</v>
      </c>
      <c r="V192" s="62">
        <v>-130</v>
      </c>
      <c r="W192" s="8">
        <v>35</v>
      </c>
      <c r="X192" s="8">
        <v>12</v>
      </c>
      <c r="Y192" s="41">
        <v>47</v>
      </c>
      <c r="Z192" s="42">
        <v>0.28217551316919126</v>
      </c>
      <c r="AA192" s="8">
        <v>48</v>
      </c>
      <c r="AB192" s="32">
        <v>2.8817924749193998E-4</v>
      </c>
      <c r="AC192" s="43">
        <v>5475</v>
      </c>
      <c r="AD192" s="33">
        <v>3.1874945419614005E-2</v>
      </c>
      <c r="AE192" s="8"/>
      <c r="AF192" s="34">
        <v>166515</v>
      </c>
      <c r="AG192" s="35">
        <v>149557</v>
      </c>
      <c r="AH192" s="8">
        <v>1439</v>
      </c>
      <c r="AI192" s="8">
        <v>122303</v>
      </c>
      <c r="AJ192" s="8">
        <v>13739</v>
      </c>
      <c r="AK192" s="8">
        <v>1786</v>
      </c>
      <c r="AL192" s="8">
        <v>9690</v>
      </c>
      <c r="AM192" s="8">
        <v>600</v>
      </c>
      <c r="AN192" s="36">
        <v>0.89790049410733475</v>
      </c>
      <c r="AO192" s="37">
        <v>0.92500000000000004</v>
      </c>
      <c r="AP192" s="44">
        <v>-2.7099505892665299E-2</v>
      </c>
      <c r="AQ192" s="45">
        <v>0.91054943013401279</v>
      </c>
      <c r="AR192" s="8">
        <v>62</v>
      </c>
      <c r="AS192" s="50">
        <v>64.8</v>
      </c>
      <c r="AT192" s="50">
        <v>-2.7999999999999972</v>
      </c>
      <c r="AU192" s="28">
        <v>139267</v>
      </c>
      <c r="AV192" s="38">
        <v>0.93119680121960191</v>
      </c>
      <c r="AW192" s="38">
        <v>9.6217495670547007E-3</v>
      </c>
      <c r="AX192" s="38">
        <v>0.81776847623314186</v>
      </c>
      <c r="AY192" s="38">
        <v>9.1864640237501419E-2</v>
      </c>
      <c r="AZ192" s="38">
        <v>1.194193518190389E-2</v>
      </c>
      <c r="BA192" s="38">
        <v>6.4791350455010457E-2</v>
      </c>
      <c r="BB192" s="38">
        <v>4.0118483253876449E-3</v>
      </c>
      <c r="BC192" s="31">
        <v>9272.5339999999997</v>
      </c>
      <c r="BD192" s="50">
        <v>2.1567998564362236</v>
      </c>
      <c r="BE192" s="50">
        <v>2.3199999999999998</v>
      </c>
      <c r="BF192" s="50">
        <v>0.16320014356377621</v>
      </c>
      <c r="BG192" s="8"/>
      <c r="BH192" s="58">
        <v>1963</v>
      </c>
      <c r="BI192" s="58">
        <v>1904</v>
      </c>
      <c r="BJ192" s="58">
        <v>2022</v>
      </c>
      <c r="BK192" s="28">
        <v>0</v>
      </c>
      <c r="BL192" s="28">
        <v>120.06868272065225</v>
      </c>
      <c r="BM192" s="40">
        <v>130</v>
      </c>
      <c r="BN192" s="28">
        <v>89.790049410733474</v>
      </c>
      <c r="BO192" s="28">
        <v>92.5</v>
      </c>
    </row>
    <row r="193" spans="1:67" x14ac:dyDescent="0.2">
      <c r="A193" s="29">
        <v>192</v>
      </c>
      <c r="B193" s="28">
        <v>89.60093685253581</v>
      </c>
      <c r="C193" s="65">
        <f t="shared" si="11"/>
        <v>0.89600936852535806</v>
      </c>
      <c r="D193" s="64">
        <v>61.7</v>
      </c>
      <c r="E193" s="39">
        <v>44000</v>
      </c>
      <c r="F193" s="28">
        <v>166515</v>
      </c>
      <c r="G193" s="29">
        <v>325</v>
      </c>
      <c r="H193" s="29">
        <v>47</v>
      </c>
      <c r="I193" s="3"/>
      <c r="J193" s="3"/>
      <c r="K193" s="3">
        <v>25.9</v>
      </c>
      <c r="L193" s="3">
        <f t="shared" si="9"/>
        <v>25.9</v>
      </c>
      <c r="M193" s="3">
        <f t="shared" si="8"/>
        <v>25.9</v>
      </c>
      <c r="N193" s="4">
        <v>30</v>
      </c>
      <c r="O193" s="5"/>
      <c r="P193" s="30">
        <v>53450</v>
      </c>
      <c r="Q193" s="48">
        <v>57150</v>
      </c>
      <c r="R193" s="48">
        <v>24043</v>
      </c>
      <c r="S193" s="71">
        <f t="shared" si="10"/>
        <v>20343</v>
      </c>
      <c r="T193" s="31">
        <v>-20343</v>
      </c>
      <c r="U193" s="73">
        <v>-122.16917394829295</v>
      </c>
      <c r="V193" s="62">
        <v>-130</v>
      </c>
      <c r="W193" s="8">
        <v>36</v>
      </c>
      <c r="X193" s="8">
        <v>14</v>
      </c>
      <c r="Y193" s="41">
        <v>50</v>
      </c>
      <c r="Z193" s="42">
        <v>0.30027324865627719</v>
      </c>
      <c r="AA193" s="8">
        <v>67</v>
      </c>
      <c r="AB193" s="32">
        <v>4.0236615319941147E-4</v>
      </c>
      <c r="AC193" s="43">
        <v>5542</v>
      </c>
      <c r="AD193" s="33">
        <v>3.2265013244840338E-2</v>
      </c>
      <c r="AE193" s="8"/>
      <c r="AF193" s="34">
        <v>166448</v>
      </c>
      <c r="AG193" s="35">
        <v>149199</v>
      </c>
      <c r="AH193" s="8">
        <v>1639</v>
      </c>
      <c r="AI193" s="8">
        <v>89020</v>
      </c>
      <c r="AJ193" s="8">
        <v>45339</v>
      </c>
      <c r="AK193" s="8">
        <v>1591</v>
      </c>
      <c r="AL193" s="8">
        <v>10770</v>
      </c>
      <c r="AM193" s="8">
        <v>840</v>
      </c>
      <c r="AN193" s="36">
        <v>0.89600936852535806</v>
      </c>
      <c r="AO193" s="37">
        <v>0.92500000000000004</v>
      </c>
      <c r="AP193" s="44">
        <v>-2.8990631474641981E-2</v>
      </c>
      <c r="AQ193" s="45">
        <v>0.90764012409102879</v>
      </c>
      <c r="AR193" s="8">
        <v>61.7</v>
      </c>
      <c r="AS193" s="50">
        <v>64.8</v>
      </c>
      <c r="AT193" s="50">
        <v>-3.0999999999999943</v>
      </c>
      <c r="AU193" s="28">
        <v>137589</v>
      </c>
      <c r="AV193" s="38">
        <v>0.9221844650433314</v>
      </c>
      <c r="AW193" s="38">
        <v>1.0985328319894905E-2</v>
      </c>
      <c r="AX193" s="38">
        <v>0.59665279257903869</v>
      </c>
      <c r="AY193" s="38">
        <v>0.30388273379848391</v>
      </c>
      <c r="AZ193" s="38">
        <v>1.0663610345913847E-2</v>
      </c>
      <c r="BA193" s="38">
        <v>7.2185470412000075E-2</v>
      </c>
      <c r="BB193" s="38">
        <v>5.6300645446685296E-3</v>
      </c>
      <c r="BC193" s="31">
        <v>9205.578300000001</v>
      </c>
      <c r="BD193" s="50">
        <v>2.2098557349732171</v>
      </c>
      <c r="BE193" s="50">
        <v>2.3199999999999998</v>
      </c>
      <c r="BF193" s="50">
        <v>0.11014426502678276</v>
      </c>
      <c r="BG193" s="8"/>
      <c r="BH193" s="58">
        <v>1963</v>
      </c>
      <c r="BI193" s="58">
        <v>1904</v>
      </c>
      <c r="BJ193" s="58">
        <v>2022</v>
      </c>
      <c r="BK193" s="28">
        <v>0</v>
      </c>
      <c r="BL193" s="28">
        <v>122.16917394829295</v>
      </c>
      <c r="BM193" s="40">
        <v>130</v>
      </c>
      <c r="BN193" s="28">
        <v>89.60093685253581</v>
      </c>
      <c r="BO193" s="28">
        <v>92.5</v>
      </c>
    </row>
    <row r="194" spans="1:67" x14ac:dyDescent="0.2">
      <c r="A194" s="29">
        <v>193</v>
      </c>
      <c r="B194" s="28">
        <v>92.469119484764008</v>
      </c>
      <c r="C194" s="65">
        <f t="shared" si="11"/>
        <v>0.92469119484764006</v>
      </c>
      <c r="D194" s="64">
        <v>61.4</v>
      </c>
      <c r="E194" s="27">
        <v>44001</v>
      </c>
      <c r="F194" s="28">
        <v>166448</v>
      </c>
      <c r="G194" s="29">
        <v>326</v>
      </c>
      <c r="H194" s="29">
        <v>47</v>
      </c>
      <c r="I194" s="3"/>
      <c r="J194" s="3"/>
      <c r="K194" s="3">
        <v>25.3</v>
      </c>
      <c r="L194" s="3">
        <f t="shared" si="9"/>
        <v>25.3</v>
      </c>
      <c r="M194" s="3">
        <f t="shared" ref="M194:M204" si="12">IF(L194="",M193,L194)</f>
        <v>25.3</v>
      </c>
      <c r="N194" s="4">
        <v>30</v>
      </c>
      <c r="O194" s="5"/>
      <c r="P194" s="30">
        <v>57150</v>
      </c>
      <c r="Q194" s="48">
        <v>44765</v>
      </c>
      <c r="R194" s="48">
        <v>8030</v>
      </c>
      <c r="S194" s="71">
        <f t="shared" si="10"/>
        <v>20415</v>
      </c>
      <c r="T194" s="31">
        <v>-20415</v>
      </c>
      <c r="U194" s="73">
        <v>-122.65091800442181</v>
      </c>
      <c r="V194" s="62">
        <v>-130</v>
      </c>
      <c r="W194" s="8">
        <v>35</v>
      </c>
      <c r="X194" s="8">
        <v>14</v>
      </c>
      <c r="Y194" s="41">
        <v>49</v>
      </c>
      <c r="Z194" s="42">
        <v>0.29438623473997888</v>
      </c>
      <c r="AA194" s="8">
        <v>63</v>
      </c>
      <c r="AB194" s="32">
        <v>3.7849658752282995E-4</v>
      </c>
      <c r="AC194" s="43">
        <v>5605</v>
      </c>
      <c r="AD194" s="33">
        <v>3.2631793438709866E-2</v>
      </c>
      <c r="AE194" s="8"/>
      <c r="AF194" s="34">
        <v>166385</v>
      </c>
      <c r="AG194" s="35">
        <v>153913</v>
      </c>
      <c r="AH194" s="8">
        <v>1559</v>
      </c>
      <c r="AI194" s="8">
        <v>105959</v>
      </c>
      <c r="AJ194" s="8">
        <v>32911</v>
      </c>
      <c r="AK194" s="8">
        <v>1664</v>
      </c>
      <c r="AL194" s="8">
        <v>10860</v>
      </c>
      <c r="AM194" s="8">
        <v>960</v>
      </c>
      <c r="AN194" s="36">
        <v>0.92469119484764006</v>
      </c>
      <c r="AO194" s="37">
        <v>0.92500000000000004</v>
      </c>
      <c r="AP194" s="44">
        <v>-3.0880515235998107E-4</v>
      </c>
      <c r="AQ194" s="45">
        <v>0.9093217688779911</v>
      </c>
      <c r="AR194" s="8">
        <v>61.4</v>
      </c>
      <c r="AS194" s="50">
        <v>64.8</v>
      </c>
      <c r="AT194" s="50">
        <v>-3.3999999999999986</v>
      </c>
      <c r="AU194" s="28">
        <v>142093</v>
      </c>
      <c r="AV194" s="38">
        <v>0.92320336813654469</v>
      </c>
      <c r="AW194" s="38">
        <v>1.0129098906525115E-2</v>
      </c>
      <c r="AX194" s="38">
        <v>0.6884343752639478</v>
      </c>
      <c r="AY194" s="38">
        <v>0.21382859147700325</v>
      </c>
      <c r="AZ194" s="38">
        <v>1.0811302489068499E-2</v>
      </c>
      <c r="BA194" s="38">
        <v>7.0559341965915803E-2</v>
      </c>
      <c r="BB194" s="38">
        <v>6.2372898975395193E-3</v>
      </c>
      <c r="BC194" s="31">
        <v>9450.2581999999984</v>
      </c>
      <c r="BD194" s="50">
        <v>2.1602584361134181</v>
      </c>
      <c r="BE194" s="50">
        <v>2.3199999999999998</v>
      </c>
      <c r="BF194" s="50">
        <v>0.15974156388658178</v>
      </c>
      <c r="BG194" s="8"/>
      <c r="BH194" s="58">
        <v>1963</v>
      </c>
      <c r="BI194" s="58">
        <v>1904</v>
      </c>
      <c r="BJ194" s="58">
        <v>2022</v>
      </c>
      <c r="BK194" s="28">
        <v>0</v>
      </c>
      <c r="BL194" s="28">
        <v>122.65091800442181</v>
      </c>
      <c r="BM194" s="40">
        <v>130</v>
      </c>
      <c r="BN194" s="28">
        <v>92.469119484764008</v>
      </c>
      <c r="BO194" s="28">
        <v>92.5</v>
      </c>
    </row>
    <row r="195" spans="1:67" x14ac:dyDescent="0.2">
      <c r="A195" s="29">
        <v>194</v>
      </c>
      <c r="B195" s="28">
        <v>90.68786248760405</v>
      </c>
      <c r="C195" s="65">
        <f t="shared" si="11"/>
        <v>0.90687862487604054</v>
      </c>
      <c r="D195" s="64">
        <v>61.1</v>
      </c>
      <c r="E195" s="39">
        <v>44002</v>
      </c>
      <c r="F195" s="28">
        <v>166385</v>
      </c>
      <c r="G195" s="29">
        <v>327</v>
      </c>
      <c r="H195" s="29">
        <v>47</v>
      </c>
      <c r="I195" s="3"/>
      <c r="J195" s="3"/>
      <c r="K195" s="3">
        <v>24.8</v>
      </c>
      <c r="L195" s="3">
        <f t="shared" ref="L195:L258" si="13">IF(COUNTA(I195:K195),AVERAGE(I195:K195),"")</f>
        <v>24.8</v>
      </c>
      <c r="M195" s="3">
        <f t="shared" si="12"/>
        <v>24.8</v>
      </c>
      <c r="N195" s="4">
        <v>29</v>
      </c>
      <c r="O195" s="5"/>
      <c r="P195" s="30">
        <v>44765</v>
      </c>
      <c r="Q195" s="48">
        <v>49315</v>
      </c>
      <c r="R195" s="48">
        <v>23837</v>
      </c>
      <c r="S195" s="71">
        <f t="shared" ref="S195:S258" si="14">T195*(-1)</f>
        <v>19287</v>
      </c>
      <c r="T195" s="31">
        <v>-19287</v>
      </c>
      <c r="U195" s="73">
        <v>-115.91790125311776</v>
      </c>
      <c r="V195" s="62">
        <v>-130</v>
      </c>
      <c r="W195" s="8">
        <v>35</v>
      </c>
      <c r="X195" s="8">
        <v>12</v>
      </c>
      <c r="Y195" s="41">
        <v>47</v>
      </c>
      <c r="Z195" s="42">
        <v>0.28247738678366441</v>
      </c>
      <c r="AA195" s="8">
        <v>48</v>
      </c>
      <c r="AB195" s="32">
        <v>2.8848754394927427E-4</v>
      </c>
      <c r="AC195" s="43">
        <v>5653</v>
      </c>
      <c r="AD195" s="33">
        <v>3.291124501499141E-2</v>
      </c>
      <c r="AE195" s="8"/>
      <c r="AF195" s="34">
        <v>166337</v>
      </c>
      <c r="AG195" s="35">
        <v>150891</v>
      </c>
      <c r="AH195" s="8">
        <v>1824</v>
      </c>
      <c r="AI195" s="8">
        <v>79953</v>
      </c>
      <c r="AJ195" s="8">
        <v>56610</v>
      </c>
      <c r="AK195" s="8">
        <v>1494</v>
      </c>
      <c r="AL195" s="8">
        <v>10230</v>
      </c>
      <c r="AM195" s="8">
        <v>780</v>
      </c>
      <c r="AN195" s="36">
        <v>0.90687862487604054</v>
      </c>
      <c r="AO195" s="37">
        <v>0.92500000000000004</v>
      </c>
      <c r="AP195" s="44">
        <v>-1.8121375123959504E-2</v>
      </c>
      <c r="AQ195" s="45">
        <v>0.91174079523540785</v>
      </c>
      <c r="AR195" s="8">
        <v>61.1</v>
      </c>
      <c r="AS195" s="50">
        <v>64.8</v>
      </c>
      <c r="AT195" s="50">
        <v>-3.6999999999999957</v>
      </c>
      <c r="AU195" s="28">
        <v>139881</v>
      </c>
      <c r="AV195" s="38">
        <v>0.92703342147642998</v>
      </c>
      <c r="AW195" s="38">
        <v>1.2088196115076446E-2</v>
      </c>
      <c r="AX195" s="38">
        <v>0.52987255701135261</v>
      </c>
      <c r="AY195" s="38">
        <v>0.37517148140048112</v>
      </c>
      <c r="AZ195" s="38">
        <v>9.9011869495198527E-3</v>
      </c>
      <c r="BA195" s="38">
        <v>6.7797284132254415E-2</v>
      </c>
      <c r="BB195" s="38">
        <v>5.1692943913155855E-3</v>
      </c>
      <c r="BC195" s="31">
        <v>9219.4400999999998</v>
      </c>
      <c r="BD195" s="50">
        <v>2.0919925495258656</v>
      </c>
      <c r="BE195" s="50">
        <v>2.3199999999999998</v>
      </c>
      <c r="BF195" s="50">
        <v>0.22800745047413429</v>
      </c>
      <c r="BG195" s="8"/>
      <c r="BH195" s="58">
        <v>1963</v>
      </c>
      <c r="BI195" s="58">
        <v>1904</v>
      </c>
      <c r="BJ195" s="58">
        <v>2022</v>
      </c>
      <c r="BK195" s="28">
        <v>0</v>
      </c>
      <c r="BL195" s="28">
        <v>115.91790125311776</v>
      </c>
      <c r="BM195" s="40">
        <v>130</v>
      </c>
      <c r="BN195" s="28">
        <v>90.68786248760405</v>
      </c>
      <c r="BO195" s="28">
        <v>92.5</v>
      </c>
    </row>
    <row r="196" spans="1:67" x14ac:dyDescent="0.2">
      <c r="A196" s="29">
        <v>195</v>
      </c>
      <c r="B196" s="28">
        <v>86.245393388121698</v>
      </c>
      <c r="C196" s="65">
        <f t="shared" ref="C196:C259" si="15">B196/100</f>
        <v>0.86245393388121694</v>
      </c>
      <c r="D196" s="64">
        <v>61.4</v>
      </c>
      <c r="E196" s="27">
        <v>44003</v>
      </c>
      <c r="F196" s="28">
        <v>166337</v>
      </c>
      <c r="G196" s="29">
        <v>328</v>
      </c>
      <c r="H196" s="29">
        <v>47</v>
      </c>
      <c r="I196" s="3"/>
      <c r="J196" s="3"/>
      <c r="K196" s="3">
        <v>25.3</v>
      </c>
      <c r="L196" s="3">
        <f t="shared" si="13"/>
        <v>25.3</v>
      </c>
      <c r="M196" s="3">
        <f t="shared" si="12"/>
        <v>25.3</v>
      </c>
      <c r="N196" s="4">
        <v>24</v>
      </c>
      <c r="O196" s="5"/>
      <c r="P196" s="30">
        <v>49315</v>
      </c>
      <c r="Q196" s="48">
        <v>30050</v>
      </c>
      <c r="R196" s="48"/>
      <c r="S196" s="71">
        <f t="shared" si="14"/>
        <v>19265</v>
      </c>
      <c r="T196" s="31">
        <v>-19265</v>
      </c>
      <c r="U196" s="73">
        <v>-115.81909016033714</v>
      </c>
      <c r="V196" s="62">
        <v>-130</v>
      </c>
      <c r="W196" s="8">
        <v>35</v>
      </c>
      <c r="X196" s="8">
        <v>13</v>
      </c>
      <c r="Y196" s="41">
        <v>48</v>
      </c>
      <c r="Z196" s="42">
        <v>0.28857079302861061</v>
      </c>
      <c r="AA196" s="8">
        <v>64</v>
      </c>
      <c r="AB196" s="32">
        <v>3.8476105737148079E-4</v>
      </c>
      <c r="AC196" s="43">
        <v>5717</v>
      </c>
      <c r="AD196" s="33">
        <v>3.3283847116700141E-2</v>
      </c>
      <c r="AE196" s="8"/>
      <c r="AF196" s="34">
        <v>166273</v>
      </c>
      <c r="AG196" s="35">
        <v>143458</v>
      </c>
      <c r="AH196" s="8">
        <v>1003</v>
      </c>
      <c r="AI196" s="8">
        <v>82739</v>
      </c>
      <c r="AJ196" s="8">
        <v>46855</v>
      </c>
      <c r="AK196" s="8">
        <v>1821</v>
      </c>
      <c r="AL196" s="8">
        <v>10230</v>
      </c>
      <c r="AM196" s="8">
        <v>810</v>
      </c>
      <c r="AN196" s="36">
        <v>0.86245393388121705</v>
      </c>
      <c r="AO196" s="37">
        <v>0.92500000000000004</v>
      </c>
      <c r="AP196" s="44">
        <v>-6.2546066118782995E-2</v>
      </c>
      <c r="AQ196" s="45">
        <v>0.90247189999897448</v>
      </c>
      <c r="AR196" s="8">
        <v>61.4</v>
      </c>
      <c r="AS196" s="50">
        <v>64.8</v>
      </c>
      <c r="AT196" s="50">
        <v>-3.3999999999999986</v>
      </c>
      <c r="AU196" s="28">
        <v>132418</v>
      </c>
      <c r="AV196" s="38">
        <v>0.92304367828911593</v>
      </c>
      <c r="AW196" s="38">
        <v>6.9915933583348435E-3</v>
      </c>
      <c r="AX196" s="38">
        <v>0.57674720127145229</v>
      </c>
      <c r="AY196" s="38">
        <v>0.32661127298582165</v>
      </c>
      <c r="AZ196" s="38">
        <v>1.2693610673507228E-2</v>
      </c>
      <c r="BA196" s="38">
        <v>7.1310069846226773E-2</v>
      </c>
      <c r="BB196" s="38">
        <v>5.6462518646572517E-3</v>
      </c>
      <c r="BC196" s="31">
        <v>8808.3211999999985</v>
      </c>
      <c r="BD196" s="50">
        <v>2.1871364091491126</v>
      </c>
      <c r="BE196" s="50">
        <v>2.3199999999999998</v>
      </c>
      <c r="BF196" s="50">
        <v>0.13286359085088728</v>
      </c>
      <c r="BG196" s="8"/>
      <c r="BH196" s="58">
        <v>1963</v>
      </c>
      <c r="BI196" s="58">
        <v>1904</v>
      </c>
      <c r="BJ196" s="58">
        <v>2022</v>
      </c>
      <c r="BK196" s="28">
        <v>0</v>
      </c>
      <c r="BL196" s="28">
        <v>115.81909016033714</v>
      </c>
      <c r="BM196" s="40">
        <v>130</v>
      </c>
      <c r="BN196" s="28">
        <v>86.245393388121698</v>
      </c>
      <c r="BO196" s="28">
        <v>92.5</v>
      </c>
    </row>
    <row r="197" spans="1:67" x14ac:dyDescent="0.2">
      <c r="A197" s="29">
        <v>196</v>
      </c>
      <c r="B197" s="28">
        <v>92.08410265046038</v>
      </c>
      <c r="C197" s="65">
        <f t="shared" si="15"/>
        <v>0.92084102650460375</v>
      </c>
      <c r="D197" s="64">
        <v>61.9</v>
      </c>
      <c r="E197" s="39">
        <v>44004</v>
      </c>
      <c r="F197" s="28">
        <v>166273</v>
      </c>
      <c r="G197" s="29">
        <v>329</v>
      </c>
      <c r="H197" s="29">
        <v>47</v>
      </c>
      <c r="I197" s="3"/>
      <c r="J197" s="3"/>
      <c r="K197" s="3">
        <v>27.5</v>
      </c>
      <c r="L197" s="3">
        <f t="shared" si="13"/>
        <v>27.5</v>
      </c>
      <c r="M197" s="3">
        <f t="shared" si="12"/>
        <v>27.5</v>
      </c>
      <c r="N197" s="4">
        <v>25</v>
      </c>
      <c r="O197" s="5"/>
      <c r="P197" s="30">
        <v>30050</v>
      </c>
      <c r="Q197" s="48">
        <v>42750</v>
      </c>
      <c r="R197" s="48">
        <v>32104</v>
      </c>
      <c r="S197" s="71">
        <f t="shared" si="14"/>
        <v>19404</v>
      </c>
      <c r="T197" s="31">
        <v>-19404</v>
      </c>
      <c r="U197" s="73">
        <v>-116.69964456045179</v>
      </c>
      <c r="V197" s="62">
        <v>-130</v>
      </c>
      <c r="W197" s="8">
        <v>37</v>
      </c>
      <c r="X197" s="8">
        <v>12</v>
      </c>
      <c r="Y197" s="41">
        <v>49</v>
      </c>
      <c r="Z197" s="42">
        <v>0.29469607212235299</v>
      </c>
      <c r="AA197" s="8">
        <v>48</v>
      </c>
      <c r="AB197" s="32">
        <v>2.8868186656883557E-4</v>
      </c>
      <c r="AC197" s="43">
        <v>5765</v>
      </c>
      <c r="AD197" s="33">
        <v>3.3563298692981691E-2</v>
      </c>
      <c r="AE197" s="8"/>
      <c r="AF197" s="34">
        <v>166225</v>
      </c>
      <c r="AG197" s="35">
        <v>153111</v>
      </c>
      <c r="AH197" s="8">
        <v>1275</v>
      </c>
      <c r="AI197" s="8">
        <v>111713</v>
      </c>
      <c r="AJ197" s="8">
        <v>27634</v>
      </c>
      <c r="AK197" s="8">
        <v>2289</v>
      </c>
      <c r="AL197" s="8">
        <v>9660</v>
      </c>
      <c r="AM197" s="8">
        <v>540</v>
      </c>
      <c r="AN197" s="36">
        <v>0.92084102650460387</v>
      </c>
      <c r="AO197" s="37">
        <v>0.92500000000000004</v>
      </c>
      <c r="AP197" s="44">
        <v>-4.1589734953961788E-3</v>
      </c>
      <c r="AQ197" s="45">
        <v>0.90116306377876343</v>
      </c>
      <c r="AR197" s="8">
        <v>61.9</v>
      </c>
      <c r="AS197" s="50">
        <v>64.8</v>
      </c>
      <c r="AT197" s="50">
        <v>-2.8999999999999986</v>
      </c>
      <c r="AU197" s="28">
        <v>142911</v>
      </c>
      <c r="AV197" s="38">
        <v>0.93338166428277525</v>
      </c>
      <c r="AW197" s="38">
        <v>8.3272919646530941E-3</v>
      </c>
      <c r="AX197" s="38">
        <v>0.72962099391944402</v>
      </c>
      <c r="AY197" s="38">
        <v>0.18048344011860676</v>
      </c>
      <c r="AZ197" s="38">
        <v>1.4949938280071321E-2</v>
      </c>
      <c r="BA197" s="38">
        <v>6.3091482649842268E-2</v>
      </c>
      <c r="BB197" s="38">
        <v>3.5268530673824871E-3</v>
      </c>
      <c r="BC197" s="31">
        <v>9477.5709000000006</v>
      </c>
      <c r="BD197" s="50">
        <v>2.0473600466549926</v>
      </c>
      <c r="BE197" s="50">
        <v>2.3199999999999998</v>
      </c>
      <c r="BF197" s="50">
        <v>0.27263995334500724</v>
      </c>
      <c r="BG197" s="8"/>
      <c r="BH197" s="58">
        <v>1963</v>
      </c>
      <c r="BI197" s="58">
        <v>1904</v>
      </c>
      <c r="BJ197" s="58">
        <v>2022</v>
      </c>
      <c r="BK197" s="28">
        <v>0</v>
      </c>
      <c r="BL197" s="28">
        <v>116.69964456045179</v>
      </c>
      <c r="BM197" s="40">
        <v>130</v>
      </c>
      <c r="BN197" s="28">
        <v>92.08410265046038</v>
      </c>
      <c r="BO197" s="28">
        <v>92.5</v>
      </c>
    </row>
    <row r="198" spans="1:67" x14ac:dyDescent="0.2">
      <c r="A198" s="29">
        <v>197</v>
      </c>
      <c r="B198" s="28">
        <v>91.944051737103322</v>
      </c>
      <c r="C198" s="65">
        <f t="shared" si="15"/>
        <v>0.91944051737103327</v>
      </c>
      <c r="D198" s="64">
        <v>61.8</v>
      </c>
      <c r="E198" s="27">
        <v>44005</v>
      </c>
      <c r="F198" s="28">
        <v>166225</v>
      </c>
      <c r="G198" s="29">
        <v>330</v>
      </c>
      <c r="H198" s="29">
        <v>48</v>
      </c>
      <c r="I198" s="3"/>
      <c r="J198" s="3"/>
      <c r="K198" s="3">
        <v>27.9</v>
      </c>
      <c r="L198" s="3">
        <f t="shared" si="13"/>
        <v>27.9</v>
      </c>
      <c r="M198" s="3">
        <f t="shared" si="12"/>
        <v>27.9</v>
      </c>
      <c r="N198" s="4">
        <v>24</v>
      </c>
      <c r="O198" s="5"/>
      <c r="P198" s="30">
        <v>42750</v>
      </c>
      <c r="Q198" s="48">
        <v>44875</v>
      </c>
      <c r="R198" s="48">
        <v>22026</v>
      </c>
      <c r="S198" s="71">
        <f t="shared" si="14"/>
        <v>19901</v>
      </c>
      <c r="T198" s="31">
        <v>-19901</v>
      </c>
      <c r="U198" s="73">
        <v>-119.72326665664009</v>
      </c>
      <c r="V198" s="62">
        <v>-130</v>
      </c>
      <c r="W198" s="8">
        <v>41</v>
      </c>
      <c r="X198" s="8">
        <v>11</v>
      </c>
      <c r="Y198" s="41">
        <v>52</v>
      </c>
      <c r="Z198" s="42">
        <v>0.31282899684163029</v>
      </c>
      <c r="AA198" s="8">
        <v>38</v>
      </c>
      <c r="AB198" s="32">
        <v>2.2860580538426831E-4</v>
      </c>
      <c r="AC198" s="43">
        <v>5803</v>
      </c>
      <c r="AD198" s="33">
        <v>3.3784531190871249E-2</v>
      </c>
      <c r="AE198" s="8"/>
      <c r="AF198" s="34">
        <v>166187</v>
      </c>
      <c r="AG198" s="35">
        <v>152834</v>
      </c>
      <c r="AH198" s="8">
        <v>1311</v>
      </c>
      <c r="AI198" s="8">
        <v>110301</v>
      </c>
      <c r="AJ198" s="8">
        <v>28467</v>
      </c>
      <c r="AK198" s="8">
        <v>2095</v>
      </c>
      <c r="AL198" s="8">
        <v>10000</v>
      </c>
      <c r="AM198" s="8">
        <v>660</v>
      </c>
      <c r="AN198" s="36">
        <v>0.91944051737103327</v>
      </c>
      <c r="AO198" s="37">
        <v>0.92200000000000004</v>
      </c>
      <c r="AP198" s="44">
        <v>-2.5594826289667694E-3</v>
      </c>
      <c r="AQ198" s="45">
        <v>0.90403073715903248</v>
      </c>
      <c r="AR198" s="8">
        <v>61.8</v>
      </c>
      <c r="AS198" s="50">
        <v>65</v>
      </c>
      <c r="AT198" s="50">
        <v>-3.2000000000000028</v>
      </c>
      <c r="AU198" s="28">
        <v>142174</v>
      </c>
      <c r="AV198" s="38">
        <v>0.93025112213250982</v>
      </c>
      <c r="AW198" s="38">
        <v>8.5779342292945284E-3</v>
      </c>
      <c r="AX198" s="38">
        <v>0.72170459452739577</v>
      </c>
      <c r="AY198" s="38">
        <v>0.18626091053037935</v>
      </c>
      <c r="AZ198" s="38">
        <v>1.3707682845440151E-2</v>
      </c>
      <c r="BA198" s="38">
        <v>6.5430467042673746E-2</v>
      </c>
      <c r="BB198" s="38">
        <v>4.3184108248164677E-3</v>
      </c>
      <c r="BC198" s="31">
        <v>9445.1412</v>
      </c>
      <c r="BD198" s="50">
        <v>2.107009263133091</v>
      </c>
      <c r="BE198" s="50">
        <v>2.3199999999999998</v>
      </c>
      <c r="BF198" s="50">
        <v>0.21299073686690884</v>
      </c>
      <c r="BG198" s="8"/>
      <c r="BH198" s="58">
        <v>1965</v>
      </c>
      <c r="BI198" s="58">
        <v>1906</v>
      </c>
      <c r="BJ198" s="58">
        <v>2024</v>
      </c>
      <c r="BK198" s="28">
        <v>0</v>
      </c>
      <c r="BL198" s="28">
        <v>119.72326665664009</v>
      </c>
      <c r="BM198" s="40">
        <v>130</v>
      </c>
      <c r="BN198" s="28">
        <v>91.944051737103322</v>
      </c>
      <c r="BO198" s="28">
        <v>92.2</v>
      </c>
    </row>
    <row r="199" spans="1:67" x14ac:dyDescent="0.2">
      <c r="A199" s="29">
        <v>198</v>
      </c>
      <c r="B199" s="28">
        <v>84.090211629068463</v>
      </c>
      <c r="C199" s="65">
        <f t="shared" si="15"/>
        <v>0.84090211629068468</v>
      </c>
      <c r="D199" s="64">
        <v>62.1</v>
      </c>
      <c r="E199" s="39">
        <v>44006</v>
      </c>
      <c r="F199" s="28">
        <v>166187</v>
      </c>
      <c r="G199" s="29">
        <v>331</v>
      </c>
      <c r="H199" s="29">
        <v>48</v>
      </c>
      <c r="I199" s="3"/>
      <c r="J199" s="3"/>
      <c r="K199" s="3">
        <v>29.7</v>
      </c>
      <c r="L199" s="3">
        <f t="shared" si="13"/>
        <v>29.7</v>
      </c>
      <c r="M199" s="3">
        <f t="shared" si="12"/>
        <v>29.7</v>
      </c>
      <c r="N199" s="4">
        <v>25</v>
      </c>
      <c r="O199" s="5"/>
      <c r="P199" s="30">
        <v>44875</v>
      </c>
      <c r="Q199" s="48">
        <v>26315</v>
      </c>
      <c r="R199" s="48"/>
      <c r="S199" s="71">
        <f t="shared" si="14"/>
        <v>18560</v>
      </c>
      <c r="T199" s="31">
        <v>-18560</v>
      </c>
      <c r="U199" s="73">
        <v>-111.68141912423957</v>
      </c>
      <c r="V199" s="62">
        <v>-130</v>
      </c>
      <c r="W199" s="8">
        <v>42</v>
      </c>
      <c r="X199" s="8">
        <v>15</v>
      </c>
      <c r="Y199" s="41">
        <v>57</v>
      </c>
      <c r="Z199" s="42">
        <v>0.342987116922503</v>
      </c>
      <c r="AA199" s="8">
        <v>39</v>
      </c>
      <c r="AB199" s="32">
        <v>2.3467539578908098E-4</v>
      </c>
      <c r="AC199" s="43">
        <v>5842</v>
      </c>
      <c r="AD199" s="33">
        <v>3.4011585596600002E-2</v>
      </c>
      <c r="AE199" s="8"/>
      <c r="AF199" s="34">
        <v>166148</v>
      </c>
      <c r="AG199" s="35">
        <v>139747</v>
      </c>
      <c r="AH199" s="8">
        <v>1281</v>
      </c>
      <c r="AI199" s="8">
        <v>74789</v>
      </c>
      <c r="AJ199" s="8">
        <v>52391</v>
      </c>
      <c r="AK199" s="8">
        <v>2116</v>
      </c>
      <c r="AL199" s="8">
        <v>8540</v>
      </c>
      <c r="AM199" s="8">
        <v>630</v>
      </c>
      <c r="AN199" s="36">
        <v>0.84090211629068456</v>
      </c>
      <c r="AO199" s="37">
        <v>0.92200000000000004</v>
      </c>
      <c r="AP199" s="44">
        <v>-8.1097883709315477E-2</v>
      </c>
      <c r="AQ199" s="45">
        <v>0.89588811175665384</v>
      </c>
      <c r="AR199" s="8">
        <v>62.1</v>
      </c>
      <c r="AS199" s="50">
        <v>65</v>
      </c>
      <c r="AT199" s="50">
        <v>-2.8999999999999986</v>
      </c>
      <c r="AU199" s="28">
        <v>130577</v>
      </c>
      <c r="AV199" s="38">
        <v>0.93438141784796813</v>
      </c>
      <c r="AW199" s="38">
        <v>9.1665652929937679E-3</v>
      </c>
      <c r="AX199" s="38">
        <v>0.53517427923318572</v>
      </c>
      <c r="AY199" s="38">
        <v>0.37489892448496209</v>
      </c>
      <c r="AZ199" s="38">
        <v>1.5141648836826551E-2</v>
      </c>
      <c r="BA199" s="38">
        <v>6.1110435286625117E-2</v>
      </c>
      <c r="BB199" s="38">
        <v>4.5081468654067708E-3</v>
      </c>
      <c r="BC199" s="31">
        <v>8678.288700000001</v>
      </c>
      <c r="BD199" s="50">
        <v>2.1386704961774314</v>
      </c>
      <c r="BE199" s="50">
        <v>2.3199999999999998</v>
      </c>
      <c r="BF199" s="50">
        <v>0.18132950382256841</v>
      </c>
      <c r="BG199" s="8"/>
      <c r="BH199" s="58">
        <v>1965</v>
      </c>
      <c r="BI199" s="58">
        <v>1906</v>
      </c>
      <c r="BJ199" s="58">
        <v>2024</v>
      </c>
      <c r="BK199" s="28">
        <v>0</v>
      </c>
      <c r="BL199" s="28">
        <v>111.68141912423957</v>
      </c>
      <c r="BM199" s="40">
        <v>130</v>
      </c>
      <c r="BN199" s="28">
        <v>84.090211629068463</v>
      </c>
      <c r="BO199" s="28">
        <v>92.2</v>
      </c>
    </row>
    <row r="200" spans="1:67" x14ac:dyDescent="0.2">
      <c r="A200" s="29">
        <v>199</v>
      </c>
      <c r="B200" s="28">
        <v>92.300238341719435</v>
      </c>
      <c r="C200" s="65">
        <f t="shared" si="15"/>
        <v>0.92300238341719432</v>
      </c>
      <c r="D200" s="64">
        <v>61.7</v>
      </c>
      <c r="E200" s="27">
        <v>44007</v>
      </c>
      <c r="F200" s="28">
        <v>166148</v>
      </c>
      <c r="G200" s="29">
        <v>332</v>
      </c>
      <c r="H200" s="29">
        <v>48</v>
      </c>
      <c r="I200" s="3"/>
      <c r="J200" s="3"/>
      <c r="K200" s="3">
        <v>29.7</v>
      </c>
      <c r="L200" s="3">
        <f t="shared" si="13"/>
        <v>29.7</v>
      </c>
      <c r="M200" s="3">
        <f t="shared" si="12"/>
        <v>29.7</v>
      </c>
      <c r="N200" s="4">
        <v>28</v>
      </c>
      <c r="O200" s="5"/>
      <c r="P200" s="30">
        <v>26315</v>
      </c>
      <c r="Q200" s="48">
        <v>40110</v>
      </c>
      <c r="R200" s="48">
        <v>32093</v>
      </c>
      <c r="S200" s="71">
        <f t="shared" si="14"/>
        <v>18298</v>
      </c>
      <c r="T200" s="31">
        <v>-18298</v>
      </c>
      <c r="U200" s="73">
        <v>-110.13072682186966</v>
      </c>
      <c r="V200" s="62">
        <v>-130</v>
      </c>
      <c r="W200" s="8">
        <v>41</v>
      </c>
      <c r="X200" s="8">
        <v>14</v>
      </c>
      <c r="Y200" s="41">
        <v>55</v>
      </c>
      <c r="Z200" s="42">
        <v>0.33103016587620676</v>
      </c>
      <c r="AA200" s="8">
        <v>34</v>
      </c>
      <c r="AB200" s="32">
        <v>2.0463682981438237E-4</v>
      </c>
      <c r="AC200" s="43">
        <v>5876</v>
      </c>
      <c r="AD200" s="33">
        <v>3.420953046313277E-2</v>
      </c>
      <c r="AE200" s="8"/>
      <c r="AF200" s="34">
        <v>166114</v>
      </c>
      <c r="AG200" s="35">
        <v>153355</v>
      </c>
      <c r="AH200" s="8">
        <v>1355</v>
      </c>
      <c r="AI200" s="8">
        <v>112488</v>
      </c>
      <c r="AJ200" s="8">
        <v>28663</v>
      </c>
      <c r="AK200" s="8">
        <v>2089</v>
      </c>
      <c r="AL200" s="8">
        <v>8100</v>
      </c>
      <c r="AM200" s="8">
        <v>660</v>
      </c>
      <c r="AN200" s="36">
        <v>0.92300238341719432</v>
      </c>
      <c r="AO200" s="37">
        <v>0.92200000000000004</v>
      </c>
      <c r="AP200" s="44">
        <v>1.0023834171942747E-3</v>
      </c>
      <c r="AQ200" s="45">
        <v>0.89974425674120184</v>
      </c>
      <c r="AR200" s="8">
        <v>61.7</v>
      </c>
      <c r="AS200" s="50">
        <v>65</v>
      </c>
      <c r="AT200" s="50">
        <v>-3.2999999999999972</v>
      </c>
      <c r="AU200" s="28">
        <v>144595</v>
      </c>
      <c r="AV200" s="38">
        <v>0.94287763685566173</v>
      </c>
      <c r="AW200" s="38">
        <v>8.8357079977829222E-3</v>
      </c>
      <c r="AX200" s="38">
        <v>0.73351374262332492</v>
      </c>
      <c r="AY200" s="38">
        <v>0.18690619803723388</v>
      </c>
      <c r="AZ200" s="38">
        <v>1.3621988197319943E-2</v>
      </c>
      <c r="BA200" s="38">
        <v>5.2818623455381304E-2</v>
      </c>
      <c r="BB200" s="38">
        <v>4.3037396889569956E-3</v>
      </c>
      <c r="BC200" s="31">
        <v>9462.0035000000007</v>
      </c>
      <c r="BD200" s="50">
        <v>1.9338399103318868</v>
      </c>
      <c r="BE200" s="50">
        <v>2.3199999999999998</v>
      </c>
      <c r="BF200" s="50">
        <v>0.38616008966811299</v>
      </c>
      <c r="BG200" s="8"/>
      <c r="BH200" s="58">
        <v>1965</v>
      </c>
      <c r="BI200" s="58">
        <v>1906</v>
      </c>
      <c r="BJ200" s="58">
        <v>2024</v>
      </c>
      <c r="BK200" s="28">
        <v>0</v>
      </c>
      <c r="BL200" s="28">
        <v>110.13072682186966</v>
      </c>
      <c r="BM200" s="40">
        <v>130</v>
      </c>
      <c r="BN200" s="28">
        <v>92.300238341719435</v>
      </c>
      <c r="BO200" s="28">
        <v>92.2</v>
      </c>
    </row>
    <row r="201" spans="1:67" x14ac:dyDescent="0.2">
      <c r="A201" s="29">
        <v>200</v>
      </c>
      <c r="B201" s="28">
        <v>85.938572305765916</v>
      </c>
      <c r="C201" s="65">
        <f t="shared" si="15"/>
        <v>0.85938572305765915</v>
      </c>
      <c r="D201" s="64">
        <v>61.7</v>
      </c>
      <c r="E201" s="39">
        <v>44008</v>
      </c>
      <c r="F201" s="28">
        <v>166114</v>
      </c>
      <c r="G201" s="29">
        <v>333</v>
      </c>
      <c r="H201" s="29">
        <v>48</v>
      </c>
      <c r="I201" s="3"/>
      <c r="J201" s="3"/>
      <c r="K201" s="3">
        <v>29.9</v>
      </c>
      <c r="L201" s="3">
        <f t="shared" si="13"/>
        <v>29.9</v>
      </c>
      <c r="M201" s="3">
        <f t="shared" si="12"/>
        <v>29.9</v>
      </c>
      <c r="N201" s="4"/>
      <c r="O201" s="5"/>
      <c r="P201" s="30">
        <v>40110</v>
      </c>
      <c r="Q201" s="48">
        <v>45850</v>
      </c>
      <c r="R201" s="48">
        <v>24077</v>
      </c>
      <c r="S201" s="71">
        <f t="shared" si="14"/>
        <v>18337</v>
      </c>
      <c r="T201" s="31">
        <v>-18337</v>
      </c>
      <c r="U201" s="73">
        <v>-110.38804676306633</v>
      </c>
      <c r="V201" s="62">
        <v>-130</v>
      </c>
      <c r="W201" s="8">
        <v>39</v>
      </c>
      <c r="X201" s="8">
        <v>12</v>
      </c>
      <c r="Y201" s="41">
        <v>51</v>
      </c>
      <c r="Z201" s="42">
        <v>0.30701807192650832</v>
      </c>
      <c r="AA201" s="8">
        <v>31</v>
      </c>
      <c r="AB201" s="32">
        <v>1.8661882803375996E-4</v>
      </c>
      <c r="AC201" s="43">
        <v>5907</v>
      </c>
      <c r="AD201" s="33">
        <v>3.4390009606147937E-2</v>
      </c>
      <c r="AE201" s="8"/>
      <c r="AF201" s="34">
        <v>166083</v>
      </c>
      <c r="AG201" s="35">
        <v>142756</v>
      </c>
      <c r="AH201" s="8">
        <v>1289</v>
      </c>
      <c r="AI201" s="8">
        <v>67962</v>
      </c>
      <c r="AJ201" s="8">
        <v>60189</v>
      </c>
      <c r="AK201" s="8">
        <v>1166</v>
      </c>
      <c r="AL201" s="8">
        <v>10830</v>
      </c>
      <c r="AM201" s="8">
        <v>1320</v>
      </c>
      <c r="AN201" s="36">
        <v>0.85938572305765915</v>
      </c>
      <c r="AO201" s="37">
        <v>0.92200000000000004</v>
      </c>
      <c r="AP201" s="44">
        <v>-6.2614276942340896E-2</v>
      </c>
      <c r="AQ201" s="45">
        <v>0.89041490362834763</v>
      </c>
      <c r="AR201" s="8">
        <v>61.7</v>
      </c>
      <c r="AS201" s="50">
        <v>65</v>
      </c>
      <c r="AT201" s="50">
        <v>-3.2999999999999972</v>
      </c>
      <c r="AU201" s="28">
        <v>130606</v>
      </c>
      <c r="AV201" s="38">
        <v>0.91488974193729156</v>
      </c>
      <c r="AW201" s="38">
        <v>9.0293928101095582E-3</v>
      </c>
      <c r="AX201" s="38">
        <v>0.47607105830928298</v>
      </c>
      <c r="AY201" s="38">
        <v>0.42162150802768361</v>
      </c>
      <c r="AZ201" s="38">
        <v>8.1677827902154731E-3</v>
      </c>
      <c r="BA201" s="38">
        <v>7.5863711507747483E-2</v>
      </c>
      <c r="BB201" s="38">
        <v>9.2465465549609119E-3</v>
      </c>
      <c r="BC201" s="31">
        <v>8808.0452000000005</v>
      </c>
      <c r="BD201" s="50">
        <v>2.0818467189518963</v>
      </c>
      <c r="BE201" s="50">
        <v>2.3199999999999998</v>
      </c>
      <c r="BF201" s="50">
        <v>0.23815328104810352</v>
      </c>
      <c r="BG201" s="8"/>
      <c r="BH201" s="58">
        <v>1965</v>
      </c>
      <c r="BI201" s="58">
        <v>1906</v>
      </c>
      <c r="BJ201" s="58">
        <v>2024</v>
      </c>
      <c r="BK201" s="28">
        <v>0</v>
      </c>
      <c r="BL201" s="28">
        <v>110.38804676306633</v>
      </c>
      <c r="BM201" s="40">
        <v>130</v>
      </c>
      <c r="BN201" s="28">
        <v>85.938572305765916</v>
      </c>
      <c r="BO201" s="28">
        <v>92.2</v>
      </c>
    </row>
    <row r="202" spans="1:67" x14ac:dyDescent="0.2">
      <c r="A202" s="29">
        <v>201</v>
      </c>
      <c r="B202" s="28">
        <v>88.458180548280069</v>
      </c>
      <c r="C202" s="65">
        <f t="shared" si="15"/>
        <v>0.88458180548280074</v>
      </c>
      <c r="D202" s="64">
        <v>61.3</v>
      </c>
      <c r="E202" s="27">
        <v>44009</v>
      </c>
      <c r="F202" s="28">
        <v>166083</v>
      </c>
      <c r="G202" s="29">
        <v>334</v>
      </c>
      <c r="H202" s="29">
        <v>48</v>
      </c>
      <c r="I202" s="3"/>
      <c r="J202" s="3"/>
      <c r="K202" s="3">
        <v>29.7</v>
      </c>
      <c r="L202" s="3">
        <f t="shared" si="13"/>
        <v>29.7</v>
      </c>
      <c r="M202" s="3">
        <f t="shared" si="12"/>
        <v>29.7</v>
      </c>
      <c r="N202" s="4"/>
      <c r="O202" s="5"/>
      <c r="P202" s="30">
        <v>45850</v>
      </c>
      <c r="Q202" s="48">
        <v>28990</v>
      </c>
      <c r="R202" s="48"/>
      <c r="S202" s="71">
        <f t="shared" si="14"/>
        <v>16860</v>
      </c>
      <c r="T202" s="31">
        <v>-16860</v>
      </c>
      <c r="U202" s="73">
        <v>-101.51550730658768</v>
      </c>
      <c r="V202" s="62">
        <v>-130</v>
      </c>
      <c r="W202" s="8">
        <v>39</v>
      </c>
      <c r="X202" s="8">
        <v>11</v>
      </c>
      <c r="Y202" s="41">
        <v>50</v>
      </c>
      <c r="Z202" s="42">
        <v>0.3010542921310429</v>
      </c>
      <c r="AA202" s="8">
        <v>41</v>
      </c>
      <c r="AB202" s="32">
        <v>2.468645195474552E-4</v>
      </c>
      <c r="AC202" s="43">
        <v>5948</v>
      </c>
      <c r="AD202" s="33">
        <v>3.4628707827555089E-2</v>
      </c>
      <c r="AE202" s="8"/>
      <c r="AF202" s="34">
        <v>166042</v>
      </c>
      <c r="AG202" s="35">
        <v>146914</v>
      </c>
      <c r="AH202" s="8">
        <v>1694</v>
      </c>
      <c r="AI202" s="8">
        <v>69491</v>
      </c>
      <c r="AJ202" s="8">
        <v>63599</v>
      </c>
      <c r="AK202" s="8">
        <v>1700</v>
      </c>
      <c r="AL202" s="8">
        <v>9800</v>
      </c>
      <c r="AM202" s="8">
        <v>630</v>
      </c>
      <c r="AN202" s="36">
        <v>0.88458180548280074</v>
      </c>
      <c r="AO202" s="37">
        <v>0.92200000000000004</v>
      </c>
      <c r="AP202" s="44">
        <v>-3.7418194517199299E-2</v>
      </c>
      <c r="AQ202" s="45">
        <v>0.88722964371502755</v>
      </c>
      <c r="AR202" s="8">
        <v>61.3</v>
      </c>
      <c r="AS202" s="50">
        <v>65</v>
      </c>
      <c r="AT202" s="50">
        <v>-3.7000000000000028</v>
      </c>
      <c r="AU202" s="28">
        <v>136484</v>
      </c>
      <c r="AV202" s="38">
        <v>0.92900608519269778</v>
      </c>
      <c r="AW202" s="38">
        <v>1.153055529085043E-2</v>
      </c>
      <c r="AX202" s="38">
        <v>0.47300461494479762</v>
      </c>
      <c r="AY202" s="38">
        <v>0.43289951944675115</v>
      </c>
      <c r="AZ202" s="38">
        <v>1.1571395510298541E-2</v>
      </c>
      <c r="BA202" s="38">
        <v>6.6705691765250416E-2</v>
      </c>
      <c r="BB202" s="38">
        <v>4.2882230420518124E-3</v>
      </c>
      <c r="BC202" s="31">
        <v>9005.8281999999999</v>
      </c>
      <c r="BD202" s="50">
        <v>1.8721209893832973</v>
      </c>
      <c r="BE202" s="50">
        <v>2.3199999999999998</v>
      </c>
      <c r="BF202" s="50">
        <v>0.44787901061670254</v>
      </c>
      <c r="BG202" s="8"/>
      <c r="BH202" s="58">
        <v>1965</v>
      </c>
      <c r="BI202" s="58">
        <v>1906</v>
      </c>
      <c r="BJ202" s="58">
        <v>2024</v>
      </c>
      <c r="BK202" s="28">
        <v>0</v>
      </c>
      <c r="BL202" s="28">
        <v>101.51550730658768</v>
      </c>
      <c r="BM202" s="40">
        <v>130</v>
      </c>
      <c r="BN202" s="28">
        <v>88.458180548280069</v>
      </c>
      <c r="BO202" s="28">
        <v>92.2</v>
      </c>
    </row>
    <row r="203" spans="1:67" x14ac:dyDescent="0.2">
      <c r="A203" s="29">
        <v>202</v>
      </c>
      <c r="B203" s="28">
        <v>93.072836993049961</v>
      </c>
      <c r="C203" s="65">
        <f t="shared" si="15"/>
        <v>0.93072836993049957</v>
      </c>
      <c r="D203" s="64">
        <v>61.2</v>
      </c>
      <c r="E203" s="39">
        <v>44010</v>
      </c>
      <c r="F203" s="28">
        <v>166042</v>
      </c>
      <c r="G203" s="29">
        <v>335</v>
      </c>
      <c r="H203" s="29">
        <v>48</v>
      </c>
      <c r="I203" s="3"/>
      <c r="J203" s="3"/>
      <c r="K203" s="3">
        <v>29.7</v>
      </c>
      <c r="L203" s="3">
        <f t="shared" si="13"/>
        <v>29.7</v>
      </c>
      <c r="M203" s="3">
        <f t="shared" si="12"/>
        <v>29.7</v>
      </c>
      <c r="N203" s="4"/>
      <c r="O203" s="5"/>
      <c r="P203" s="30">
        <v>28990</v>
      </c>
      <c r="Q203" s="48">
        <v>11595</v>
      </c>
      <c r="R203" s="48"/>
      <c r="S203" s="71">
        <f t="shared" si="14"/>
        <v>17395</v>
      </c>
      <c r="T203" s="31">
        <v>-17395</v>
      </c>
      <c r="U203" s="73">
        <v>-104.76265041375073</v>
      </c>
      <c r="V203" s="62">
        <v>-130</v>
      </c>
      <c r="W203" s="8">
        <v>42</v>
      </c>
      <c r="X203" s="8">
        <v>11</v>
      </c>
      <c r="Y203" s="41">
        <v>53</v>
      </c>
      <c r="Z203" s="42">
        <v>0.3191963479119741</v>
      </c>
      <c r="AA203" s="8">
        <v>28</v>
      </c>
      <c r="AB203" s="32">
        <v>1.6863203285915612E-4</v>
      </c>
      <c r="AC203" s="43">
        <v>5976</v>
      </c>
      <c r="AD203" s="33">
        <v>3.4791721247052661E-2</v>
      </c>
      <c r="AE203" s="8"/>
      <c r="AF203" s="34">
        <v>166014</v>
      </c>
      <c r="AG203" s="35">
        <v>154540</v>
      </c>
      <c r="AH203" s="8">
        <v>1821</v>
      </c>
      <c r="AI203" s="8">
        <v>68969</v>
      </c>
      <c r="AJ203" s="8">
        <v>65757</v>
      </c>
      <c r="AK203" s="8">
        <v>1063</v>
      </c>
      <c r="AL203" s="8">
        <v>16090</v>
      </c>
      <c r="AM203" s="8">
        <v>840</v>
      </c>
      <c r="AN203" s="36">
        <v>0.93072836993049957</v>
      </c>
      <c r="AO203" s="37">
        <v>0.92200000000000004</v>
      </c>
      <c r="AP203" s="44">
        <v>8.7283699304995244E-3</v>
      </c>
      <c r="AQ203" s="45">
        <v>0.89698313457921086</v>
      </c>
      <c r="AR203" s="8">
        <v>61.2</v>
      </c>
      <c r="AS203" s="50">
        <v>65</v>
      </c>
      <c r="AT203" s="50">
        <v>-3.7999999999999972</v>
      </c>
      <c r="AU203" s="28">
        <v>137610</v>
      </c>
      <c r="AV203" s="38">
        <v>0.89044907467322376</v>
      </c>
      <c r="AW203" s="38">
        <v>1.1783357059660928E-2</v>
      </c>
      <c r="AX203" s="38">
        <v>0.44628575126180925</v>
      </c>
      <c r="AY203" s="38">
        <v>0.42550148828782192</v>
      </c>
      <c r="AZ203" s="38">
        <v>6.8784780639316685E-3</v>
      </c>
      <c r="BA203" s="38">
        <v>0.1041154393684483</v>
      </c>
      <c r="BB203" s="38">
        <v>5.4354859583279408E-3</v>
      </c>
      <c r="BC203" s="31">
        <v>9457.848</v>
      </c>
      <c r="BD203" s="50">
        <v>1.8392133178710421</v>
      </c>
      <c r="BE203" s="50">
        <v>2.3199999999999998</v>
      </c>
      <c r="BF203" s="50">
        <v>0.4807866821289577</v>
      </c>
      <c r="BG203" s="8"/>
      <c r="BH203" s="58">
        <v>1965</v>
      </c>
      <c r="BI203" s="58">
        <v>1906</v>
      </c>
      <c r="BJ203" s="58">
        <v>2024</v>
      </c>
      <c r="BK203" s="28">
        <v>0</v>
      </c>
      <c r="BL203" s="28">
        <v>104.76265041375073</v>
      </c>
      <c r="BM203" s="40">
        <v>130</v>
      </c>
      <c r="BN203" s="28">
        <v>93.072836993049961</v>
      </c>
      <c r="BO203" s="28">
        <v>92.2</v>
      </c>
    </row>
    <row r="204" spans="1:67" x14ac:dyDescent="0.2">
      <c r="A204" s="29">
        <v>203</v>
      </c>
      <c r="B204" s="28">
        <v>83.878468081005224</v>
      </c>
      <c r="C204" s="65">
        <f t="shared" si="15"/>
        <v>0.8387846808100522</v>
      </c>
      <c r="D204" s="64">
        <v>61.5</v>
      </c>
      <c r="E204" s="27">
        <v>44011</v>
      </c>
      <c r="F204" s="28">
        <v>166014</v>
      </c>
      <c r="G204" s="29">
        <v>336</v>
      </c>
      <c r="H204" s="29">
        <v>48</v>
      </c>
      <c r="I204" s="3"/>
      <c r="J204" s="3"/>
      <c r="K204" s="3"/>
      <c r="L204" s="3" t="str">
        <f t="shared" si="13"/>
        <v/>
      </c>
      <c r="M204" s="3">
        <f t="shared" si="12"/>
        <v>29.7</v>
      </c>
      <c r="N204" s="4"/>
      <c r="O204" s="5"/>
      <c r="P204" s="30">
        <v>11595</v>
      </c>
      <c r="Q204" s="48">
        <v>25535</v>
      </c>
      <c r="R204" s="48">
        <v>32116</v>
      </c>
      <c r="S204" s="71">
        <f t="shared" si="14"/>
        <v>18176</v>
      </c>
      <c r="T204" s="31">
        <v>-18176</v>
      </c>
      <c r="U204" s="73">
        <v>-109.48474225065357</v>
      </c>
      <c r="V204" s="62">
        <v>-130</v>
      </c>
      <c r="W204" s="8">
        <v>34</v>
      </c>
      <c r="X204" s="8">
        <v>11</v>
      </c>
      <c r="Y204" s="41">
        <v>45</v>
      </c>
      <c r="Z204" s="42">
        <v>0.2710614767429253</v>
      </c>
      <c r="AA204" s="8">
        <v>37</v>
      </c>
      <c r="AB204" s="32">
        <v>2.2287276976640523E-4</v>
      </c>
      <c r="AC204" s="43">
        <v>6013</v>
      </c>
      <c r="AD204" s="33">
        <v>3.5007131837103016E-2</v>
      </c>
      <c r="AE204" s="8"/>
      <c r="AF204" s="34">
        <v>165977</v>
      </c>
      <c r="AG204" s="35">
        <v>139250</v>
      </c>
      <c r="AH204" s="8">
        <v>1472</v>
      </c>
      <c r="AI204" s="8">
        <v>58515</v>
      </c>
      <c r="AJ204" s="8">
        <v>67503</v>
      </c>
      <c r="AK204" s="8">
        <v>1080</v>
      </c>
      <c r="AL204" s="8">
        <v>9990</v>
      </c>
      <c r="AM204" s="8">
        <v>690</v>
      </c>
      <c r="AN204" s="36">
        <v>0.8387846808100522</v>
      </c>
      <c r="AO204" s="37">
        <v>0.92200000000000004</v>
      </c>
      <c r="AP204" s="44">
        <v>-8.3215319189947845E-2</v>
      </c>
      <c r="AQ204" s="45">
        <v>0.88526079947998926</v>
      </c>
      <c r="AR204" s="8">
        <v>61.5</v>
      </c>
      <c r="AS204" s="50">
        <v>65</v>
      </c>
      <c r="AT204" s="50">
        <v>-3.5</v>
      </c>
      <c r="AU204" s="28">
        <v>128570</v>
      </c>
      <c r="AV204" s="38">
        <v>0.92330341113105929</v>
      </c>
      <c r="AW204" s="38">
        <v>1.0570915619389587E-2</v>
      </c>
      <c r="AX204" s="38">
        <v>0.42021543985637344</v>
      </c>
      <c r="AY204" s="38">
        <v>0.48476122082585277</v>
      </c>
      <c r="AZ204" s="38">
        <v>7.7558348294434467E-3</v>
      </c>
      <c r="BA204" s="38">
        <v>7.1741472172351883E-2</v>
      </c>
      <c r="BB204" s="38">
        <v>4.9551166965888689E-3</v>
      </c>
      <c r="BC204" s="31">
        <v>8563.875</v>
      </c>
      <c r="BD204" s="50">
        <v>2.1224037015953643</v>
      </c>
      <c r="BE204" s="50">
        <v>2.3199999999999998</v>
      </c>
      <c r="BF204" s="50">
        <v>0.19759629840463555</v>
      </c>
      <c r="BG204" s="8"/>
      <c r="BH204" s="58">
        <v>1965</v>
      </c>
      <c r="BI204" s="58">
        <v>1906</v>
      </c>
      <c r="BJ204" s="58">
        <v>2024</v>
      </c>
      <c r="BK204" s="28">
        <v>0</v>
      </c>
      <c r="BL204" s="28">
        <v>109.48474225065357</v>
      </c>
      <c r="BM204" s="40">
        <v>130</v>
      </c>
      <c r="BN204" s="28">
        <v>83.878468081005224</v>
      </c>
      <c r="BO204" s="28">
        <v>92.2</v>
      </c>
    </row>
    <row r="205" spans="1:67" x14ac:dyDescent="0.2">
      <c r="A205" s="29">
        <v>204</v>
      </c>
      <c r="B205" s="28">
        <v>91.340968929429977</v>
      </c>
      <c r="C205" s="65">
        <f t="shared" si="15"/>
        <v>0.91340968929429978</v>
      </c>
      <c r="D205" s="64">
        <v>61.4</v>
      </c>
      <c r="E205" s="39">
        <v>44012</v>
      </c>
      <c r="F205" s="28">
        <v>165977</v>
      </c>
      <c r="G205" s="29">
        <v>337</v>
      </c>
      <c r="H205" s="29">
        <v>49</v>
      </c>
      <c r="I205" s="3"/>
      <c r="J205" s="3"/>
      <c r="K205" s="3"/>
      <c r="L205" s="3" t="str">
        <f t="shared" si="13"/>
        <v/>
      </c>
      <c r="M205" s="3">
        <f t="shared" ref="M205:M268" si="16">IF(L205="",M204,L205)</f>
        <v>29.7</v>
      </c>
      <c r="N205" s="4"/>
      <c r="O205" s="5"/>
      <c r="P205" s="30">
        <v>25535</v>
      </c>
      <c r="Q205" s="48">
        <v>31545</v>
      </c>
      <c r="R205" s="48">
        <v>24099</v>
      </c>
      <c r="S205" s="71">
        <f t="shared" si="14"/>
        <v>18089</v>
      </c>
      <c r="T205" s="31">
        <v>-18089</v>
      </c>
      <c r="U205" s="73">
        <v>-108.98497984660526</v>
      </c>
      <c r="V205" s="62">
        <v>-130</v>
      </c>
      <c r="W205" s="8">
        <v>37</v>
      </c>
      <c r="X205" s="8">
        <v>11</v>
      </c>
      <c r="Y205" s="41">
        <v>48</v>
      </c>
      <c r="Z205" s="42">
        <v>0.28919669592774905</v>
      </c>
      <c r="AA205" s="8">
        <v>24</v>
      </c>
      <c r="AB205" s="32">
        <v>1.4459834796387452E-4</v>
      </c>
      <c r="AC205" s="43">
        <v>6037</v>
      </c>
      <c r="AD205" s="33">
        <v>3.5146857625243791E-2</v>
      </c>
      <c r="AE205" s="8"/>
      <c r="AF205" s="34">
        <v>165953</v>
      </c>
      <c r="AG205" s="35">
        <v>151605</v>
      </c>
      <c r="AH205" s="8">
        <v>2109</v>
      </c>
      <c r="AI205" s="8">
        <v>71449</v>
      </c>
      <c r="AJ205" s="8">
        <v>65971</v>
      </c>
      <c r="AK205" s="8">
        <v>1786</v>
      </c>
      <c r="AL205" s="8">
        <v>9330</v>
      </c>
      <c r="AM205" s="8">
        <v>960</v>
      </c>
      <c r="AN205" s="36">
        <v>0.91340968929429978</v>
      </c>
      <c r="AO205" s="37">
        <v>0.92</v>
      </c>
      <c r="AP205" s="44">
        <v>-6.5903107057002641E-3</v>
      </c>
      <c r="AQ205" s="45">
        <v>0.88439925261188435</v>
      </c>
      <c r="AR205" s="8">
        <v>61.4</v>
      </c>
      <c r="AS205" s="50">
        <v>65.099999999999994</v>
      </c>
      <c r="AT205" s="50">
        <v>-3.6999999999999957</v>
      </c>
      <c r="AU205" s="28">
        <v>141315</v>
      </c>
      <c r="AV205" s="38">
        <v>0.93212624913426334</v>
      </c>
      <c r="AW205" s="38">
        <v>1.3911150687642228E-2</v>
      </c>
      <c r="AX205" s="38">
        <v>0.4712839286303222</v>
      </c>
      <c r="AY205" s="38">
        <v>0.43515055572045774</v>
      </c>
      <c r="AZ205" s="38">
        <v>1.1780614095841167E-2</v>
      </c>
      <c r="BA205" s="38">
        <v>6.1541505887009004E-2</v>
      </c>
      <c r="BB205" s="38">
        <v>6.3322449787276145E-3</v>
      </c>
      <c r="BC205" s="31">
        <v>9308.5470000000005</v>
      </c>
      <c r="BD205" s="50">
        <v>1.9432678376120354</v>
      </c>
      <c r="BE205" s="50">
        <v>2.31</v>
      </c>
      <c r="BF205" s="50">
        <v>0.36673216238796469</v>
      </c>
      <c r="BG205" s="8"/>
      <c r="BH205" s="58">
        <v>1968</v>
      </c>
      <c r="BI205" s="58">
        <v>1909</v>
      </c>
      <c r="BJ205" s="58">
        <v>2027</v>
      </c>
      <c r="BK205" s="28">
        <v>0</v>
      </c>
      <c r="BL205" s="28">
        <v>108.98497984660526</v>
      </c>
      <c r="BM205" s="40">
        <v>130</v>
      </c>
      <c r="BN205" s="28">
        <v>91.340968929429977</v>
      </c>
      <c r="BO205" s="28">
        <v>92</v>
      </c>
    </row>
    <row r="206" spans="1:67" x14ac:dyDescent="0.2">
      <c r="A206" s="29">
        <v>205</v>
      </c>
      <c r="B206" s="28">
        <v>90.094183292860038</v>
      </c>
      <c r="C206" s="65">
        <f t="shared" si="15"/>
        <v>0.90094183292860042</v>
      </c>
      <c r="D206" s="64">
        <v>61.7</v>
      </c>
      <c r="E206" s="27">
        <v>44013</v>
      </c>
      <c r="F206" s="28">
        <v>165953</v>
      </c>
      <c r="G206" s="29">
        <v>338</v>
      </c>
      <c r="H206" s="29">
        <v>49</v>
      </c>
      <c r="I206" s="3"/>
      <c r="J206" s="3"/>
      <c r="K206" s="3"/>
      <c r="L206" s="3" t="str">
        <f t="shared" si="13"/>
        <v/>
      </c>
      <c r="M206" s="3">
        <f t="shared" si="16"/>
        <v>29.7</v>
      </c>
      <c r="N206" s="4"/>
      <c r="O206" s="5"/>
      <c r="P206" s="30">
        <v>31545</v>
      </c>
      <c r="Q206" s="48">
        <v>44075</v>
      </c>
      <c r="R206" s="48">
        <v>32086</v>
      </c>
      <c r="S206" s="71">
        <f t="shared" si="14"/>
        <v>19556</v>
      </c>
      <c r="T206" s="31">
        <v>-19556</v>
      </c>
      <c r="U206" s="73">
        <v>-117.84059342102884</v>
      </c>
      <c r="V206" s="62">
        <v>-130</v>
      </c>
      <c r="W206" s="8">
        <v>38</v>
      </c>
      <c r="X206" s="8">
        <v>11</v>
      </c>
      <c r="Y206" s="41">
        <v>49</v>
      </c>
      <c r="Z206" s="42">
        <v>0.29526432182605916</v>
      </c>
      <c r="AA206" s="8">
        <v>39</v>
      </c>
      <c r="AB206" s="32">
        <v>2.3500629696359811E-4</v>
      </c>
      <c r="AC206" s="43">
        <v>6076</v>
      </c>
      <c r="AD206" s="33">
        <v>3.5373912030972551E-2</v>
      </c>
      <c r="AE206" s="8"/>
      <c r="AF206" s="34">
        <v>165914</v>
      </c>
      <c r="AG206" s="35">
        <v>149514</v>
      </c>
      <c r="AH206" s="8">
        <v>1167</v>
      </c>
      <c r="AI206" s="8">
        <v>69109</v>
      </c>
      <c r="AJ206" s="8">
        <v>66950</v>
      </c>
      <c r="AK206" s="8">
        <v>1968</v>
      </c>
      <c r="AL206" s="8">
        <v>9660</v>
      </c>
      <c r="AM206" s="8">
        <v>660</v>
      </c>
      <c r="AN206" s="36">
        <v>0.90094183292860031</v>
      </c>
      <c r="AO206" s="37">
        <v>0.92</v>
      </c>
      <c r="AP206" s="44">
        <v>-1.9058167071399734E-2</v>
      </c>
      <c r="AQ206" s="45">
        <v>0.8929763549887294</v>
      </c>
      <c r="AR206" s="8">
        <v>61.7</v>
      </c>
      <c r="AS206" s="50">
        <v>65.099999999999994</v>
      </c>
      <c r="AT206" s="50">
        <v>-3.3999999999999915</v>
      </c>
      <c r="AU206" s="28">
        <v>139194</v>
      </c>
      <c r="AV206" s="38">
        <v>0.93097636341747259</v>
      </c>
      <c r="AW206" s="38">
        <v>7.8052891368032423E-3</v>
      </c>
      <c r="AX206" s="38">
        <v>0.46222427331219818</v>
      </c>
      <c r="AY206" s="38">
        <v>0.44778415399226829</v>
      </c>
      <c r="AZ206" s="38">
        <v>1.3162646976202898E-2</v>
      </c>
      <c r="BA206" s="38">
        <v>6.4609334242947153E-2</v>
      </c>
      <c r="BB206" s="38">
        <v>4.41430233958024E-3</v>
      </c>
      <c r="BC206" s="31">
        <v>9225.0138000000006</v>
      </c>
      <c r="BD206" s="50">
        <v>2.1198884277007801</v>
      </c>
      <c r="BE206" s="50">
        <v>2.31</v>
      </c>
      <c r="BF206" s="50">
        <v>0.19011157229921993</v>
      </c>
      <c r="BG206" s="8"/>
      <c r="BH206" s="58">
        <v>1968</v>
      </c>
      <c r="BI206" s="58">
        <v>1909</v>
      </c>
      <c r="BJ206" s="58">
        <v>2027</v>
      </c>
      <c r="BK206" s="28">
        <v>0</v>
      </c>
      <c r="BL206" s="28">
        <v>117.84059342102884</v>
      </c>
      <c r="BM206" s="40">
        <v>130</v>
      </c>
      <c r="BN206" s="28">
        <v>90.094183292860038</v>
      </c>
      <c r="BO206" s="28">
        <v>92</v>
      </c>
    </row>
    <row r="207" spans="1:67" x14ac:dyDescent="0.2">
      <c r="A207" s="29">
        <v>206</v>
      </c>
      <c r="B207" s="28">
        <v>88.767674819484796</v>
      </c>
      <c r="C207" s="65">
        <f t="shared" si="15"/>
        <v>0.88767674819484799</v>
      </c>
      <c r="D207" s="64">
        <v>62.1</v>
      </c>
      <c r="E207" s="39">
        <v>44014</v>
      </c>
      <c r="F207" s="28">
        <v>165914</v>
      </c>
      <c r="G207" s="29">
        <v>339</v>
      </c>
      <c r="H207" s="29">
        <v>49</v>
      </c>
      <c r="I207" s="3"/>
      <c r="J207" s="3"/>
      <c r="K207" s="3"/>
      <c r="L207" s="3" t="str">
        <f t="shared" si="13"/>
        <v/>
      </c>
      <c r="M207" s="3">
        <f t="shared" si="16"/>
        <v>29.7</v>
      </c>
      <c r="N207" s="4"/>
      <c r="O207" s="5"/>
      <c r="P207" s="30">
        <v>44075</v>
      </c>
      <c r="Q207" s="48">
        <v>46710</v>
      </c>
      <c r="R207" s="48">
        <v>21052</v>
      </c>
      <c r="S207" s="71">
        <f t="shared" si="14"/>
        <v>18417</v>
      </c>
      <c r="T207" s="31">
        <v>-18417</v>
      </c>
      <c r="U207" s="73">
        <v>-111.00329086153067</v>
      </c>
      <c r="V207" s="62">
        <v>-130</v>
      </c>
      <c r="W207" s="8">
        <v>37</v>
      </c>
      <c r="X207" s="8">
        <v>12</v>
      </c>
      <c r="Y207" s="41">
        <v>49</v>
      </c>
      <c r="Z207" s="42">
        <v>0.29533372711163614</v>
      </c>
      <c r="AA207" s="8">
        <v>36</v>
      </c>
      <c r="AB207" s="32">
        <v>2.1697988114324288E-4</v>
      </c>
      <c r="AC207" s="43">
        <v>6112</v>
      </c>
      <c r="AD207" s="33">
        <v>3.5583500713183711E-2</v>
      </c>
      <c r="AE207" s="8"/>
      <c r="AF207" s="34">
        <v>165878</v>
      </c>
      <c r="AG207" s="35">
        <v>147278</v>
      </c>
      <c r="AH207" s="8">
        <v>1032</v>
      </c>
      <c r="AI207" s="8">
        <v>61924</v>
      </c>
      <c r="AJ207" s="8">
        <v>72431</v>
      </c>
      <c r="AK207" s="8">
        <v>1451</v>
      </c>
      <c r="AL207" s="8">
        <v>9900</v>
      </c>
      <c r="AM207" s="8">
        <v>540</v>
      </c>
      <c r="AN207" s="36">
        <v>0.88767674819484799</v>
      </c>
      <c r="AO207" s="37">
        <v>0.92</v>
      </c>
      <c r="AP207" s="44">
        <v>-3.2323251805152053E-2</v>
      </c>
      <c r="AQ207" s="45">
        <v>0.88792983567125139</v>
      </c>
      <c r="AR207" s="8">
        <v>62.1</v>
      </c>
      <c r="AS207" s="50">
        <v>65.099999999999994</v>
      </c>
      <c r="AT207" s="50">
        <v>-2.9999999999999929</v>
      </c>
      <c r="AU207" s="28">
        <v>136838</v>
      </c>
      <c r="AV207" s="38">
        <v>0.92911364901750426</v>
      </c>
      <c r="AW207" s="38">
        <v>7.0071565339018729E-3</v>
      </c>
      <c r="AX207" s="38">
        <v>0.42045655155556161</v>
      </c>
      <c r="AY207" s="38">
        <v>0.49179782452233189</v>
      </c>
      <c r="AZ207" s="38">
        <v>9.852116405708931E-3</v>
      </c>
      <c r="BA207" s="38">
        <v>6.7219815586849363E-2</v>
      </c>
      <c r="BB207" s="38">
        <v>3.6665353956463289E-3</v>
      </c>
      <c r="BC207" s="31">
        <v>9145.9638000000014</v>
      </c>
      <c r="BD207" s="50">
        <v>2.0136751470632319</v>
      </c>
      <c r="BE207" s="50">
        <v>2.31</v>
      </c>
      <c r="BF207" s="50">
        <v>0.29632485293676813</v>
      </c>
      <c r="BG207" s="8"/>
      <c r="BH207" s="58">
        <v>1968</v>
      </c>
      <c r="BI207" s="58">
        <v>1909</v>
      </c>
      <c r="BJ207" s="58">
        <v>2027</v>
      </c>
      <c r="BK207" s="28">
        <v>0</v>
      </c>
      <c r="BL207" s="28">
        <v>111.00329086153067</v>
      </c>
      <c r="BM207" s="40">
        <v>130</v>
      </c>
      <c r="BN207" s="28">
        <v>88.767674819484796</v>
      </c>
      <c r="BO207" s="28">
        <v>92</v>
      </c>
    </row>
    <row r="208" spans="1:67" x14ac:dyDescent="0.2">
      <c r="A208" s="29">
        <v>207</v>
      </c>
      <c r="B208" s="28">
        <v>49.169268980817229</v>
      </c>
      <c r="C208" s="65">
        <f t="shared" si="15"/>
        <v>0.49169268980817227</v>
      </c>
      <c r="D208" s="64">
        <v>62.4</v>
      </c>
      <c r="E208" s="27">
        <v>44015</v>
      </c>
      <c r="F208" s="28">
        <v>165878</v>
      </c>
      <c r="G208" s="29">
        <v>340</v>
      </c>
      <c r="H208" s="29">
        <v>49</v>
      </c>
      <c r="I208" s="3"/>
      <c r="J208" s="3"/>
      <c r="K208" s="3"/>
      <c r="L208" s="3" t="str">
        <f t="shared" si="13"/>
        <v/>
      </c>
      <c r="M208" s="3">
        <f t="shared" si="16"/>
        <v>29.7</v>
      </c>
      <c r="N208" s="4"/>
      <c r="O208" s="5"/>
      <c r="P208" s="30">
        <v>46710</v>
      </c>
      <c r="Q208" s="48">
        <v>46160</v>
      </c>
      <c r="R208" s="48">
        <v>19062</v>
      </c>
      <c r="S208" s="71">
        <f t="shared" si="14"/>
        <v>19612</v>
      </c>
      <c r="T208" s="31">
        <v>-19612</v>
      </c>
      <c r="U208" s="73">
        <v>-118.23147132229711</v>
      </c>
      <c r="V208" s="62">
        <v>-130</v>
      </c>
      <c r="W208" s="8">
        <v>36</v>
      </c>
      <c r="X208" s="8">
        <v>11</v>
      </c>
      <c r="Y208" s="41">
        <v>47</v>
      </c>
      <c r="Z208" s="42">
        <v>0.28334076851662066</v>
      </c>
      <c r="AA208" s="8">
        <v>41</v>
      </c>
      <c r="AB208" s="32">
        <v>2.4716960657832863E-4</v>
      </c>
      <c r="AC208" s="43">
        <v>6153</v>
      </c>
      <c r="AD208" s="33">
        <v>3.5822198934590863E-2</v>
      </c>
      <c r="AE208" s="8"/>
      <c r="AF208" s="34">
        <v>165837</v>
      </c>
      <c r="AG208" s="35">
        <v>81561</v>
      </c>
      <c r="AH208" s="8">
        <v>454</v>
      </c>
      <c r="AI208" s="8">
        <v>31597</v>
      </c>
      <c r="AJ208" s="8">
        <v>44207</v>
      </c>
      <c r="AK208" s="8">
        <v>1103</v>
      </c>
      <c r="AL208" s="8">
        <v>3900</v>
      </c>
      <c r="AM208" s="8">
        <v>300</v>
      </c>
      <c r="AN208" s="36">
        <v>0.49169268980817227</v>
      </c>
      <c r="AO208" s="37">
        <v>0.92</v>
      </c>
      <c r="AP208" s="44">
        <v>-0.42830731019182777</v>
      </c>
      <c r="AQ208" s="45">
        <v>0.83540225949275315</v>
      </c>
      <c r="AR208" s="8">
        <v>62.4</v>
      </c>
      <c r="AS208" s="50">
        <v>65.099999999999994</v>
      </c>
      <c r="AT208" s="50">
        <v>-2.6999999999999957</v>
      </c>
      <c r="AU208" s="28">
        <v>77361</v>
      </c>
      <c r="AV208" s="38">
        <v>0.94850480008827753</v>
      </c>
      <c r="AW208" s="38">
        <v>5.5663858952195288E-3</v>
      </c>
      <c r="AX208" s="38">
        <v>0.38740329324064199</v>
      </c>
      <c r="AY208" s="38">
        <v>0.54201150059464698</v>
      </c>
      <c r="AZ208" s="38">
        <v>1.3523620357769031E-2</v>
      </c>
      <c r="BA208" s="38">
        <v>4.7816971346599478E-2</v>
      </c>
      <c r="BB208" s="38">
        <v>3.6782285651230369E-3</v>
      </c>
      <c r="BC208" s="31">
        <v>5089.4063999999998</v>
      </c>
      <c r="BD208" s="50">
        <v>3.8534945843586002</v>
      </c>
      <c r="BE208" s="50">
        <v>2.31</v>
      </c>
      <c r="BF208" s="50">
        <v>-1.5434945843586001</v>
      </c>
      <c r="BG208" s="8"/>
      <c r="BH208" s="58">
        <v>1968</v>
      </c>
      <c r="BI208" s="58">
        <v>1909</v>
      </c>
      <c r="BJ208" s="58">
        <v>2027</v>
      </c>
      <c r="BK208" s="28">
        <v>0</v>
      </c>
      <c r="BL208" s="28">
        <v>118.23147132229711</v>
      </c>
      <c r="BM208" s="40">
        <v>130</v>
      </c>
      <c r="BN208" s="28">
        <v>49.169268980817229</v>
      </c>
      <c r="BO208" s="28">
        <v>92</v>
      </c>
    </row>
    <row r="209" spans="1:67" x14ac:dyDescent="0.2">
      <c r="A209" s="29">
        <v>208</v>
      </c>
      <c r="B209" s="28">
        <v>81.136899485639518</v>
      </c>
      <c r="C209" s="65">
        <f t="shared" si="15"/>
        <v>0.81136899485639513</v>
      </c>
      <c r="D209" s="64">
        <v>61.9</v>
      </c>
      <c r="E209" s="39">
        <v>44016</v>
      </c>
      <c r="F209" s="28">
        <v>165837</v>
      </c>
      <c r="G209" s="29">
        <v>341</v>
      </c>
      <c r="H209" s="29">
        <v>49</v>
      </c>
      <c r="I209" s="3"/>
      <c r="J209" s="3"/>
      <c r="K209" s="3"/>
      <c r="L209" s="3" t="str">
        <f t="shared" si="13"/>
        <v/>
      </c>
      <c r="M209" s="3">
        <f t="shared" si="16"/>
        <v>29.7</v>
      </c>
      <c r="N209" s="4"/>
      <c r="O209" s="5"/>
      <c r="P209" s="30">
        <v>46160</v>
      </c>
      <c r="Q209" s="48">
        <v>27200</v>
      </c>
      <c r="R209" s="48"/>
      <c r="S209" s="71">
        <f t="shared" si="14"/>
        <v>18960</v>
      </c>
      <c r="T209" s="31">
        <v>-18960</v>
      </c>
      <c r="U209" s="73">
        <v>-114.3291304111869</v>
      </c>
      <c r="V209" s="62">
        <v>-130</v>
      </c>
      <c r="W209" s="8">
        <v>36</v>
      </c>
      <c r="X209" s="8">
        <v>11</v>
      </c>
      <c r="Y209" s="41">
        <v>47</v>
      </c>
      <c r="Z209" s="42">
        <v>0.28341081905726706</v>
      </c>
      <c r="AA209" s="8">
        <v>36</v>
      </c>
      <c r="AB209" s="32">
        <v>2.1708062736301308E-4</v>
      </c>
      <c r="AC209" s="43">
        <v>6189</v>
      </c>
      <c r="AD209" s="33">
        <v>3.6031787616802029E-2</v>
      </c>
      <c r="AE209" s="8"/>
      <c r="AF209" s="34">
        <v>165801</v>
      </c>
      <c r="AG209" s="35">
        <v>134555</v>
      </c>
      <c r="AH209" s="8">
        <v>959</v>
      </c>
      <c r="AI209" s="8">
        <v>74768</v>
      </c>
      <c r="AJ209" s="8">
        <v>48702</v>
      </c>
      <c r="AK209" s="8">
        <v>1846</v>
      </c>
      <c r="AL209" s="8">
        <v>7500</v>
      </c>
      <c r="AM209" s="8">
        <v>780</v>
      </c>
      <c r="AN209" s="36">
        <v>0.81136899485639513</v>
      </c>
      <c r="AO209" s="37">
        <v>0.92</v>
      </c>
      <c r="AP209" s="44">
        <v>-0.10863100514360491</v>
      </c>
      <c r="AQ209" s="45">
        <v>0.82494328654612392</v>
      </c>
      <c r="AR209" s="8">
        <v>61.9</v>
      </c>
      <c r="AS209" s="50">
        <v>65.099999999999994</v>
      </c>
      <c r="AT209" s="50">
        <v>-3.1999999999999957</v>
      </c>
      <c r="AU209" s="28">
        <v>126275</v>
      </c>
      <c r="AV209" s="38">
        <v>0.93846382520159044</v>
      </c>
      <c r="AW209" s="38">
        <v>7.127197056965553E-3</v>
      </c>
      <c r="AX209" s="38">
        <v>0.55566868566757088</v>
      </c>
      <c r="AY209" s="38">
        <v>0.36194864553528294</v>
      </c>
      <c r="AZ209" s="38">
        <v>1.3719296941771023E-2</v>
      </c>
      <c r="BA209" s="38">
        <v>5.5739288766675339E-2</v>
      </c>
      <c r="BB209" s="38">
        <v>5.7968860317342353E-3</v>
      </c>
      <c r="BC209" s="31">
        <v>8328.9544999999998</v>
      </c>
      <c r="BD209" s="50">
        <v>2.2763961551236713</v>
      </c>
      <c r="BE209" s="50">
        <v>2.31</v>
      </c>
      <c r="BF209" s="50">
        <v>3.3603844876328726E-2</v>
      </c>
      <c r="BG209" s="8"/>
      <c r="BH209" s="58">
        <v>1968</v>
      </c>
      <c r="BI209" s="58">
        <v>1909</v>
      </c>
      <c r="BJ209" s="58">
        <v>2027</v>
      </c>
      <c r="BK209" s="28">
        <v>0</v>
      </c>
      <c r="BL209" s="28">
        <v>114.3291304111869</v>
      </c>
      <c r="BM209" s="40">
        <v>130</v>
      </c>
      <c r="BN209" s="28">
        <v>81.136899485639518</v>
      </c>
      <c r="BO209" s="28">
        <v>92</v>
      </c>
    </row>
    <row r="210" spans="1:67" x14ac:dyDescent="0.2">
      <c r="A210" s="29">
        <v>209</v>
      </c>
      <c r="B210" s="28">
        <v>99.07479448254233</v>
      </c>
      <c r="C210" s="65">
        <f t="shared" si="15"/>
        <v>0.99074794482542328</v>
      </c>
      <c r="D210" s="64">
        <v>62.1</v>
      </c>
      <c r="E210" s="27">
        <v>44017</v>
      </c>
      <c r="F210" s="28">
        <v>165801</v>
      </c>
      <c r="G210" s="29">
        <v>342</v>
      </c>
      <c r="H210" s="29">
        <v>49</v>
      </c>
      <c r="I210" s="3"/>
      <c r="J210" s="3"/>
      <c r="K210" s="3"/>
      <c r="L210" s="3" t="str">
        <f t="shared" si="13"/>
        <v/>
      </c>
      <c r="M210" s="3">
        <f t="shared" si="16"/>
        <v>29.7</v>
      </c>
      <c r="N210" s="4"/>
      <c r="O210" s="5"/>
      <c r="P210" s="30">
        <v>27200</v>
      </c>
      <c r="Q210" s="48">
        <v>8260</v>
      </c>
      <c r="R210" s="48"/>
      <c r="S210" s="71">
        <f t="shared" si="14"/>
        <v>18940</v>
      </c>
      <c r="T210" s="31">
        <v>-18940</v>
      </c>
      <c r="U210" s="73">
        <v>-114.23332790513929</v>
      </c>
      <c r="V210" s="62">
        <v>-130</v>
      </c>
      <c r="W210" s="8">
        <v>34</v>
      </c>
      <c r="X210" s="8">
        <v>10</v>
      </c>
      <c r="Y210" s="41">
        <v>44</v>
      </c>
      <c r="Z210" s="42">
        <v>0.26537837528121061</v>
      </c>
      <c r="AA210" s="8">
        <v>41</v>
      </c>
      <c r="AB210" s="32">
        <v>2.4728439514840078E-4</v>
      </c>
      <c r="AC210" s="43">
        <v>6230</v>
      </c>
      <c r="AD210" s="33">
        <v>3.6270485838209181E-2</v>
      </c>
      <c r="AE210" s="8"/>
      <c r="AF210" s="34">
        <v>165760</v>
      </c>
      <c r="AG210" s="35">
        <v>164267</v>
      </c>
      <c r="AH210" s="8">
        <v>1155</v>
      </c>
      <c r="AI210" s="8">
        <v>69677</v>
      </c>
      <c r="AJ210" s="8">
        <v>81667</v>
      </c>
      <c r="AK210" s="8">
        <v>1778</v>
      </c>
      <c r="AL210" s="8">
        <v>9180</v>
      </c>
      <c r="AM210" s="8">
        <v>810</v>
      </c>
      <c r="AN210" s="36">
        <v>0.99074794482542328</v>
      </c>
      <c r="AO210" s="37">
        <v>0.92</v>
      </c>
      <c r="AP210" s="44">
        <v>7.0747944825423237E-2</v>
      </c>
      <c r="AQ210" s="45">
        <v>0.83351751153111298</v>
      </c>
      <c r="AR210" s="8">
        <v>62.1</v>
      </c>
      <c r="AS210" s="50">
        <v>65.099999999999994</v>
      </c>
      <c r="AT210" s="50">
        <v>-2.9999999999999929</v>
      </c>
      <c r="AU210" s="28">
        <v>154277</v>
      </c>
      <c r="AV210" s="38">
        <v>0.93918437665507981</v>
      </c>
      <c r="AW210" s="38">
        <v>7.031235732070349E-3</v>
      </c>
      <c r="AX210" s="38">
        <v>0.42416918796836856</v>
      </c>
      <c r="AY210" s="38">
        <v>0.49716011128224169</v>
      </c>
      <c r="AZ210" s="38">
        <v>1.0823841672399203E-2</v>
      </c>
      <c r="BA210" s="38">
        <v>5.58846268574942E-2</v>
      </c>
      <c r="BB210" s="38">
        <v>4.930996487425959E-3</v>
      </c>
      <c r="BC210" s="31">
        <v>10200.980700000002</v>
      </c>
      <c r="BD210" s="50">
        <v>1.8566842303701248</v>
      </c>
      <c r="BE210" s="50">
        <v>2.31</v>
      </c>
      <c r="BF210" s="50">
        <v>0.4533157696298753</v>
      </c>
      <c r="BG210" s="8"/>
      <c r="BH210" s="58">
        <v>1968</v>
      </c>
      <c r="BI210" s="58">
        <v>1909</v>
      </c>
      <c r="BJ210" s="58">
        <v>2027</v>
      </c>
      <c r="BK210" s="28">
        <v>0</v>
      </c>
      <c r="BL210" s="28">
        <v>114.23332790513929</v>
      </c>
      <c r="BM210" s="40">
        <v>130</v>
      </c>
      <c r="BN210" s="28">
        <v>99.07479448254233</v>
      </c>
      <c r="BO210" s="28">
        <v>92</v>
      </c>
    </row>
    <row r="211" spans="1:67" x14ac:dyDescent="0.2">
      <c r="A211" s="29">
        <v>210</v>
      </c>
      <c r="B211" s="28">
        <v>106.7386583011583</v>
      </c>
      <c r="C211" s="65">
        <f t="shared" si="15"/>
        <v>1.067386583011583</v>
      </c>
      <c r="D211" s="64">
        <v>62.2</v>
      </c>
      <c r="E211" s="39">
        <v>44018</v>
      </c>
      <c r="F211" s="28">
        <v>165760</v>
      </c>
      <c r="G211" s="29">
        <v>343</v>
      </c>
      <c r="H211" s="29">
        <v>49</v>
      </c>
      <c r="I211" s="3"/>
      <c r="J211" s="3"/>
      <c r="K211" s="3">
        <v>23.7</v>
      </c>
      <c r="L211" s="3">
        <f t="shared" si="13"/>
        <v>23.7</v>
      </c>
      <c r="M211" s="3">
        <f t="shared" si="16"/>
        <v>23.7</v>
      </c>
      <c r="N211" s="4"/>
      <c r="O211" s="5"/>
      <c r="P211" s="30">
        <v>8260</v>
      </c>
      <c r="Q211" s="48">
        <v>13330</v>
      </c>
      <c r="R211" s="48">
        <v>24058</v>
      </c>
      <c r="S211" s="71">
        <f t="shared" si="14"/>
        <v>18988</v>
      </c>
      <c r="T211" s="31">
        <v>-18988</v>
      </c>
      <c r="U211" s="73">
        <v>-114.55115830115831</v>
      </c>
      <c r="V211" s="62">
        <v>-130</v>
      </c>
      <c r="W211" s="8">
        <v>34</v>
      </c>
      <c r="X211" s="8">
        <v>10</v>
      </c>
      <c r="Y211" s="41">
        <v>44</v>
      </c>
      <c r="Z211" s="42">
        <v>0.26544401544401547</v>
      </c>
      <c r="AA211" s="8">
        <v>31</v>
      </c>
      <c r="AB211" s="32">
        <v>1.8701737451737451E-4</v>
      </c>
      <c r="AC211" s="43">
        <v>6261</v>
      </c>
      <c r="AD211" s="33">
        <v>3.6450964981224347E-2</v>
      </c>
      <c r="AE211" s="8"/>
      <c r="AF211" s="34">
        <v>165729</v>
      </c>
      <c r="AG211" s="35">
        <v>176930</v>
      </c>
      <c r="AH211" s="8">
        <v>1089</v>
      </c>
      <c r="AI211" s="8">
        <v>71606</v>
      </c>
      <c r="AJ211" s="8">
        <v>92299</v>
      </c>
      <c r="AK211" s="8">
        <v>2126</v>
      </c>
      <c r="AL211" s="8">
        <v>8970</v>
      </c>
      <c r="AM211" s="8">
        <v>840</v>
      </c>
      <c r="AN211" s="36">
        <v>1.067386583011583</v>
      </c>
      <c r="AO211" s="37">
        <v>0.92</v>
      </c>
      <c r="AP211" s="44">
        <v>0.14738658301158292</v>
      </c>
      <c r="AQ211" s="45">
        <v>0.86617492613133162</v>
      </c>
      <c r="AR211" s="8">
        <v>62.2</v>
      </c>
      <c r="AS211" s="50">
        <v>65.099999999999994</v>
      </c>
      <c r="AT211" s="50">
        <v>-2.8999999999999915</v>
      </c>
      <c r="AU211" s="28">
        <v>167120</v>
      </c>
      <c r="AV211" s="38">
        <v>0.94455434352568812</v>
      </c>
      <c r="AW211" s="38">
        <v>6.1549765443960885E-3</v>
      </c>
      <c r="AX211" s="38">
        <v>0.40471372859322896</v>
      </c>
      <c r="AY211" s="38">
        <v>0.52166958684225395</v>
      </c>
      <c r="AZ211" s="38">
        <v>1.2016051545809077E-2</v>
      </c>
      <c r="BA211" s="38">
        <v>5.0698016164584865E-2</v>
      </c>
      <c r="BB211" s="38">
        <v>4.7476403097270106E-3</v>
      </c>
      <c r="BC211" s="31">
        <v>11005.046</v>
      </c>
      <c r="BD211" s="50">
        <v>1.7253903345792465</v>
      </c>
      <c r="BE211" s="50">
        <v>2.31</v>
      </c>
      <c r="BF211" s="50">
        <v>0.58460966542075354</v>
      </c>
      <c r="BG211" s="8"/>
      <c r="BH211" s="58">
        <v>1968</v>
      </c>
      <c r="BI211" s="58">
        <v>1909</v>
      </c>
      <c r="BJ211" s="58">
        <v>2027</v>
      </c>
      <c r="BK211" s="28">
        <v>0</v>
      </c>
      <c r="BL211" s="28">
        <v>114.55115830115831</v>
      </c>
      <c r="BM211" s="40">
        <v>130</v>
      </c>
      <c r="BN211" s="28">
        <v>106.7386583011583</v>
      </c>
      <c r="BO211" s="28">
        <v>92</v>
      </c>
    </row>
    <row r="212" spans="1:67" x14ac:dyDescent="0.2">
      <c r="A212" s="29">
        <v>211</v>
      </c>
      <c r="B212" s="28">
        <v>42.448213649994869</v>
      </c>
      <c r="C212" s="65">
        <f t="shared" si="15"/>
        <v>0.4244821364999487</v>
      </c>
      <c r="D212" s="64">
        <v>62.2</v>
      </c>
      <c r="E212" s="27">
        <v>44019</v>
      </c>
      <c r="F212" s="28">
        <v>165729</v>
      </c>
      <c r="G212" s="29">
        <v>344</v>
      </c>
      <c r="H212" s="29">
        <v>50</v>
      </c>
      <c r="I212" s="3"/>
      <c r="J212" s="3"/>
      <c r="K212" s="3">
        <v>23.6</v>
      </c>
      <c r="L212" s="3">
        <f t="shared" si="13"/>
        <v>23.6</v>
      </c>
      <c r="M212" s="3">
        <f t="shared" si="16"/>
        <v>23.6</v>
      </c>
      <c r="N212" s="47"/>
      <c r="O212" s="5"/>
      <c r="P212" s="30">
        <v>13330</v>
      </c>
      <c r="Q212" s="48">
        <v>18400</v>
      </c>
      <c r="R212" s="48">
        <v>24079</v>
      </c>
      <c r="S212" s="71">
        <f t="shared" si="14"/>
        <v>19009</v>
      </c>
      <c r="T212" s="31">
        <v>-19009</v>
      </c>
      <c r="U212" s="73">
        <v>-114.69929825196556</v>
      </c>
      <c r="V212" s="62">
        <v>-130</v>
      </c>
      <c r="W212" s="8">
        <v>33</v>
      </c>
      <c r="X212" s="8">
        <v>11</v>
      </c>
      <c r="Y212" s="41">
        <v>44</v>
      </c>
      <c r="Z212" s="42">
        <v>0.26549366737263846</v>
      </c>
      <c r="AA212" s="8">
        <v>59</v>
      </c>
      <c r="AB212" s="32">
        <v>3.560028721587652E-4</v>
      </c>
      <c r="AC212" s="43">
        <v>6320</v>
      </c>
      <c r="AD212" s="33">
        <v>3.6794457543737086E-2</v>
      </c>
      <c r="AE212" s="8"/>
      <c r="AF212" s="34">
        <v>165670</v>
      </c>
      <c r="AG212" s="35">
        <v>70349</v>
      </c>
      <c r="AH212" s="8">
        <v>553</v>
      </c>
      <c r="AI212" s="8">
        <v>29842</v>
      </c>
      <c r="AJ212" s="8">
        <v>36230</v>
      </c>
      <c r="AK212" s="8">
        <v>754</v>
      </c>
      <c r="AL212" s="8">
        <v>2670</v>
      </c>
      <c r="AM212" s="8">
        <v>300</v>
      </c>
      <c r="AN212" s="36">
        <v>0.4244821364999487</v>
      </c>
      <c r="AO212" s="37">
        <v>0.91700000000000004</v>
      </c>
      <c r="AP212" s="44">
        <v>-0.49251786350005133</v>
      </c>
      <c r="AQ212" s="45">
        <v>0.79632813287499571</v>
      </c>
      <c r="AR212" s="8">
        <v>62.2</v>
      </c>
      <c r="AS212" s="50">
        <v>65.3</v>
      </c>
      <c r="AT212" s="50">
        <v>-3.0999999999999943</v>
      </c>
      <c r="AU212" s="28">
        <v>67379</v>
      </c>
      <c r="AV212" s="38">
        <v>0.95778191587655825</v>
      </c>
      <c r="AW212" s="38">
        <v>7.8608082559808948E-3</v>
      </c>
      <c r="AX212" s="38">
        <v>0.42419934896018424</v>
      </c>
      <c r="AY212" s="38">
        <v>0.51500376693343186</v>
      </c>
      <c r="AZ212" s="38">
        <v>1.0717991726961293E-2</v>
      </c>
      <c r="BA212" s="38">
        <v>3.7953631181679909E-2</v>
      </c>
      <c r="BB212" s="38">
        <v>4.2644529417617877E-3</v>
      </c>
      <c r="BC212" s="31">
        <v>4375.7078000000001</v>
      </c>
      <c r="BD212" s="50">
        <v>4.3442114667711582</v>
      </c>
      <c r="BE212" s="50">
        <v>2.2999999999999998</v>
      </c>
      <c r="BF212" s="50">
        <v>-2.0442114667711584</v>
      </c>
      <c r="BG212" s="8">
        <v>1914</v>
      </c>
      <c r="BH212" s="58">
        <v>1971</v>
      </c>
      <c r="BI212" s="58">
        <v>1912</v>
      </c>
      <c r="BJ212" s="58">
        <v>2030</v>
      </c>
      <c r="BK212" s="28">
        <v>-57</v>
      </c>
      <c r="BL212" s="28">
        <v>114.69929825196556</v>
      </c>
      <c r="BM212" s="40">
        <v>130</v>
      </c>
      <c r="BN212" s="28">
        <v>42.448213649994869</v>
      </c>
      <c r="BO212" s="28">
        <v>91.7</v>
      </c>
    </row>
    <row r="213" spans="1:67" x14ac:dyDescent="0.2">
      <c r="A213" s="29">
        <v>212</v>
      </c>
      <c r="B213" s="28">
        <v>114.05565280376652</v>
      </c>
      <c r="C213" s="65">
        <f t="shared" si="15"/>
        <v>1.1405565280376653</v>
      </c>
      <c r="D213" s="64">
        <v>61.9</v>
      </c>
      <c r="E213" s="39">
        <v>44020</v>
      </c>
      <c r="F213" s="28">
        <v>165670</v>
      </c>
      <c r="G213" s="29">
        <v>345</v>
      </c>
      <c r="H213" s="29">
        <v>50</v>
      </c>
      <c r="I213" s="3"/>
      <c r="J213" s="3"/>
      <c r="K213" s="3">
        <v>23</v>
      </c>
      <c r="L213" s="3">
        <f t="shared" si="13"/>
        <v>23</v>
      </c>
      <c r="M213" s="3">
        <f t="shared" si="16"/>
        <v>23</v>
      </c>
      <c r="N213" s="4"/>
      <c r="O213" s="5"/>
      <c r="P213" s="30">
        <v>18400</v>
      </c>
      <c r="Q213" s="48">
        <v>30985</v>
      </c>
      <c r="R213" s="48">
        <v>32082</v>
      </c>
      <c r="S213" s="71">
        <f t="shared" si="14"/>
        <v>19497</v>
      </c>
      <c r="T213" s="31">
        <v>-19497</v>
      </c>
      <c r="U213" s="73">
        <v>-117.68576084988229</v>
      </c>
      <c r="V213" s="62">
        <v>-130</v>
      </c>
      <c r="W213" s="8">
        <v>33</v>
      </c>
      <c r="X213" s="8">
        <v>10</v>
      </c>
      <c r="Y213" s="41">
        <v>43</v>
      </c>
      <c r="Z213" s="42">
        <v>0.25955212168769237</v>
      </c>
      <c r="AA213" s="8">
        <v>36</v>
      </c>
      <c r="AB213" s="32">
        <v>2.1729945071527736E-4</v>
      </c>
      <c r="AC213" s="43">
        <v>6356</v>
      </c>
      <c r="AD213" s="33">
        <v>3.7004046225948245E-2</v>
      </c>
      <c r="AE213" s="8"/>
      <c r="AF213" s="34">
        <v>165634</v>
      </c>
      <c r="AG213" s="35">
        <v>188956</v>
      </c>
      <c r="AH213" s="8">
        <v>1370</v>
      </c>
      <c r="AI213" s="8">
        <v>83494</v>
      </c>
      <c r="AJ213" s="8">
        <v>87518</v>
      </c>
      <c r="AK213" s="8">
        <v>1424</v>
      </c>
      <c r="AL213" s="8">
        <v>13950</v>
      </c>
      <c r="AM213" s="8">
        <v>1200</v>
      </c>
      <c r="AN213" s="36">
        <v>1.1405565280376653</v>
      </c>
      <c r="AO213" s="37">
        <v>0.91700000000000004</v>
      </c>
      <c r="AP213" s="44">
        <v>0.22355652803766524</v>
      </c>
      <c r="AQ213" s="45">
        <v>0.83055880360486223</v>
      </c>
      <c r="AR213" s="8">
        <v>61.9</v>
      </c>
      <c r="AS213" s="50">
        <v>65.3</v>
      </c>
      <c r="AT213" s="50">
        <v>-3.3999999999999986</v>
      </c>
      <c r="AU213" s="28">
        <v>173806</v>
      </c>
      <c r="AV213" s="38">
        <v>0.91982260420415329</v>
      </c>
      <c r="AW213" s="38">
        <v>7.2503651643768922E-3</v>
      </c>
      <c r="AX213" s="38">
        <v>0.44187006498867459</v>
      </c>
      <c r="AY213" s="38">
        <v>0.46316602807002688</v>
      </c>
      <c r="AZ213" s="38">
        <v>7.5361459810749593E-3</v>
      </c>
      <c r="BA213" s="38">
        <v>7.382671098033404E-2</v>
      </c>
      <c r="BB213" s="38">
        <v>6.3506848155126059E-3</v>
      </c>
      <c r="BC213" s="31">
        <v>11696.376400000001</v>
      </c>
      <c r="BD213" s="50">
        <v>1.666926519225219</v>
      </c>
      <c r="BE213" s="50">
        <v>2.2999999999999998</v>
      </c>
      <c r="BF213" s="50">
        <v>0.63307348077478087</v>
      </c>
      <c r="BG213" s="8"/>
      <c r="BH213" s="58">
        <v>1971</v>
      </c>
      <c r="BI213" s="58">
        <v>1912</v>
      </c>
      <c r="BJ213" s="58">
        <v>2030</v>
      </c>
      <c r="BK213" s="28">
        <v>0</v>
      </c>
      <c r="BL213" s="28">
        <v>117.68576084988229</v>
      </c>
      <c r="BM213" s="40">
        <v>130</v>
      </c>
      <c r="BN213" s="28">
        <v>114.05565280376652</v>
      </c>
      <c r="BO213" s="28">
        <v>91.7</v>
      </c>
    </row>
    <row r="214" spans="1:67" x14ac:dyDescent="0.2">
      <c r="A214" s="29">
        <v>213</v>
      </c>
      <c r="B214" s="28">
        <v>92.590893174106768</v>
      </c>
      <c r="C214" s="65">
        <f t="shared" si="15"/>
        <v>0.9259089317410677</v>
      </c>
      <c r="D214" s="64">
        <v>62.5</v>
      </c>
      <c r="E214" s="27">
        <v>44021</v>
      </c>
      <c r="F214" s="28">
        <v>165634</v>
      </c>
      <c r="G214" s="29">
        <v>346</v>
      </c>
      <c r="H214" s="29">
        <v>50</v>
      </c>
      <c r="I214" s="3"/>
      <c r="J214" s="3"/>
      <c r="K214" s="3">
        <v>23.3</v>
      </c>
      <c r="L214" s="3">
        <f t="shared" si="13"/>
        <v>23.3</v>
      </c>
      <c r="M214" s="3">
        <f t="shared" si="16"/>
        <v>23.3</v>
      </c>
      <c r="N214" s="4"/>
      <c r="O214" s="5"/>
      <c r="P214" s="30">
        <v>30985</v>
      </c>
      <c r="Q214" s="48">
        <v>43305</v>
      </c>
      <c r="R214" s="48">
        <v>32108</v>
      </c>
      <c r="S214" s="71">
        <f t="shared" si="14"/>
        <v>19788</v>
      </c>
      <c r="T214" s="31">
        <v>-19788</v>
      </c>
      <c r="U214" s="73">
        <v>-119.46822512286124</v>
      </c>
      <c r="V214" s="62">
        <v>-130</v>
      </c>
      <c r="W214" s="8">
        <v>32</v>
      </c>
      <c r="X214" s="8">
        <v>10</v>
      </c>
      <c r="Y214" s="41">
        <v>42</v>
      </c>
      <c r="Z214" s="42">
        <v>0.25357112670103965</v>
      </c>
      <c r="AA214" s="8">
        <v>42</v>
      </c>
      <c r="AB214" s="32">
        <v>2.5357112670103965E-4</v>
      </c>
      <c r="AC214" s="43">
        <v>6398</v>
      </c>
      <c r="AD214" s="33">
        <v>3.72485663551946E-2</v>
      </c>
      <c r="AE214" s="8"/>
      <c r="AF214" s="34">
        <v>165592</v>
      </c>
      <c r="AG214" s="35">
        <v>153362</v>
      </c>
      <c r="AH214" s="8">
        <v>856</v>
      </c>
      <c r="AI214" s="8">
        <v>60825</v>
      </c>
      <c r="AJ214" s="8">
        <v>80435</v>
      </c>
      <c r="AK214" s="8">
        <v>2006</v>
      </c>
      <c r="AL214" s="8">
        <v>8700</v>
      </c>
      <c r="AM214" s="8">
        <v>540</v>
      </c>
      <c r="AN214" s="36">
        <v>0.9259089317410677</v>
      </c>
      <c r="AO214" s="37">
        <v>0.91700000000000004</v>
      </c>
      <c r="AP214" s="44">
        <v>8.9089317410676605E-3</v>
      </c>
      <c r="AQ214" s="45">
        <v>0.83602054411146498</v>
      </c>
      <c r="AR214" s="8">
        <v>62.5</v>
      </c>
      <c r="AS214" s="50">
        <v>65.3</v>
      </c>
      <c r="AT214" s="50">
        <v>-2.7999999999999972</v>
      </c>
      <c r="AU214" s="28">
        <v>144122</v>
      </c>
      <c r="AV214" s="38">
        <v>0.93975039449146469</v>
      </c>
      <c r="AW214" s="38">
        <v>5.5815651856392064E-3</v>
      </c>
      <c r="AX214" s="38">
        <v>0.39661063366414107</v>
      </c>
      <c r="AY214" s="38">
        <v>0.52447803236786161</v>
      </c>
      <c r="AZ214" s="38">
        <v>1.308016327382272E-2</v>
      </c>
      <c r="BA214" s="38">
        <v>5.6728524667127453E-2</v>
      </c>
      <c r="BB214" s="38">
        <v>3.5210808414079106E-3</v>
      </c>
      <c r="BC214" s="31">
        <v>9585.125</v>
      </c>
      <c r="BD214" s="50">
        <v>2.0644488204379181</v>
      </c>
      <c r="BE214" s="50">
        <v>2.2999999999999998</v>
      </c>
      <c r="BF214" s="50">
        <v>0.23555117956208171</v>
      </c>
      <c r="BG214" s="8"/>
      <c r="BH214" s="58">
        <v>1971</v>
      </c>
      <c r="BI214" s="58">
        <v>1912</v>
      </c>
      <c r="BJ214" s="58">
        <v>2030</v>
      </c>
      <c r="BK214" s="28">
        <v>0</v>
      </c>
      <c r="BL214" s="28">
        <v>119.46822512286124</v>
      </c>
      <c r="BM214" s="40">
        <v>130</v>
      </c>
      <c r="BN214" s="28">
        <v>92.590893174106768</v>
      </c>
      <c r="BO214" s="28">
        <v>91.7</v>
      </c>
    </row>
    <row r="215" spans="1:67" x14ac:dyDescent="0.2">
      <c r="A215" s="29">
        <v>214</v>
      </c>
      <c r="B215" s="28">
        <v>81.675443258128411</v>
      </c>
      <c r="C215" s="65">
        <f t="shared" si="15"/>
        <v>0.81675443258128411</v>
      </c>
      <c r="D215" s="64">
        <v>62.4</v>
      </c>
      <c r="E215" s="39">
        <v>44022</v>
      </c>
      <c r="F215" s="28">
        <v>165592</v>
      </c>
      <c r="G215" s="29">
        <v>347</v>
      </c>
      <c r="H215" s="29">
        <v>50</v>
      </c>
      <c r="I215" s="3"/>
      <c r="J215" s="3"/>
      <c r="K215" s="3">
        <v>23.8</v>
      </c>
      <c r="L215" s="3">
        <f t="shared" si="13"/>
        <v>23.8</v>
      </c>
      <c r="M215" s="3">
        <f t="shared" si="16"/>
        <v>23.8</v>
      </c>
      <c r="N215" s="4"/>
      <c r="O215" s="5"/>
      <c r="P215" s="30">
        <v>43305</v>
      </c>
      <c r="Q215" s="48">
        <v>47450</v>
      </c>
      <c r="R215" s="48">
        <v>23092</v>
      </c>
      <c r="S215" s="71">
        <f t="shared" si="14"/>
        <v>18947</v>
      </c>
      <c r="T215" s="31">
        <v>-18947</v>
      </c>
      <c r="U215" s="73">
        <v>-114.41977873327214</v>
      </c>
      <c r="V215" s="62">
        <v>-130</v>
      </c>
      <c r="W215" s="8">
        <v>32</v>
      </c>
      <c r="X215" s="8">
        <v>11</v>
      </c>
      <c r="Y215" s="41">
        <v>43</v>
      </c>
      <c r="Z215" s="42">
        <v>0.25967438040485047</v>
      </c>
      <c r="AA215" s="8">
        <v>34</v>
      </c>
      <c r="AB215" s="32">
        <v>2.0532392869220735E-4</v>
      </c>
      <c r="AC215" s="43">
        <v>6432</v>
      </c>
      <c r="AD215" s="33">
        <v>3.744651122172736E-2</v>
      </c>
      <c r="AE215" s="8"/>
      <c r="AF215" s="34">
        <v>165558</v>
      </c>
      <c r="AG215" s="35">
        <v>135248</v>
      </c>
      <c r="AH215" s="8">
        <v>723</v>
      </c>
      <c r="AI215" s="8">
        <v>69459</v>
      </c>
      <c r="AJ215" s="8">
        <v>51284</v>
      </c>
      <c r="AK215" s="8">
        <v>2742</v>
      </c>
      <c r="AL215" s="8">
        <v>10440</v>
      </c>
      <c r="AM215" s="8">
        <v>600</v>
      </c>
      <c r="AN215" s="36">
        <v>0.81675443258128411</v>
      </c>
      <c r="AO215" s="37">
        <v>0.91700000000000004</v>
      </c>
      <c r="AP215" s="44">
        <v>-0.10024556741871593</v>
      </c>
      <c r="AQ215" s="45">
        <v>0.88245793593619537</v>
      </c>
      <c r="AR215" s="8">
        <v>62.4</v>
      </c>
      <c r="AS215" s="50">
        <v>65.3</v>
      </c>
      <c r="AT215" s="50">
        <v>-2.8999999999999986</v>
      </c>
      <c r="AU215" s="28">
        <v>124208</v>
      </c>
      <c r="AV215" s="38">
        <v>0.9183721755589731</v>
      </c>
      <c r="AW215" s="38">
        <v>5.3457352419259436E-3</v>
      </c>
      <c r="AX215" s="38">
        <v>0.51356766828344969</v>
      </c>
      <c r="AY215" s="38">
        <v>0.37918490476753813</v>
      </c>
      <c r="AZ215" s="38">
        <v>2.0273867266059387E-2</v>
      </c>
      <c r="BA215" s="38">
        <v>7.7191529634449307E-2</v>
      </c>
      <c r="BB215" s="38">
        <v>4.4362948065775464E-3</v>
      </c>
      <c r="BC215" s="31">
        <v>8439.4751999999989</v>
      </c>
      <c r="BD215" s="50">
        <v>2.2450448103692517</v>
      </c>
      <c r="BE215" s="50">
        <v>2.2999999999999998</v>
      </c>
      <c r="BF215" s="50">
        <v>5.495518963074808E-2</v>
      </c>
      <c r="BG215" s="8"/>
      <c r="BH215" s="58">
        <v>1971</v>
      </c>
      <c r="BI215" s="58">
        <v>1912</v>
      </c>
      <c r="BJ215" s="58">
        <v>2030</v>
      </c>
      <c r="BK215" s="28">
        <v>0</v>
      </c>
      <c r="BL215" s="28">
        <v>114.41977873327214</v>
      </c>
      <c r="BM215" s="40">
        <v>130</v>
      </c>
      <c r="BN215" s="28">
        <v>81.675443258128411</v>
      </c>
      <c r="BO215" s="28">
        <v>91.7</v>
      </c>
    </row>
    <row r="216" spans="1:67" x14ac:dyDescent="0.2">
      <c r="A216" s="29">
        <v>215</v>
      </c>
      <c r="B216" s="28">
        <v>127.84643448217543</v>
      </c>
      <c r="C216" s="65">
        <f t="shared" si="15"/>
        <v>1.2784643448217543</v>
      </c>
      <c r="D216" s="64">
        <v>62.3</v>
      </c>
      <c r="E216" s="27">
        <v>44023</v>
      </c>
      <c r="F216" s="28">
        <v>165558</v>
      </c>
      <c r="G216" s="29">
        <v>348</v>
      </c>
      <c r="H216" s="29">
        <v>50</v>
      </c>
      <c r="I216" s="3"/>
      <c r="J216" s="3"/>
      <c r="K216" s="3">
        <v>23.9</v>
      </c>
      <c r="L216" s="3">
        <f t="shared" si="13"/>
        <v>23.9</v>
      </c>
      <c r="M216" s="3">
        <f t="shared" si="16"/>
        <v>23.9</v>
      </c>
      <c r="N216" s="4"/>
      <c r="O216" s="5"/>
      <c r="P216" s="30">
        <v>47450</v>
      </c>
      <c r="Q216" s="48">
        <v>27980</v>
      </c>
      <c r="R216" s="48"/>
      <c r="S216" s="71">
        <f t="shared" si="14"/>
        <v>19470</v>
      </c>
      <c r="T216" s="31">
        <v>-19470</v>
      </c>
      <c r="U216" s="73">
        <v>-117.60229043598014</v>
      </c>
      <c r="V216" s="62">
        <v>-130</v>
      </c>
      <c r="W216" s="8">
        <v>31</v>
      </c>
      <c r="X216" s="8">
        <v>10</v>
      </c>
      <c r="Y216" s="41">
        <v>41</v>
      </c>
      <c r="Z216" s="42">
        <v>0.24764735017335313</v>
      </c>
      <c r="AA216" s="8">
        <v>31</v>
      </c>
      <c r="AB216" s="32">
        <v>1.8724555744814507E-4</v>
      </c>
      <c r="AC216" s="43">
        <v>6463</v>
      </c>
      <c r="AD216" s="33">
        <v>3.7626990364742527E-2</v>
      </c>
      <c r="AE216" s="8"/>
      <c r="AF216" s="34">
        <v>165527</v>
      </c>
      <c r="AG216" s="35">
        <v>211660</v>
      </c>
      <c r="AH216" s="8">
        <v>1372</v>
      </c>
      <c r="AI216" s="8">
        <v>122677</v>
      </c>
      <c r="AJ216" s="8">
        <v>73419</v>
      </c>
      <c r="AK216" s="8">
        <v>3947</v>
      </c>
      <c r="AL216" s="8">
        <v>9075</v>
      </c>
      <c r="AM216" s="8">
        <v>1170</v>
      </c>
      <c r="AN216" s="36">
        <v>1.2784643448217543</v>
      </c>
      <c r="AO216" s="37">
        <v>0.91700000000000004</v>
      </c>
      <c r="AP216" s="44">
        <v>0.36146434482175427</v>
      </c>
      <c r="AQ216" s="45">
        <v>0.9491858430741037</v>
      </c>
      <c r="AR216" s="8">
        <v>62.3</v>
      </c>
      <c r="AS216" s="50">
        <v>65.3</v>
      </c>
      <c r="AT216" s="50">
        <v>-3</v>
      </c>
      <c r="AU216" s="28">
        <v>201415</v>
      </c>
      <c r="AV216" s="38">
        <v>0.95159690068978553</v>
      </c>
      <c r="AW216" s="38">
        <v>6.4820939242180853E-3</v>
      </c>
      <c r="AX216" s="38">
        <v>0.57959463290182367</v>
      </c>
      <c r="AY216" s="38">
        <v>0.34687234243598225</v>
      </c>
      <c r="AZ216" s="38">
        <v>1.8647831427761503E-2</v>
      </c>
      <c r="BA216" s="38">
        <v>4.287536615326467E-2</v>
      </c>
      <c r="BB216" s="38">
        <v>5.5277331569498255E-3</v>
      </c>
      <c r="BC216" s="31">
        <v>13186.418</v>
      </c>
      <c r="BD216" s="50">
        <v>1.4765192488210217</v>
      </c>
      <c r="BE216" s="50">
        <v>2.2999999999999998</v>
      </c>
      <c r="BF216" s="50">
        <v>0.82348075117897812</v>
      </c>
      <c r="BG216" s="8"/>
      <c r="BH216" s="58">
        <v>1971</v>
      </c>
      <c r="BI216" s="58">
        <v>1912</v>
      </c>
      <c r="BJ216" s="58">
        <v>2030</v>
      </c>
      <c r="BK216" s="28">
        <v>0</v>
      </c>
      <c r="BL216" s="28">
        <v>117.60229043598014</v>
      </c>
      <c r="BM216" s="40">
        <v>130</v>
      </c>
      <c r="BN216" s="28">
        <v>127.84643448217543</v>
      </c>
      <c r="BO216" s="28">
        <v>91.7</v>
      </c>
    </row>
    <row r="217" spans="1:67" x14ac:dyDescent="0.2">
      <c r="A217" s="29">
        <v>216</v>
      </c>
      <c r="B217" s="28">
        <v>89.292381303352315</v>
      </c>
      <c r="C217" s="65">
        <f t="shared" si="15"/>
        <v>0.89292381303352319</v>
      </c>
      <c r="D217" s="64">
        <v>62.6</v>
      </c>
      <c r="E217" s="39">
        <v>44024</v>
      </c>
      <c r="F217" s="28">
        <v>165527</v>
      </c>
      <c r="G217" s="29">
        <v>349</v>
      </c>
      <c r="H217" s="29">
        <v>50</v>
      </c>
      <c r="I217" s="3"/>
      <c r="J217" s="3"/>
      <c r="K217" s="3">
        <v>23</v>
      </c>
      <c r="L217" s="3">
        <f t="shared" si="13"/>
        <v>23</v>
      </c>
      <c r="M217" s="3">
        <f t="shared" si="16"/>
        <v>23</v>
      </c>
      <c r="N217" s="4"/>
      <c r="O217" s="5"/>
      <c r="P217" s="30">
        <v>27980</v>
      </c>
      <c r="Q217" s="48">
        <v>8810</v>
      </c>
      <c r="R217" s="48"/>
      <c r="S217" s="71">
        <f t="shared" si="14"/>
        <v>19170</v>
      </c>
      <c r="T217" s="31">
        <v>-19170</v>
      </c>
      <c r="U217" s="73">
        <v>-115.81192192210334</v>
      </c>
      <c r="V217" s="62">
        <v>-130</v>
      </c>
      <c r="W217" s="8">
        <v>31</v>
      </c>
      <c r="X217" s="8">
        <v>10</v>
      </c>
      <c r="Y217" s="41">
        <v>41</v>
      </c>
      <c r="Z217" s="42">
        <v>0.2476937297238517</v>
      </c>
      <c r="AA217" s="8">
        <v>33</v>
      </c>
      <c r="AB217" s="32">
        <v>1.9936324587529526E-4</v>
      </c>
      <c r="AC217" s="43">
        <v>6496</v>
      </c>
      <c r="AD217" s="33">
        <v>3.7819113323436092E-2</v>
      </c>
      <c r="AE217" s="8"/>
      <c r="AF217" s="34">
        <v>165494</v>
      </c>
      <c r="AG217" s="35">
        <v>147803</v>
      </c>
      <c r="AH217" s="8">
        <v>806</v>
      </c>
      <c r="AI217" s="8">
        <v>80211</v>
      </c>
      <c r="AJ217" s="8">
        <v>54341</v>
      </c>
      <c r="AK217" s="8">
        <v>2770</v>
      </c>
      <c r="AL217" s="8">
        <v>9075</v>
      </c>
      <c r="AM217" s="8">
        <v>600</v>
      </c>
      <c r="AN217" s="36">
        <v>0.89292381303352319</v>
      </c>
      <c r="AO217" s="37">
        <v>0.91700000000000004</v>
      </c>
      <c r="AP217" s="44">
        <v>-2.4076186966476842E-2</v>
      </c>
      <c r="AQ217" s="45">
        <v>0.93521096710383234</v>
      </c>
      <c r="AR217" s="8">
        <v>62.6</v>
      </c>
      <c r="AS217" s="50">
        <v>65.3</v>
      </c>
      <c r="AT217" s="50">
        <v>-2.6999999999999957</v>
      </c>
      <c r="AU217" s="28">
        <v>138128</v>
      </c>
      <c r="AV217" s="38">
        <v>0.9345412474712963</v>
      </c>
      <c r="AW217" s="38">
        <v>5.4532046034248289E-3</v>
      </c>
      <c r="AX217" s="38">
        <v>0.54268857871626419</v>
      </c>
      <c r="AY217" s="38">
        <v>0.36765830192891891</v>
      </c>
      <c r="AZ217" s="38">
        <v>1.8741162222688307E-2</v>
      </c>
      <c r="BA217" s="38">
        <v>6.1399295007543826E-2</v>
      </c>
      <c r="BB217" s="38">
        <v>4.0594575211599223E-3</v>
      </c>
      <c r="BC217" s="31">
        <v>9252.4678000000004</v>
      </c>
      <c r="BD217" s="50">
        <v>2.0718796773332189</v>
      </c>
      <c r="BE217" s="50">
        <v>2.2999999999999998</v>
      </c>
      <c r="BF217" s="50">
        <v>0.22812032266678095</v>
      </c>
      <c r="BG217" s="8"/>
      <c r="BH217" s="58">
        <v>1971</v>
      </c>
      <c r="BI217" s="58">
        <v>1912</v>
      </c>
      <c r="BJ217" s="58">
        <v>2030</v>
      </c>
      <c r="BK217" s="28">
        <v>0</v>
      </c>
      <c r="BL217" s="28">
        <v>115.81192192210334</v>
      </c>
      <c r="BM217" s="40">
        <v>130</v>
      </c>
      <c r="BN217" s="28">
        <v>89.292381303352315</v>
      </c>
      <c r="BO217" s="28">
        <v>91.7</v>
      </c>
    </row>
    <row r="218" spans="1:67" x14ac:dyDescent="0.2">
      <c r="A218" s="29">
        <v>217</v>
      </c>
      <c r="B218" s="28">
        <v>91.482470663589012</v>
      </c>
      <c r="C218" s="65">
        <f t="shared" si="15"/>
        <v>0.91482470663589011</v>
      </c>
      <c r="D218" s="64">
        <v>62.7</v>
      </c>
      <c r="E218" s="27">
        <v>44025</v>
      </c>
      <c r="F218" s="28">
        <v>165494</v>
      </c>
      <c r="G218" s="29">
        <v>350</v>
      </c>
      <c r="H218" s="29">
        <v>50</v>
      </c>
      <c r="I218" s="3"/>
      <c r="J218" s="3"/>
      <c r="K218" s="3">
        <v>23</v>
      </c>
      <c r="L218" s="3">
        <f t="shared" si="13"/>
        <v>23</v>
      </c>
      <c r="M218" s="3">
        <f t="shared" si="16"/>
        <v>23</v>
      </c>
      <c r="N218" s="4"/>
      <c r="O218" s="5"/>
      <c r="P218" s="30">
        <v>8810</v>
      </c>
      <c r="Q218" s="48">
        <v>21745</v>
      </c>
      <c r="R218" s="48">
        <v>32100</v>
      </c>
      <c r="S218" s="71">
        <f t="shared" si="14"/>
        <v>19165</v>
      </c>
      <c r="T218" s="31">
        <v>-19165</v>
      </c>
      <c r="U218" s="73">
        <v>-115.80480259103048</v>
      </c>
      <c r="V218" s="62">
        <v>-130</v>
      </c>
      <c r="W218" s="8">
        <v>30</v>
      </c>
      <c r="X218" s="8">
        <v>11</v>
      </c>
      <c r="Y218" s="41">
        <v>41</v>
      </c>
      <c r="Z218" s="42">
        <v>0.24774312059651707</v>
      </c>
      <c r="AA218" s="8">
        <v>40</v>
      </c>
      <c r="AB218" s="32">
        <v>2.4170060546001667E-4</v>
      </c>
      <c r="AC218" s="43">
        <v>6536</v>
      </c>
      <c r="AD218" s="33">
        <v>3.8051989637004048E-2</v>
      </c>
      <c r="AE218" s="8"/>
      <c r="AF218" s="34">
        <v>165454</v>
      </c>
      <c r="AG218" s="35">
        <v>151398</v>
      </c>
      <c r="AH218" s="8">
        <v>799</v>
      </c>
      <c r="AI218" s="8">
        <v>73823</v>
      </c>
      <c r="AJ218" s="8">
        <v>62591</v>
      </c>
      <c r="AK218" s="8">
        <v>2005</v>
      </c>
      <c r="AL218" s="8">
        <v>11310</v>
      </c>
      <c r="AM218" s="8">
        <v>870</v>
      </c>
      <c r="AN218" s="36">
        <v>0.91482470663589011</v>
      </c>
      <c r="AO218" s="37">
        <v>0.91700000000000004</v>
      </c>
      <c r="AP218" s="44">
        <v>-2.1752933641099315E-3</v>
      </c>
      <c r="AQ218" s="45">
        <v>0.91341641333587631</v>
      </c>
      <c r="AR218" s="8">
        <v>62.7</v>
      </c>
      <c r="AS218" s="50">
        <v>65.3</v>
      </c>
      <c r="AT218" s="50">
        <v>-2.5999999999999943</v>
      </c>
      <c r="AU218" s="28">
        <v>139218</v>
      </c>
      <c r="AV218" s="38">
        <v>0.91954979590219155</v>
      </c>
      <c r="AW218" s="38">
        <v>5.2774805479596822E-3</v>
      </c>
      <c r="AX218" s="38">
        <v>0.48760881913895826</v>
      </c>
      <c r="AY218" s="38">
        <v>0.41342025654235853</v>
      </c>
      <c r="AZ218" s="38">
        <v>1.3243239672915097E-2</v>
      </c>
      <c r="BA218" s="38">
        <v>7.4703760947964964E-2</v>
      </c>
      <c r="BB218" s="38">
        <v>5.7464431498434592E-3</v>
      </c>
      <c r="BC218" s="31">
        <v>9492.6545999999998</v>
      </c>
      <c r="BD218" s="50">
        <v>2.0189294573090231</v>
      </c>
      <c r="BE218" s="50">
        <v>2.2999999999999998</v>
      </c>
      <c r="BF218" s="50">
        <v>0.28107054269097675</v>
      </c>
      <c r="BG218" s="8"/>
      <c r="BH218" s="58">
        <v>1971</v>
      </c>
      <c r="BI218" s="58">
        <v>1912</v>
      </c>
      <c r="BJ218" s="58">
        <v>2030</v>
      </c>
      <c r="BK218" s="28">
        <v>0</v>
      </c>
      <c r="BL218" s="28">
        <v>115.80480259103048</v>
      </c>
      <c r="BM218" s="40">
        <v>130</v>
      </c>
      <c r="BN218" s="28">
        <v>91.482470663589012</v>
      </c>
      <c r="BO218" s="28">
        <v>91.7</v>
      </c>
    </row>
    <row r="219" spans="1:67" x14ac:dyDescent="0.2">
      <c r="A219" s="29">
        <v>218</v>
      </c>
      <c r="B219" s="28">
        <v>88.466280658068115</v>
      </c>
      <c r="C219" s="65">
        <f t="shared" si="15"/>
        <v>0.88466280658068119</v>
      </c>
      <c r="D219" s="64">
        <v>62.6</v>
      </c>
      <c r="E219" s="39">
        <v>44026</v>
      </c>
      <c r="F219" s="28">
        <v>165454</v>
      </c>
      <c r="G219" s="29">
        <v>351</v>
      </c>
      <c r="H219" s="29">
        <v>51</v>
      </c>
      <c r="I219" s="3"/>
      <c r="J219" s="3"/>
      <c r="K219" s="3">
        <v>23</v>
      </c>
      <c r="L219" s="3">
        <f t="shared" si="13"/>
        <v>23</v>
      </c>
      <c r="M219" s="3">
        <f t="shared" si="16"/>
        <v>23</v>
      </c>
      <c r="N219" s="4"/>
      <c r="O219" s="5"/>
      <c r="P219" s="30">
        <v>21745</v>
      </c>
      <c r="Q219" s="48">
        <v>34480</v>
      </c>
      <c r="R219" s="48">
        <v>32101</v>
      </c>
      <c r="S219" s="71">
        <f t="shared" si="14"/>
        <v>19366</v>
      </c>
      <c r="T219" s="31">
        <v>-19366</v>
      </c>
      <c r="U219" s="73">
        <v>-117.04763861858886</v>
      </c>
      <c r="V219" s="62">
        <v>-130</v>
      </c>
      <c r="W219" s="8">
        <v>31</v>
      </c>
      <c r="X219" s="8">
        <v>12</v>
      </c>
      <c r="Y219" s="41">
        <v>43</v>
      </c>
      <c r="Z219" s="42">
        <v>0.25989096667351652</v>
      </c>
      <c r="AA219" s="8">
        <v>51</v>
      </c>
      <c r="AB219" s="32">
        <v>3.0824277442672887E-4</v>
      </c>
      <c r="AC219" s="43">
        <v>6587</v>
      </c>
      <c r="AD219" s="33">
        <v>3.8348906936803193E-2</v>
      </c>
      <c r="AE219" s="8"/>
      <c r="AF219" s="34">
        <v>165403</v>
      </c>
      <c r="AG219" s="35">
        <v>146371</v>
      </c>
      <c r="AH219" s="8">
        <v>778</v>
      </c>
      <c r="AI219" s="8">
        <v>92928</v>
      </c>
      <c r="AJ219" s="8">
        <v>39903</v>
      </c>
      <c r="AK219" s="8">
        <v>1872</v>
      </c>
      <c r="AL219" s="8">
        <v>10080</v>
      </c>
      <c r="AM219" s="8">
        <v>810</v>
      </c>
      <c r="AN219" s="36">
        <v>0.88466280658068108</v>
      </c>
      <c r="AO219" s="37">
        <v>0.91500000000000004</v>
      </c>
      <c r="AP219" s="44">
        <v>-3.0337193419318953E-2</v>
      </c>
      <c r="AQ219" s="45">
        <v>0.97915650906169494</v>
      </c>
      <c r="AR219" s="8">
        <v>62.6</v>
      </c>
      <c r="AS219" s="50">
        <v>65.400000000000006</v>
      </c>
      <c r="AT219" s="50">
        <v>-2.8000000000000043</v>
      </c>
      <c r="AU219" s="28">
        <v>135481</v>
      </c>
      <c r="AV219" s="38">
        <v>0.92560001639669065</v>
      </c>
      <c r="AW219" s="38">
        <v>5.3152605365816997E-3</v>
      </c>
      <c r="AX219" s="38">
        <v>0.63487986008157349</v>
      </c>
      <c r="AY219" s="38">
        <v>0.27261547710953671</v>
      </c>
      <c r="AZ219" s="38">
        <v>1.278941866899864E-2</v>
      </c>
      <c r="BA219" s="38">
        <v>6.8866100525377297E-2</v>
      </c>
      <c r="BB219" s="38">
        <v>5.5338830779321042E-3</v>
      </c>
      <c r="BC219" s="31">
        <v>9162.8245999999999</v>
      </c>
      <c r="BD219" s="50">
        <v>2.1135404032507616</v>
      </c>
      <c r="BE219" s="50">
        <v>2.2999999999999998</v>
      </c>
      <c r="BF219" s="50">
        <v>0.18645959674923818</v>
      </c>
      <c r="BG219" s="8"/>
      <c r="BH219" s="58">
        <v>1973</v>
      </c>
      <c r="BI219" s="58">
        <v>1914</v>
      </c>
      <c r="BJ219" s="58">
        <v>2032</v>
      </c>
      <c r="BK219" s="28">
        <v>0</v>
      </c>
      <c r="BL219" s="28">
        <v>117.04763861858886</v>
      </c>
      <c r="BM219" s="40">
        <v>130</v>
      </c>
      <c r="BN219" s="28">
        <v>88.466280658068115</v>
      </c>
      <c r="BO219" s="28">
        <v>91.5</v>
      </c>
    </row>
    <row r="220" spans="1:67" x14ac:dyDescent="0.2">
      <c r="A220" s="29">
        <v>219</v>
      </c>
      <c r="B220" s="28">
        <v>89.057030404527126</v>
      </c>
      <c r="C220" s="65">
        <f t="shared" si="15"/>
        <v>0.89057030404527127</v>
      </c>
      <c r="D220" s="64">
        <v>62.6</v>
      </c>
      <c r="E220" s="27">
        <v>44027</v>
      </c>
      <c r="F220" s="28">
        <v>165403</v>
      </c>
      <c r="G220" s="29">
        <v>352</v>
      </c>
      <c r="H220" s="29">
        <v>51</v>
      </c>
      <c r="I220" s="3"/>
      <c r="J220" s="3"/>
      <c r="K220" s="3">
        <v>23.5</v>
      </c>
      <c r="L220" s="3">
        <f t="shared" si="13"/>
        <v>23.5</v>
      </c>
      <c r="M220" s="3">
        <f t="shared" si="16"/>
        <v>23.5</v>
      </c>
      <c r="N220" s="4"/>
      <c r="O220" s="5"/>
      <c r="P220" s="30">
        <v>34480</v>
      </c>
      <c r="Q220" s="48">
        <v>47080</v>
      </c>
      <c r="R220" s="48">
        <v>32114</v>
      </c>
      <c r="S220" s="71">
        <f t="shared" si="14"/>
        <v>19514</v>
      </c>
      <c r="T220" s="31">
        <v>-19514</v>
      </c>
      <c r="U220" s="73">
        <v>-117.97851308621972</v>
      </c>
      <c r="V220" s="62">
        <v>-130</v>
      </c>
      <c r="W220" s="8">
        <v>30</v>
      </c>
      <c r="X220" s="8">
        <v>11</v>
      </c>
      <c r="Y220" s="41">
        <v>41</v>
      </c>
      <c r="Z220" s="42">
        <v>0.24787942177590488</v>
      </c>
      <c r="AA220" s="8">
        <v>53</v>
      </c>
      <c r="AB220" s="32">
        <v>3.204294964420234E-4</v>
      </c>
      <c r="AC220" s="43">
        <v>6640</v>
      </c>
      <c r="AD220" s="33">
        <v>3.8657468052280736E-2</v>
      </c>
      <c r="AE220" s="8"/>
      <c r="AF220" s="34">
        <v>165350</v>
      </c>
      <c r="AG220" s="35">
        <v>147303</v>
      </c>
      <c r="AH220" s="8">
        <v>917</v>
      </c>
      <c r="AI220" s="8">
        <v>99744</v>
      </c>
      <c r="AJ220" s="8">
        <v>34020</v>
      </c>
      <c r="AK220" s="8">
        <v>1642</v>
      </c>
      <c r="AL220" s="8">
        <v>9690</v>
      </c>
      <c r="AM220" s="8">
        <v>1290</v>
      </c>
      <c r="AN220" s="36">
        <v>0.89057030404527127</v>
      </c>
      <c r="AO220" s="37">
        <v>0.91500000000000004</v>
      </c>
      <c r="AP220" s="44">
        <v>-2.442969595472877E-2</v>
      </c>
      <c r="AQ220" s="45">
        <v>0.94344419134849589</v>
      </c>
      <c r="AR220" s="8">
        <v>62.6</v>
      </c>
      <c r="AS220" s="50">
        <v>65.400000000000006</v>
      </c>
      <c r="AT220" s="50">
        <v>-2.8000000000000043</v>
      </c>
      <c r="AU220" s="28">
        <v>136323</v>
      </c>
      <c r="AV220" s="38">
        <v>0.92545976660353146</v>
      </c>
      <c r="AW220" s="38">
        <v>6.2252635723644457E-3</v>
      </c>
      <c r="AX220" s="38">
        <v>0.67713488523655319</v>
      </c>
      <c r="AY220" s="38">
        <v>0.23095252642512373</v>
      </c>
      <c r="AZ220" s="38">
        <v>1.1147091369490098E-2</v>
      </c>
      <c r="BA220" s="38">
        <v>6.5782774281582856E-2</v>
      </c>
      <c r="BB220" s="38">
        <v>8.7574591148856431E-3</v>
      </c>
      <c r="BC220" s="31">
        <v>9221.1678000000011</v>
      </c>
      <c r="BD220" s="50">
        <v>2.1162178612561413</v>
      </c>
      <c r="BE220" s="50">
        <v>2.2999999999999998</v>
      </c>
      <c r="BF220" s="50">
        <v>0.18378213874385851</v>
      </c>
      <c r="BG220" s="8"/>
      <c r="BH220" s="58">
        <v>1973</v>
      </c>
      <c r="BI220" s="58">
        <v>1914</v>
      </c>
      <c r="BJ220" s="58">
        <v>2032</v>
      </c>
      <c r="BK220" s="28">
        <v>0</v>
      </c>
      <c r="BL220" s="28">
        <v>117.97851308621972</v>
      </c>
      <c r="BM220" s="40">
        <v>130</v>
      </c>
      <c r="BN220" s="28">
        <v>89.057030404527126</v>
      </c>
      <c r="BO220" s="28">
        <v>91.5</v>
      </c>
    </row>
    <row r="221" spans="1:67" x14ac:dyDescent="0.2">
      <c r="A221" s="29">
        <v>220</v>
      </c>
      <c r="B221" s="28">
        <v>86.50559419413365</v>
      </c>
      <c r="C221" s="65">
        <f t="shared" si="15"/>
        <v>0.8650559419413365</v>
      </c>
      <c r="D221" s="64">
        <v>62.6</v>
      </c>
      <c r="E221" s="39">
        <v>44028</v>
      </c>
      <c r="F221" s="28">
        <v>165350</v>
      </c>
      <c r="G221" s="29">
        <v>353</v>
      </c>
      <c r="H221" s="29">
        <v>51</v>
      </c>
      <c r="I221" s="3"/>
      <c r="J221" s="3"/>
      <c r="K221" s="3">
        <v>23</v>
      </c>
      <c r="L221" s="3">
        <f t="shared" si="13"/>
        <v>23</v>
      </c>
      <c r="M221" s="3">
        <f t="shared" si="16"/>
        <v>23</v>
      </c>
      <c r="N221" s="4"/>
      <c r="O221" s="5"/>
      <c r="P221" s="30">
        <v>47080</v>
      </c>
      <c r="Q221" s="48">
        <v>45010</v>
      </c>
      <c r="R221" s="48">
        <v>17049</v>
      </c>
      <c r="S221" s="71">
        <f t="shared" si="14"/>
        <v>19119</v>
      </c>
      <c r="T221" s="31">
        <v>-19119</v>
      </c>
      <c r="U221" s="73">
        <v>-115.62745690958573</v>
      </c>
      <c r="V221" s="62">
        <v>-130</v>
      </c>
      <c r="W221" s="8">
        <v>31</v>
      </c>
      <c r="X221" s="8">
        <v>11</v>
      </c>
      <c r="Y221" s="41">
        <v>42</v>
      </c>
      <c r="Z221" s="42">
        <v>0.25400665255518595</v>
      </c>
      <c r="AA221" s="8">
        <v>41</v>
      </c>
      <c r="AB221" s="32">
        <v>2.4795887511339581E-4</v>
      </c>
      <c r="AC221" s="43">
        <v>6681</v>
      </c>
      <c r="AD221" s="33">
        <v>3.8896166273687888E-2</v>
      </c>
      <c r="AE221" s="8"/>
      <c r="AF221" s="34">
        <v>165309</v>
      </c>
      <c r="AG221" s="35">
        <v>143037</v>
      </c>
      <c r="AH221" s="8">
        <v>744</v>
      </c>
      <c r="AI221" s="8">
        <v>54124</v>
      </c>
      <c r="AJ221" s="8">
        <v>76940</v>
      </c>
      <c r="AK221" s="8">
        <v>1539</v>
      </c>
      <c r="AL221" s="8">
        <v>8610</v>
      </c>
      <c r="AM221" s="8">
        <v>1080</v>
      </c>
      <c r="AN221" s="36">
        <v>0.8650559419413365</v>
      </c>
      <c r="AO221" s="37">
        <v>0.91500000000000004</v>
      </c>
      <c r="AP221" s="44">
        <v>-4.9944058058663532E-2</v>
      </c>
      <c r="AQ221" s="45">
        <v>0.93475090709139153</v>
      </c>
      <c r="AR221" s="8">
        <v>62.6</v>
      </c>
      <c r="AS221" s="50">
        <v>65.400000000000006</v>
      </c>
      <c r="AT221" s="50">
        <v>-2.8000000000000043</v>
      </c>
      <c r="AU221" s="28">
        <v>133347</v>
      </c>
      <c r="AV221" s="38">
        <v>0.93225529058914824</v>
      </c>
      <c r="AW221" s="38">
        <v>5.2014513727217434E-3</v>
      </c>
      <c r="AX221" s="38">
        <v>0.3783916049693436</v>
      </c>
      <c r="AY221" s="38">
        <v>0.53790278039947703</v>
      </c>
      <c r="AZ221" s="38">
        <v>1.0759453847605864E-2</v>
      </c>
      <c r="BA221" s="38">
        <v>6.0194215482707272E-2</v>
      </c>
      <c r="BB221" s="38">
        <v>7.5504939281444659E-3</v>
      </c>
      <c r="BC221" s="31">
        <v>8954.1162000000004</v>
      </c>
      <c r="BD221" s="50">
        <v>2.1352191073866118</v>
      </c>
      <c r="BE221" s="50">
        <v>2.2999999999999998</v>
      </c>
      <c r="BF221" s="50">
        <v>0.16478089261338802</v>
      </c>
      <c r="BG221" s="8"/>
      <c r="BH221" s="58">
        <v>1973</v>
      </c>
      <c r="BI221" s="58">
        <v>1914</v>
      </c>
      <c r="BJ221" s="58">
        <v>2032</v>
      </c>
      <c r="BK221" s="28">
        <v>0</v>
      </c>
      <c r="BL221" s="28">
        <v>115.62745690958573</v>
      </c>
      <c r="BM221" s="40">
        <v>130</v>
      </c>
      <c r="BN221" s="28">
        <v>86.50559419413365</v>
      </c>
      <c r="BO221" s="28">
        <v>91.5</v>
      </c>
    </row>
    <row r="222" spans="1:67" x14ac:dyDescent="0.2">
      <c r="A222" s="29">
        <v>221</v>
      </c>
      <c r="B222" s="28">
        <v>92.278702309009191</v>
      </c>
      <c r="C222" s="65">
        <f t="shared" si="15"/>
        <v>0.92278702309009186</v>
      </c>
      <c r="D222" s="64">
        <v>62.3</v>
      </c>
      <c r="E222" s="27">
        <v>44029</v>
      </c>
      <c r="F222" s="28">
        <v>165309</v>
      </c>
      <c r="G222" s="29">
        <v>354</v>
      </c>
      <c r="H222" s="29">
        <v>51</v>
      </c>
      <c r="I222" s="3"/>
      <c r="J222" s="3"/>
      <c r="K222" s="3">
        <v>25.5</v>
      </c>
      <c r="L222" s="3">
        <f t="shared" si="13"/>
        <v>25.5</v>
      </c>
      <c r="M222" s="3">
        <f t="shared" si="16"/>
        <v>25.5</v>
      </c>
      <c r="N222" s="4"/>
      <c r="O222" s="5"/>
      <c r="P222" s="30">
        <v>45010</v>
      </c>
      <c r="Q222" s="48">
        <v>48150</v>
      </c>
      <c r="R222" s="48">
        <v>22703</v>
      </c>
      <c r="S222" s="71">
        <f t="shared" si="14"/>
        <v>19563</v>
      </c>
      <c r="T222" s="31">
        <v>-19563</v>
      </c>
      <c r="U222" s="73">
        <v>-118.34201404642215</v>
      </c>
      <c r="V222" s="62">
        <v>-130</v>
      </c>
      <c r="W222" s="8">
        <v>32</v>
      </c>
      <c r="X222" s="8">
        <v>10</v>
      </c>
      <c r="Y222" s="41">
        <v>42</v>
      </c>
      <c r="Z222" s="42">
        <v>0.25406965138014265</v>
      </c>
      <c r="AA222" s="8">
        <v>46</v>
      </c>
      <c r="AB222" s="32">
        <v>2.7826676103539431E-4</v>
      </c>
      <c r="AC222" s="43">
        <v>6727</v>
      </c>
      <c r="AD222" s="33">
        <v>3.9163974034291039E-2</v>
      </c>
      <c r="AE222" s="8"/>
      <c r="AF222" s="34">
        <v>165263</v>
      </c>
      <c r="AG222" s="35">
        <v>152545</v>
      </c>
      <c r="AH222" s="8">
        <v>1271</v>
      </c>
      <c r="AI222" s="8">
        <v>102540</v>
      </c>
      <c r="AJ222" s="8">
        <v>36240</v>
      </c>
      <c r="AK222" s="8">
        <v>1974</v>
      </c>
      <c r="AL222" s="8">
        <v>9650</v>
      </c>
      <c r="AM222" s="8">
        <v>870</v>
      </c>
      <c r="AN222" s="36">
        <v>0.92278702309009186</v>
      </c>
      <c r="AO222" s="37">
        <v>0.91500000000000004</v>
      </c>
      <c r="AP222" s="44">
        <v>7.7870230900918269E-3</v>
      </c>
      <c r="AQ222" s="45">
        <v>0.94989842002122127</v>
      </c>
      <c r="AR222" s="8">
        <v>62.3</v>
      </c>
      <c r="AS222" s="50">
        <v>65.400000000000006</v>
      </c>
      <c r="AT222" s="50">
        <v>-3.1000000000000085</v>
      </c>
      <c r="AU222" s="28">
        <v>142025</v>
      </c>
      <c r="AV222" s="38">
        <v>0.93103674325608832</v>
      </c>
      <c r="AW222" s="38">
        <v>8.3319676161132776E-3</v>
      </c>
      <c r="AX222" s="38">
        <v>0.67219508997345045</v>
      </c>
      <c r="AY222" s="38">
        <v>0.23756924186305681</v>
      </c>
      <c r="AZ222" s="38">
        <v>1.294044380346783E-2</v>
      </c>
      <c r="BA222" s="38">
        <v>6.3260021632960767E-2</v>
      </c>
      <c r="BB222" s="38">
        <v>5.7032351109508666E-3</v>
      </c>
      <c r="BC222" s="31">
        <v>9503.5535</v>
      </c>
      <c r="BD222" s="50">
        <v>2.0584931731062492</v>
      </c>
      <c r="BE222" s="50">
        <v>2.2999999999999998</v>
      </c>
      <c r="BF222" s="50">
        <v>0.24150682689375058</v>
      </c>
      <c r="BG222" s="8"/>
      <c r="BH222" s="58">
        <v>1973</v>
      </c>
      <c r="BI222" s="58">
        <v>1914</v>
      </c>
      <c r="BJ222" s="58">
        <v>2032</v>
      </c>
      <c r="BK222" s="28">
        <v>0</v>
      </c>
      <c r="BL222" s="28">
        <v>118.34201404642215</v>
      </c>
      <c r="BM222" s="40">
        <v>130</v>
      </c>
      <c r="BN222" s="28">
        <v>92.278702309009191</v>
      </c>
      <c r="BO222" s="28">
        <v>91.5</v>
      </c>
    </row>
    <row r="223" spans="1:67" x14ac:dyDescent="0.2">
      <c r="A223" s="29">
        <v>222</v>
      </c>
      <c r="B223" s="28">
        <v>86.928713626159521</v>
      </c>
      <c r="C223" s="65">
        <f t="shared" si="15"/>
        <v>0.86928713626159526</v>
      </c>
      <c r="D223" s="64">
        <v>62.3</v>
      </c>
      <c r="E223" s="39">
        <v>44030</v>
      </c>
      <c r="F223" s="28">
        <v>165263</v>
      </c>
      <c r="G223" s="29">
        <v>355</v>
      </c>
      <c r="H223" s="29">
        <v>51</v>
      </c>
      <c r="I223" s="3"/>
      <c r="J223" s="3"/>
      <c r="K223" s="3">
        <v>24.2</v>
      </c>
      <c r="L223" s="3">
        <f t="shared" si="13"/>
        <v>24.2</v>
      </c>
      <c r="M223" s="3">
        <f t="shared" si="16"/>
        <v>24.2</v>
      </c>
      <c r="N223" s="4"/>
      <c r="O223" s="5"/>
      <c r="P223" s="30">
        <v>48150</v>
      </c>
      <c r="Q223" s="48">
        <v>28755</v>
      </c>
      <c r="R223" s="48"/>
      <c r="S223" s="71">
        <f t="shared" si="14"/>
        <v>19395</v>
      </c>
      <c r="T223" s="31">
        <v>-19395</v>
      </c>
      <c r="U223" s="73">
        <v>-117.35839238062965</v>
      </c>
      <c r="V223" s="62">
        <v>-130</v>
      </c>
      <c r="W223" s="8">
        <v>32</v>
      </c>
      <c r="X223" s="8">
        <v>11</v>
      </c>
      <c r="Y223" s="41">
        <v>43</v>
      </c>
      <c r="Z223" s="42">
        <v>0.26019133139299178</v>
      </c>
      <c r="AA223" s="8">
        <v>32</v>
      </c>
      <c r="AB223" s="32">
        <v>1.9363075824594737E-4</v>
      </c>
      <c r="AC223" s="43">
        <v>6759</v>
      </c>
      <c r="AD223" s="33">
        <v>3.9350275085145402E-2</v>
      </c>
      <c r="AE223" s="8"/>
      <c r="AF223" s="34">
        <v>165231</v>
      </c>
      <c r="AG223" s="35">
        <v>143661</v>
      </c>
      <c r="AH223" s="8">
        <v>1350</v>
      </c>
      <c r="AI223" s="8">
        <v>94002</v>
      </c>
      <c r="AJ223" s="8">
        <v>36009</v>
      </c>
      <c r="AK223" s="8">
        <v>1930</v>
      </c>
      <c r="AL223" s="8">
        <v>9650</v>
      </c>
      <c r="AM223" s="8">
        <v>720</v>
      </c>
      <c r="AN223" s="36">
        <v>0.86928713626159515</v>
      </c>
      <c r="AO223" s="37">
        <v>0.91500000000000004</v>
      </c>
      <c r="AP223" s="44">
        <v>-4.5712863738404885E-2</v>
      </c>
      <c r="AQ223" s="45">
        <v>0.89144453308405558</v>
      </c>
      <c r="AR223" s="8">
        <v>62.3</v>
      </c>
      <c r="AS223" s="50">
        <v>65.400000000000006</v>
      </c>
      <c r="AT223" s="50">
        <v>-3.1000000000000085</v>
      </c>
      <c r="AU223" s="28">
        <v>133291</v>
      </c>
      <c r="AV223" s="38">
        <v>0.92781617836434382</v>
      </c>
      <c r="AW223" s="38">
        <v>9.3971223922985365E-3</v>
      </c>
      <c r="AX223" s="38">
        <v>0.6543320734228496</v>
      </c>
      <c r="AY223" s="38">
        <v>0.2506525779439096</v>
      </c>
      <c r="AZ223" s="38">
        <v>1.3434404605286056E-2</v>
      </c>
      <c r="BA223" s="38">
        <v>6.7172023026430272E-2</v>
      </c>
      <c r="BB223" s="38">
        <v>5.0117986092258864E-3</v>
      </c>
      <c r="BC223" s="31">
        <v>8950.0802999999996</v>
      </c>
      <c r="BD223" s="50">
        <v>2.1670196634995555</v>
      </c>
      <c r="BE223" s="50">
        <v>2.2999999999999998</v>
      </c>
      <c r="BF223" s="50">
        <v>0.13298033650044427</v>
      </c>
      <c r="BG223" s="8"/>
      <c r="BH223" s="58">
        <v>1973</v>
      </c>
      <c r="BI223" s="58">
        <v>1914</v>
      </c>
      <c r="BJ223" s="58">
        <v>2032</v>
      </c>
      <c r="BK223" s="28">
        <v>0</v>
      </c>
      <c r="BL223" s="28">
        <v>117.35839238062965</v>
      </c>
      <c r="BM223" s="40">
        <v>130</v>
      </c>
      <c r="BN223" s="28">
        <v>86.928713626159521</v>
      </c>
      <c r="BO223" s="28">
        <v>91.5</v>
      </c>
    </row>
    <row r="224" spans="1:67" x14ac:dyDescent="0.2">
      <c r="A224" s="29">
        <v>223</v>
      </c>
      <c r="B224" s="28">
        <v>93.337811911808316</v>
      </c>
      <c r="C224" s="65">
        <f t="shared" si="15"/>
        <v>0.93337811911808322</v>
      </c>
      <c r="D224" s="64">
        <v>62.1</v>
      </c>
      <c r="E224" s="27">
        <v>44031</v>
      </c>
      <c r="F224" s="28">
        <v>165231</v>
      </c>
      <c r="G224" s="29">
        <v>356</v>
      </c>
      <c r="H224" s="29">
        <v>51</v>
      </c>
      <c r="I224" s="3"/>
      <c r="J224" s="3"/>
      <c r="K224" s="3">
        <v>24.1</v>
      </c>
      <c r="L224" s="3">
        <f t="shared" si="13"/>
        <v>24.1</v>
      </c>
      <c r="M224" s="3">
        <f t="shared" si="16"/>
        <v>24.1</v>
      </c>
      <c r="N224" s="4"/>
      <c r="O224" s="5"/>
      <c r="P224" s="30">
        <v>28755</v>
      </c>
      <c r="Q224" s="48">
        <v>9010</v>
      </c>
      <c r="R224" s="48"/>
      <c r="S224" s="71">
        <f t="shared" si="14"/>
        <v>19745</v>
      </c>
      <c r="T224" s="31">
        <v>-19745</v>
      </c>
      <c r="U224" s="73">
        <v>-119.49936755209374</v>
      </c>
      <c r="V224" s="62">
        <v>-130</v>
      </c>
      <c r="W224" s="8">
        <v>34</v>
      </c>
      <c r="X224" s="8">
        <v>12</v>
      </c>
      <c r="Y224" s="41">
        <v>46</v>
      </c>
      <c r="Z224" s="42">
        <v>0.27839812141789372</v>
      </c>
      <c r="AA224" s="8">
        <v>45</v>
      </c>
      <c r="AB224" s="32">
        <v>2.7234598834359171E-4</v>
      </c>
      <c r="AC224" s="43">
        <v>6804</v>
      </c>
      <c r="AD224" s="33">
        <v>3.9612260937909351E-2</v>
      </c>
      <c r="AE224" s="8"/>
      <c r="AF224" s="34">
        <v>165186</v>
      </c>
      <c r="AG224" s="35">
        <v>154223</v>
      </c>
      <c r="AH224" s="8">
        <v>1508</v>
      </c>
      <c r="AI224" s="8">
        <v>68298</v>
      </c>
      <c r="AJ224" s="8">
        <v>69231</v>
      </c>
      <c r="AK224" s="8">
        <v>1576</v>
      </c>
      <c r="AL224" s="8">
        <v>12530</v>
      </c>
      <c r="AM224" s="8">
        <v>1080</v>
      </c>
      <c r="AN224" s="36">
        <v>0.93337811911808322</v>
      </c>
      <c r="AO224" s="37">
        <v>0.91500000000000004</v>
      </c>
      <c r="AP224" s="44">
        <v>1.837811911808318E-2</v>
      </c>
      <c r="AQ224" s="45">
        <v>0.8972237196675642</v>
      </c>
      <c r="AR224" s="8">
        <v>62.1</v>
      </c>
      <c r="AS224" s="50">
        <v>65.400000000000006</v>
      </c>
      <c r="AT224" s="50">
        <v>-3.3000000000000043</v>
      </c>
      <c r="AU224" s="28">
        <v>140613</v>
      </c>
      <c r="AV224" s="38">
        <v>0.91175116552005864</v>
      </c>
      <c r="AW224" s="38">
        <v>9.7780486697833652E-3</v>
      </c>
      <c r="AX224" s="38">
        <v>0.44285223345415403</v>
      </c>
      <c r="AY224" s="38">
        <v>0.44890191475979591</v>
      </c>
      <c r="AZ224" s="38">
        <v>1.0218968636325321E-2</v>
      </c>
      <c r="BA224" s="38">
        <v>8.1245987952510326E-2</v>
      </c>
      <c r="BB224" s="38">
        <v>7.0028465274310572E-3</v>
      </c>
      <c r="BC224" s="31">
        <v>9577.2483000000011</v>
      </c>
      <c r="BD224" s="50">
        <v>2.0616568957494814</v>
      </c>
      <c r="BE224" s="50">
        <v>2.2999999999999998</v>
      </c>
      <c r="BF224" s="50">
        <v>0.23834310425051841</v>
      </c>
      <c r="BG224" s="8"/>
      <c r="BH224" s="58">
        <v>1973</v>
      </c>
      <c r="BI224" s="58">
        <v>1914</v>
      </c>
      <c r="BJ224" s="58">
        <v>2032</v>
      </c>
      <c r="BK224" s="28">
        <v>0</v>
      </c>
      <c r="BL224" s="28">
        <v>119.49936755209374</v>
      </c>
      <c r="BM224" s="40">
        <v>130</v>
      </c>
      <c r="BN224" s="28">
        <v>93.337811911808316</v>
      </c>
      <c r="BO224" s="28">
        <v>91.5</v>
      </c>
    </row>
    <row r="225" spans="1:67" x14ac:dyDescent="0.2">
      <c r="A225" s="29">
        <v>224</v>
      </c>
      <c r="B225" s="28">
        <v>88.374317436102331</v>
      </c>
      <c r="C225" s="65">
        <f t="shared" si="15"/>
        <v>0.88374317436102334</v>
      </c>
      <c r="D225" s="64">
        <v>62.2</v>
      </c>
      <c r="E225" s="39">
        <v>44032</v>
      </c>
      <c r="F225" s="28">
        <v>165186</v>
      </c>
      <c r="G225" s="29">
        <v>357</v>
      </c>
      <c r="H225" s="29">
        <v>51</v>
      </c>
      <c r="I225" s="3"/>
      <c r="J225" s="3"/>
      <c r="K225" s="3">
        <v>23.7</v>
      </c>
      <c r="L225" s="3">
        <f t="shared" si="13"/>
        <v>23.7</v>
      </c>
      <c r="M225" s="3">
        <f t="shared" si="16"/>
        <v>23.7</v>
      </c>
      <c r="N225" s="4"/>
      <c r="O225" s="5"/>
      <c r="P225" s="30">
        <v>9010</v>
      </c>
      <c r="Q225" s="48">
        <v>21710</v>
      </c>
      <c r="R225" s="48">
        <v>32091</v>
      </c>
      <c r="S225" s="71">
        <f t="shared" si="14"/>
        <v>19391</v>
      </c>
      <c r="T225" s="31">
        <v>-19391</v>
      </c>
      <c r="U225" s="73">
        <v>-117.3888828351071</v>
      </c>
      <c r="V225" s="62">
        <v>-130</v>
      </c>
      <c r="W225" s="8">
        <v>32</v>
      </c>
      <c r="X225" s="8">
        <v>11</v>
      </c>
      <c r="Y225" s="41">
        <v>43</v>
      </c>
      <c r="Z225" s="42">
        <v>0.26031261729202232</v>
      </c>
      <c r="AA225" s="8">
        <v>41</v>
      </c>
      <c r="AB225" s="32">
        <v>2.4820505369704452E-4</v>
      </c>
      <c r="AC225" s="43">
        <v>6845</v>
      </c>
      <c r="AD225" s="33">
        <v>3.985095915931651E-2</v>
      </c>
      <c r="AE225" s="8"/>
      <c r="AF225" s="34">
        <v>165145</v>
      </c>
      <c r="AG225" s="35">
        <v>145982</v>
      </c>
      <c r="AH225" s="8">
        <v>1278</v>
      </c>
      <c r="AI225" s="8">
        <v>58962</v>
      </c>
      <c r="AJ225" s="8">
        <v>73964</v>
      </c>
      <c r="AK225" s="8">
        <v>1128</v>
      </c>
      <c r="AL225" s="8">
        <v>9600</v>
      </c>
      <c r="AM225" s="8">
        <v>1050</v>
      </c>
      <c r="AN225" s="36">
        <v>0.88374317436102334</v>
      </c>
      <c r="AO225" s="37">
        <v>0.91500000000000004</v>
      </c>
      <c r="AP225" s="44">
        <v>-3.1256825638976693E-2</v>
      </c>
      <c r="AQ225" s="45">
        <v>0.89278350077115465</v>
      </c>
      <c r="AR225" s="8">
        <v>62.2</v>
      </c>
      <c r="AS225" s="50">
        <v>65.400000000000006</v>
      </c>
      <c r="AT225" s="50">
        <v>-3.2000000000000028</v>
      </c>
      <c r="AU225" s="28">
        <v>135332</v>
      </c>
      <c r="AV225" s="38">
        <v>0.92704580016714389</v>
      </c>
      <c r="AW225" s="38">
        <v>8.7545039799427331E-3</v>
      </c>
      <c r="AX225" s="38">
        <v>0.40389911084928276</v>
      </c>
      <c r="AY225" s="38">
        <v>0.50666520529928349</v>
      </c>
      <c r="AZ225" s="38">
        <v>7.7269800386349004E-3</v>
      </c>
      <c r="BA225" s="38">
        <v>6.5761532243701279E-2</v>
      </c>
      <c r="BB225" s="38">
        <v>7.1926675891548272E-3</v>
      </c>
      <c r="BC225" s="31">
        <v>9080.0804000000007</v>
      </c>
      <c r="BD225" s="50">
        <v>2.1355537776956246</v>
      </c>
      <c r="BE225" s="50">
        <v>2.2999999999999998</v>
      </c>
      <c r="BF225" s="50">
        <v>0.16444622230437522</v>
      </c>
      <c r="BG225" s="8"/>
      <c r="BH225" s="58">
        <v>1973</v>
      </c>
      <c r="BI225" s="58">
        <v>1914</v>
      </c>
      <c r="BJ225" s="58">
        <v>2032</v>
      </c>
      <c r="BK225" s="28">
        <v>0</v>
      </c>
      <c r="BL225" s="28">
        <v>117.3888828351071</v>
      </c>
      <c r="BM225" s="40">
        <v>130</v>
      </c>
      <c r="BN225" s="28">
        <v>88.374317436102331</v>
      </c>
      <c r="BO225" s="28">
        <v>91.5</v>
      </c>
    </row>
    <row r="226" spans="1:67" x14ac:dyDescent="0.2">
      <c r="A226" s="29">
        <v>225</v>
      </c>
      <c r="B226" s="28">
        <v>89.771413000696356</v>
      </c>
      <c r="C226" s="65">
        <f t="shared" si="15"/>
        <v>0.89771413000696354</v>
      </c>
      <c r="D226" s="64">
        <v>62.1</v>
      </c>
      <c r="E226" s="27">
        <v>44033</v>
      </c>
      <c r="F226" s="28">
        <v>165145</v>
      </c>
      <c r="G226" s="29">
        <v>358</v>
      </c>
      <c r="H226" s="29">
        <v>52</v>
      </c>
      <c r="I226" s="3"/>
      <c r="J226" s="3"/>
      <c r="K226" s="3">
        <v>26.3</v>
      </c>
      <c r="L226" s="3">
        <f t="shared" si="13"/>
        <v>26.3</v>
      </c>
      <c r="M226" s="3">
        <f t="shared" si="16"/>
        <v>26.3</v>
      </c>
      <c r="N226" s="4"/>
      <c r="O226" s="5"/>
      <c r="P226" s="30">
        <v>21710</v>
      </c>
      <c r="Q226" s="48">
        <v>32985</v>
      </c>
      <c r="R226" s="48">
        <v>32084</v>
      </c>
      <c r="S226" s="71">
        <f t="shared" si="14"/>
        <v>20809</v>
      </c>
      <c r="T226" s="31">
        <v>-20809</v>
      </c>
      <c r="U226" s="73">
        <v>-126.00442035786733</v>
      </c>
      <c r="V226" s="62">
        <v>-130</v>
      </c>
      <c r="W226" s="8">
        <v>32</v>
      </c>
      <c r="X226" s="8">
        <v>10</v>
      </c>
      <c r="Y226" s="41">
        <v>42</v>
      </c>
      <c r="Z226" s="42">
        <v>0.25432195949014502</v>
      </c>
      <c r="AA226" s="8">
        <v>38</v>
      </c>
      <c r="AB226" s="32">
        <v>2.3010082049108359E-4</v>
      </c>
      <c r="AC226" s="43">
        <v>6883</v>
      </c>
      <c r="AD226" s="33">
        <v>4.0072191657206067E-2</v>
      </c>
      <c r="AE226" s="8"/>
      <c r="AF226" s="34">
        <v>165107</v>
      </c>
      <c r="AG226" s="35">
        <v>148253</v>
      </c>
      <c r="AH226" s="8">
        <v>1361</v>
      </c>
      <c r="AI226" s="8">
        <v>78706</v>
      </c>
      <c r="AJ226" s="8">
        <v>53562</v>
      </c>
      <c r="AK226" s="8">
        <v>2504</v>
      </c>
      <c r="AL226" s="8">
        <v>11130</v>
      </c>
      <c r="AM226" s="8">
        <v>990</v>
      </c>
      <c r="AN226" s="36">
        <v>0.89771413000696354</v>
      </c>
      <c r="AO226" s="37">
        <v>0.91200000000000003</v>
      </c>
      <c r="AP226" s="44">
        <v>-1.4285869993036493E-2</v>
      </c>
      <c r="AQ226" s="45">
        <v>0.8946479755463379</v>
      </c>
      <c r="AR226" s="8">
        <v>62.1</v>
      </c>
      <c r="AS226" s="50">
        <v>65.599999999999994</v>
      </c>
      <c r="AT226" s="50">
        <v>-3.4999999999999929</v>
      </c>
      <c r="AU226" s="28">
        <v>136133</v>
      </c>
      <c r="AV226" s="38">
        <v>0.91824786007703052</v>
      </c>
      <c r="AW226" s="38">
        <v>9.1802526761684423E-3</v>
      </c>
      <c r="AX226" s="38">
        <v>0.53088976277039923</v>
      </c>
      <c r="AY226" s="38">
        <v>0.36128779856056875</v>
      </c>
      <c r="AZ226" s="38">
        <v>1.6890046069894034E-2</v>
      </c>
      <c r="BA226" s="38">
        <v>7.5074366117380428E-2</v>
      </c>
      <c r="BB226" s="38">
        <v>6.6777738055890943E-3</v>
      </c>
      <c r="BC226" s="31">
        <v>9206.5113000000001</v>
      </c>
      <c r="BD226" s="50">
        <v>2.2602481354690784</v>
      </c>
      <c r="BE226" s="50">
        <v>2.29</v>
      </c>
      <c r="BF226" s="50">
        <v>2.9751864530921601E-2</v>
      </c>
      <c r="BG226" s="8"/>
      <c r="BH226" s="58">
        <v>1975</v>
      </c>
      <c r="BI226" s="58">
        <v>1916</v>
      </c>
      <c r="BJ226" s="58">
        <v>2034</v>
      </c>
      <c r="BK226" s="28">
        <v>0</v>
      </c>
      <c r="BL226" s="28">
        <v>126.00442035786733</v>
      </c>
      <c r="BM226" s="40">
        <v>130</v>
      </c>
      <c r="BN226" s="28">
        <v>89.771413000696356</v>
      </c>
      <c r="BO226" s="28">
        <v>91.2</v>
      </c>
    </row>
    <row r="227" spans="1:67" x14ac:dyDescent="0.2">
      <c r="A227" s="29">
        <v>226</v>
      </c>
      <c r="B227" s="28">
        <v>88.253677917956225</v>
      </c>
      <c r="C227" s="65">
        <f t="shared" si="15"/>
        <v>0.88253677917956219</v>
      </c>
      <c r="D227" s="64">
        <v>62.4</v>
      </c>
      <c r="E227" s="39">
        <v>44034</v>
      </c>
      <c r="F227" s="28">
        <v>165107</v>
      </c>
      <c r="G227" s="29">
        <v>359</v>
      </c>
      <c r="H227" s="29">
        <v>52</v>
      </c>
      <c r="I227" s="3"/>
      <c r="J227" s="3"/>
      <c r="K227" s="3">
        <v>23.3</v>
      </c>
      <c r="L227" s="3">
        <f t="shared" si="13"/>
        <v>23.3</v>
      </c>
      <c r="M227" s="3">
        <f t="shared" si="16"/>
        <v>23.3</v>
      </c>
      <c r="N227" s="4"/>
      <c r="O227" s="5"/>
      <c r="P227" s="30">
        <v>32985</v>
      </c>
      <c r="Q227" s="48">
        <v>46530</v>
      </c>
      <c r="R227" s="48">
        <v>32000</v>
      </c>
      <c r="S227" s="71">
        <f t="shared" si="14"/>
        <v>18455</v>
      </c>
      <c r="T227" s="31">
        <v>-18455</v>
      </c>
      <c r="U227" s="73">
        <v>-111.77599980618629</v>
      </c>
      <c r="V227" s="62">
        <v>-130</v>
      </c>
      <c r="W227" s="8">
        <v>31</v>
      </c>
      <c r="X227" s="8">
        <v>11</v>
      </c>
      <c r="Y227" s="41">
        <v>42</v>
      </c>
      <c r="Z227" s="42">
        <v>0.25438049265022078</v>
      </c>
      <c r="AA227" s="8">
        <v>43</v>
      </c>
      <c r="AB227" s="32">
        <v>2.6043717104665457E-4</v>
      </c>
      <c r="AC227" s="43">
        <v>6926</v>
      </c>
      <c r="AD227" s="33">
        <v>4.0322533694291618E-2</v>
      </c>
      <c r="AE227" s="8"/>
      <c r="AF227" s="34">
        <v>165064</v>
      </c>
      <c r="AG227" s="35">
        <v>145713</v>
      </c>
      <c r="AH227" s="8">
        <v>1104</v>
      </c>
      <c r="AI227" s="8">
        <v>93795</v>
      </c>
      <c r="AJ227" s="8">
        <v>37463</v>
      </c>
      <c r="AK227" s="8">
        <v>2941</v>
      </c>
      <c r="AL227" s="8">
        <v>9330</v>
      </c>
      <c r="AM227" s="8">
        <v>1080</v>
      </c>
      <c r="AN227" s="36">
        <v>0.8825367791795623</v>
      </c>
      <c r="AO227" s="37">
        <v>0.91200000000000003</v>
      </c>
      <c r="AP227" s="44">
        <v>-2.946322082043773E-2</v>
      </c>
      <c r="AQ227" s="45">
        <v>0.89350032913695099</v>
      </c>
      <c r="AR227" s="8">
        <v>62.4</v>
      </c>
      <c r="AS227" s="50">
        <v>65.599999999999994</v>
      </c>
      <c r="AT227" s="50">
        <v>-3.1999999999999957</v>
      </c>
      <c r="AU227" s="28">
        <v>135303</v>
      </c>
      <c r="AV227" s="38">
        <v>0.9285581931605279</v>
      </c>
      <c r="AW227" s="38">
        <v>7.5765374400362353E-3</v>
      </c>
      <c r="AX227" s="38">
        <v>0.64369685614873073</v>
      </c>
      <c r="AY227" s="38">
        <v>0.25710128814862093</v>
      </c>
      <c r="AZ227" s="38">
        <v>2.0183511423140007E-2</v>
      </c>
      <c r="BA227" s="38">
        <v>6.4029976735088839E-2</v>
      </c>
      <c r="BB227" s="38">
        <v>7.4118301043832741E-3</v>
      </c>
      <c r="BC227" s="31">
        <v>9092.4911999999986</v>
      </c>
      <c r="BD227" s="50">
        <v>2.0296967678121045</v>
      </c>
      <c r="BE227" s="50">
        <v>2.29</v>
      </c>
      <c r="BF227" s="50">
        <v>0.26030323218789553</v>
      </c>
      <c r="BG227" s="8"/>
      <c r="BH227" s="58">
        <v>1975</v>
      </c>
      <c r="BI227" s="58">
        <v>1916</v>
      </c>
      <c r="BJ227" s="58">
        <v>2034</v>
      </c>
      <c r="BK227" s="28">
        <v>0</v>
      </c>
      <c r="BL227" s="28">
        <v>111.77599980618629</v>
      </c>
      <c r="BM227" s="40">
        <v>130</v>
      </c>
      <c r="BN227" s="28">
        <v>88.253677917956225</v>
      </c>
      <c r="BO227" s="28">
        <v>91.2</v>
      </c>
    </row>
    <row r="228" spans="1:67" x14ac:dyDescent="0.2">
      <c r="A228" s="29">
        <v>227</v>
      </c>
      <c r="B228" s="28">
        <v>89.60524402655939</v>
      </c>
      <c r="C228" s="65">
        <f t="shared" si="15"/>
        <v>0.89605244026559394</v>
      </c>
      <c r="D228" s="64">
        <v>62.5</v>
      </c>
      <c r="E228" s="27">
        <v>44035</v>
      </c>
      <c r="F228" s="28">
        <v>165064</v>
      </c>
      <c r="G228" s="29">
        <v>360</v>
      </c>
      <c r="H228" s="29">
        <v>52</v>
      </c>
      <c r="I228" s="3"/>
      <c r="J228" s="3"/>
      <c r="K228" s="3"/>
      <c r="L228" s="3" t="str">
        <f t="shared" si="13"/>
        <v/>
      </c>
      <c r="M228" s="3">
        <f t="shared" si="16"/>
        <v>23.3</v>
      </c>
      <c r="N228" s="4"/>
      <c r="O228" s="5"/>
      <c r="P228" s="30">
        <v>46530</v>
      </c>
      <c r="Q228" s="48">
        <v>41575</v>
      </c>
      <c r="R228" s="48">
        <v>13537</v>
      </c>
      <c r="S228" s="71">
        <f t="shared" si="14"/>
        <v>18492</v>
      </c>
      <c r="T228" s="31">
        <v>-18492</v>
      </c>
      <c r="U228" s="73">
        <v>-112.02927349391751</v>
      </c>
      <c r="V228" s="62">
        <v>-130</v>
      </c>
      <c r="W228" s="8">
        <v>32</v>
      </c>
      <c r="X228" s="8">
        <v>11</v>
      </c>
      <c r="Y228" s="41">
        <v>43</v>
      </c>
      <c r="Z228" s="42">
        <v>0.2605050162361266</v>
      </c>
      <c r="AA228" s="8">
        <v>49</v>
      </c>
      <c r="AB228" s="32">
        <v>2.9685455338535353E-4</v>
      </c>
      <c r="AC228" s="43">
        <v>6975</v>
      </c>
      <c r="AD228" s="33">
        <v>4.0607807178412364E-2</v>
      </c>
      <c r="AE228" s="8"/>
      <c r="AF228" s="34">
        <v>165015</v>
      </c>
      <c r="AG228" s="35">
        <v>147906</v>
      </c>
      <c r="AH228" s="8">
        <v>1199</v>
      </c>
      <c r="AI228" s="8">
        <v>89986</v>
      </c>
      <c r="AJ228" s="8">
        <v>43154</v>
      </c>
      <c r="AK228" s="8">
        <v>3067</v>
      </c>
      <c r="AL228" s="8">
        <v>9390</v>
      </c>
      <c r="AM228" s="8">
        <v>1110</v>
      </c>
      <c r="AN228" s="36">
        <v>0.89605244026559394</v>
      </c>
      <c r="AO228" s="37">
        <v>0.91200000000000003</v>
      </c>
      <c r="AP228" s="44">
        <v>-1.5947559734406092E-2</v>
      </c>
      <c r="AQ228" s="45">
        <v>0.89792840032613053</v>
      </c>
      <c r="AR228" s="8">
        <v>62.5</v>
      </c>
      <c r="AS228" s="50">
        <v>65.599999999999994</v>
      </c>
      <c r="AT228" s="50">
        <v>-3.0999999999999943</v>
      </c>
      <c r="AU228" s="28">
        <v>137406</v>
      </c>
      <c r="AV228" s="38">
        <v>0.92900896515354348</v>
      </c>
      <c r="AW228" s="38">
        <v>8.1065000743715601E-3</v>
      </c>
      <c r="AX228" s="38">
        <v>0.60839992968507028</v>
      </c>
      <c r="AY228" s="38">
        <v>0.2917663921679986</v>
      </c>
      <c r="AZ228" s="38">
        <v>2.0736143226103065E-2</v>
      </c>
      <c r="BA228" s="38">
        <v>6.3486268305545421E-2</v>
      </c>
      <c r="BB228" s="38">
        <v>7.5047665409111192E-3</v>
      </c>
      <c r="BC228" s="31">
        <v>9244.125</v>
      </c>
      <c r="BD228" s="50">
        <v>2.0004056630562657</v>
      </c>
      <c r="BE228" s="50">
        <v>2.29</v>
      </c>
      <c r="BF228" s="50">
        <v>0.28959433694373438</v>
      </c>
      <c r="BG228" s="8"/>
      <c r="BH228" s="58">
        <v>1975</v>
      </c>
      <c r="BI228" s="58">
        <v>1916</v>
      </c>
      <c r="BJ228" s="58">
        <v>2034</v>
      </c>
      <c r="BK228" s="28">
        <v>0</v>
      </c>
      <c r="BL228" s="28">
        <v>112.02927349391751</v>
      </c>
      <c r="BM228" s="40">
        <v>130</v>
      </c>
      <c r="BN228" s="28">
        <v>89.60524402655939</v>
      </c>
      <c r="BO228" s="28">
        <v>91.2</v>
      </c>
    </row>
    <row r="229" spans="1:67" x14ac:dyDescent="0.2">
      <c r="A229" s="29">
        <v>228</v>
      </c>
      <c r="B229" s="28">
        <v>90.229979092809742</v>
      </c>
      <c r="C229" s="65">
        <f t="shared" si="15"/>
        <v>0.90229979092809742</v>
      </c>
      <c r="D229" s="64">
        <v>62.3</v>
      </c>
      <c r="E229" s="39">
        <v>44036</v>
      </c>
      <c r="F229" s="28">
        <v>165015</v>
      </c>
      <c r="G229" s="29">
        <v>361</v>
      </c>
      <c r="H229" s="29">
        <v>52</v>
      </c>
      <c r="I229" s="3"/>
      <c r="J229" s="3"/>
      <c r="K229" s="3"/>
      <c r="L229" s="3" t="str">
        <f t="shared" si="13"/>
        <v/>
      </c>
      <c r="M229" s="3">
        <f t="shared" si="16"/>
        <v>23.3</v>
      </c>
      <c r="N229" s="4"/>
      <c r="O229" s="5"/>
      <c r="P229" s="30">
        <v>41575</v>
      </c>
      <c r="Q229" s="48">
        <v>46010</v>
      </c>
      <c r="R229" s="48">
        <v>23086</v>
      </c>
      <c r="S229" s="71">
        <f t="shared" si="14"/>
        <v>18651</v>
      </c>
      <c r="T229" s="31">
        <v>-18651</v>
      </c>
      <c r="U229" s="73">
        <v>-113.02608853740568</v>
      </c>
      <c r="V229" s="62">
        <v>-130</v>
      </c>
      <c r="W229" s="8">
        <v>31</v>
      </c>
      <c r="X229" s="8">
        <v>10</v>
      </c>
      <c r="Y229" s="41">
        <v>41</v>
      </c>
      <c r="Z229" s="42">
        <v>0.24846226100657515</v>
      </c>
      <c r="AA229" s="8">
        <v>36</v>
      </c>
      <c r="AB229" s="32">
        <v>2.18161985274066E-4</v>
      </c>
      <c r="AC229" s="43">
        <v>7011</v>
      </c>
      <c r="AD229" s="33">
        <v>4.0817395860623523E-2</v>
      </c>
      <c r="AE229" s="8"/>
      <c r="AF229" s="34">
        <v>164979</v>
      </c>
      <c r="AG229" s="35">
        <v>148893</v>
      </c>
      <c r="AH229" s="8">
        <v>1240</v>
      </c>
      <c r="AI229" s="8">
        <v>93597</v>
      </c>
      <c r="AJ229" s="8">
        <v>40994</v>
      </c>
      <c r="AK229" s="8">
        <v>2872</v>
      </c>
      <c r="AL229" s="8">
        <v>9380</v>
      </c>
      <c r="AM229" s="8">
        <v>810</v>
      </c>
      <c r="AN229" s="36">
        <v>0.90229979092809742</v>
      </c>
      <c r="AO229" s="37">
        <v>0.91200000000000003</v>
      </c>
      <c r="AP229" s="44">
        <v>-9.7002090719026102E-3</v>
      </c>
      <c r="AQ229" s="45">
        <v>0.89500165287441702</v>
      </c>
      <c r="AR229" s="8">
        <v>62.3</v>
      </c>
      <c r="AS229" s="50">
        <v>65.599999999999994</v>
      </c>
      <c r="AT229" s="50">
        <v>-3.2999999999999972</v>
      </c>
      <c r="AU229" s="28">
        <v>138703</v>
      </c>
      <c r="AV229" s="38">
        <v>0.93156159120979498</v>
      </c>
      <c r="AW229" s="38">
        <v>8.3281282531750996E-3</v>
      </c>
      <c r="AX229" s="38">
        <v>0.62861920976808849</v>
      </c>
      <c r="AY229" s="38">
        <v>0.27532523355698385</v>
      </c>
      <c r="AZ229" s="38">
        <v>1.9289019631547485E-2</v>
      </c>
      <c r="BA229" s="38">
        <v>6.2998260495792283E-2</v>
      </c>
      <c r="BB229" s="38">
        <v>5.4401482944127664E-3</v>
      </c>
      <c r="BC229" s="31">
        <v>9276.0339000000004</v>
      </c>
      <c r="BD229" s="50">
        <v>2.010665355589095</v>
      </c>
      <c r="BE229" s="50">
        <v>2.29</v>
      </c>
      <c r="BF229" s="50">
        <v>0.27933464441090505</v>
      </c>
      <c r="BG229" s="8">
        <v>1936</v>
      </c>
      <c r="BH229" s="58">
        <v>1975</v>
      </c>
      <c r="BI229" s="58">
        <v>1916</v>
      </c>
      <c r="BJ229" s="58">
        <v>2034</v>
      </c>
      <c r="BK229" s="28">
        <v>-39</v>
      </c>
      <c r="BL229" s="28">
        <v>113.02608853740568</v>
      </c>
      <c r="BM229" s="40">
        <v>130</v>
      </c>
      <c r="BN229" s="28">
        <v>90.229979092809742</v>
      </c>
      <c r="BO229" s="28">
        <v>91.2</v>
      </c>
    </row>
    <row r="230" spans="1:67" x14ac:dyDescent="0.2">
      <c r="A230" s="29">
        <v>229</v>
      </c>
      <c r="B230" s="28">
        <v>89.550185175082888</v>
      </c>
      <c r="C230" s="65">
        <f t="shared" si="15"/>
        <v>0.89550185175082886</v>
      </c>
      <c r="D230" s="64">
        <v>62.4</v>
      </c>
      <c r="E230" s="27">
        <v>44037</v>
      </c>
      <c r="F230" s="28">
        <v>164979</v>
      </c>
      <c r="G230" s="29">
        <v>362</v>
      </c>
      <c r="H230" s="29">
        <v>52</v>
      </c>
      <c r="I230" s="3"/>
      <c r="J230" s="3"/>
      <c r="K230" s="3"/>
      <c r="L230" s="3" t="str">
        <f t="shared" si="13"/>
        <v/>
      </c>
      <c r="M230" s="3">
        <f t="shared" si="16"/>
        <v>23.3</v>
      </c>
      <c r="N230" s="4"/>
      <c r="O230" s="5"/>
      <c r="P230" s="30">
        <v>46010</v>
      </c>
      <c r="Q230" s="48">
        <v>27695</v>
      </c>
      <c r="R230" s="48"/>
      <c r="S230" s="71">
        <f t="shared" si="14"/>
        <v>18315</v>
      </c>
      <c r="T230" s="31">
        <v>-18315</v>
      </c>
      <c r="U230" s="73">
        <v>-111.01412907097267</v>
      </c>
      <c r="V230" s="62">
        <v>-130</v>
      </c>
      <c r="W230" s="8">
        <v>32</v>
      </c>
      <c r="X230" s="8">
        <v>10</v>
      </c>
      <c r="Y230" s="41">
        <v>42</v>
      </c>
      <c r="Z230" s="42">
        <v>0.25457785536340988</v>
      </c>
      <c r="AA230" s="8">
        <v>32</v>
      </c>
      <c r="AB230" s="32">
        <v>1.9396408027688372E-4</v>
      </c>
      <c r="AC230" s="43">
        <v>7043</v>
      </c>
      <c r="AD230" s="33">
        <v>4.1003696911477892E-2</v>
      </c>
      <c r="AE230" s="8"/>
      <c r="AF230" s="34">
        <v>164947</v>
      </c>
      <c r="AG230" s="35">
        <v>147739</v>
      </c>
      <c r="AH230" s="8">
        <v>1031</v>
      </c>
      <c r="AI230" s="8">
        <v>92254</v>
      </c>
      <c r="AJ230" s="8">
        <v>41587</v>
      </c>
      <c r="AK230" s="8">
        <v>2887</v>
      </c>
      <c r="AL230" s="8">
        <v>9380</v>
      </c>
      <c r="AM230" s="8">
        <v>600</v>
      </c>
      <c r="AN230" s="36">
        <v>0.89550185175082886</v>
      </c>
      <c r="AO230" s="37">
        <v>0.91200000000000003</v>
      </c>
      <c r="AP230" s="44">
        <v>-1.6498148249171174E-2</v>
      </c>
      <c r="AQ230" s="45">
        <v>0.89874661223002172</v>
      </c>
      <c r="AR230" s="8">
        <v>62.4</v>
      </c>
      <c r="AS230" s="50">
        <v>65.599999999999994</v>
      </c>
      <c r="AT230" s="50">
        <v>-3.1999999999999957</v>
      </c>
      <c r="AU230" s="28">
        <v>137759</v>
      </c>
      <c r="AV230" s="38">
        <v>0.9324484394777276</v>
      </c>
      <c r="AW230" s="38">
        <v>6.9785229357177186E-3</v>
      </c>
      <c r="AX230" s="38">
        <v>0.62443904453123411</v>
      </c>
      <c r="AY230" s="38">
        <v>0.28148965405207832</v>
      </c>
      <c r="AZ230" s="38">
        <v>1.9541217958697434E-2</v>
      </c>
      <c r="BA230" s="38">
        <v>6.349034445880912E-2</v>
      </c>
      <c r="BB230" s="38">
        <v>4.0612160634632697E-3</v>
      </c>
      <c r="BC230" s="31">
        <v>9218.9135999999999</v>
      </c>
      <c r="BD230" s="50">
        <v>1.9866766079682101</v>
      </c>
      <c r="BE230" s="50">
        <v>2.29</v>
      </c>
      <c r="BF230" s="50">
        <v>0.30332339203178993</v>
      </c>
      <c r="BG230" s="8"/>
      <c r="BH230" s="58">
        <v>1975</v>
      </c>
      <c r="BI230" s="58">
        <v>1916</v>
      </c>
      <c r="BJ230" s="58">
        <v>2034</v>
      </c>
      <c r="BK230" s="28">
        <v>0</v>
      </c>
      <c r="BL230" s="28">
        <v>111.01412907097267</v>
      </c>
      <c r="BM230" s="40">
        <v>130</v>
      </c>
      <c r="BN230" s="28">
        <v>89.550185175082888</v>
      </c>
      <c r="BO230" s="28">
        <v>91.2</v>
      </c>
    </row>
    <row r="231" spans="1:67" x14ac:dyDescent="0.2">
      <c r="A231" s="29">
        <v>230</v>
      </c>
      <c r="B231" s="28">
        <v>89.072853704523268</v>
      </c>
      <c r="C231" s="65">
        <f t="shared" si="15"/>
        <v>0.89072853704523269</v>
      </c>
      <c r="D231" s="64">
        <v>62.4</v>
      </c>
      <c r="E231" s="39">
        <v>44038</v>
      </c>
      <c r="F231" s="28">
        <v>164947</v>
      </c>
      <c r="G231" s="29">
        <v>363</v>
      </c>
      <c r="H231" s="29">
        <v>52</v>
      </c>
      <c r="I231" s="3"/>
      <c r="J231" s="3"/>
      <c r="K231" s="3"/>
      <c r="L231" s="3" t="str">
        <f t="shared" si="13"/>
        <v/>
      </c>
      <c r="M231" s="3">
        <f t="shared" si="16"/>
        <v>23.3</v>
      </c>
      <c r="N231" s="4"/>
      <c r="O231" s="5"/>
      <c r="P231" s="30">
        <v>27695</v>
      </c>
      <c r="Q231" s="48">
        <v>8890</v>
      </c>
      <c r="R231" s="48"/>
      <c r="S231" s="71">
        <f t="shared" si="14"/>
        <v>18805</v>
      </c>
      <c r="T231" s="31">
        <v>-18805</v>
      </c>
      <c r="U231" s="73">
        <v>-114.00631718067015</v>
      </c>
      <c r="V231" s="62">
        <v>-130</v>
      </c>
      <c r="W231" s="8">
        <v>32</v>
      </c>
      <c r="X231" s="8">
        <v>11</v>
      </c>
      <c r="Y231" s="41">
        <v>43</v>
      </c>
      <c r="Z231" s="42">
        <v>0.26068979732883896</v>
      </c>
      <c r="AA231" s="8">
        <v>35</v>
      </c>
      <c r="AB231" s="32">
        <v>2.121893699188224E-4</v>
      </c>
      <c r="AC231" s="43">
        <v>7078</v>
      </c>
      <c r="AD231" s="33">
        <v>4.1207463685849856E-2</v>
      </c>
      <c r="AE231" s="8"/>
      <c r="AF231" s="34">
        <v>164912</v>
      </c>
      <c r="AG231" s="35">
        <v>146923</v>
      </c>
      <c r="AH231" s="8">
        <v>1016</v>
      </c>
      <c r="AI231" s="8">
        <v>91619</v>
      </c>
      <c r="AJ231" s="8">
        <v>41108</v>
      </c>
      <c r="AK231" s="8">
        <v>3049</v>
      </c>
      <c r="AL231" s="8">
        <v>9380</v>
      </c>
      <c r="AM231" s="8">
        <v>751</v>
      </c>
      <c r="AN231" s="36">
        <v>0.89072853704523269</v>
      </c>
      <c r="AO231" s="37">
        <v>0.91200000000000003</v>
      </c>
      <c r="AP231" s="44">
        <v>-2.127146295476734E-2</v>
      </c>
      <c r="AQ231" s="45">
        <v>0.892653814791043</v>
      </c>
      <c r="AR231" s="8">
        <v>62.4</v>
      </c>
      <c r="AS231" s="50">
        <v>65.599999999999994</v>
      </c>
      <c r="AT231" s="50">
        <v>-3.1999999999999957</v>
      </c>
      <c r="AU231" s="28">
        <v>136792</v>
      </c>
      <c r="AV231" s="38">
        <v>0.93104551363639454</v>
      </c>
      <c r="AW231" s="38">
        <v>6.9151868665899823E-3</v>
      </c>
      <c r="AX231" s="38">
        <v>0.62358514323829484</v>
      </c>
      <c r="AY231" s="38">
        <v>0.27979281664545375</v>
      </c>
      <c r="AZ231" s="38">
        <v>2.0752366886055962E-2</v>
      </c>
      <c r="BA231" s="38">
        <v>6.384296536280909E-2</v>
      </c>
      <c r="BB231" s="38">
        <v>5.1115210007963352E-3</v>
      </c>
      <c r="BC231" s="31">
        <v>9167.9951999999994</v>
      </c>
      <c r="BD231" s="50">
        <v>2.0511572693668079</v>
      </c>
      <c r="BE231" s="50">
        <v>2.29</v>
      </c>
      <c r="BF231" s="50">
        <v>0.23884273063319217</v>
      </c>
      <c r="BG231" s="8"/>
      <c r="BH231" s="58">
        <v>1975</v>
      </c>
      <c r="BI231" s="58">
        <v>1916</v>
      </c>
      <c r="BJ231" s="58">
        <v>2034</v>
      </c>
      <c r="BK231" s="28">
        <v>0</v>
      </c>
      <c r="BL231" s="28">
        <v>114.00631718067015</v>
      </c>
      <c r="BM231" s="40">
        <v>130</v>
      </c>
      <c r="BN231" s="28">
        <v>89.072853704523268</v>
      </c>
      <c r="BO231" s="28">
        <v>91.2</v>
      </c>
    </row>
    <row r="232" spans="1:67" x14ac:dyDescent="0.2">
      <c r="A232" s="29">
        <v>231</v>
      </c>
      <c r="B232" s="28">
        <v>88.256767245561278</v>
      </c>
      <c r="C232" s="65">
        <f t="shared" si="15"/>
        <v>0.88256767245561274</v>
      </c>
      <c r="D232" s="64">
        <v>62.5</v>
      </c>
      <c r="E232" s="27">
        <v>44039</v>
      </c>
      <c r="F232" s="28">
        <v>164912</v>
      </c>
      <c r="G232" s="29">
        <v>364</v>
      </c>
      <c r="H232" s="29">
        <v>52</v>
      </c>
      <c r="I232" s="3"/>
      <c r="J232" s="3"/>
      <c r="K232" s="3">
        <v>23.7</v>
      </c>
      <c r="L232" s="3">
        <f t="shared" si="13"/>
        <v>23.7</v>
      </c>
      <c r="M232" s="7">
        <f t="shared" si="16"/>
        <v>23.7</v>
      </c>
      <c r="N232" s="4"/>
      <c r="O232" s="5"/>
      <c r="P232" s="30">
        <v>8890</v>
      </c>
      <c r="Q232" s="48">
        <v>22115</v>
      </c>
      <c r="R232" s="48">
        <v>32078</v>
      </c>
      <c r="S232" s="71">
        <f t="shared" si="14"/>
        <v>18853</v>
      </c>
      <c r="T232" s="31">
        <v>-18853</v>
      </c>
      <c r="U232" s="73">
        <v>-114.32157756864267</v>
      </c>
      <c r="V232" s="62">
        <v>-130</v>
      </c>
      <c r="W232" s="8">
        <v>31</v>
      </c>
      <c r="X232" s="8">
        <v>10</v>
      </c>
      <c r="Y232" s="41">
        <v>41</v>
      </c>
      <c r="Z232" s="42">
        <v>0.2486174444552246</v>
      </c>
      <c r="AA232" s="8">
        <v>51</v>
      </c>
      <c r="AB232" s="32">
        <v>3.0925584554186475E-4</v>
      </c>
      <c r="AC232" s="43">
        <v>7129</v>
      </c>
      <c r="AD232" s="33">
        <v>4.1504380985649E-2</v>
      </c>
      <c r="AE232" s="8"/>
      <c r="AF232" s="34">
        <v>164861</v>
      </c>
      <c r="AG232" s="35">
        <v>145546</v>
      </c>
      <c r="AH232" s="8">
        <v>1240</v>
      </c>
      <c r="AI232" s="8">
        <v>90141</v>
      </c>
      <c r="AJ232" s="8">
        <v>43540</v>
      </c>
      <c r="AK232" s="8">
        <v>2795</v>
      </c>
      <c r="AL232" s="8">
        <v>6750</v>
      </c>
      <c r="AM232" s="8">
        <v>1080</v>
      </c>
      <c r="AN232" s="36">
        <v>0.88256767245561274</v>
      </c>
      <c r="AO232" s="37">
        <v>0.91200000000000003</v>
      </c>
      <c r="AP232" s="44">
        <v>-2.9432327544387293E-2</v>
      </c>
      <c r="AQ232" s="45">
        <v>0.89248588594741307</v>
      </c>
      <c r="AR232" s="8">
        <v>62.5</v>
      </c>
      <c r="AS232" s="50">
        <v>65.599999999999994</v>
      </c>
      <c r="AT232" s="50">
        <v>-3.0999999999999943</v>
      </c>
      <c r="AU232" s="28">
        <v>137716</v>
      </c>
      <c r="AV232" s="38">
        <v>0.94620257513088646</v>
      </c>
      <c r="AW232" s="38">
        <v>8.5196432742912897E-3</v>
      </c>
      <c r="AX232" s="38">
        <v>0.61932997128055733</v>
      </c>
      <c r="AY232" s="38">
        <v>0.29914940980858284</v>
      </c>
      <c r="AZ232" s="38">
        <v>1.9203550767454964E-2</v>
      </c>
      <c r="BA232" s="38">
        <v>4.6377090404408225E-2</v>
      </c>
      <c r="BB232" s="38">
        <v>7.4203344647053165E-3</v>
      </c>
      <c r="BC232" s="31">
        <v>9096.625</v>
      </c>
      <c r="BD232" s="50">
        <v>2.0725268987124346</v>
      </c>
      <c r="BE232" s="50">
        <v>2.29</v>
      </c>
      <c r="BF232" s="50">
        <v>0.21747310128756547</v>
      </c>
      <c r="BG232" s="8"/>
      <c r="BH232" s="58">
        <v>1975</v>
      </c>
      <c r="BI232" s="58">
        <v>1916</v>
      </c>
      <c r="BJ232" s="58">
        <v>2034</v>
      </c>
      <c r="BK232" s="28">
        <v>0</v>
      </c>
      <c r="BL232" s="28">
        <v>114.32157756864267</v>
      </c>
      <c r="BM232" s="40">
        <v>130</v>
      </c>
      <c r="BN232" s="28">
        <v>88.256767245561278</v>
      </c>
      <c r="BO232" s="28">
        <v>91.2</v>
      </c>
    </row>
    <row r="233" spans="1:67" x14ac:dyDescent="0.2">
      <c r="A233" s="29">
        <v>232</v>
      </c>
      <c r="B233" s="28">
        <v>90.027356379010186</v>
      </c>
      <c r="C233" s="65">
        <f t="shared" si="15"/>
        <v>0.90027356379010182</v>
      </c>
      <c r="D233" s="64">
        <v>62.2</v>
      </c>
      <c r="E233" s="39">
        <v>44040</v>
      </c>
      <c r="F233" s="28">
        <v>164861</v>
      </c>
      <c r="G233" s="29">
        <v>365</v>
      </c>
      <c r="H233" s="29">
        <v>53</v>
      </c>
      <c r="I233" s="3"/>
      <c r="J233" s="3"/>
      <c r="K233" s="3">
        <v>24.1</v>
      </c>
      <c r="L233" s="3">
        <f t="shared" si="13"/>
        <v>24.1</v>
      </c>
      <c r="M233" s="7">
        <f t="shared" si="16"/>
        <v>24.1</v>
      </c>
      <c r="N233" s="4"/>
      <c r="O233" s="5"/>
      <c r="P233" s="30">
        <v>22115</v>
      </c>
      <c r="Q233" s="48">
        <v>27150</v>
      </c>
      <c r="R233" s="48">
        <v>24072</v>
      </c>
      <c r="S233" s="71">
        <f t="shared" si="14"/>
        <v>19037</v>
      </c>
      <c r="T233" s="31">
        <v>-19037</v>
      </c>
      <c r="U233" s="73">
        <v>-115.47303485966965</v>
      </c>
      <c r="V233" s="62">
        <v>-130</v>
      </c>
      <c r="W233" s="8">
        <v>30</v>
      </c>
      <c r="X233" s="8">
        <v>10</v>
      </c>
      <c r="Y233" s="41">
        <v>40</v>
      </c>
      <c r="Z233" s="42">
        <v>0.24262863867136558</v>
      </c>
      <c r="AA233" s="8">
        <v>56</v>
      </c>
      <c r="AB233" s="32">
        <v>3.3968009413991182E-4</v>
      </c>
      <c r="AC233" s="43">
        <v>7185</v>
      </c>
      <c r="AD233" s="33">
        <v>4.1830407824644138E-2</v>
      </c>
      <c r="AE233" s="8"/>
      <c r="AF233" s="34">
        <v>164805</v>
      </c>
      <c r="AG233" s="35">
        <v>148420</v>
      </c>
      <c r="AH233" s="8">
        <v>1366</v>
      </c>
      <c r="AI233" s="8">
        <v>82270</v>
      </c>
      <c r="AJ233" s="8">
        <v>51417</v>
      </c>
      <c r="AK233" s="8">
        <v>1877</v>
      </c>
      <c r="AL233" s="8">
        <v>10680</v>
      </c>
      <c r="AM233" s="8">
        <v>810</v>
      </c>
      <c r="AN233" s="36">
        <v>0.90027356379010193</v>
      </c>
      <c r="AO233" s="37">
        <v>0.90900000000000003</v>
      </c>
      <c r="AP233" s="44">
        <v>-8.726436209898103E-3</v>
      </c>
      <c r="AQ233" s="45">
        <v>0.8928515193450044</v>
      </c>
      <c r="AR233" s="8">
        <v>62.2</v>
      </c>
      <c r="AS233" s="50">
        <v>65.7</v>
      </c>
      <c r="AT233" s="50">
        <v>-3.5</v>
      </c>
      <c r="AU233" s="28">
        <v>136930</v>
      </c>
      <c r="AV233" s="38">
        <v>0.92258455733728606</v>
      </c>
      <c r="AW233" s="38">
        <v>9.2036113731303066E-3</v>
      </c>
      <c r="AX233" s="38">
        <v>0.55430534968333112</v>
      </c>
      <c r="AY233" s="38">
        <v>0.34642905268831692</v>
      </c>
      <c r="AZ233" s="38">
        <v>1.2646543592507749E-2</v>
      </c>
      <c r="BA233" s="38">
        <v>7.1957957148632262E-2</v>
      </c>
      <c r="BB233" s="38">
        <v>5.4574855140816598E-3</v>
      </c>
      <c r="BC233" s="31">
        <v>9231.7240000000002</v>
      </c>
      <c r="BD233" s="50">
        <v>2.0621283738551974</v>
      </c>
      <c r="BE233" s="50">
        <v>2.29</v>
      </c>
      <c r="BF233" s="50">
        <v>0.22787162614480261</v>
      </c>
      <c r="BG233" s="8"/>
      <c r="BH233" s="58">
        <v>1978</v>
      </c>
      <c r="BI233" s="58">
        <v>1919</v>
      </c>
      <c r="BJ233" s="58">
        <v>2037</v>
      </c>
      <c r="BK233" s="28">
        <v>0</v>
      </c>
      <c r="BL233" s="28">
        <v>115.47303485966965</v>
      </c>
      <c r="BM233" s="40">
        <v>130</v>
      </c>
      <c r="BN233" s="28">
        <v>90.027356379010186</v>
      </c>
      <c r="BO233" s="28">
        <v>90.9</v>
      </c>
    </row>
    <row r="234" spans="1:67" x14ac:dyDescent="0.2">
      <c r="A234" s="29">
        <v>233</v>
      </c>
      <c r="B234" s="28">
        <v>89.126543490792145</v>
      </c>
      <c r="C234" s="65">
        <f t="shared" si="15"/>
        <v>0.89126543490792143</v>
      </c>
      <c r="D234" s="64">
        <v>62.1</v>
      </c>
      <c r="E234" s="27">
        <v>44041</v>
      </c>
      <c r="F234" s="28">
        <v>164805</v>
      </c>
      <c r="G234" s="29">
        <v>366</v>
      </c>
      <c r="H234" s="29">
        <v>53</v>
      </c>
      <c r="I234" s="3"/>
      <c r="J234" s="3"/>
      <c r="K234" s="3">
        <v>24.6</v>
      </c>
      <c r="L234" s="3">
        <f t="shared" si="13"/>
        <v>24.6</v>
      </c>
      <c r="M234" s="7">
        <f t="shared" si="16"/>
        <v>24.6</v>
      </c>
      <c r="N234" s="4"/>
      <c r="O234" s="5"/>
      <c r="P234" s="30">
        <v>27150</v>
      </c>
      <c r="Q234" s="48">
        <v>47705</v>
      </c>
      <c r="R234" s="48">
        <v>40090</v>
      </c>
      <c r="S234" s="71">
        <f t="shared" si="14"/>
        <v>19535</v>
      </c>
      <c r="T234" s="31">
        <v>-19535</v>
      </c>
      <c r="U234" s="73">
        <v>-118.53402505991929</v>
      </c>
      <c r="V234" s="62">
        <v>-130</v>
      </c>
      <c r="W234" s="8">
        <v>29</v>
      </c>
      <c r="X234" s="8">
        <v>10</v>
      </c>
      <c r="Y234" s="41">
        <v>39</v>
      </c>
      <c r="Z234" s="42">
        <v>0.23664330572494766</v>
      </c>
      <c r="AA234" s="8">
        <v>61</v>
      </c>
      <c r="AB234" s="32">
        <v>3.7013440126209765E-4</v>
      </c>
      <c r="AC234" s="43">
        <v>7246</v>
      </c>
      <c r="AD234" s="33">
        <v>4.2185544202835268E-2</v>
      </c>
      <c r="AE234" s="8"/>
      <c r="AF234" s="34">
        <v>164744</v>
      </c>
      <c r="AG234" s="35">
        <v>146885</v>
      </c>
      <c r="AH234" s="8">
        <v>1359</v>
      </c>
      <c r="AI234" s="8">
        <v>83427</v>
      </c>
      <c r="AJ234" s="8">
        <v>49255</v>
      </c>
      <c r="AK234" s="8">
        <v>1684</v>
      </c>
      <c r="AL234" s="8">
        <v>10530</v>
      </c>
      <c r="AM234" s="8">
        <v>630</v>
      </c>
      <c r="AN234" s="36">
        <v>0.89126543490792143</v>
      </c>
      <c r="AO234" s="37">
        <v>0.90900000000000003</v>
      </c>
      <c r="AP234" s="44">
        <v>-1.7734565092078602E-2</v>
      </c>
      <c r="AQ234" s="45">
        <v>0.89409847016334132</v>
      </c>
      <c r="AR234" s="8">
        <v>62.1</v>
      </c>
      <c r="AS234" s="50">
        <v>65.7</v>
      </c>
      <c r="AT234" s="50">
        <v>-3.6000000000000014</v>
      </c>
      <c r="AU234" s="28">
        <v>135725</v>
      </c>
      <c r="AV234" s="38">
        <v>0.92402219423358412</v>
      </c>
      <c r="AW234" s="38">
        <v>9.2521360247812909E-3</v>
      </c>
      <c r="AX234" s="38">
        <v>0.56797494638662904</v>
      </c>
      <c r="AY234" s="38">
        <v>0.33533036048609455</v>
      </c>
      <c r="AZ234" s="38">
        <v>1.1464751336079246E-2</v>
      </c>
      <c r="BA234" s="38">
        <v>7.1688736086053709E-2</v>
      </c>
      <c r="BB234" s="38">
        <v>4.289069680362188E-3</v>
      </c>
      <c r="BC234" s="31">
        <v>9121.5584999999992</v>
      </c>
      <c r="BD234" s="50">
        <v>2.1416296348918884</v>
      </c>
      <c r="BE234" s="50">
        <v>2.29</v>
      </c>
      <c r="BF234" s="50">
        <v>0.14837036510811163</v>
      </c>
      <c r="BG234" s="8"/>
      <c r="BH234" s="58">
        <v>1978</v>
      </c>
      <c r="BI234" s="58">
        <v>1919</v>
      </c>
      <c r="BJ234" s="58">
        <v>2037</v>
      </c>
      <c r="BK234" s="28">
        <v>0</v>
      </c>
      <c r="BL234" s="28">
        <v>118.53402505991929</v>
      </c>
      <c r="BM234" s="40">
        <v>130</v>
      </c>
      <c r="BN234" s="28">
        <v>89.126543490792145</v>
      </c>
      <c r="BO234" s="28">
        <v>90.9</v>
      </c>
    </row>
    <row r="235" spans="1:67" x14ac:dyDescent="0.2">
      <c r="A235" s="29">
        <v>234</v>
      </c>
      <c r="B235" s="28">
        <v>90.11314524352936</v>
      </c>
      <c r="C235" s="65">
        <f t="shared" si="15"/>
        <v>0.90113145243529358</v>
      </c>
      <c r="D235" s="64">
        <v>62.4</v>
      </c>
      <c r="E235" s="39">
        <v>44042</v>
      </c>
      <c r="F235" s="28">
        <v>164744</v>
      </c>
      <c r="G235" s="29">
        <v>367</v>
      </c>
      <c r="H235" s="29">
        <v>53</v>
      </c>
      <c r="I235" s="3"/>
      <c r="J235" s="3"/>
      <c r="K235" s="3">
        <v>23.5</v>
      </c>
      <c r="L235" s="3">
        <f t="shared" si="13"/>
        <v>23.5</v>
      </c>
      <c r="M235" s="7">
        <f t="shared" si="16"/>
        <v>23.5</v>
      </c>
      <c r="N235" s="4"/>
      <c r="O235" s="5"/>
      <c r="P235" s="30">
        <v>47705</v>
      </c>
      <c r="Q235" s="48">
        <v>47180</v>
      </c>
      <c r="R235" s="48">
        <v>18048</v>
      </c>
      <c r="S235" s="71">
        <f t="shared" si="14"/>
        <v>18573</v>
      </c>
      <c r="T235" s="31">
        <v>-18573</v>
      </c>
      <c r="U235" s="73">
        <v>-112.73855193512358</v>
      </c>
      <c r="V235" s="62">
        <v>-130</v>
      </c>
      <c r="W235" s="8">
        <v>30</v>
      </c>
      <c r="X235" s="8">
        <v>9</v>
      </c>
      <c r="Y235" s="41">
        <v>39</v>
      </c>
      <c r="Z235" s="42">
        <v>0.23673092798523768</v>
      </c>
      <c r="AA235" s="8">
        <v>56</v>
      </c>
      <c r="AB235" s="32">
        <v>3.3992133249162335E-4</v>
      </c>
      <c r="AC235" s="43">
        <v>7302</v>
      </c>
      <c r="AD235" s="33">
        <v>4.2511571041830405E-2</v>
      </c>
      <c r="AE235" s="8"/>
      <c r="AF235" s="34">
        <v>164688</v>
      </c>
      <c r="AG235" s="35">
        <v>148456</v>
      </c>
      <c r="AH235" s="8">
        <v>1220</v>
      </c>
      <c r="AI235" s="8">
        <v>81370</v>
      </c>
      <c r="AJ235" s="8">
        <v>52777</v>
      </c>
      <c r="AK235" s="8">
        <v>2229</v>
      </c>
      <c r="AL235" s="8">
        <v>10350</v>
      </c>
      <c r="AM235" s="8">
        <v>510</v>
      </c>
      <c r="AN235" s="36">
        <v>0.90113145243529358</v>
      </c>
      <c r="AO235" s="37">
        <v>0.90900000000000003</v>
      </c>
      <c r="AP235" s="44">
        <v>-7.8685475647064518E-3</v>
      </c>
      <c r="AQ235" s="45">
        <v>0.8948240433304413</v>
      </c>
      <c r="AR235" s="8">
        <v>62.4</v>
      </c>
      <c r="AS235" s="50">
        <v>65.7</v>
      </c>
      <c r="AT235" s="50">
        <v>-3.3000000000000043</v>
      </c>
      <c r="AU235" s="28">
        <v>137596</v>
      </c>
      <c r="AV235" s="38">
        <v>0.92684701190925256</v>
      </c>
      <c r="AW235" s="38">
        <v>8.2179231556824914E-3</v>
      </c>
      <c r="AX235" s="38">
        <v>0.54810853047367569</v>
      </c>
      <c r="AY235" s="38">
        <v>0.35550600851430725</v>
      </c>
      <c r="AZ235" s="38">
        <v>1.501454976558711E-2</v>
      </c>
      <c r="BA235" s="38">
        <v>6.9717626771568675E-2</v>
      </c>
      <c r="BB235" s="38">
        <v>3.4353613191787464E-3</v>
      </c>
      <c r="BC235" s="31">
        <v>9263.6544000000013</v>
      </c>
      <c r="BD235" s="50">
        <v>2.0049323083555448</v>
      </c>
      <c r="BE235" s="50">
        <v>2.29</v>
      </c>
      <c r="BF235" s="50">
        <v>0.28506769164445522</v>
      </c>
      <c r="BG235" s="8"/>
      <c r="BH235" s="58">
        <v>1978</v>
      </c>
      <c r="BI235" s="58">
        <v>1919</v>
      </c>
      <c r="BJ235" s="58">
        <v>2037</v>
      </c>
      <c r="BK235" s="28">
        <v>0</v>
      </c>
      <c r="BL235" s="28">
        <v>112.73855193512358</v>
      </c>
      <c r="BM235" s="40">
        <v>130</v>
      </c>
      <c r="BN235" s="28">
        <v>90.11314524352936</v>
      </c>
      <c r="BO235" s="28">
        <v>90.9</v>
      </c>
    </row>
    <row r="236" spans="1:67" x14ac:dyDescent="0.2">
      <c r="A236" s="29">
        <v>235</v>
      </c>
      <c r="B236" s="28">
        <v>88.999805693189543</v>
      </c>
      <c r="C236" s="65">
        <f t="shared" si="15"/>
        <v>0.88999805693189549</v>
      </c>
      <c r="D236" s="64">
        <v>62.4</v>
      </c>
      <c r="E236" s="27">
        <v>44043</v>
      </c>
      <c r="F236" s="28">
        <v>164688</v>
      </c>
      <c r="G236" s="29">
        <v>368</v>
      </c>
      <c r="H236" s="29">
        <v>53</v>
      </c>
      <c r="I236" s="3"/>
      <c r="J236" s="3"/>
      <c r="K236" s="3">
        <v>23.5</v>
      </c>
      <c r="L236" s="3">
        <f t="shared" si="13"/>
        <v>23.5</v>
      </c>
      <c r="M236" s="7">
        <f t="shared" si="16"/>
        <v>23.5</v>
      </c>
      <c r="N236" s="4"/>
      <c r="O236" s="5"/>
      <c r="P236" s="30">
        <v>47180</v>
      </c>
      <c r="Q236" s="48">
        <v>47255</v>
      </c>
      <c r="R236" s="48">
        <v>18445</v>
      </c>
      <c r="S236" s="71">
        <f t="shared" si="14"/>
        <v>18370</v>
      </c>
      <c r="T236" s="31">
        <v>-18370</v>
      </c>
      <c r="U236" s="73">
        <v>-111.54425337608083</v>
      </c>
      <c r="V236" s="62">
        <v>-130</v>
      </c>
      <c r="W236" s="8">
        <v>29</v>
      </c>
      <c r="X236" s="8">
        <v>9</v>
      </c>
      <c r="Y236" s="41">
        <v>38</v>
      </c>
      <c r="Z236" s="42">
        <v>0.23073933741377636</v>
      </c>
      <c r="AA236" s="8">
        <v>49</v>
      </c>
      <c r="AB236" s="32">
        <v>2.9753230350723793E-4</v>
      </c>
      <c r="AC236" s="43">
        <v>7351</v>
      </c>
      <c r="AD236" s="33">
        <v>4.2796844525951151E-2</v>
      </c>
      <c r="AE236" s="8"/>
      <c r="AF236" s="34">
        <v>164639</v>
      </c>
      <c r="AG236" s="35">
        <v>146572</v>
      </c>
      <c r="AH236" s="8">
        <v>1245</v>
      </c>
      <c r="AI236" s="8">
        <v>80003</v>
      </c>
      <c r="AJ236" s="8">
        <v>52938</v>
      </c>
      <c r="AK236" s="8">
        <v>1774</v>
      </c>
      <c r="AL236" s="8">
        <v>9262</v>
      </c>
      <c r="AM236" s="8">
        <v>1350</v>
      </c>
      <c r="AN236" s="36">
        <v>0.88999805693189549</v>
      </c>
      <c r="AO236" s="37">
        <v>0.90900000000000003</v>
      </c>
      <c r="AP236" s="44">
        <v>-1.9001943068104543E-2</v>
      </c>
      <c r="AQ236" s="45">
        <v>0.89306665275955532</v>
      </c>
      <c r="AR236" s="8">
        <v>62.4</v>
      </c>
      <c r="AS236" s="50">
        <v>65.7</v>
      </c>
      <c r="AT236" s="50">
        <v>-3.3000000000000043</v>
      </c>
      <c r="AU236" s="28">
        <v>135960</v>
      </c>
      <c r="AV236" s="38">
        <v>0.92759872281199685</v>
      </c>
      <c r="AW236" s="38">
        <v>8.4941189313102097E-3</v>
      </c>
      <c r="AX236" s="38">
        <v>0.5458273067161532</v>
      </c>
      <c r="AY236" s="38">
        <v>0.36117403051060232</v>
      </c>
      <c r="AZ236" s="38">
        <v>1.2103266653931175E-2</v>
      </c>
      <c r="BA236" s="38">
        <v>6.3190786780558367E-2</v>
      </c>
      <c r="BB236" s="38">
        <v>9.2104904074448053E-3</v>
      </c>
      <c r="BC236" s="31">
        <v>9146.0927999999985</v>
      </c>
      <c r="BD236" s="50">
        <v>2.0085079390403737</v>
      </c>
      <c r="BE236" s="50">
        <v>2.29</v>
      </c>
      <c r="BF236" s="50">
        <v>0.28149206095962631</v>
      </c>
      <c r="BG236" s="8"/>
      <c r="BH236" s="58">
        <v>1978</v>
      </c>
      <c r="BI236" s="58">
        <v>1919</v>
      </c>
      <c r="BJ236" s="58">
        <v>2037</v>
      </c>
      <c r="BK236" s="28">
        <v>0</v>
      </c>
      <c r="BL236" s="28">
        <v>111.54425337608083</v>
      </c>
      <c r="BM236" s="40">
        <v>130</v>
      </c>
      <c r="BN236" s="28">
        <v>88.999805693189543</v>
      </c>
      <c r="BO236" s="28">
        <v>90.9</v>
      </c>
    </row>
    <row r="237" spans="1:67" x14ac:dyDescent="0.2">
      <c r="A237" s="29">
        <v>236</v>
      </c>
      <c r="B237" s="28">
        <v>89.030545617988437</v>
      </c>
      <c r="C237" s="65">
        <f t="shared" si="15"/>
        <v>0.89030545617988432</v>
      </c>
      <c r="D237" s="64">
        <v>62.4</v>
      </c>
      <c r="E237" s="39">
        <v>44044</v>
      </c>
      <c r="F237" s="28">
        <v>164639</v>
      </c>
      <c r="G237" s="29">
        <v>369</v>
      </c>
      <c r="H237" s="29">
        <v>53</v>
      </c>
      <c r="I237" s="3"/>
      <c r="J237" s="3"/>
      <c r="K237" s="3">
        <v>23.1</v>
      </c>
      <c r="L237" s="3">
        <f t="shared" si="13"/>
        <v>23.1</v>
      </c>
      <c r="M237" s="7">
        <f t="shared" si="16"/>
        <v>23.1</v>
      </c>
      <c r="N237" s="4"/>
      <c r="O237" s="5"/>
      <c r="P237" s="30">
        <v>47255</v>
      </c>
      <c r="Q237" s="48">
        <v>29110</v>
      </c>
      <c r="R237" s="48"/>
      <c r="S237" s="71">
        <f t="shared" si="14"/>
        <v>18145</v>
      </c>
      <c r="T237" s="31">
        <v>-18145</v>
      </c>
      <c r="U237" s="73">
        <v>-110.21082489568084</v>
      </c>
      <c r="V237" s="62">
        <v>-130</v>
      </c>
      <c r="W237" s="8">
        <v>30</v>
      </c>
      <c r="X237" s="8">
        <v>10</v>
      </c>
      <c r="Y237" s="41">
        <v>40</v>
      </c>
      <c r="Z237" s="42">
        <v>0.24295580026603658</v>
      </c>
      <c r="AA237" s="8">
        <v>46</v>
      </c>
      <c r="AB237" s="32">
        <v>2.7939917030594209E-4</v>
      </c>
      <c r="AC237" s="43">
        <v>7397</v>
      </c>
      <c r="AD237" s="33">
        <v>4.3064652286554303E-2</v>
      </c>
      <c r="AE237" s="8"/>
      <c r="AF237" s="34">
        <v>164593</v>
      </c>
      <c r="AG237" s="35">
        <v>146579</v>
      </c>
      <c r="AH237" s="8">
        <v>1150</v>
      </c>
      <c r="AI237" s="8">
        <v>80357</v>
      </c>
      <c r="AJ237" s="8">
        <v>53233</v>
      </c>
      <c r="AK237" s="8">
        <v>1707</v>
      </c>
      <c r="AL237" s="8">
        <v>9262</v>
      </c>
      <c r="AM237" s="8">
        <v>870</v>
      </c>
      <c r="AN237" s="36">
        <v>0.89030545617988444</v>
      </c>
      <c r="AO237" s="37">
        <v>0.90900000000000003</v>
      </c>
      <c r="AP237" s="44">
        <v>-1.8694543820115594E-2</v>
      </c>
      <c r="AQ237" s="45">
        <v>0.89232431053513472</v>
      </c>
      <c r="AR237" s="8">
        <v>62.4</v>
      </c>
      <c r="AS237" s="50">
        <v>65.7</v>
      </c>
      <c r="AT237" s="50">
        <v>-3.3000000000000043</v>
      </c>
      <c r="AU237" s="28">
        <v>136447</v>
      </c>
      <c r="AV237" s="38">
        <v>0.93087686503523692</v>
      </c>
      <c r="AW237" s="38">
        <v>7.8455986191746426E-3</v>
      </c>
      <c r="AX237" s="38">
        <v>0.54821632020957978</v>
      </c>
      <c r="AY237" s="38">
        <v>0.36316934895175979</v>
      </c>
      <c r="AZ237" s="38">
        <v>1.1645597254722709E-2</v>
      </c>
      <c r="BA237" s="38">
        <v>6.3187769052865689E-2</v>
      </c>
      <c r="BB237" s="38">
        <v>5.9353659118973386E-3</v>
      </c>
      <c r="BC237" s="31">
        <v>9146.5295999999998</v>
      </c>
      <c r="BD237" s="50">
        <v>1.9838125271031759</v>
      </c>
      <c r="BE237" s="50">
        <v>2.29</v>
      </c>
      <c r="BF237" s="50">
        <v>0.30618747289682413</v>
      </c>
      <c r="BG237" s="8"/>
      <c r="BH237" s="58">
        <v>1978</v>
      </c>
      <c r="BI237" s="58">
        <v>1919</v>
      </c>
      <c r="BJ237" s="58">
        <v>2037</v>
      </c>
      <c r="BK237" s="28">
        <v>0</v>
      </c>
      <c r="BL237" s="28">
        <v>110.21082489568084</v>
      </c>
      <c r="BM237" s="40">
        <v>130</v>
      </c>
      <c r="BN237" s="28">
        <v>89.030545617988437</v>
      </c>
      <c r="BO237" s="28">
        <v>90.9</v>
      </c>
    </row>
    <row r="238" spans="1:67" x14ac:dyDescent="0.2">
      <c r="A238" s="29">
        <v>237</v>
      </c>
      <c r="B238" s="28">
        <v>90.43397957385794</v>
      </c>
      <c r="C238" s="65">
        <f t="shared" si="15"/>
        <v>0.90433979573857937</v>
      </c>
      <c r="D238" s="64">
        <v>62.5</v>
      </c>
      <c r="E238" s="27">
        <v>44045</v>
      </c>
      <c r="F238" s="28">
        <v>164593</v>
      </c>
      <c r="G238" s="29">
        <v>370</v>
      </c>
      <c r="H238" s="29">
        <v>53</v>
      </c>
      <c r="I238" s="3"/>
      <c r="J238" s="3"/>
      <c r="K238" s="3">
        <v>23.1</v>
      </c>
      <c r="L238" s="3">
        <f t="shared" si="13"/>
        <v>23.1</v>
      </c>
      <c r="M238" s="7">
        <f t="shared" si="16"/>
        <v>23.1</v>
      </c>
      <c r="N238" s="4"/>
      <c r="O238" s="5"/>
      <c r="P238" s="30">
        <v>29110</v>
      </c>
      <c r="Q238" s="48">
        <v>10850</v>
      </c>
      <c r="R238" s="48"/>
      <c r="S238" s="71">
        <f t="shared" si="14"/>
        <v>18260</v>
      </c>
      <c r="T238" s="31">
        <v>-18260</v>
      </c>
      <c r="U238" s="73">
        <v>-110.94031945465481</v>
      </c>
      <c r="V238" s="62">
        <v>-130</v>
      </c>
      <c r="W238" s="8">
        <v>30</v>
      </c>
      <c r="X238" s="8">
        <v>10</v>
      </c>
      <c r="Y238" s="41">
        <v>40</v>
      </c>
      <c r="Z238" s="42">
        <v>0.24302370088642894</v>
      </c>
      <c r="AA238" s="8">
        <v>65</v>
      </c>
      <c r="AB238" s="32">
        <v>3.9491351394044705E-4</v>
      </c>
      <c r="AC238" s="43">
        <v>7462</v>
      </c>
      <c r="AD238" s="33">
        <v>4.344307629610223E-2</v>
      </c>
      <c r="AE238" s="8"/>
      <c r="AF238" s="34">
        <v>164528</v>
      </c>
      <c r="AG238" s="35">
        <v>148848</v>
      </c>
      <c r="AH238" s="8">
        <v>1057</v>
      </c>
      <c r="AI238" s="8">
        <v>81289</v>
      </c>
      <c r="AJ238" s="8">
        <v>53795</v>
      </c>
      <c r="AK238" s="8">
        <v>2155</v>
      </c>
      <c r="AL238" s="8">
        <v>9262</v>
      </c>
      <c r="AM238" s="8">
        <v>1290</v>
      </c>
      <c r="AN238" s="36">
        <v>0.90433979573857937</v>
      </c>
      <c r="AO238" s="37">
        <v>0.90900000000000003</v>
      </c>
      <c r="AP238" s="44">
        <v>-4.660204261420664E-3</v>
      </c>
      <c r="AQ238" s="45">
        <v>0.89426877606275557</v>
      </c>
      <c r="AR238" s="8">
        <v>62.5</v>
      </c>
      <c r="AS238" s="50">
        <v>65.7</v>
      </c>
      <c r="AT238" s="50">
        <v>-3.2000000000000028</v>
      </c>
      <c r="AU238" s="28">
        <v>138296</v>
      </c>
      <c r="AV238" s="38">
        <v>0.92910888960550364</v>
      </c>
      <c r="AW238" s="38">
        <v>7.1012039127163282E-3</v>
      </c>
      <c r="AX238" s="38">
        <v>0.54612087498656348</v>
      </c>
      <c r="AY238" s="38">
        <v>0.36140895410082768</v>
      </c>
      <c r="AZ238" s="38">
        <v>1.4477856605396109E-2</v>
      </c>
      <c r="BA238" s="38">
        <v>6.2224551220036547E-2</v>
      </c>
      <c r="BB238" s="38">
        <v>8.6665591744598518E-3</v>
      </c>
      <c r="BC238" s="31">
        <v>9303</v>
      </c>
      <c r="BD238" s="50">
        <v>1.962807696442008</v>
      </c>
      <c r="BE238" s="50">
        <v>2.29</v>
      </c>
      <c r="BF238" s="50">
        <v>0.327192303557992</v>
      </c>
      <c r="BG238" s="8"/>
      <c r="BH238" s="58">
        <v>1978</v>
      </c>
      <c r="BI238" s="58">
        <v>1919</v>
      </c>
      <c r="BJ238" s="58">
        <v>2037</v>
      </c>
      <c r="BK238" s="28">
        <v>0</v>
      </c>
      <c r="BL238" s="28">
        <v>110.94031945465481</v>
      </c>
      <c r="BM238" s="40">
        <v>130</v>
      </c>
      <c r="BN238" s="28">
        <v>90.43397957385794</v>
      </c>
      <c r="BO238" s="28">
        <v>90.9</v>
      </c>
    </row>
    <row r="239" spans="1:67" x14ac:dyDescent="0.2">
      <c r="A239" s="29">
        <v>238</v>
      </c>
      <c r="B239" s="28">
        <v>89.108236895847512</v>
      </c>
      <c r="C239" s="65">
        <f t="shared" si="15"/>
        <v>0.89108236895847515</v>
      </c>
      <c r="D239" s="64">
        <v>62.6</v>
      </c>
      <c r="E239" s="39">
        <v>44046</v>
      </c>
      <c r="F239" s="28">
        <v>164528</v>
      </c>
      <c r="G239" s="29">
        <v>371</v>
      </c>
      <c r="H239" s="29">
        <v>53</v>
      </c>
      <c r="I239" s="3"/>
      <c r="J239" s="3"/>
      <c r="K239" s="3">
        <v>25.7</v>
      </c>
      <c r="L239" s="3">
        <f t="shared" si="13"/>
        <v>25.7</v>
      </c>
      <c r="M239" s="7">
        <f t="shared" si="16"/>
        <v>25.7</v>
      </c>
      <c r="N239" s="4"/>
      <c r="O239" s="5"/>
      <c r="P239" s="30">
        <v>10850</v>
      </c>
      <c r="Q239" s="48">
        <v>16055</v>
      </c>
      <c r="R239" s="48">
        <v>24058</v>
      </c>
      <c r="S239" s="71">
        <f t="shared" si="14"/>
        <v>18853</v>
      </c>
      <c r="T239" s="31">
        <v>-18853</v>
      </c>
      <c r="U239" s="73">
        <v>-114.58839832733638</v>
      </c>
      <c r="V239" s="62">
        <v>-130</v>
      </c>
      <c r="W239" s="8">
        <v>30</v>
      </c>
      <c r="X239" s="8">
        <v>10</v>
      </c>
      <c r="Y239" s="41">
        <v>40</v>
      </c>
      <c r="Z239" s="42">
        <v>0.24311971214626082</v>
      </c>
      <c r="AA239" s="8">
        <v>45</v>
      </c>
      <c r="AB239" s="32">
        <v>2.7350967616454342E-4</v>
      </c>
      <c r="AC239" s="43">
        <v>7507</v>
      </c>
      <c r="AD239" s="33">
        <v>4.3705062148866186E-2</v>
      </c>
      <c r="AE239" s="8"/>
      <c r="AF239" s="34">
        <v>164483</v>
      </c>
      <c r="AG239" s="35">
        <v>146608</v>
      </c>
      <c r="AH239" s="8">
        <v>1168</v>
      </c>
      <c r="AI239" s="8">
        <v>78441</v>
      </c>
      <c r="AJ239" s="8">
        <v>54853</v>
      </c>
      <c r="AK239" s="8">
        <v>2132</v>
      </c>
      <c r="AL239" s="8">
        <v>9264</v>
      </c>
      <c r="AM239" s="8">
        <v>750</v>
      </c>
      <c r="AN239" s="36">
        <v>0.89108236895847515</v>
      </c>
      <c r="AO239" s="37">
        <v>0.90900000000000003</v>
      </c>
      <c r="AP239" s="44">
        <v>-1.7917631041524884E-2</v>
      </c>
      <c r="AQ239" s="45">
        <v>0.89548516127745015</v>
      </c>
      <c r="AR239" s="8">
        <v>62.6</v>
      </c>
      <c r="AS239" s="50">
        <v>65.7</v>
      </c>
      <c r="AT239" s="50">
        <v>-3.1000000000000014</v>
      </c>
      <c r="AU239" s="28">
        <v>136594</v>
      </c>
      <c r="AV239" s="38">
        <v>0.93169540543490126</v>
      </c>
      <c r="AW239" s="38">
        <v>7.9668230928735123E-3</v>
      </c>
      <c r="AX239" s="38">
        <v>0.53503901560624245</v>
      </c>
      <c r="AY239" s="38">
        <v>0.37414738622721816</v>
      </c>
      <c r="AZ239" s="38">
        <v>1.4542180508567063E-2</v>
      </c>
      <c r="BA239" s="38">
        <v>6.3188911928407726E-2</v>
      </c>
      <c r="BB239" s="38">
        <v>5.11568263669104E-3</v>
      </c>
      <c r="BC239" s="31">
        <v>9177.6608000000015</v>
      </c>
      <c r="BD239" s="50">
        <v>2.0542271512148278</v>
      </c>
      <c r="BE239" s="50">
        <v>2.29</v>
      </c>
      <c r="BF239" s="50">
        <v>0.23577284878517224</v>
      </c>
      <c r="BG239" s="8"/>
      <c r="BH239" s="58">
        <v>1978</v>
      </c>
      <c r="BI239" s="58">
        <v>1919</v>
      </c>
      <c r="BJ239" s="58">
        <v>2037</v>
      </c>
      <c r="BK239" s="28">
        <v>0</v>
      </c>
      <c r="BL239" s="28">
        <v>114.58839832733638</v>
      </c>
      <c r="BM239" s="40">
        <v>130</v>
      </c>
      <c r="BN239" s="28">
        <v>89.108236895847512</v>
      </c>
      <c r="BO239" s="28">
        <v>90.9</v>
      </c>
    </row>
    <row r="240" spans="1:67" x14ac:dyDescent="0.2">
      <c r="A240" s="29">
        <v>239</v>
      </c>
      <c r="B240" s="28">
        <v>89.003118863347581</v>
      </c>
      <c r="C240" s="65">
        <f t="shared" si="15"/>
        <v>0.89003118863347586</v>
      </c>
      <c r="D240" s="64">
        <v>62.5</v>
      </c>
      <c r="E240" s="27">
        <v>44047</v>
      </c>
      <c r="F240" s="28">
        <v>164483</v>
      </c>
      <c r="G240" s="29">
        <v>372</v>
      </c>
      <c r="H240" s="29">
        <v>54</v>
      </c>
      <c r="I240" s="3"/>
      <c r="J240" s="3"/>
      <c r="K240" s="3">
        <v>25</v>
      </c>
      <c r="L240" s="3">
        <f t="shared" si="13"/>
        <v>25</v>
      </c>
      <c r="M240" s="7">
        <f t="shared" si="16"/>
        <v>25</v>
      </c>
      <c r="N240" s="4"/>
      <c r="O240" s="5"/>
      <c r="P240" s="30">
        <v>16055</v>
      </c>
      <c r="Q240" s="48">
        <v>20295</v>
      </c>
      <c r="R240" s="48">
        <v>24085</v>
      </c>
      <c r="S240" s="71">
        <f t="shared" si="14"/>
        <v>19845</v>
      </c>
      <c r="T240" s="31">
        <v>-19845</v>
      </c>
      <c r="U240" s="73">
        <v>-120.65076634059446</v>
      </c>
      <c r="V240" s="62">
        <v>-130</v>
      </c>
      <c r="W240" s="8">
        <v>30</v>
      </c>
      <c r="X240" s="8">
        <v>10</v>
      </c>
      <c r="Y240" s="41">
        <v>40</v>
      </c>
      <c r="Z240" s="42">
        <v>0.24318622593216319</v>
      </c>
      <c r="AA240" s="8">
        <v>59</v>
      </c>
      <c r="AB240" s="32">
        <v>3.586996832499407E-4</v>
      </c>
      <c r="AC240" s="43">
        <v>7566</v>
      </c>
      <c r="AD240" s="33">
        <v>4.4048554711378918E-2</v>
      </c>
      <c r="AE240" s="8"/>
      <c r="AF240" s="34">
        <v>164424</v>
      </c>
      <c r="AG240" s="35">
        <v>146395</v>
      </c>
      <c r="AH240" s="8">
        <v>1289</v>
      </c>
      <c r="AI240" s="8">
        <v>78860</v>
      </c>
      <c r="AJ240" s="8">
        <v>53687</v>
      </c>
      <c r="AK240" s="8">
        <v>1789</v>
      </c>
      <c r="AL240" s="8">
        <v>9870</v>
      </c>
      <c r="AM240" s="8">
        <v>900</v>
      </c>
      <c r="AN240" s="36">
        <v>0.89003118863347574</v>
      </c>
      <c r="AO240" s="37">
        <v>0.90600000000000003</v>
      </c>
      <c r="AP240" s="44">
        <v>-1.5968811366524283E-2</v>
      </c>
      <c r="AQ240" s="45">
        <v>0.89402196482650353</v>
      </c>
      <c r="AR240" s="8">
        <v>62.5</v>
      </c>
      <c r="AS240" s="50">
        <v>65.8</v>
      </c>
      <c r="AT240" s="50">
        <v>-3.2999999999999972</v>
      </c>
      <c r="AU240" s="28">
        <v>135625</v>
      </c>
      <c r="AV240" s="38">
        <v>0.92643191365825339</v>
      </c>
      <c r="AW240" s="38">
        <v>8.8049455240957683E-3</v>
      </c>
      <c r="AX240" s="38">
        <v>0.53867959971310497</v>
      </c>
      <c r="AY240" s="38">
        <v>0.36672700570374672</v>
      </c>
      <c r="AZ240" s="38">
        <v>1.222036271730592E-2</v>
      </c>
      <c r="BA240" s="38">
        <v>6.742033539396837E-2</v>
      </c>
      <c r="BB240" s="38">
        <v>6.1477509477782712E-3</v>
      </c>
      <c r="BC240" s="31">
        <v>9149.6875</v>
      </c>
      <c r="BD240" s="50">
        <v>2.1689265343761739</v>
      </c>
      <c r="BE240" s="50">
        <v>2.2799999999999998</v>
      </c>
      <c r="BF240" s="50">
        <v>0.11107346562382592</v>
      </c>
      <c r="BG240" s="8"/>
      <c r="BH240" s="58">
        <v>1980</v>
      </c>
      <c r="BI240" s="58">
        <v>1921</v>
      </c>
      <c r="BJ240" s="58">
        <v>2039</v>
      </c>
      <c r="BK240" s="28">
        <v>0</v>
      </c>
      <c r="BL240" s="28">
        <v>120.65076634059446</v>
      </c>
      <c r="BM240" s="40">
        <v>130</v>
      </c>
      <c r="BN240" s="28">
        <v>89.003118863347581</v>
      </c>
      <c r="BO240" s="28">
        <v>90.600000000000009</v>
      </c>
    </row>
    <row r="241" spans="1:67" x14ac:dyDescent="0.2">
      <c r="A241" s="29">
        <v>240</v>
      </c>
      <c r="B241" s="28">
        <v>89.119593246727973</v>
      </c>
      <c r="C241" s="65">
        <f t="shared" si="15"/>
        <v>0.89119593246727968</v>
      </c>
      <c r="D241" s="64">
        <v>62.4</v>
      </c>
      <c r="E241" s="39">
        <v>44048</v>
      </c>
      <c r="F241" s="28">
        <v>164424</v>
      </c>
      <c r="G241" s="29">
        <v>373</v>
      </c>
      <c r="H241" s="29">
        <v>54</v>
      </c>
      <c r="I241" s="3"/>
      <c r="J241" s="3"/>
      <c r="K241" s="3"/>
      <c r="L241" s="3" t="str">
        <f t="shared" si="13"/>
        <v/>
      </c>
      <c r="M241" s="7">
        <f t="shared" si="16"/>
        <v>25</v>
      </c>
      <c r="N241" s="4"/>
      <c r="O241" s="5"/>
      <c r="P241" s="30">
        <v>20295</v>
      </c>
      <c r="Q241" s="48">
        <v>32765</v>
      </c>
      <c r="R241" s="48">
        <v>32101</v>
      </c>
      <c r="S241" s="71">
        <f t="shared" si="14"/>
        <v>19631</v>
      </c>
      <c r="T241" s="31">
        <v>-19631</v>
      </c>
      <c r="U241" s="73">
        <v>-119.39254610032599</v>
      </c>
      <c r="V241" s="62">
        <v>-130</v>
      </c>
      <c r="W241" s="8">
        <v>29</v>
      </c>
      <c r="X241" s="8">
        <v>9</v>
      </c>
      <c r="Y241" s="41">
        <v>38</v>
      </c>
      <c r="Z241" s="42">
        <v>0.23110981365250816</v>
      </c>
      <c r="AA241" s="8">
        <v>52</v>
      </c>
      <c r="AB241" s="32">
        <v>3.1625553447185326E-4</v>
      </c>
      <c r="AC241" s="43">
        <v>7618</v>
      </c>
      <c r="AD241" s="33">
        <v>4.4351293919017265E-2</v>
      </c>
      <c r="AE241" s="8"/>
      <c r="AF241" s="34">
        <v>164372</v>
      </c>
      <c r="AG241" s="35">
        <v>146534</v>
      </c>
      <c r="AH241" s="8">
        <v>1050</v>
      </c>
      <c r="AI241" s="8">
        <v>79966</v>
      </c>
      <c r="AJ241" s="8">
        <v>52921</v>
      </c>
      <c r="AK241" s="8">
        <v>1527</v>
      </c>
      <c r="AL241" s="8">
        <v>10140</v>
      </c>
      <c r="AM241" s="8">
        <v>930</v>
      </c>
      <c r="AN241" s="36">
        <v>0.89119593246727968</v>
      </c>
      <c r="AO241" s="37">
        <v>0.90600000000000003</v>
      </c>
      <c r="AP241" s="44">
        <v>-1.4804067532720344E-2</v>
      </c>
      <c r="AQ241" s="45">
        <v>0.89401203590641198</v>
      </c>
      <c r="AR241" s="8">
        <v>62.4</v>
      </c>
      <c r="AS241" s="50">
        <v>65.8</v>
      </c>
      <c r="AT241" s="50">
        <v>-3.3999999999999986</v>
      </c>
      <c r="AU241" s="28">
        <v>135464</v>
      </c>
      <c r="AV241" s="38">
        <v>0.92445439283715725</v>
      </c>
      <c r="AW241" s="38">
        <v>7.1655724951205863E-3</v>
      </c>
      <c r="AX241" s="38">
        <v>0.5457163525188693</v>
      </c>
      <c r="AY241" s="38">
        <v>0.36115167810883481</v>
      </c>
      <c r="AZ241" s="38">
        <v>1.042078971433251E-2</v>
      </c>
      <c r="BA241" s="38">
        <v>6.9198957238593095E-2</v>
      </c>
      <c r="BB241" s="38">
        <v>6.3466499242496623E-3</v>
      </c>
      <c r="BC241" s="31">
        <v>9143.7215999999989</v>
      </c>
      <c r="BD241" s="50">
        <v>2.1469376320468903</v>
      </c>
      <c r="BE241" s="50">
        <v>2.2799999999999998</v>
      </c>
      <c r="BF241" s="50">
        <v>0.13306236795310955</v>
      </c>
      <c r="BG241" s="8"/>
      <c r="BH241" s="58">
        <v>1980</v>
      </c>
      <c r="BI241" s="58">
        <v>1921</v>
      </c>
      <c r="BJ241" s="58">
        <v>2039</v>
      </c>
      <c r="BK241" s="28">
        <v>0</v>
      </c>
      <c r="BL241" s="28">
        <v>119.39254610032599</v>
      </c>
      <c r="BM241" s="40">
        <v>130</v>
      </c>
      <c r="BN241" s="28">
        <v>89.119593246727973</v>
      </c>
      <c r="BO241" s="28">
        <v>90.600000000000009</v>
      </c>
    </row>
    <row r="242" spans="1:67" x14ac:dyDescent="0.2">
      <c r="A242" s="29">
        <v>241</v>
      </c>
      <c r="B242" s="28">
        <v>89.514637529506246</v>
      </c>
      <c r="C242" s="65">
        <f t="shared" si="15"/>
        <v>0.89514637529506247</v>
      </c>
      <c r="D242" s="64">
        <v>62.5</v>
      </c>
      <c r="E242" s="27">
        <v>44049</v>
      </c>
      <c r="F242" s="28">
        <v>164372</v>
      </c>
      <c r="G242" s="29">
        <v>374</v>
      </c>
      <c r="H242" s="29">
        <v>54</v>
      </c>
      <c r="I242" s="3"/>
      <c r="J242" s="3"/>
      <c r="K242" s="3"/>
      <c r="L242" s="3" t="str">
        <f t="shared" si="13"/>
        <v/>
      </c>
      <c r="M242" s="7">
        <f t="shared" si="16"/>
        <v>25</v>
      </c>
      <c r="N242" s="4"/>
      <c r="O242" s="5"/>
      <c r="P242" s="30">
        <v>32765</v>
      </c>
      <c r="Q242" s="48">
        <v>0</v>
      </c>
      <c r="R242" s="48">
        <v>31946</v>
      </c>
      <c r="S242" s="71">
        <f t="shared" si="14"/>
        <v>64711</v>
      </c>
      <c r="T242" s="31">
        <v>-64711</v>
      </c>
      <c r="U242" s="73">
        <v>-393.68627260117296</v>
      </c>
      <c r="V242" s="62">
        <v>-130</v>
      </c>
      <c r="W242" s="8">
        <v>29</v>
      </c>
      <c r="X242" s="8">
        <v>9</v>
      </c>
      <c r="Y242" s="41">
        <v>38</v>
      </c>
      <c r="Z242" s="42">
        <v>0.23118292653249944</v>
      </c>
      <c r="AA242" s="8">
        <v>49</v>
      </c>
      <c r="AB242" s="32">
        <v>2.9810430000243353E-4</v>
      </c>
      <c r="AC242" s="43">
        <v>7667</v>
      </c>
      <c r="AD242" s="33">
        <v>4.4636567403138011E-2</v>
      </c>
      <c r="AE242" s="8"/>
      <c r="AF242" s="34">
        <v>164323</v>
      </c>
      <c r="AG242" s="35">
        <v>147137</v>
      </c>
      <c r="AH242" s="8">
        <v>1160</v>
      </c>
      <c r="AI242" s="8">
        <v>67609</v>
      </c>
      <c r="AJ242" s="8">
        <v>63755</v>
      </c>
      <c r="AK242" s="8">
        <v>2763</v>
      </c>
      <c r="AL242" s="8">
        <v>11040</v>
      </c>
      <c r="AM242" s="8">
        <v>810</v>
      </c>
      <c r="AN242" s="36">
        <v>0.89514637529506247</v>
      </c>
      <c r="AO242" s="37">
        <v>0.90600000000000003</v>
      </c>
      <c r="AP242" s="44">
        <v>-1.0853624704937559E-2</v>
      </c>
      <c r="AQ242" s="45">
        <v>0.89315702488637894</v>
      </c>
      <c r="AR242" s="8">
        <v>62.5</v>
      </c>
      <c r="AS242" s="50">
        <v>65.8</v>
      </c>
      <c r="AT242" s="50">
        <v>-3.2999999999999972</v>
      </c>
      <c r="AU242" s="28">
        <v>135287</v>
      </c>
      <c r="AV242" s="38">
        <v>0.91946281356830706</v>
      </c>
      <c r="AW242" s="38">
        <v>7.8838089671530616E-3</v>
      </c>
      <c r="AX242" s="38">
        <v>0.45949693143125114</v>
      </c>
      <c r="AY242" s="38">
        <v>0.43330365577658919</v>
      </c>
      <c r="AZ242" s="38">
        <v>1.8778417393313714E-2</v>
      </c>
      <c r="BA242" s="38">
        <v>7.5032112928767061E-2</v>
      </c>
      <c r="BB242" s="38">
        <v>5.5050735029258443E-3</v>
      </c>
      <c r="BC242" s="31">
        <v>9196.0625</v>
      </c>
      <c r="BD242" s="50">
        <v>7.0368160285991967</v>
      </c>
      <c r="BE242" s="50">
        <v>2.2799999999999998</v>
      </c>
      <c r="BF242" s="50">
        <v>-4.7568160285991965</v>
      </c>
      <c r="BG242" s="8">
        <v>1942</v>
      </c>
      <c r="BH242" s="58">
        <v>1980</v>
      </c>
      <c r="BI242" s="58">
        <v>1921</v>
      </c>
      <c r="BJ242" s="58">
        <v>2039</v>
      </c>
      <c r="BK242" s="28">
        <v>-38</v>
      </c>
      <c r="BL242" s="28">
        <v>393.68627260117296</v>
      </c>
      <c r="BM242" s="40">
        <v>130</v>
      </c>
      <c r="BN242" s="28">
        <v>89.514637529506246</v>
      </c>
      <c r="BO242" s="28">
        <v>90.600000000000009</v>
      </c>
    </row>
    <row r="243" spans="1:67" x14ac:dyDescent="0.2">
      <c r="A243" s="29">
        <v>242</v>
      </c>
      <c r="B243" s="28">
        <v>88.318129537557127</v>
      </c>
      <c r="C243" s="65">
        <f t="shared" si="15"/>
        <v>0.88318129537557122</v>
      </c>
      <c r="D243" s="64">
        <v>62.3</v>
      </c>
      <c r="E243" s="39">
        <v>44050</v>
      </c>
      <c r="F243" s="28">
        <v>164323</v>
      </c>
      <c r="G243" s="29">
        <v>375</v>
      </c>
      <c r="H243" s="29">
        <v>54</v>
      </c>
      <c r="I243" s="3"/>
      <c r="J243" s="3"/>
      <c r="K243" s="3"/>
      <c r="L243" s="3" t="str">
        <f t="shared" si="13"/>
        <v/>
      </c>
      <c r="M243" s="7">
        <f t="shared" si="16"/>
        <v>25</v>
      </c>
      <c r="N243" s="4"/>
      <c r="O243" s="5"/>
      <c r="P243" s="30">
        <v>0</v>
      </c>
      <c r="Q243" s="48">
        <v>51555</v>
      </c>
      <c r="R243" s="48">
        <v>26094</v>
      </c>
      <c r="S243" s="71">
        <f t="shared" si="14"/>
        <v>-25461</v>
      </c>
      <c r="T243" s="31">
        <v>25461</v>
      </c>
      <c r="U243" s="73">
        <v>154.94483425935505</v>
      </c>
      <c r="V243" s="62">
        <v>-130</v>
      </c>
      <c r="W243" s="8">
        <v>28</v>
      </c>
      <c r="X243" s="8">
        <v>10</v>
      </c>
      <c r="Y243" s="41">
        <v>38</v>
      </c>
      <c r="Z243" s="42">
        <v>0.23125186370745421</v>
      </c>
      <c r="AA243" s="8">
        <v>56</v>
      </c>
      <c r="AB243" s="32">
        <v>3.4079222020045886E-4</v>
      </c>
      <c r="AC243" s="43">
        <v>7723</v>
      </c>
      <c r="AD243" s="33">
        <v>4.4962594242133148E-2</v>
      </c>
      <c r="AE243" s="8"/>
      <c r="AF243" s="34">
        <v>164267</v>
      </c>
      <c r="AG243" s="35">
        <v>145127</v>
      </c>
      <c r="AH243" s="8">
        <v>1060</v>
      </c>
      <c r="AI243" s="8">
        <v>79605</v>
      </c>
      <c r="AJ243" s="8">
        <v>51089</v>
      </c>
      <c r="AK243" s="8">
        <v>1972</v>
      </c>
      <c r="AL243" s="8">
        <v>10200</v>
      </c>
      <c r="AM243" s="8">
        <v>1201</v>
      </c>
      <c r="AN243" s="36">
        <v>0.88318129537557133</v>
      </c>
      <c r="AO243" s="37">
        <v>0.90600000000000003</v>
      </c>
      <c r="AP243" s="44">
        <v>-2.2818704624428698E-2</v>
      </c>
      <c r="AQ243" s="45">
        <v>0.89218320180690402</v>
      </c>
      <c r="AR243" s="8">
        <v>62.3</v>
      </c>
      <c r="AS243" s="50">
        <v>65.8</v>
      </c>
      <c r="AT243" s="50">
        <v>-3.5</v>
      </c>
      <c r="AU243" s="28">
        <v>133726</v>
      </c>
      <c r="AV243" s="38">
        <v>0.92144122044829702</v>
      </c>
      <c r="AW243" s="38">
        <v>7.3039475769498437E-3</v>
      </c>
      <c r="AX243" s="38">
        <v>0.54851957251235128</v>
      </c>
      <c r="AY243" s="38">
        <v>0.35202960165923641</v>
      </c>
      <c r="AZ243" s="38">
        <v>1.3588098699759521E-2</v>
      </c>
      <c r="BA243" s="38">
        <v>7.0283269136687171E-2</v>
      </c>
      <c r="BB243" s="38">
        <v>8.2755104150158132E-3</v>
      </c>
      <c r="BC243" s="31">
        <v>9041.4120999999996</v>
      </c>
      <c r="BD243" s="50">
        <v>-2.8160424188606559</v>
      </c>
      <c r="BE243" s="50">
        <v>2.2799999999999998</v>
      </c>
      <c r="BF243" s="50">
        <v>0</v>
      </c>
      <c r="BG243" s="8"/>
      <c r="BH243" s="58">
        <v>1980</v>
      </c>
      <c r="BI243" s="58">
        <v>1921</v>
      </c>
      <c r="BJ243" s="58">
        <v>2039</v>
      </c>
      <c r="BK243" s="28">
        <v>0</v>
      </c>
      <c r="BL243" s="28">
        <v>-154.94483425935505</v>
      </c>
      <c r="BM243" s="40">
        <v>130</v>
      </c>
      <c r="BN243" s="28">
        <v>88.318129537557127</v>
      </c>
      <c r="BO243" s="28">
        <v>90.600000000000009</v>
      </c>
    </row>
    <row r="244" spans="1:67" x14ac:dyDescent="0.2">
      <c r="A244" s="29">
        <v>243</v>
      </c>
      <c r="B244" s="28">
        <v>88.989876238075823</v>
      </c>
      <c r="C244" s="65">
        <f t="shared" si="15"/>
        <v>0.88989876238075827</v>
      </c>
      <c r="D244" s="64">
        <v>62.4</v>
      </c>
      <c r="E244" s="27">
        <v>44051</v>
      </c>
      <c r="F244" s="28">
        <v>164267</v>
      </c>
      <c r="G244" s="29">
        <v>376</v>
      </c>
      <c r="H244" s="29">
        <v>54</v>
      </c>
      <c r="I244" s="3"/>
      <c r="J244" s="3"/>
      <c r="K244" s="3"/>
      <c r="L244" s="3" t="str">
        <f t="shared" si="13"/>
        <v/>
      </c>
      <c r="M244" s="7">
        <f t="shared" si="16"/>
        <v>25</v>
      </c>
      <c r="N244" s="4"/>
      <c r="O244" s="5"/>
      <c r="P244" s="30">
        <v>51555</v>
      </c>
      <c r="Q244" s="48">
        <v>31995</v>
      </c>
      <c r="R244" s="48"/>
      <c r="S244" s="71">
        <f t="shared" si="14"/>
        <v>19560</v>
      </c>
      <c r="T244" s="31">
        <v>-19560</v>
      </c>
      <c r="U244" s="73">
        <v>-119.0744336963602</v>
      </c>
      <c r="V244" s="62">
        <v>-130</v>
      </c>
      <c r="W244" s="8">
        <v>30</v>
      </c>
      <c r="X244" s="8">
        <v>9</v>
      </c>
      <c r="Y244" s="41">
        <v>39</v>
      </c>
      <c r="Z244" s="42">
        <v>0.2374183493945832</v>
      </c>
      <c r="AA244" s="8">
        <v>51</v>
      </c>
      <c r="AB244" s="32">
        <v>3.1047014920830112E-4</v>
      </c>
      <c r="AC244" s="43">
        <v>7774</v>
      </c>
      <c r="AD244" s="33">
        <v>4.5259511541932293E-2</v>
      </c>
      <c r="AE244" s="8"/>
      <c r="AF244" s="34">
        <v>164216</v>
      </c>
      <c r="AG244" s="35">
        <v>146181</v>
      </c>
      <c r="AH244" s="8">
        <v>1288</v>
      </c>
      <c r="AI244" s="8">
        <v>78771</v>
      </c>
      <c r="AJ244" s="8">
        <v>53223</v>
      </c>
      <c r="AK244" s="8">
        <v>1909</v>
      </c>
      <c r="AL244" s="8">
        <v>10000</v>
      </c>
      <c r="AM244" s="8">
        <v>990</v>
      </c>
      <c r="AN244" s="36">
        <v>0.88989876238075816</v>
      </c>
      <c r="AO244" s="37">
        <v>0.90600000000000003</v>
      </c>
      <c r="AP244" s="44">
        <v>-1.610123761924187E-2</v>
      </c>
      <c r="AQ244" s="45">
        <v>0.89212510269274314</v>
      </c>
      <c r="AR244" s="8">
        <v>62.4</v>
      </c>
      <c r="AS244" s="50">
        <v>65.8</v>
      </c>
      <c r="AT244" s="50">
        <v>-3.3999999999999986</v>
      </c>
      <c r="AU244" s="28">
        <v>135191</v>
      </c>
      <c r="AV244" s="38">
        <v>0.92481923095340712</v>
      </c>
      <c r="AW244" s="38">
        <v>8.8109945889000615E-3</v>
      </c>
      <c r="AX244" s="38">
        <v>0.53885935928745865</v>
      </c>
      <c r="AY244" s="38">
        <v>0.36408972438278575</v>
      </c>
      <c r="AZ244" s="38">
        <v>1.3059152694262593E-2</v>
      </c>
      <c r="BA244" s="38">
        <v>6.8408343081522216E-2</v>
      </c>
      <c r="BB244" s="38">
        <v>6.7724259650706999E-3</v>
      </c>
      <c r="BC244" s="31">
        <v>9121.6944000000003</v>
      </c>
      <c r="BD244" s="50">
        <v>2.1443384465938697</v>
      </c>
      <c r="BE244" s="50">
        <v>2.2799999999999998</v>
      </c>
      <c r="BF244" s="50">
        <v>0.13566155340613006</v>
      </c>
      <c r="BG244" s="8"/>
      <c r="BH244" s="58">
        <v>1980</v>
      </c>
      <c r="BI244" s="58">
        <v>1921</v>
      </c>
      <c r="BJ244" s="58">
        <v>2039</v>
      </c>
      <c r="BK244" s="28">
        <v>0</v>
      </c>
      <c r="BL244" s="28">
        <v>119.0744336963602</v>
      </c>
      <c r="BM244" s="40">
        <v>130</v>
      </c>
      <c r="BN244" s="28">
        <v>88.989876238075823</v>
      </c>
      <c r="BO244" s="28">
        <v>90.600000000000009</v>
      </c>
    </row>
    <row r="245" spans="1:67" x14ac:dyDescent="0.2">
      <c r="A245" s="29">
        <v>244</v>
      </c>
      <c r="B245" s="28">
        <v>88.655185852779255</v>
      </c>
      <c r="C245" s="65">
        <f t="shared" si="15"/>
        <v>0.8865518585277925</v>
      </c>
      <c r="D245" s="64">
        <v>62.3</v>
      </c>
      <c r="E245" s="39">
        <v>44052</v>
      </c>
      <c r="F245" s="28">
        <v>164216</v>
      </c>
      <c r="G245" s="29">
        <v>377</v>
      </c>
      <c r="H245" s="29">
        <v>54</v>
      </c>
      <c r="I245" s="3"/>
      <c r="J245" s="3"/>
      <c r="K245" s="3"/>
      <c r="L245" s="3" t="str">
        <f t="shared" si="13"/>
        <v/>
      </c>
      <c r="M245" s="7">
        <f t="shared" si="16"/>
        <v>25</v>
      </c>
      <c r="N245" s="4"/>
      <c r="O245" s="5"/>
      <c r="P245" s="30">
        <v>31995</v>
      </c>
      <c r="Q245" s="48">
        <v>12005</v>
      </c>
      <c r="R245" s="48"/>
      <c r="S245" s="71">
        <f t="shared" si="14"/>
        <v>19990</v>
      </c>
      <c r="T245" s="31">
        <v>-19990</v>
      </c>
      <c r="U245" s="73">
        <v>-121.72991669508453</v>
      </c>
      <c r="V245" s="62">
        <v>-130</v>
      </c>
      <c r="W245" s="8">
        <v>29</v>
      </c>
      <c r="X245" s="8">
        <v>10</v>
      </c>
      <c r="Y245" s="41">
        <v>39</v>
      </c>
      <c r="Z245" s="42">
        <v>0.23749208359721341</v>
      </c>
      <c r="AA245" s="8">
        <v>61</v>
      </c>
      <c r="AB245" s="32">
        <v>3.7146197690846202E-4</v>
      </c>
      <c r="AC245" s="43">
        <v>7835</v>
      </c>
      <c r="AD245" s="33">
        <v>4.5614647920123423E-2</v>
      </c>
      <c r="AE245" s="8"/>
      <c r="AF245" s="34">
        <v>164155</v>
      </c>
      <c r="AG245" s="35">
        <v>145586</v>
      </c>
      <c r="AH245" s="8">
        <v>1169</v>
      </c>
      <c r="AI245" s="8">
        <v>81548</v>
      </c>
      <c r="AJ245" s="8">
        <v>51330</v>
      </c>
      <c r="AK245" s="8">
        <v>1739</v>
      </c>
      <c r="AL245" s="8">
        <v>9200</v>
      </c>
      <c r="AM245" s="8">
        <v>600</v>
      </c>
      <c r="AN245" s="36">
        <v>0.88655185852779261</v>
      </c>
      <c r="AO245" s="37">
        <v>0.90600000000000003</v>
      </c>
      <c r="AP245" s="44">
        <v>-1.9448141472207414E-2</v>
      </c>
      <c r="AQ245" s="45">
        <v>0.88958396880548796</v>
      </c>
      <c r="AR245" s="8">
        <v>62.3</v>
      </c>
      <c r="AS245" s="50">
        <v>65.8</v>
      </c>
      <c r="AT245" s="50">
        <v>-3.5</v>
      </c>
      <c r="AU245" s="28">
        <v>135786</v>
      </c>
      <c r="AV245" s="38">
        <v>0.93268583517645931</v>
      </c>
      <c r="AW245" s="38">
        <v>8.0296182325223578E-3</v>
      </c>
      <c r="AX245" s="38">
        <v>0.56013627683980605</v>
      </c>
      <c r="AY245" s="38">
        <v>0.35257511024411686</v>
      </c>
      <c r="AZ245" s="38">
        <v>1.1944829860014012E-2</v>
      </c>
      <c r="BA245" s="38">
        <v>6.3192889426181093E-2</v>
      </c>
      <c r="BB245" s="38">
        <v>4.1212753973596363E-3</v>
      </c>
      <c r="BC245" s="31">
        <v>9070.0077999999994</v>
      </c>
      <c r="BD245" s="50">
        <v>2.2039672336334708</v>
      </c>
      <c r="BE245" s="50">
        <v>2.2799999999999998</v>
      </c>
      <c r="BF245" s="50">
        <v>7.6032766366529003E-2</v>
      </c>
      <c r="BG245" s="8"/>
      <c r="BH245" s="58">
        <v>1980</v>
      </c>
      <c r="BI245" s="58">
        <v>1921</v>
      </c>
      <c r="BJ245" s="58">
        <v>2039</v>
      </c>
      <c r="BK245" s="28">
        <v>0</v>
      </c>
      <c r="BL245" s="28">
        <v>121.72991669508453</v>
      </c>
      <c r="BM245" s="40">
        <v>130</v>
      </c>
      <c r="BN245" s="28">
        <v>88.655185852779255</v>
      </c>
      <c r="BO245" s="28">
        <v>90.600000000000009</v>
      </c>
    </row>
    <row r="246" spans="1:67" x14ac:dyDescent="0.2">
      <c r="A246" s="29">
        <v>245</v>
      </c>
      <c r="B246" s="28">
        <v>86.971459900703607</v>
      </c>
      <c r="C246" s="65">
        <f t="shared" si="15"/>
        <v>0.86971459900703607</v>
      </c>
      <c r="D246" s="64">
        <v>62.1</v>
      </c>
      <c r="E246" s="27">
        <v>44053</v>
      </c>
      <c r="F246" s="28">
        <v>164155</v>
      </c>
      <c r="G246" s="29">
        <v>378</v>
      </c>
      <c r="H246" s="29">
        <v>54</v>
      </c>
      <c r="I246" s="3"/>
      <c r="J246" s="3"/>
      <c r="K246" s="3"/>
      <c r="L246" s="3" t="str">
        <f t="shared" si="13"/>
        <v/>
      </c>
      <c r="M246" s="7">
        <f t="shared" si="16"/>
        <v>25</v>
      </c>
      <c r="N246" s="4"/>
      <c r="O246" s="5"/>
      <c r="P246" s="30">
        <v>12005</v>
      </c>
      <c r="Q246" s="48">
        <v>24755</v>
      </c>
      <c r="R246" s="48">
        <v>32131</v>
      </c>
      <c r="S246" s="71">
        <f t="shared" si="14"/>
        <v>19381</v>
      </c>
      <c r="T246" s="31">
        <v>-19381</v>
      </c>
      <c r="U246" s="73">
        <v>-118.06524321525387</v>
      </c>
      <c r="V246" s="62">
        <v>-130</v>
      </c>
      <c r="W246" s="8">
        <v>29</v>
      </c>
      <c r="X246" s="8">
        <v>9</v>
      </c>
      <c r="Y246" s="41">
        <v>38</v>
      </c>
      <c r="Z246" s="42">
        <v>0.23148853217995188</v>
      </c>
      <c r="AA246" s="8">
        <v>48</v>
      </c>
      <c r="AB246" s="32">
        <v>2.9240656696414972E-4</v>
      </c>
      <c r="AC246" s="43">
        <v>7883</v>
      </c>
      <c r="AD246" s="33">
        <v>4.5894099496404973E-2</v>
      </c>
      <c r="AE246" s="8"/>
      <c r="AF246" s="34">
        <v>164107</v>
      </c>
      <c r="AG246" s="35">
        <v>142768</v>
      </c>
      <c r="AH246" s="8">
        <v>1340</v>
      </c>
      <c r="AI246" s="8">
        <v>75869</v>
      </c>
      <c r="AJ246" s="8">
        <v>53747</v>
      </c>
      <c r="AK246" s="8">
        <v>1652</v>
      </c>
      <c r="AL246" s="8">
        <v>9200</v>
      </c>
      <c r="AM246" s="8">
        <v>960</v>
      </c>
      <c r="AN246" s="36">
        <v>0.86971459900703607</v>
      </c>
      <c r="AO246" s="37">
        <v>0.90600000000000003</v>
      </c>
      <c r="AP246" s="44">
        <v>-3.6285400992963956E-2</v>
      </c>
      <c r="AQ246" s="45">
        <v>0.88653143024099657</v>
      </c>
      <c r="AR246" s="8">
        <v>62.1</v>
      </c>
      <c r="AS246" s="50">
        <v>65.8</v>
      </c>
      <c r="AT246" s="50">
        <v>-3.6999999999999957</v>
      </c>
      <c r="AU246" s="28">
        <v>132608</v>
      </c>
      <c r="AV246" s="38">
        <v>0.92883559341028799</v>
      </c>
      <c r="AW246" s="38">
        <v>9.3858567746273672E-3</v>
      </c>
      <c r="AX246" s="38">
        <v>0.5314146027120924</v>
      </c>
      <c r="AY246" s="38">
        <v>0.3764639134820128</v>
      </c>
      <c r="AZ246" s="38">
        <v>1.157122044155553E-2</v>
      </c>
      <c r="BA246" s="38">
        <v>6.4440210691471475E-2</v>
      </c>
      <c r="BB246" s="38">
        <v>6.7241958982405025E-3</v>
      </c>
      <c r="BC246" s="31">
        <v>8865.8928000000014</v>
      </c>
      <c r="BD246" s="50">
        <v>2.1860178593632438</v>
      </c>
      <c r="BE246" s="50">
        <v>2.2799999999999998</v>
      </c>
      <c r="BF246" s="50">
        <v>9.3982140636756029E-2</v>
      </c>
      <c r="BG246" s="8"/>
      <c r="BH246" s="58">
        <v>1980</v>
      </c>
      <c r="BI246" s="58">
        <v>1921</v>
      </c>
      <c r="BJ246" s="58">
        <v>2039</v>
      </c>
      <c r="BK246" s="28">
        <v>0</v>
      </c>
      <c r="BL246" s="28">
        <v>118.06524321525387</v>
      </c>
      <c r="BM246" s="40">
        <v>130</v>
      </c>
      <c r="BN246" s="28">
        <v>86.971459900703607</v>
      </c>
      <c r="BO246" s="28">
        <v>90.600000000000009</v>
      </c>
    </row>
    <row r="247" spans="1:67" x14ac:dyDescent="0.2">
      <c r="A247" s="29">
        <v>246</v>
      </c>
      <c r="B247" s="28">
        <v>87.221751662025383</v>
      </c>
      <c r="C247" s="65">
        <f t="shared" si="15"/>
        <v>0.87221751662025382</v>
      </c>
      <c r="D247" s="64">
        <v>62.4</v>
      </c>
      <c r="E247" s="39">
        <v>44054</v>
      </c>
      <c r="F247" s="28">
        <v>164107</v>
      </c>
      <c r="G247" s="29">
        <v>379</v>
      </c>
      <c r="H247" s="29">
        <v>55</v>
      </c>
      <c r="I247" s="3"/>
      <c r="J247" s="3"/>
      <c r="K247" s="3"/>
      <c r="L247" s="3" t="str">
        <f t="shared" si="13"/>
        <v/>
      </c>
      <c r="M247" s="7">
        <f t="shared" si="16"/>
        <v>25</v>
      </c>
      <c r="N247" s="4"/>
      <c r="O247" s="5"/>
      <c r="P247" s="30">
        <v>24755</v>
      </c>
      <c r="Q247" s="48">
        <v>36985</v>
      </c>
      <c r="R247" s="48">
        <v>32096</v>
      </c>
      <c r="S247" s="71">
        <f t="shared" si="14"/>
        <v>19866</v>
      </c>
      <c r="T247" s="31">
        <v>-19866</v>
      </c>
      <c r="U247" s="73">
        <v>-121.05516522756494</v>
      </c>
      <c r="V247" s="62">
        <v>-130</v>
      </c>
      <c r="W247" s="8">
        <v>29</v>
      </c>
      <c r="X247" s="8">
        <v>10</v>
      </c>
      <c r="Y247" s="41">
        <v>39</v>
      </c>
      <c r="Z247" s="42">
        <v>0.23764982602814019</v>
      </c>
      <c r="AA247" s="8">
        <v>41</v>
      </c>
      <c r="AB247" s="32">
        <v>2.498369965936858E-4</v>
      </c>
      <c r="AC247" s="43">
        <v>7924</v>
      </c>
      <c r="AD247" s="33">
        <v>4.6132797717812125E-2</v>
      </c>
      <c r="AE247" s="8"/>
      <c r="AF247" s="34">
        <v>164066</v>
      </c>
      <c r="AG247" s="35">
        <v>143137</v>
      </c>
      <c r="AH247" s="8">
        <v>1545</v>
      </c>
      <c r="AI247" s="8">
        <v>73415</v>
      </c>
      <c r="AJ247" s="8">
        <v>55924</v>
      </c>
      <c r="AK247" s="8">
        <v>2003</v>
      </c>
      <c r="AL247" s="8">
        <v>9200</v>
      </c>
      <c r="AM247" s="8">
        <v>1050</v>
      </c>
      <c r="AN247" s="36">
        <v>0.87221751662025382</v>
      </c>
      <c r="AO247" s="37">
        <v>0.90300000000000002</v>
      </c>
      <c r="AP247" s="44">
        <v>-3.0782483379746206E-2</v>
      </c>
      <c r="AQ247" s="45">
        <v>0.88398661995339356</v>
      </c>
      <c r="AR247" s="8">
        <v>62.4</v>
      </c>
      <c r="AS247" s="50">
        <v>65.900000000000006</v>
      </c>
      <c r="AT247" s="50">
        <v>-3.5000000000000071</v>
      </c>
      <c r="AU247" s="28">
        <v>132887</v>
      </c>
      <c r="AV247" s="38">
        <v>0.92839028343475127</v>
      </c>
      <c r="AW247" s="38">
        <v>1.0793854838371629E-2</v>
      </c>
      <c r="AX247" s="38">
        <v>0.51290022845246164</v>
      </c>
      <c r="AY247" s="38">
        <v>0.3907026135799968</v>
      </c>
      <c r="AZ247" s="38">
        <v>1.3993586563921278E-2</v>
      </c>
      <c r="BA247" s="38">
        <v>6.4274087063442717E-2</v>
      </c>
      <c r="BB247" s="38">
        <v>7.335629501805962E-3</v>
      </c>
      <c r="BC247" s="31">
        <v>8931.7487999999994</v>
      </c>
      <c r="BD247" s="50">
        <v>2.2242004835603977</v>
      </c>
      <c r="BE247" s="50">
        <v>2.2799999999999998</v>
      </c>
      <c r="BF247" s="50">
        <v>5.5799516439602126E-2</v>
      </c>
      <c r="BG247" s="8"/>
      <c r="BH247" s="58">
        <v>1984</v>
      </c>
      <c r="BI247" s="58">
        <v>1924</v>
      </c>
      <c r="BJ247" s="58">
        <v>2044</v>
      </c>
      <c r="BK247" s="28">
        <v>0</v>
      </c>
      <c r="BL247" s="28">
        <v>121.05516522756494</v>
      </c>
      <c r="BM247" s="40">
        <v>130</v>
      </c>
      <c r="BN247" s="28">
        <v>87.221751662025383</v>
      </c>
      <c r="BO247" s="28">
        <v>90.3</v>
      </c>
    </row>
    <row r="248" spans="1:67" x14ac:dyDescent="0.2">
      <c r="A248" s="29">
        <v>247</v>
      </c>
      <c r="B248" s="28">
        <v>90.358148549973791</v>
      </c>
      <c r="C248" s="65">
        <f t="shared" si="15"/>
        <v>0.90358148549973794</v>
      </c>
      <c r="D248" s="64">
        <v>62.5</v>
      </c>
      <c r="E248" s="27">
        <v>44055</v>
      </c>
      <c r="F248" s="28">
        <v>164066</v>
      </c>
      <c r="G248" s="29">
        <v>380</v>
      </c>
      <c r="H248" s="29">
        <v>55</v>
      </c>
      <c r="I248" s="3"/>
      <c r="J248" s="3"/>
      <c r="K248" s="3">
        <v>23.9</v>
      </c>
      <c r="L248" s="3">
        <f t="shared" si="13"/>
        <v>23.9</v>
      </c>
      <c r="M248" s="7">
        <f t="shared" si="16"/>
        <v>23.9</v>
      </c>
      <c r="N248" s="4"/>
      <c r="O248" s="5"/>
      <c r="P248" s="30">
        <v>36985</v>
      </c>
      <c r="Q248" s="48">
        <v>41875</v>
      </c>
      <c r="R248" s="48">
        <v>24118</v>
      </c>
      <c r="S248" s="71">
        <f t="shared" si="14"/>
        <v>19228</v>
      </c>
      <c r="T248" s="31">
        <v>-19228</v>
      </c>
      <c r="U248" s="73">
        <v>-117.19673789816292</v>
      </c>
      <c r="V248" s="62">
        <v>-130</v>
      </c>
      <c r="W248" s="8">
        <v>31</v>
      </c>
      <c r="X248" s="8">
        <v>10</v>
      </c>
      <c r="Y248" s="41">
        <v>41</v>
      </c>
      <c r="Z248" s="42">
        <v>0.24989943071690662</v>
      </c>
      <c r="AA248" s="8">
        <v>63</v>
      </c>
      <c r="AB248" s="32">
        <v>3.8399180817475892E-4</v>
      </c>
      <c r="AC248" s="43">
        <v>7987</v>
      </c>
      <c r="AD248" s="33">
        <v>4.6499577911681661E-2</v>
      </c>
      <c r="AE248" s="8"/>
      <c r="AF248" s="34">
        <v>164003</v>
      </c>
      <c r="AG248" s="35">
        <v>148247</v>
      </c>
      <c r="AH248" s="8">
        <v>1187</v>
      </c>
      <c r="AI248" s="8">
        <v>74741</v>
      </c>
      <c r="AJ248" s="8">
        <v>60081</v>
      </c>
      <c r="AK248" s="8">
        <v>2288</v>
      </c>
      <c r="AL248" s="8">
        <v>9200</v>
      </c>
      <c r="AM248" s="8">
        <v>750</v>
      </c>
      <c r="AN248" s="36">
        <v>0.90358148549973794</v>
      </c>
      <c r="AO248" s="37">
        <v>0.90300000000000002</v>
      </c>
      <c r="AP248" s="44">
        <v>5.8148549973791042E-4</v>
      </c>
      <c r="AQ248" s="45">
        <v>0.88575598467231609</v>
      </c>
      <c r="AR248" s="8">
        <v>62.5</v>
      </c>
      <c r="AS248" s="50">
        <v>65.900000000000006</v>
      </c>
      <c r="AT248" s="50">
        <v>-3.4000000000000057</v>
      </c>
      <c r="AU248" s="28">
        <v>138297</v>
      </c>
      <c r="AV248" s="38">
        <v>0.93288228429580367</v>
      </c>
      <c r="AW248" s="38">
        <v>8.0069073910433268E-3</v>
      </c>
      <c r="AX248" s="38">
        <v>0.50416534567309967</v>
      </c>
      <c r="AY248" s="38">
        <v>0.40527632936922836</v>
      </c>
      <c r="AZ248" s="38">
        <v>1.5433701862432292E-2</v>
      </c>
      <c r="BA248" s="38">
        <v>6.2058591404885087E-2</v>
      </c>
      <c r="BB248" s="38">
        <v>5.0591242993112849E-3</v>
      </c>
      <c r="BC248" s="31">
        <v>9265.4375</v>
      </c>
      <c r="BD248" s="50">
        <v>2.0752392965793574</v>
      </c>
      <c r="BE248" s="50">
        <v>2.2799999999999998</v>
      </c>
      <c r="BF248" s="50">
        <v>0.20476070342064245</v>
      </c>
      <c r="BG248" s="8"/>
      <c r="BH248" s="58">
        <v>1984</v>
      </c>
      <c r="BI248" s="58">
        <v>1924</v>
      </c>
      <c r="BJ248" s="58">
        <v>2044</v>
      </c>
      <c r="BK248" s="28">
        <v>0</v>
      </c>
      <c r="BL248" s="28">
        <v>117.19673789816292</v>
      </c>
      <c r="BM248" s="40">
        <v>130</v>
      </c>
      <c r="BN248" s="28">
        <v>90.358148549973791</v>
      </c>
      <c r="BO248" s="28">
        <v>90.3</v>
      </c>
    </row>
    <row r="249" spans="1:67" x14ac:dyDescent="0.2">
      <c r="A249" s="29">
        <v>248</v>
      </c>
      <c r="B249" s="28">
        <v>86.019767931074426</v>
      </c>
      <c r="C249" s="65">
        <f t="shared" si="15"/>
        <v>0.86019767931074431</v>
      </c>
      <c r="D249" s="64">
        <v>62.8</v>
      </c>
      <c r="E249" s="39">
        <v>44056</v>
      </c>
      <c r="F249" s="28">
        <v>164003</v>
      </c>
      <c r="G249" s="29">
        <v>381</v>
      </c>
      <c r="H249" s="29">
        <v>55</v>
      </c>
      <c r="I249" s="3"/>
      <c r="J249" s="3"/>
      <c r="K249" s="3">
        <v>24.4</v>
      </c>
      <c r="L249" s="3">
        <f t="shared" si="13"/>
        <v>24.4</v>
      </c>
      <c r="M249" s="7">
        <f t="shared" si="16"/>
        <v>24.4</v>
      </c>
      <c r="N249" s="4"/>
      <c r="O249" s="5"/>
      <c r="P249" s="30">
        <v>41875</v>
      </c>
      <c r="Q249" s="48">
        <v>40900</v>
      </c>
      <c r="R249" s="48">
        <v>18077</v>
      </c>
      <c r="S249" s="71">
        <f t="shared" si="14"/>
        <v>19052</v>
      </c>
      <c r="T249" s="31">
        <v>-19052</v>
      </c>
      <c r="U249" s="73">
        <v>-116.16860667182917</v>
      </c>
      <c r="V249" s="62">
        <v>-130</v>
      </c>
      <c r="W249" s="8">
        <v>29</v>
      </c>
      <c r="X249" s="8">
        <v>10</v>
      </c>
      <c r="Y249" s="41">
        <v>39</v>
      </c>
      <c r="Z249" s="42">
        <v>0.23780052803912122</v>
      </c>
      <c r="AA249" s="8">
        <v>36</v>
      </c>
      <c r="AB249" s="32">
        <v>2.1950817972841961E-4</v>
      </c>
      <c r="AC249" s="43">
        <v>8023</v>
      </c>
      <c r="AD249" s="33">
        <v>4.670916659389282E-2</v>
      </c>
      <c r="AE249" s="8"/>
      <c r="AF249" s="34">
        <v>163967</v>
      </c>
      <c r="AG249" s="35">
        <v>141075</v>
      </c>
      <c r="AH249" s="8">
        <v>1057</v>
      </c>
      <c r="AI249" s="8">
        <v>87653</v>
      </c>
      <c r="AJ249" s="8">
        <v>39512</v>
      </c>
      <c r="AK249" s="8">
        <v>1933</v>
      </c>
      <c r="AL249" s="8">
        <v>10050</v>
      </c>
      <c r="AM249" s="8">
        <v>870</v>
      </c>
      <c r="AN249" s="36">
        <v>0.86019767931074431</v>
      </c>
      <c r="AO249" s="37">
        <v>0.90300000000000002</v>
      </c>
      <c r="AP249" s="44">
        <v>-4.2802320689255713E-2</v>
      </c>
      <c r="AQ249" s="45">
        <v>0.88076331381741346</v>
      </c>
      <c r="AR249" s="8">
        <v>62.8</v>
      </c>
      <c r="AS249" s="50">
        <v>65.900000000000006</v>
      </c>
      <c r="AT249" s="50">
        <v>-3.1000000000000085</v>
      </c>
      <c r="AU249" s="28">
        <v>130155</v>
      </c>
      <c r="AV249" s="38">
        <v>0.92259436469962786</v>
      </c>
      <c r="AW249" s="38">
        <v>7.4924685451001243E-3</v>
      </c>
      <c r="AX249" s="38">
        <v>0.62132199184830761</v>
      </c>
      <c r="AY249" s="38">
        <v>0.28007797270955165</v>
      </c>
      <c r="AZ249" s="38">
        <v>1.3701931596668439E-2</v>
      </c>
      <c r="BA249" s="38">
        <v>7.1238702817650185E-2</v>
      </c>
      <c r="BB249" s="38">
        <v>6.1669324827219561E-3</v>
      </c>
      <c r="BC249" s="31">
        <v>8859.51</v>
      </c>
      <c r="BD249" s="50">
        <v>2.1504575309469711</v>
      </c>
      <c r="BE249" s="50">
        <v>2.2799999999999998</v>
      </c>
      <c r="BF249" s="50">
        <v>0.12954246905302869</v>
      </c>
      <c r="BG249" s="8"/>
      <c r="BH249" s="58">
        <v>1984</v>
      </c>
      <c r="BI249" s="58">
        <v>1924</v>
      </c>
      <c r="BJ249" s="58">
        <v>2044</v>
      </c>
      <c r="BK249" s="28">
        <v>0</v>
      </c>
      <c r="BL249" s="28">
        <v>116.16860667182917</v>
      </c>
      <c r="BM249" s="40">
        <v>130</v>
      </c>
      <c r="BN249" s="28">
        <v>86.019767931074426</v>
      </c>
      <c r="BO249" s="28">
        <v>90.3</v>
      </c>
    </row>
    <row r="250" spans="1:67" x14ac:dyDescent="0.2">
      <c r="A250" s="29">
        <v>249</v>
      </c>
      <c r="B250" s="28">
        <v>89.502155921618382</v>
      </c>
      <c r="C250" s="65">
        <f t="shared" si="15"/>
        <v>0.89502155921618387</v>
      </c>
      <c r="D250" s="64">
        <v>62.8</v>
      </c>
      <c r="E250" s="27">
        <v>44057</v>
      </c>
      <c r="F250" s="28">
        <v>163967</v>
      </c>
      <c r="G250" s="29">
        <v>382</v>
      </c>
      <c r="H250" s="29">
        <v>55</v>
      </c>
      <c r="I250" s="3"/>
      <c r="J250" s="3"/>
      <c r="K250" s="3">
        <v>24.9</v>
      </c>
      <c r="L250" s="3">
        <f t="shared" si="13"/>
        <v>24.9</v>
      </c>
      <c r="M250" s="7">
        <f t="shared" si="16"/>
        <v>24.9</v>
      </c>
      <c r="N250" s="4"/>
      <c r="O250" s="5"/>
      <c r="P250" s="30">
        <v>40900</v>
      </c>
      <c r="Q250" s="48">
        <v>47755</v>
      </c>
      <c r="R250" s="48">
        <v>26452</v>
      </c>
      <c r="S250" s="71">
        <f t="shared" si="14"/>
        <v>19597</v>
      </c>
      <c r="T250" s="31">
        <v>-19597</v>
      </c>
      <c r="U250" s="73">
        <v>-119.51795178298072</v>
      </c>
      <c r="V250" s="62">
        <v>-130</v>
      </c>
      <c r="W250" s="8">
        <v>29</v>
      </c>
      <c r="X250" s="8">
        <v>9</v>
      </c>
      <c r="Y250" s="41">
        <v>38</v>
      </c>
      <c r="Z250" s="42">
        <v>0.23175395049003764</v>
      </c>
      <c r="AA250" s="8">
        <v>50</v>
      </c>
      <c r="AB250" s="32">
        <v>3.0493940853952318E-4</v>
      </c>
      <c r="AC250" s="43">
        <v>8073</v>
      </c>
      <c r="AD250" s="33">
        <v>4.7000261985852762E-2</v>
      </c>
      <c r="AE250" s="8"/>
      <c r="AF250" s="34">
        <v>163917</v>
      </c>
      <c r="AG250" s="35">
        <v>146754</v>
      </c>
      <c r="AH250" s="8">
        <v>1260</v>
      </c>
      <c r="AI250" s="8">
        <v>99932</v>
      </c>
      <c r="AJ250" s="8">
        <v>31870</v>
      </c>
      <c r="AK250" s="8">
        <v>2412</v>
      </c>
      <c r="AL250" s="8">
        <v>10200</v>
      </c>
      <c r="AM250" s="8">
        <v>1080</v>
      </c>
      <c r="AN250" s="36">
        <v>0.89502155921618376</v>
      </c>
      <c r="AO250" s="37">
        <v>0.90300000000000002</v>
      </c>
      <c r="AP250" s="44">
        <v>-7.9784407838162652E-3</v>
      </c>
      <c r="AQ250" s="45">
        <v>0.88245478008035794</v>
      </c>
      <c r="AR250" s="8">
        <v>62.8</v>
      </c>
      <c r="AS250" s="50">
        <v>65.900000000000006</v>
      </c>
      <c r="AT250" s="50">
        <v>-3.1000000000000085</v>
      </c>
      <c r="AU250" s="28">
        <v>135474</v>
      </c>
      <c r="AV250" s="38">
        <v>0.92313667770554808</v>
      </c>
      <c r="AW250" s="38">
        <v>8.585796639273887E-3</v>
      </c>
      <c r="AX250" s="38">
        <v>0.6809490712348556</v>
      </c>
      <c r="AY250" s="38">
        <v>0.21716614197909426</v>
      </c>
      <c r="AZ250" s="38">
        <v>1.6435667852324299E-2</v>
      </c>
      <c r="BA250" s="38">
        <v>6.9504068032217176E-2</v>
      </c>
      <c r="BB250" s="38">
        <v>7.3592542622347599E-3</v>
      </c>
      <c r="BC250" s="31">
        <v>9216.1511999999984</v>
      </c>
      <c r="BD250" s="50">
        <v>2.1263757044263776</v>
      </c>
      <c r="BE250" s="50">
        <v>2.2799999999999998</v>
      </c>
      <c r="BF250" s="50">
        <v>0.15362429557362223</v>
      </c>
      <c r="BG250" s="8"/>
      <c r="BH250" s="58">
        <v>1984</v>
      </c>
      <c r="BI250" s="58">
        <v>1924</v>
      </c>
      <c r="BJ250" s="58">
        <v>2044</v>
      </c>
      <c r="BK250" s="28">
        <v>0</v>
      </c>
      <c r="BL250" s="28">
        <v>119.51795178298072</v>
      </c>
      <c r="BM250" s="40">
        <v>130</v>
      </c>
      <c r="BN250" s="28">
        <v>89.502155921618382</v>
      </c>
      <c r="BO250" s="28">
        <v>90.3</v>
      </c>
    </row>
    <row r="251" spans="1:67" x14ac:dyDescent="0.2">
      <c r="A251" s="29">
        <v>250</v>
      </c>
      <c r="B251" s="28">
        <v>88.727831768516992</v>
      </c>
      <c r="C251" s="65">
        <f t="shared" si="15"/>
        <v>0.88727831768516996</v>
      </c>
      <c r="D251" s="64">
        <v>62.6</v>
      </c>
      <c r="E251" s="39">
        <v>44058</v>
      </c>
      <c r="F251" s="28">
        <v>163917</v>
      </c>
      <c r="G251" s="29">
        <v>383</v>
      </c>
      <c r="H251" s="29">
        <v>55</v>
      </c>
      <c r="I251" s="3"/>
      <c r="J251" s="3"/>
      <c r="K251" s="3">
        <v>24.8</v>
      </c>
      <c r="L251" s="3">
        <f t="shared" si="13"/>
        <v>24.8</v>
      </c>
      <c r="M251" s="7">
        <f t="shared" si="16"/>
        <v>24.8</v>
      </c>
      <c r="N251" s="4"/>
      <c r="O251" s="5"/>
      <c r="P251" s="30">
        <v>47755</v>
      </c>
      <c r="Q251" s="48">
        <v>28115</v>
      </c>
      <c r="R251" s="48"/>
      <c r="S251" s="71">
        <f t="shared" si="14"/>
        <v>19640</v>
      </c>
      <c r="T251" s="31">
        <v>-19640</v>
      </c>
      <c r="U251" s="73">
        <v>-119.81673651909199</v>
      </c>
      <c r="V251" s="62">
        <v>-130</v>
      </c>
      <c r="W251" s="8">
        <v>30</v>
      </c>
      <c r="X251" s="8">
        <v>9</v>
      </c>
      <c r="Y251" s="41">
        <v>39</v>
      </c>
      <c r="Z251" s="42">
        <v>0.23792529145848204</v>
      </c>
      <c r="AA251" s="8">
        <v>55</v>
      </c>
      <c r="AB251" s="32">
        <v>3.3553566744144904E-4</v>
      </c>
      <c r="AC251" s="43">
        <v>8128</v>
      </c>
      <c r="AD251" s="33">
        <v>4.7320466917008704E-2</v>
      </c>
      <c r="AE251" s="8"/>
      <c r="AF251" s="34">
        <v>163862</v>
      </c>
      <c r="AG251" s="35">
        <v>145440</v>
      </c>
      <c r="AH251" s="8">
        <v>1291</v>
      </c>
      <c r="AI251" s="8">
        <v>101031</v>
      </c>
      <c r="AJ251" s="8">
        <v>30824</v>
      </c>
      <c r="AK251" s="8">
        <v>2074</v>
      </c>
      <c r="AL251" s="8">
        <v>9200</v>
      </c>
      <c r="AM251" s="8">
        <v>1020</v>
      </c>
      <c r="AN251" s="36">
        <v>0.88727831768516996</v>
      </c>
      <c r="AO251" s="37">
        <v>0.90300000000000002</v>
      </c>
      <c r="AP251" s="44">
        <v>-1.5721682314830066E-2</v>
      </c>
      <c r="AQ251" s="45">
        <v>0.88208043083813104</v>
      </c>
      <c r="AR251" s="8">
        <v>62.6</v>
      </c>
      <c r="AS251" s="50">
        <v>65.900000000000006</v>
      </c>
      <c r="AT251" s="50">
        <v>-3.3000000000000043</v>
      </c>
      <c r="AU251" s="28">
        <v>135220</v>
      </c>
      <c r="AV251" s="38">
        <v>0.92973047304730472</v>
      </c>
      <c r="AW251" s="38">
        <v>8.8765126512651265E-3</v>
      </c>
      <c r="AX251" s="38">
        <v>0.69465759075907596</v>
      </c>
      <c r="AY251" s="38">
        <v>0.21193619361936195</v>
      </c>
      <c r="AZ251" s="38">
        <v>1.426017601760176E-2</v>
      </c>
      <c r="BA251" s="38">
        <v>6.3256325632563254E-2</v>
      </c>
      <c r="BB251" s="38">
        <v>7.0132013201320131E-3</v>
      </c>
      <c r="BC251" s="31">
        <v>9104.5439999999999</v>
      </c>
      <c r="BD251" s="50">
        <v>2.1571645982489622</v>
      </c>
      <c r="BE251" s="50">
        <v>2.2799999999999998</v>
      </c>
      <c r="BF251" s="50">
        <v>0.12283540175103758</v>
      </c>
      <c r="BG251" s="8"/>
      <c r="BH251" s="58">
        <v>1984</v>
      </c>
      <c r="BI251" s="58">
        <v>1924</v>
      </c>
      <c r="BJ251" s="58">
        <v>2044</v>
      </c>
      <c r="BK251" s="28">
        <v>0</v>
      </c>
      <c r="BL251" s="28">
        <v>119.81673651909199</v>
      </c>
      <c r="BM251" s="40">
        <v>130</v>
      </c>
      <c r="BN251" s="28">
        <v>88.727831768516992</v>
      </c>
      <c r="BO251" s="28">
        <v>90.3</v>
      </c>
    </row>
    <row r="252" spans="1:67" x14ac:dyDescent="0.2">
      <c r="A252" s="29">
        <v>251</v>
      </c>
      <c r="B252" s="28">
        <v>88.381687029329555</v>
      </c>
      <c r="C252" s="65">
        <f t="shared" si="15"/>
        <v>0.88381687029329559</v>
      </c>
      <c r="D252" s="64">
        <v>62.5</v>
      </c>
      <c r="E252" s="27">
        <v>44059</v>
      </c>
      <c r="F252" s="28">
        <v>163862</v>
      </c>
      <c r="G252" s="29">
        <v>384</v>
      </c>
      <c r="H252" s="29">
        <v>55</v>
      </c>
      <c r="I252" s="3"/>
      <c r="J252" s="3"/>
      <c r="K252" s="3">
        <v>26</v>
      </c>
      <c r="L252" s="3">
        <f t="shared" si="13"/>
        <v>26</v>
      </c>
      <c r="M252" s="7">
        <f t="shared" si="16"/>
        <v>26</v>
      </c>
      <c r="N252" s="4"/>
      <c r="O252" s="5"/>
      <c r="P252" s="30">
        <v>28115</v>
      </c>
      <c r="Q252" s="48">
        <v>9065</v>
      </c>
      <c r="R252" s="48"/>
      <c r="S252" s="71">
        <f t="shared" si="14"/>
        <v>19050</v>
      </c>
      <c r="T252" s="31">
        <v>-19050</v>
      </c>
      <c r="U252" s="73">
        <v>-116.25636206075845</v>
      </c>
      <c r="V252" s="62">
        <v>-130</v>
      </c>
      <c r="W252" s="8">
        <v>30</v>
      </c>
      <c r="X252" s="8">
        <v>10</v>
      </c>
      <c r="Y252" s="41">
        <v>40</v>
      </c>
      <c r="Z252" s="42">
        <v>0.24410784684673689</v>
      </c>
      <c r="AA252" s="8">
        <v>57</v>
      </c>
      <c r="AB252" s="32">
        <v>3.4785368175660009E-4</v>
      </c>
      <c r="AC252" s="43">
        <v>8185</v>
      </c>
      <c r="AD252" s="33">
        <v>4.7652315663843044E-2</v>
      </c>
      <c r="AE252" s="8"/>
      <c r="AF252" s="34">
        <v>163805</v>
      </c>
      <c r="AG252" s="35">
        <v>144824</v>
      </c>
      <c r="AH252" s="8">
        <v>989</v>
      </c>
      <c r="AI252" s="8">
        <v>100286</v>
      </c>
      <c r="AJ252" s="8">
        <v>29168</v>
      </c>
      <c r="AK252" s="8">
        <v>1871</v>
      </c>
      <c r="AL252" s="8">
        <v>11580</v>
      </c>
      <c r="AM252" s="8">
        <v>930</v>
      </c>
      <c r="AN252" s="36">
        <v>0.88381687029329559</v>
      </c>
      <c r="AO252" s="37">
        <v>0.90300000000000002</v>
      </c>
      <c r="AP252" s="44">
        <v>-1.9183129706704438E-2</v>
      </c>
      <c r="AQ252" s="45">
        <v>0.88168971823320308</v>
      </c>
      <c r="AR252" s="8">
        <v>62.5</v>
      </c>
      <c r="AS252" s="50">
        <v>65.900000000000006</v>
      </c>
      <c r="AT252" s="50">
        <v>-3.4000000000000057</v>
      </c>
      <c r="AU252" s="28">
        <v>132314</v>
      </c>
      <c r="AV252" s="38">
        <v>0.91361928962050487</v>
      </c>
      <c r="AW252" s="38">
        <v>6.8289786223277912E-3</v>
      </c>
      <c r="AX252" s="38">
        <v>0.69246809921007568</v>
      </c>
      <c r="AY252" s="38">
        <v>0.20140308236203944</v>
      </c>
      <c r="AZ252" s="38">
        <v>1.2919129426061979E-2</v>
      </c>
      <c r="BA252" s="38">
        <v>7.9959122797326407E-2</v>
      </c>
      <c r="BB252" s="38">
        <v>6.4215875821687016E-3</v>
      </c>
      <c r="BC252" s="31">
        <v>9051.5</v>
      </c>
      <c r="BD252" s="50">
        <v>2.1046235430591613</v>
      </c>
      <c r="BE252" s="50">
        <v>2.2799999999999998</v>
      </c>
      <c r="BF252" s="50">
        <v>0.17537645694083848</v>
      </c>
      <c r="BG252" s="8"/>
      <c r="BH252" s="58">
        <v>1984</v>
      </c>
      <c r="BI252" s="58">
        <v>1924</v>
      </c>
      <c r="BJ252" s="58">
        <v>2044</v>
      </c>
      <c r="BK252" s="28">
        <v>0</v>
      </c>
      <c r="BL252" s="28">
        <v>116.25636206075845</v>
      </c>
      <c r="BM252" s="40">
        <v>130</v>
      </c>
      <c r="BN252" s="28">
        <v>88.381687029329555</v>
      </c>
      <c r="BO252" s="28">
        <v>90.3</v>
      </c>
    </row>
    <row r="253" spans="1:67" x14ac:dyDescent="0.2">
      <c r="A253" s="29">
        <v>252</v>
      </c>
      <c r="B253" s="28">
        <v>90.360489606544377</v>
      </c>
      <c r="C253" s="65">
        <f t="shared" si="15"/>
        <v>0.90360489606544381</v>
      </c>
      <c r="D253" s="64">
        <v>62.2</v>
      </c>
      <c r="E253" s="39">
        <v>44060</v>
      </c>
      <c r="F253" s="28">
        <v>163805</v>
      </c>
      <c r="G253" s="29">
        <v>385</v>
      </c>
      <c r="H253" s="29">
        <v>55</v>
      </c>
      <c r="I253" s="3"/>
      <c r="J253" s="3"/>
      <c r="K253" s="3">
        <v>25.9</v>
      </c>
      <c r="L253" s="3">
        <f t="shared" si="13"/>
        <v>25.9</v>
      </c>
      <c r="M253" s="7">
        <f t="shared" si="16"/>
        <v>25.9</v>
      </c>
      <c r="N253" s="4"/>
      <c r="O253" s="5"/>
      <c r="P253" s="30">
        <v>9065</v>
      </c>
      <c r="Q253" s="48">
        <v>22015</v>
      </c>
      <c r="R253" s="48">
        <v>32172</v>
      </c>
      <c r="S253" s="71">
        <f t="shared" si="14"/>
        <v>19222</v>
      </c>
      <c r="T253" s="31">
        <v>-19222</v>
      </c>
      <c r="U253" s="73">
        <v>-117.3468453343915</v>
      </c>
      <c r="V253" s="62">
        <v>-130</v>
      </c>
      <c r="W253" s="8">
        <v>30</v>
      </c>
      <c r="X253" s="8">
        <v>10</v>
      </c>
      <c r="Y253" s="41">
        <v>40</v>
      </c>
      <c r="Z253" s="42">
        <v>0.2441927902078691</v>
      </c>
      <c r="AA253" s="8">
        <v>55</v>
      </c>
      <c r="AB253" s="32">
        <v>3.3576508653582004E-4</v>
      </c>
      <c r="AC253" s="43">
        <v>8240</v>
      </c>
      <c r="AD253" s="33">
        <v>4.7972520594998978E-2</v>
      </c>
      <c r="AE253" s="8"/>
      <c r="AF253" s="34">
        <v>163750</v>
      </c>
      <c r="AG253" s="35">
        <v>148015</v>
      </c>
      <c r="AH253" s="8">
        <v>1452</v>
      </c>
      <c r="AI253" s="8">
        <v>60158</v>
      </c>
      <c r="AJ253" s="8">
        <v>72290</v>
      </c>
      <c r="AK253" s="8">
        <v>1694</v>
      </c>
      <c r="AL253" s="8">
        <v>11700</v>
      </c>
      <c r="AM253" s="8">
        <v>721</v>
      </c>
      <c r="AN253" s="36">
        <v>0.9036048960654437</v>
      </c>
      <c r="AO253" s="37">
        <v>0.90300000000000002</v>
      </c>
      <c r="AP253" s="44">
        <v>6.0489606544367192E-4</v>
      </c>
      <c r="AQ253" s="45">
        <v>0.88653118924154695</v>
      </c>
      <c r="AR253" s="8">
        <v>62.2</v>
      </c>
      <c r="AS253" s="50">
        <v>65.900000000000006</v>
      </c>
      <c r="AT253" s="50">
        <v>-3.7000000000000028</v>
      </c>
      <c r="AU253" s="28">
        <v>135594</v>
      </c>
      <c r="AV253" s="38">
        <v>0.91608282944296182</v>
      </c>
      <c r="AW253" s="38">
        <v>9.809816572644665E-3</v>
      </c>
      <c r="AX253" s="38">
        <v>0.40643178056278079</v>
      </c>
      <c r="AY253" s="38">
        <v>0.48839644630611762</v>
      </c>
      <c r="AZ253" s="38">
        <v>1.1444786001418775E-2</v>
      </c>
      <c r="BA253" s="38">
        <v>7.9046042630814439E-2</v>
      </c>
      <c r="BB253" s="38">
        <v>4.8711279262236935E-3</v>
      </c>
      <c r="BC253" s="31">
        <v>9206.5329999999994</v>
      </c>
      <c r="BD253" s="50">
        <v>2.0878652148425472</v>
      </c>
      <c r="BE253" s="50">
        <v>2.2799999999999998</v>
      </c>
      <c r="BF253" s="50">
        <v>0.19213478515745264</v>
      </c>
      <c r="BG253" s="8"/>
      <c r="BH253" s="58">
        <v>1984</v>
      </c>
      <c r="BI253" s="58">
        <v>1924</v>
      </c>
      <c r="BJ253" s="58">
        <v>2044</v>
      </c>
      <c r="BK253" s="28">
        <v>0</v>
      </c>
      <c r="BL253" s="28">
        <v>117.3468453343915</v>
      </c>
      <c r="BM253" s="40">
        <v>130</v>
      </c>
      <c r="BN253" s="28">
        <v>90.360489606544377</v>
      </c>
      <c r="BO253" s="28">
        <v>90.3</v>
      </c>
    </row>
    <row r="254" spans="1:67" x14ac:dyDescent="0.2">
      <c r="A254" s="29">
        <v>253</v>
      </c>
      <c r="B254" s="28">
        <v>86.74503816793893</v>
      </c>
      <c r="C254" s="65">
        <f t="shared" si="15"/>
        <v>0.86745038167938926</v>
      </c>
      <c r="D254" s="64">
        <v>62.5</v>
      </c>
      <c r="E254" s="27">
        <v>44061</v>
      </c>
      <c r="F254" s="28">
        <v>163750</v>
      </c>
      <c r="G254" s="29">
        <v>386</v>
      </c>
      <c r="H254" s="29">
        <v>56</v>
      </c>
      <c r="I254" s="3"/>
      <c r="J254" s="3"/>
      <c r="K254" s="3">
        <v>26.7</v>
      </c>
      <c r="L254" s="3">
        <f t="shared" si="13"/>
        <v>26.7</v>
      </c>
      <c r="M254" s="7">
        <f t="shared" si="16"/>
        <v>26.7</v>
      </c>
      <c r="N254" s="4"/>
      <c r="O254" s="5"/>
      <c r="P254" s="30">
        <v>22015</v>
      </c>
      <c r="Q254" s="48">
        <v>35115</v>
      </c>
      <c r="R254" s="48">
        <v>32144</v>
      </c>
      <c r="S254" s="71">
        <f t="shared" si="14"/>
        <v>19044</v>
      </c>
      <c r="T254" s="31">
        <v>-19044</v>
      </c>
      <c r="U254" s="73">
        <v>-116.29923664122137</v>
      </c>
      <c r="V254" s="62">
        <v>-130</v>
      </c>
      <c r="W254" s="8">
        <v>27</v>
      </c>
      <c r="X254" s="8">
        <v>10</v>
      </c>
      <c r="Y254" s="41">
        <v>37</v>
      </c>
      <c r="Z254" s="42">
        <v>0.22595419847328244</v>
      </c>
      <c r="AA254" s="8">
        <v>67</v>
      </c>
      <c r="AB254" s="32">
        <v>4.0916030534351143E-4</v>
      </c>
      <c r="AC254" s="43">
        <v>8307</v>
      </c>
      <c r="AD254" s="33">
        <v>4.8362588420225311E-2</v>
      </c>
      <c r="AE254" s="8"/>
      <c r="AF254" s="34">
        <v>163683</v>
      </c>
      <c r="AG254" s="35">
        <v>142045</v>
      </c>
      <c r="AH254" s="8">
        <v>1338</v>
      </c>
      <c r="AI254" s="8">
        <v>82922</v>
      </c>
      <c r="AJ254" s="8">
        <v>44101</v>
      </c>
      <c r="AK254" s="8">
        <v>2164</v>
      </c>
      <c r="AL254" s="8">
        <v>10500</v>
      </c>
      <c r="AM254" s="8">
        <v>1020</v>
      </c>
      <c r="AN254" s="36">
        <v>0.86745038167938926</v>
      </c>
      <c r="AO254" s="37">
        <v>0.89900000000000002</v>
      </c>
      <c r="AP254" s="44">
        <v>-3.1549618320610762E-2</v>
      </c>
      <c r="AQ254" s="45">
        <v>0.88585016996428056</v>
      </c>
      <c r="AR254" s="8">
        <v>62.5</v>
      </c>
      <c r="AS254" s="50">
        <v>66</v>
      </c>
      <c r="AT254" s="50">
        <v>-3.5</v>
      </c>
      <c r="AU254" s="28">
        <v>130525</v>
      </c>
      <c r="AV254" s="38">
        <v>0.91889894047660947</v>
      </c>
      <c r="AW254" s="38">
        <v>9.419550142560457E-3</v>
      </c>
      <c r="AX254" s="38">
        <v>0.58377274807279378</v>
      </c>
      <c r="AY254" s="38">
        <v>0.31047203351050723</v>
      </c>
      <c r="AZ254" s="38">
        <v>1.5234608750748002E-2</v>
      </c>
      <c r="BA254" s="38">
        <v>7.3920236544756948E-2</v>
      </c>
      <c r="BB254" s="38">
        <v>7.1808229786335318E-3</v>
      </c>
      <c r="BC254" s="31">
        <v>8877.8125</v>
      </c>
      <c r="BD254" s="50">
        <v>2.1451230243936781</v>
      </c>
      <c r="BE254" s="50">
        <v>2.2799999999999998</v>
      </c>
      <c r="BF254" s="50">
        <v>0.13487697560632173</v>
      </c>
      <c r="BG254" s="8"/>
      <c r="BH254" s="58">
        <v>1985</v>
      </c>
      <c r="BI254" s="58">
        <v>1925</v>
      </c>
      <c r="BJ254" s="58">
        <v>2045</v>
      </c>
      <c r="BK254" s="28">
        <v>0</v>
      </c>
      <c r="BL254" s="28">
        <v>116.29923664122137</v>
      </c>
      <c r="BM254" s="40">
        <v>130</v>
      </c>
      <c r="BN254" s="28">
        <v>86.74503816793893</v>
      </c>
      <c r="BO254" s="28">
        <v>89.9</v>
      </c>
    </row>
    <row r="255" spans="1:67" x14ac:dyDescent="0.2">
      <c r="A255" s="29">
        <v>254</v>
      </c>
      <c r="B255" s="28">
        <v>88.712939034597355</v>
      </c>
      <c r="C255" s="65">
        <f t="shared" si="15"/>
        <v>0.8871293903459736</v>
      </c>
      <c r="D255" s="64">
        <v>62.4</v>
      </c>
      <c r="E255" s="39">
        <v>44062</v>
      </c>
      <c r="F255" s="28">
        <v>163683</v>
      </c>
      <c r="G255" s="29">
        <v>387</v>
      </c>
      <c r="H255" s="29">
        <v>56</v>
      </c>
      <c r="I255" s="3"/>
      <c r="J255" s="3"/>
      <c r="K255" s="3">
        <v>27</v>
      </c>
      <c r="L255" s="3">
        <f t="shared" si="13"/>
        <v>27</v>
      </c>
      <c r="M255" s="7">
        <f t="shared" si="16"/>
        <v>27</v>
      </c>
      <c r="N255" s="4"/>
      <c r="O255" s="5"/>
      <c r="P255" s="30">
        <v>35115</v>
      </c>
      <c r="Q255" s="48">
        <v>43896</v>
      </c>
      <c r="R255" s="48">
        <v>28117</v>
      </c>
      <c r="S255" s="71">
        <f t="shared" si="14"/>
        <v>19336</v>
      </c>
      <c r="T255" s="31">
        <v>-19336</v>
      </c>
      <c r="U255" s="73">
        <v>-118.13077717295016</v>
      </c>
      <c r="V255" s="62">
        <v>-130</v>
      </c>
      <c r="W255" s="8">
        <v>29</v>
      </c>
      <c r="X255" s="8">
        <v>10</v>
      </c>
      <c r="Y255" s="41">
        <v>39</v>
      </c>
      <c r="Z255" s="42">
        <v>0.23826542768644268</v>
      </c>
      <c r="AA255" s="8">
        <v>59</v>
      </c>
      <c r="AB255" s="32">
        <v>3.6045282650000308E-4</v>
      </c>
      <c r="AC255" s="43">
        <v>8366</v>
      </c>
      <c r="AD255" s="33">
        <v>4.8706080982738043E-2</v>
      </c>
      <c r="AE255" s="8"/>
      <c r="AF255" s="34">
        <v>163624</v>
      </c>
      <c r="AG255" s="35">
        <v>145208</v>
      </c>
      <c r="AH255" s="8">
        <v>1541</v>
      </c>
      <c r="AI255" s="8">
        <v>128563</v>
      </c>
      <c r="AJ255" s="8">
        <v>2244</v>
      </c>
      <c r="AK255" s="8">
        <v>2500</v>
      </c>
      <c r="AL255" s="8">
        <v>9550</v>
      </c>
      <c r="AM255" s="8">
        <v>810</v>
      </c>
      <c r="AN255" s="36">
        <v>0.8871293903459736</v>
      </c>
      <c r="AO255" s="37">
        <v>0.89900000000000002</v>
      </c>
      <c r="AP255" s="44">
        <v>-1.1870609654026421E-2</v>
      </c>
      <c r="AQ255" s="45">
        <v>0.88349987065659996</v>
      </c>
      <c r="AR255" s="8">
        <v>62.4</v>
      </c>
      <c r="AS255" s="50">
        <v>66</v>
      </c>
      <c r="AT255" s="50">
        <v>-3.6000000000000014</v>
      </c>
      <c r="AU255" s="28">
        <v>134848</v>
      </c>
      <c r="AV255" s="38">
        <v>0.92865406864635558</v>
      </c>
      <c r="AW255" s="38">
        <v>1.0612362955209079E-2</v>
      </c>
      <c r="AX255" s="38">
        <v>0.88537132940333862</v>
      </c>
      <c r="AY255" s="38">
        <v>1.5453694011349236E-2</v>
      </c>
      <c r="AZ255" s="38">
        <v>1.7216682276458596E-2</v>
      </c>
      <c r="BA255" s="38">
        <v>6.5767726296071846E-2</v>
      </c>
      <c r="BB255" s="38">
        <v>5.5782050575725857E-3</v>
      </c>
      <c r="BC255" s="31">
        <v>9060.9791999999998</v>
      </c>
      <c r="BD255" s="50">
        <v>2.1339856954974579</v>
      </c>
      <c r="BE255" s="50">
        <v>2.2799999999999998</v>
      </c>
      <c r="BF255" s="50">
        <v>0.14601430450254194</v>
      </c>
      <c r="BG255" s="8"/>
      <c r="BH255" s="58">
        <v>1985</v>
      </c>
      <c r="BI255" s="58">
        <v>1925</v>
      </c>
      <c r="BJ255" s="58">
        <v>2045</v>
      </c>
      <c r="BK255" s="28">
        <v>0</v>
      </c>
      <c r="BL255" s="28">
        <v>118.13077717295016</v>
      </c>
      <c r="BM255" s="40">
        <v>130</v>
      </c>
      <c r="BN255" s="28">
        <v>88.712939034597355</v>
      </c>
      <c r="BO255" s="28">
        <v>89.9</v>
      </c>
    </row>
    <row r="256" spans="1:67" x14ac:dyDescent="0.2">
      <c r="A256" s="29">
        <v>255</v>
      </c>
      <c r="B256" s="28">
        <v>85.93910428787953</v>
      </c>
      <c r="C256" s="65">
        <f t="shared" si="15"/>
        <v>0.85939104287879531</v>
      </c>
      <c r="D256" s="64">
        <v>62.6</v>
      </c>
      <c r="E256" s="27">
        <v>44063</v>
      </c>
      <c r="F256" s="28">
        <v>163624</v>
      </c>
      <c r="G256" s="29">
        <v>388</v>
      </c>
      <c r="H256" s="29">
        <v>56</v>
      </c>
      <c r="I256" s="3"/>
      <c r="J256" s="3"/>
      <c r="K256" s="3">
        <v>27.1</v>
      </c>
      <c r="L256" s="3">
        <f t="shared" si="13"/>
        <v>27.1</v>
      </c>
      <c r="M256" s="7">
        <f t="shared" si="16"/>
        <v>27.1</v>
      </c>
      <c r="N256" s="4"/>
      <c r="O256" s="5"/>
      <c r="P256" s="30">
        <v>43896</v>
      </c>
      <c r="Q256" s="48">
        <v>39995</v>
      </c>
      <c r="R256" s="48">
        <v>16054</v>
      </c>
      <c r="S256" s="71">
        <f t="shared" si="14"/>
        <v>19955</v>
      </c>
      <c r="T256" s="31">
        <v>-19955</v>
      </c>
      <c r="U256" s="73">
        <v>-121.95643670855132</v>
      </c>
      <c r="V256" s="62">
        <v>-130</v>
      </c>
      <c r="W256" s="8">
        <v>30</v>
      </c>
      <c r="X256" s="8">
        <v>11</v>
      </c>
      <c r="Y256" s="41">
        <v>41</v>
      </c>
      <c r="Z256" s="42">
        <v>0.2505744878501931</v>
      </c>
      <c r="AA256" s="8">
        <v>59</v>
      </c>
      <c r="AB256" s="32">
        <v>3.6058279958930229E-4</v>
      </c>
      <c r="AC256" s="43">
        <v>8425</v>
      </c>
      <c r="AD256" s="33">
        <v>4.9049573545250781E-2</v>
      </c>
      <c r="AE256" s="8"/>
      <c r="AF256" s="34">
        <v>163565</v>
      </c>
      <c r="AG256" s="35">
        <v>140617</v>
      </c>
      <c r="AH256" s="8">
        <v>1231</v>
      </c>
      <c r="AI256" s="8">
        <v>77821</v>
      </c>
      <c r="AJ256" s="8">
        <v>48427</v>
      </c>
      <c r="AK256" s="8">
        <v>1978</v>
      </c>
      <c r="AL256" s="8">
        <v>10500</v>
      </c>
      <c r="AM256" s="8">
        <v>660</v>
      </c>
      <c r="AN256" s="36">
        <v>0.85939104287879531</v>
      </c>
      <c r="AO256" s="37">
        <v>0.89900000000000002</v>
      </c>
      <c r="AP256" s="44">
        <v>-3.9608957121204713E-2</v>
      </c>
      <c r="AQ256" s="45">
        <v>0.88338463688060731</v>
      </c>
      <c r="AR256" s="8">
        <v>62.6</v>
      </c>
      <c r="AS256" s="50">
        <v>66</v>
      </c>
      <c r="AT256" s="50">
        <v>-3.3999999999999986</v>
      </c>
      <c r="AU256" s="28">
        <v>129457</v>
      </c>
      <c r="AV256" s="38">
        <v>0.92063548504092674</v>
      </c>
      <c r="AW256" s="38">
        <v>8.7542757988009982E-3</v>
      </c>
      <c r="AX256" s="38">
        <v>0.55342526152598903</v>
      </c>
      <c r="AY256" s="38">
        <v>0.34438936970636552</v>
      </c>
      <c r="AZ256" s="38">
        <v>1.4066578009771222E-2</v>
      </c>
      <c r="BA256" s="38">
        <v>7.4670914612031264E-2</v>
      </c>
      <c r="BB256" s="38">
        <v>4.6936003470419646E-3</v>
      </c>
      <c r="BC256" s="31">
        <v>8802.624200000002</v>
      </c>
      <c r="BD256" s="50">
        <v>2.2669376252595215</v>
      </c>
      <c r="BE256" s="50">
        <v>2.2799999999999998</v>
      </c>
      <c r="BF256" s="50">
        <v>1.3062374740478333E-2</v>
      </c>
      <c r="BG256" s="8"/>
      <c r="BH256" s="58">
        <v>1985</v>
      </c>
      <c r="BI256" s="58">
        <v>1925</v>
      </c>
      <c r="BJ256" s="58">
        <v>2045</v>
      </c>
      <c r="BK256" s="28">
        <v>0</v>
      </c>
      <c r="BL256" s="28">
        <v>121.95643670855132</v>
      </c>
      <c r="BM256" s="40">
        <v>130</v>
      </c>
      <c r="BN256" s="28">
        <v>85.93910428787953</v>
      </c>
      <c r="BO256" s="28">
        <v>89.9</v>
      </c>
    </row>
    <row r="257" spans="1:67" x14ac:dyDescent="0.2">
      <c r="A257" s="29">
        <v>256</v>
      </c>
      <c r="B257" s="28">
        <v>83.121083361354806</v>
      </c>
      <c r="C257" s="65">
        <f t="shared" si="15"/>
        <v>0.83121083361354808</v>
      </c>
      <c r="D257" s="64">
        <v>62.6</v>
      </c>
      <c r="E257" s="39">
        <v>44064</v>
      </c>
      <c r="F257" s="28">
        <v>163565</v>
      </c>
      <c r="G257" s="29">
        <v>389</v>
      </c>
      <c r="H257" s="29">
        <v>56</v>
      </c>
      <c r="I257" s="3"/>
      <c r="J257" s="3"/>
      <c r="K257" s="3">
        <v>25.4</v>
      </c>
      <c r="L257" s="3">
        <f t="shared" si="13"/>
        <v>25.4</v>
      </c>
      <c r="M257" s="7">
        <f t="shared" si="16"/>
        <v>25.4</v>
      </c>
      <c r="N257" s="4"/>
      <c r="O257" s="5"/>
      <c r="P257" s="30">
        <v>39995</v>
      </c>
      <c r="Q257" s="48">
        <v>43985</v>
      </c>
      <c r="R257" s="48">
        <v>24102</v>
      </c>
      <c r="S257" s="71">
        <f t="shared" si="14"/>
        <v>20112</v>
      </c>
      <c r="T257" s="31">
        <v>-20112</v>
      </c>
      <c r="U257" s="73">
        <v>-122.96029101580412</v>
      </c>
      <c r="V257" s="62">
        <v>-130</v>
      </c>
      <c r="W257" s="8">
        <v>31</v>
      </c>
      <c r="X257" s="8">
        <v>11</v>
      </c>
      <c r="Y257" s="41">
        <v>42</v>
      </c>
      <c r="Z257" s="42">
        <v>0.25677865068932842</v>
      </c>
      <c r="AA257" s="8">
        <v>49</v>
      </c>
      <c r="AB257" s="32">
        <v>2.9957509247088311E-4</v>
      </c>
      <c r="AC257" s="43">
        <v>8474</v>
      </c>
      <c r="AD257" s="33">
        <v>4.9334847029371527E-2</v>
      </c>
      <c r="AE257" s="8"/>
      <c r="AF257" s="34">
        <v>163516</v>
      </c>
      <c r="AG257" s="35">
        <v>135957</v>
      </c>
      <c r="AH257" s="8">
        <v>1176</v>
      </c>
      <c r="AI257" s="8">
        <v>95887</v>
      </c>
      <c r="AJ257" s="8">
        <v>35111</v>
      </c>
      <c r="AK257" s="8">
        <v>1930</v>
      </c>
      <c r="AL257" s="8">
        <v>1130</v>
      </c>
      <c r="AM257" s="8">
        <v>723</v>
      </c>
      <c r="AN257" s="36">
        <v>0.83121083361354808</v>
      </c>
      <c r="AO257" s="37">
        <v>0.89900000000000002</v>
      </c>
      <c r="AP257" s="44">
        <v>-6.7789166386451938E-2</v>
      </c>
      <c r="AQ257" s="45">
        <v>0.87426881893737363</v>
      </c>
      <c r="AR257" s="8">
        <v>62.6</v>
      </c>
      <c r="AS257" s="50">
        <v>66</v>
      </c>
      <c r="AT257" s="50">
        <v>-3.3999999999999986</v>
      </c>
      <c r="AU257" s="28">
        <v>134104</v>
      </c>
      <c r="AV257" s="38">
        <v>0.98637069073309946</v>
      </c>
      <c r="AW257" s="38">
        <v>8.6497936847679778E-3</v>
      </c>
      <c r="AX257" s="38">
        <v>0.7052744617783564</v>
      </c>
      <c r="AY257" s="38">
        <v>0.25825077046419087</v>
      </c>
      <c r="AZ257" s="38">
        <v>1.4195664805784181E-2</v>
      </c>
      <c r="BA257" s="38">
        <v>8.3114514147855575E-3</v>
      </c>
      <c r="BB257" s="38">
        <v>5.3178578521150066E-3</v>
      </c>
      <c r="BC257" s="31">
        <v>8510.9082000000017</v>
      </c>
      <c r="BD257" s="50">
        <v>2.3630850583020031</v>
      </c>
      <c r="BE257" s="50">
        <v>2.2799999999999998</v>
      </c>
      <c r="BF257" s="50">
        <v>-8.3085058302003301E-2</v>
      </c>
      <c r="BG257" s="8"/>
      <c r="BH257" s="58">
        <v>1985</v>
      </c>
      <c r="BI257" s="58">
        <v>1925</v>
      </c>
      <c r="BJ257" s="58">
        <v>2045</v>
      </c>
      <c r="BK257" s="28">
        <v>0</v>
      </c>
      <c r="BL257" s="28">
        <v>122.96029101580412</v>
      </c>
      <c r="BM257" s="40">
        <v>130</v>
      </c>
      <c r="BN257" s="28">
        <v>83.121083361354806</v>
      </c>
      <c r="BO257" s="28">
        <v>89.9</v>
      </c>
    </row>
    <row r="258" spans="1:67" x14ac:dyDescent="0.2">
      <c r="A258" s="29">
        <v>257</v>
      </c>
      <c r="B258" s="28">
        <v>89.096479855182366</v>
      </c>
      <c r="C258" s="65">
        <f t="shared" si="15"/>
        <v>0.89096479855182364</v>
      </c>
      <c r="D258" s="64">
        <v>62.7</v>
      </c>
      <c r="E258" s="27">
        <v>44065</v>
      </c>
      <c r="F258" s="28">
        <v>163516</v>
      </c>
      <c r="G258" s="29">
        <v>390</v>
      </c>
      <c r="H258" s="29">
        <v>56</v>
      </c>
      <c r="I258" s="3"/>
      <c r="J258" s="3"/>
      <c r="K258" s="3">
        <v>24.8</v>
      </c>
      <c r="L258" s="3">
        <f t="shared" si="13"/>
        <v>24.8</v>
      </c>
      <c r="M258" s="7">
        <f t="shared" si="16"/>
        <v>24.8</v>
      </c>
      <c r="N258" s="4"/>
      <c r="O258" s="5"/>
      <c r="P258" s="30">
        <v>43985</v>
      </c>
      <c r="Q258" s="48">
        <v>24685</v>
      </c>
      <c r="R258" s="48"/>
      <c r="S258" s="71">
        <f t="shared" si="14"/>
        <v>19300</v>
      </c>
      <c r="T258" s="31">
        <v>-19300</v>
      </c>
      <c r="U258" s="73">
        <v>-118.03126299567016</v>
      </c>
      <c r="V258" s="62">
        <v>-130</v>
      </c>
      <c r="W258" s="8">
        <v>28</v>
      </c>
      <c r="X258" s="8">
        <v>12</v>
      </c>
      <c r="Y258" s="41">
        <v>40</v>
      </c>
      <c r="Z258" s="42">
        <v>0.2446243792656376</v>
      </c>
      <c r="AA258" s="8">
        <v>45</v>
      </c>
      <c r="AB258" s="32">
        <v>2.7520242667384231E-4</v>
      </c>
      <c r="AC258" s="43">
        <v>8519</v>
      </c>
      <c r="AD258" s="33">
        <v>4.9596832882135476E-2</v>
      </c>
      <c r="AE258" s="8"/>
      <c r="AF258" s="34">
        <v>163471</v>
      </c>
      <c r="AG258" s="35">
        <v>145687</v>
      </c>
      <c r="AH258" s="8">
        <v>1203</v>
      </c>
      <c r="AI258" s="8">
        <v>90171</v>
      </c>
      <c r="AJ258" s="8">
        <v>39656</v>
      </c>
      <c r="AK258" s="8">
        <v>2307</v>
      </c>
      <c r="AL258" s="8">
        <v>11330</v>
      </c>
      <c r="AM258" s="8">
        <v>1020</v>
      </c>
      <c r="AN258" s="36">
        <v>0.89096479855182364</v>
      </c>
      <c r="AO258" s="37">
        <v>0.89900000000000002</v>
      </c>
      <c r="AP258" s="44">
        <v>-8.0352014481763767E-3</v>
      </c>
      <c r="AQ258" s="45">
        <v>0.87479545906118139</v>
      </c>
      <c r="AR258" s="8">
        <v>62.7</v>
      </c>
      <c r="AS258" s="50">
        <v>66</v>
      </c>
      <c r="AT258" s="50">
        <v>-3.2999999999999972</v>
      </c>
      <c r="AU258" s="28">
        <v>133337</v>
      </c>
      <c r="AV258" s="38">
        <v>0.91522922429592213</v>
      </c>
      <c r="AW258" s="38">
        <v>8.2574285969235408E-3</v>
      </c>
      <c r="AX258" s="38">
        <v>0.61893648712651095</v>
      </c>
      <c r="AY258" s="38">
        <v>0.27219999039035742</v>
      </c>
      <c r="AZ258" s="38">
        <v>1.5835318182130183E-2</v>
      </c>
      <c r="BA258" s="38">
        <v>7.776946467426743E-2</v>
      </c>
      <c r="BB258" s="38">
        <v>7.0013110298104845E-3</v>
      </c>
      <c r="BC258" s="31">
        <v>9134.5748999999996</v>
      </c>
      <c r="BD258" s="50">
        <v>2.1128514694208707</v>
      </c>
      <c r="BE258" s="50">
        <v>2.2799999999999998</v>
      </c>
      <c r="BF258" s="50">
        <v>0.16714853057912915</v>
      </c>
      <c r="BG258" s="8"/>
      <c r="BH258" s="58">
        <v>1985</v>
      </c>
      <c r="BI258" s="58">
        <v>1925</v>
      </c>
      <c r="BJ258" s="58">
        <v>2045</v>
      </c>
      <c r="BK258" s="28">
        <v>0</v>
      </c>
      <c r="BL258" s="28">
        <v>118.03126299567016</v>
      </c>
      <c r="BM258" s="40">
        <v>130</v>
      </c>
      <c r="BN258" s="28">
        <v>89.096479855182366</v>
      </c>
      <c r="BO258" s="28">
        <v>89.9</v>
      </c>
    </row>
    <row r="259" spans="1:67" x14ac:dyDescent="0.2">
      <c r="A259" s="29">
        <v>258</v>
      </c>
      <c r="B259" s="28">
        <v>89.234176092395586</v>
      </c>
      <c r="C259" s="65">
        <f t="shared" si="15"/>
        <v>0.8923417609239559</v>
      </c>
      <c r="D259" s="64">
        <v>62.5</v>
      </c>
      <c r="E259" s="39">
        <v>44066</v>
      </c>
      <c r="F259" s="28">
        <v>163471</v>
      </c>
      <c r="G259" s="29">
        <v>391</v>
      </c>
      <c r="H259" s="29">
        <v>56</v>
      </c>
      <c r="I259" s="3"/>
      <c r="J259" s="3"/>
      <c r="K259" s="3">
        <v>23.5</v>
      </c>
      <c r="L259" s="3">
        <f t="shared" ref="L259:L322" si="17">IF(COUNTA(I259:K259),AVERAGE(I259:K259),"")</f>
        <v>23.5</v>
      </c>
      <c r="M259" s="7">
        <f t="shared" si="16"/>
        <v>23.5</v>
      </c>
      <c r="N259" s="4"/>
      <c r="O259" s="5"/>
      <c r="P259" s="30">
        <v>24685</v>
      </c>
      <c r="Q259" s="48">
        <v>5545</v>
      </c>
      <c r="R259" s="48"/>
      <c r="S259" s="71">
        <f t="shared" ref="S259:S322" si="18">T259*(-1)</f>
        <v>19140</v>
      </c>
      <c r="T259" s="31">
        <v>-19140</v>
      </c>
      <c r="U259" s="73">
        <v>-117.08498755130879</v>
      </c>
      <c r="V259" s="62">
        <v>-130</v>
      </c>
      <c r="W259" s="8">
        <v>31</v>
      </c>
      <c r="X259" s="8">
        <v>11</v>
      </c>
      <c r="Y259" s="41">
        <v>42</v>
      </c>
      <c r="Z259" s="42">
        <v>0.25692630497152397</v>
      </c>
      <c r="AA259" s="8">
        <v>49</v>
      </c>
      <c r="AB259" s="32">
        <v>2.9974735580011133E-4</v>
      </c>
      <c r="AC259" s="43">
        <v>8568</v>
      </c>
      <c r="AD259" s="33">
        <v>4.9882106366256222E-2</v>
      </c>
      <c r="AE259" s="8"/>
      <c r="AF259" s="34">
        <v>163422</v>
      </c>
      <c r="AG259" s="35">
        <v>145872</v>
      </c>
      <c r="AH259" s="8">
        <v>1084</v>
      </c>
      <c r="AI259" s="8">
        <v>93209</v>
      </c>
      <c r="AJ259" s="8">
        <v>37286</v>
      </c>
      <c r="AK259" s="8">
        <v>2122</v>
      </c>
      <c r="AL259" s="8">
        <v>11330</v>
      </c>
      <c r="AM259" s="8">
        <v>841</v>
      </c>
      <c r="AN259" s="36">
        <v>0.8923417609239559</v>
      </c>
      <c r="AO259" s="37">
        <v>0.89900000000000002</v>
      </c>
      <c r="AP259" s="44">
        <v>-6.6582390760441257E-3</v>
      </c>
      <c r="AQ259" s="45">
        <v>0.87601330057984694</v>
      </c>
      <c r="AR259" s="8">
        <v>62.5</v>
      </c>
      <c r="AS259" s="50">
        <v>66</v>
      </c>
      <c r="AT259" s="50">
        <v>-3.5</v>
      </c>
      <c r="AU259" s="28">
        <v>133701</v>
      </c>
      <c r="AV259" s="38">
        <v>0.91656383678841724</v>
      </c>
      <c r="AW259" s="38">
        <v>7.4311725348250521E-3</v>
      </c>
      <c r="AX259" s="38">
        <v>0.63897800811670502</v>
      </c>
      <c r="AY259" s="38">
        <v>0.25560765602720192</v>
      </c>
      <c r="AZ259" s="38">
        <v>1.4547000109685203E-2</v>
      </c>
      <c r="BA259" s="38">
        <v>7.7670834704398381E-2</v>
      </c>
      <c r="BB259" s="38">
        <v>5.7653285071843806E-3</v>
      </c>
      <c r="BC259" s="31">
        <v>9117</v>
      </c>
      <c r="BD259" s="50">
        <v>2.0993747943402434</v>
      </c>
      <c r="BE259" s="50">
        <v>2.2799999999999998</v>
      </c>
      <c r="BF259" s="50">
        <v>0.18062520565975637</v>
      </c>
      <c r="BG259" s="8"/>
      <c r="BH259" s="58">
        <v>1985</v>
      </c>
      <c r="BI259" s="58">
        <v>1925</v>
      </c>
      <c r="BJ259" s="58">
        <v>2045</v>
      </c>
      <c r="BK259" s="28">
        <v>0</v>
      </c>
      <c r="BL259" s="28">
        <v>117.08498755130879</v>
      </c>
      <c r="BM259" s="40">
        <v>130</v>
      </c>
      <c r="BN259" s="28">
        <v>89.234176092395586</v>
      </c>
      <c r="BO259" s="28">
        <v>89.9</v>
      </c>
    </row>
    <row r="260" spans="1:67" x14ac:dyDescent="0.2">
      <c r="A260" s="29">
        <v>259</v>
      </c>
      <c r="B260" s="28">
        <v>94.198455532302873</v>
      </c>
      <c r="C260" s="65">
        <f t="shared" ref="C260:C323" si="19">B260/100</f>
        <v>0.94198455532302872</v>
      </c>
      <c r="D260" s="64">
        <v>62.4</v>
      </c>
      <c r="E260" s="27">
        <v>44067</v>
      </c>
      <c r="F260" s="28">
        <v>163422</v>
      </c>
      <c r="G260" s="29">
        <v>392</v>
      </c>
      <c r="H260" s="29">
        <v>56</v>
      </c>
      <c r="I260" s="3"/>
      <c r="J260" s="3"/>
      <c r="K260" s="3">
        <v>23</v>
      </c>
      <c r="L260" s="3">
        <f t="shared" si="17"/>
        <v>23</v>
      </c>
      <c r="M260" s="7">
        <f t="shared" si="16"/>
        <v>23</v>
      </c>
      <c r="N260" s="4"/>
      <c r="O260" s="5"/>
      <c r="P260" s="30">
        <v>5545</v>
      </c>
      <c r="Q260" s="48">
        <v>18585</v>
      </c>
      <c r="R260" s="48">
        <v>32140</v>
      </c>
      <c r="S260" s="71">
        <f t="shared" si="18"/>
        <v>19100</v>
      </c>
      <c r="T260" s="31">
        <v>-19100</v>
      </c>
      <c r="U260" s="73">
        <v>-116.87532890308526</v>
      </c>
      <c r="V260" s="62">
        <v>-130</v>
      </c>
      <c r="W260" s="8">
        <v>30</v>
      </c>
      <c r="X260" s="8">
        <v>10</v>
      </c>
      <c r="Y260" s="41">
        <v>40</v>
      </c>
      <c r="Z260" s="42">
        <v>0.24476508670803196</v>
      </c>
      <c r="AA260" s="8">
        <v>56</v>
      </c>
      <c r="AB260" s="32">
        <v>3.4267112139124478E-4</v>
      </c>
      <c r="AC260" s="43">
        <v>8624</v>
      </c>
      <c r="AD260" s="33">
        <v>5.020813320525136E-2</v>
      </c>
      <c r="AE260" s="8"/>
      <c r="AF260" s="34">
        <v>163366</v>
      </c>
      <c r="AG260" s="35">
        <v>153941</v>
      </c>
      <c r="AH260" s="8">
        <v>1160</v>
      </c>
      <c r="AI260" s="8">
        <v>55730</v>
      </c>
      <c r="AJ260" s="8">
        <v>72691</v>
      </c>
      <c r="AK260" s="8">
        <v>1980</v>
      </c>
      <c r="AL260" s="8">
        <v>21540</v>
      </c>
      <c r="AM260" s="8">
        <v>840</v>
      </c>
      <c r="AN260" s="36">
        <v>0.94198455532302872</v>
      </c>
      <c r="AO260" s="37">
        <v>0.89900000000000002</v>
      </c>
      <c r="AP260" s="44">
        <v>4.2984555323028695E-2</v>
      </c>
      <c r="AQ260" s="45">
        <v>0.88149610904521636</v>
      </c>
      <c r="AR260" s="8">
        <v>62.4</v>
      </c>
      <c r="AS260" s="50">
        <v>66</v>
      </c>
      <c r="AT260" s="50">
        <v>-3.6000000000000014</v>
      </c>
      <c r="AU260" s="28">
        <v>131561</v>
      </c>
      <c r="AV260" s="38">
        <v>0.85461962699995453</v>
      </c>
      <c r="AW260" s="38">
        <v>7.5353544539791218E-3</v>
      </c>
      <c r="AX260" s="38">
        <v>0.36202181355194524</v>
      </c>
      <c r="AY260" s="38">
        <v>0.4722003884605141</v>
      </c>
      <c r="AZ260" s="38">
        <v>1.2862070533516087E-2</v>
      </c>
      <c r="BA260" s="38">
        <v>0.13992373701612956</v>
      </c>
      <c r="BB260" s="38">
        <v>5.4566359839159162E-3</v>
      </c>
      <c r="BC260" s="31">
        <v>9605.9184000000005</v>
      </c>
      <c r="BD260" s="50">
        <v>1.9883575109278462</v>
      </c>
      <c r="BE260" s="50">
        <v>2.2799999999999998</v>
      </c>
      <c r="BF260" s="50">
        <v>0.29164248907215362</v>
      </c>
      <c r="BG260" s="8"/>
      <c r="BH260" s="58">
        <v>1985</v>
      </c>
      <c r="BI260" s="58">
        <v>1925</v>
      </c>
      <c r="BJ260" s="58">
        <v>2045</v>
      </c>
      <c r="BK260" s="28">
        <v>0</v>
      </c>
      <c r="BL260" s="28">
        <v>116.87532890308526</v>
      </c>
      <c r="BM260" s="40">
        <v>130</v>
      </c>
      <c r="BN260" s="28">
        <v>94.198455532302873</v>
      </c>
      <c r="BO260" s="28">
        <v>89.9</v>
      </c>
    </row>
    <row r="261" spans="1:67" x14ac:dyDescent="0.2">
      <c r="A261" s="29">
        <v>260</v>
      </c>
      <c r="B261" s="28">
        <v>88.159102873302885</v>
      </c>
      <c r="C261" s="65">
        <f t="shared" si="19"/>
        <v>0.88159102873302886</v>
      </c>
      <c r="D261" s="64">
        <v>62.8</v>
      </c>
      <c r="E261" s="39">
        <v>44068</v>
      </c>
      <c r="F261" s="28">
        <v>163366</v>
      </c>
      <c r="G261" s="29">
        <v>393</v>
      </c>
      <c r="H261" s="29">
        <v>57</v>
      </c>
      <c r="I261" s="3"/>
      <c r="J261" s="3"/>
      <c r="K261" s="3">
        <v>23.6</v>
      </c>
      <c r="L261" s="3">
        <f t="shared" si="17"/>
        <v>23.6</v>
      </c>
      <c r="M261" s="7">
        <f t="shared" si="16"/>
        <v>23.6</v>
      </c>
      <c r="N261" s="4"/>
      <c r="O261" s="5"/>
      <c r="P261" s="30">
        <v>18585</v>
      </c>
      <c r="Q261" s="48">
        <v>31005</v>
      </c>
      <c r="R261" s="48">
        <v>32142</v>
      </c>
      <c r="S261" s="71">
        <f t="shared" si="18"/>
        <v>19722</v>
      </c>
      <c r="T261" s="31">
        <v>-19722</v>
      </c>
      <c r="U261" s="73">
        <v>-120.72279421666687</v>
      </c>
      <c r="V261" s="62">
        <v>-130</v>
      </c>
      <c r="W261" s="8">
        <v>29</v>
      </c>
      <c r="X261" s="8">
        <v>11</v>
      </c>
      <c r="Y261" s="41">
        <v>40</v>
      </c>
      <c r="Z261" s="42">
        <v>0.2448489893857963</v>
      </c>
      <c r="AA261" s="8">
        <v>60</v>
      </c>
      <c r="AB261" s="32">
        <v>3.6727348407869444E-4</v>
      </c>
      <c r="AC261" s="43">
        <v>8684</v>
      </c>
      <c r="AD261" s="33">
        <v>5.0557447675603294E-2</v>
      </c>
      <c r="AE261" s="8"/>
      <c r="AF261" s="34">
        <v>163306</v>
      </c>
      <c r="AG261" s="35">
        <v>144022</v>
      </c>
      <c r="AH261" s="8">
        <v>1144</v>
      </c>
      <c r="AI261" s="8">
        <v>80481</v>
      </c>
      <c r="AJ261" s="8">
        <v>46674</v>
      </c>
      <c r="AK261" s="8">
        <v>2373</v>
      </c>
      <c r="AL261" s="8">
        <v>12810</v>
      </c>
      <c r="AM261" s="8">
        <v>540</v>
      </c>
      <c r="AN261" s="36">
        <v>0.88159102873302886</v>
      </c>
      <c r="AO261" s="37">
        <v>0.89600000000000002</v>
      </c>
      <c r="AP261" s="44">
        <v>-1.440897126697116E-2</v>
      </c>
      <c r="AQ261" s="45">
        <v>0.88351620148145049</v>
      </c>
      <c r="AR261" s="8">
        <v>62.8</v>
      </c>
      <c r="AS261" s="50">
        <v>66.099999999999994</v>
      </c>
      <c r="AT261" s="50">
        <v>-3.2999999999999972</v>
      </c>
      <c r="AU261" s="28">
        <v>130672</v>
      </c>
      <c r="AV261" s="38">
        <v>0.90730582827623563</v>
      </c>
      <c r="AW261" s="38">
        <v>7.9432308952798875E-3</v>
      </c>
      <c r="AX261" s="38">
        <v>0.55881045951312991</v>
      </c>
      <c r="AY261" s="38">
        <v>0.32407548846703976</v>
      </c>
      <c r="AZ261" s="38">
        <v>1.6476649400785991E-2</v>
      </c>
      <c r="BA261" s="38">
        <v>8.8944744552915525E-2</v>
      </c>
      <c r="BB261" s="38">
        <v>3.749427170848898E-3</v>
      </c>
      <c r="BC261" s="31">
        <v>9044.5815999999995</v>
      </c>
      <c r="BD261" s="50">
        <v>2.180532043627093</v>
      </c>
      <c r="BE261" s="50">
        <v>2.27</v>
      </c>
      <c r="BF261" s="50">
        <v>8.9467956372907054E-2</v>
      </c>
      <c r="BG261" s="8"/>
      <c r="BH261" s="58">
        <v>1989</v>
      </c>
      <c r="BI261" s="58">
        <v>1929</v>
      </c>
      <c r="BJ261" s="58">
        <v>2049</v>
      </c>
      <c r="BK261" s="28">
        <v>0</v>
      </c>
      <c r="BL261" s="28">
        <v>120.72279421666687</v>
      </c>
      <c r="BM261" s="40">
        <v>130</v>
      </c>
      <c r="BN261" s="28">
        <v>88.159102873302885</v>
      </c>
      <c r="BO261" s="28">
        <v>89.600000000000009</v>
      </c>
    </row>
    <row r="262" spans="1:67" x14ac:dyDescent="0.2">
      <c r="A262" s="29">
        <v>261</v>
      </c>
      <c r="B262" s="28">
        <v>91.499393776101314</v>
      </c>
      <c r="C262" s="65">
        <f t="shared" si="19"/>
        <v>0.91499393776101312</v>
      </c>
      <c r="D262" s="64">
        <v>62.5</v>
      </c>
      <c r="E262" s="27">
        <v>44069</v>
      </c>
      <c r="F262" s="28">
        <v>163306</v>
      </c>
      <c r="G262" s="29">
        <v>394</v>
      </c>
      <c r="H262" s="29">
        <v>57</v>
      </c>
      <c r="I262" s="3"/>
      <c r="J262" s="3"/>
      <c r="K262" s="3">
        <v>23.2</v>
      </c>
      <c r="L262" s="3">
        <f t="shared" si="17"/>
        <v>23.2</v>
      </c>
      <c r="M262" s="7">
        <f t="shared" si="16"/>
        <v>23.2</v>
      </c>
      <c r="N262" s="4"/>
      <c r="O262" s="5"/>
      <c r="P262" s="30">
        <v>31005</v>
      </c>
      <c r="Q262" s="48">
        <v>36100</v>
      </c>
      <c r="R262" s="48">
        <v>24103</v>
      </c>
      <c r="S262" s="71">
        <f t="shared" si="18"/>
        <v>19008</v>
      </c>
      <c r="T262" s="31">
        <v>-19008</v>
      </c>
      <c r="U262" s="73">
        <v>-116.39498854910414</v>
      </c>
      <c r="V262" s="62">
        <v>-130</v>
      </c>
      <c r="W262" s="8">
        <v>30</v>
      </c>
      <c r="X262" s="8">
        <v>11</v>
      </c>
      <c r="Y262" s="41">
        <v>41</v>
      </c>
      <c r="Z262" s="42">
        <v>0.2510624226911442</v>
      </c>
      <c r="AA262" s="8">
        <v>67</v>
      </c>
      <c r="AB262" s="32">
        <v>4.1027273951967471E-4</v>
      </c>
      <c r="AC262" s="43">
        <v>8751</v>
      </c>
      <c r="AD262" s="33">
        <v>5.094751550082962E-2</v>
      </c>
      <c r="AE262" s="8"/>
      <c r="AF262" s="34">
        <v>163239</v>
      </c>
      <c r="AG262" s="35">
        <v>149424</v>
      </c>
      <c r="AH262" s="8">
        <v>1085</v>
      </c>
      <c r="AI262" s="8">
        <v>90481</v>
      </c>
      <c r="AJ262" s="8">
        <v>41515</v>
      </c>
      <c r="AK262" s="8">
        <v>2663</v>
      </c>
      <c r="AL262" s="8">
        <v>12330</v>
      </c>
      <c r="AM262" s="8">
        <v>1350</v>
      </c>
      <c r="AN262" s="36">
        <v>0.91499393776101312</v>
      </c>
      <c r="AO262" s="37">
        <v>0.89600000000000002</v>
      </c>
      <c r="AP262" s="44">
        <v>1.8993937761013102E-2</v>
      </c>
      <c r="AQ262" s="45">
        <v>0.88749685111217047</v>
      </c>
      <c r="AR262" s="8">
        <v>62.5</v>
      </c>
      <c r="AS262" s="50">
        <v>66.099999999999994</v>
      </c>
      <c r="AT262" s="50">
        <v>-3.5999999999999943</v>
      </c>
      <c r="AU262" s="28">
        <v>135744</v>
      </c>
      <c r="AV262" s="38">
        <v>0.90844844201734665</v>
      </c>
      <c r="AW262" s="38">
        <v>7.2612164043259451E-3</v>
      </c>
      <c r="AX262" s="38">
        <v>0.60553190919798694</v>
      </c>
      <c r="AY262" s="38">
        <v>0.2778335474890245</v>
      </c>
      <c r="AZ262" s="38">
        <v>1.7821768926009209E-2</v>
      </c>
      <c r="BA262" s="38">
        <v>8.2516864760681014E-2</v>
      </c>
      <c r="BB262" s="38">
        <v>9.0346932219723744E-3</v>
      </c>
      <c r="BC262" s="31">
        <v>9339</v>
      </c>
      <c r="BD262" s="50">
        <v>2.0353356890459362</v>
      </c>
      <c r="BE262" s="50">
        <v>2.27</v>
      </c>
      <c r="BF262" s="50">
        <v>0.23466431095406382</v>
      </c>
      <c r="BG262" s="8">
        <v>1953</v>
      </c>
      <c r="BH262" s="58">
        <v>1989</v>
      </c>
      <c r="BI262" s="58">
        <v>1929</v>
      </c>
      <c r="BJ262" s="58">
        <v>2049</v>
      </c>
      <c r="BK262" s="28">
        <v>-36</v>
      </c>
      <c r="BL262" s="28">
        <v>116.39498854910414</v>
      </c>
      <c r="BM262" s="40">
        <v>130</v>
      </c>
      <c r="BN262" s="28">
        <v>91.499393776101314</v>
      </c>
      <c r="BO262" s="28">
        <v>89.600000000000009</v>
      </c>
    </row>
    <row r="263" spans="1:67" x14ac:dyDescent="0.2">
      <c r="A263" s="29">
        <v>262</v>
      </c>
      <c r="B263" s="28">
        <v>85.708072213135338</v>
      </c>
      <c r="C263" s="65">
        <f t="shared" si="19"/>
        <v>0.85708072213135333</v>
      </c>
      <c r="D263" s="64">
        <v>62.3</v>
      </c>
      <c r="E263" s="39">
        <v>44070</v>
      </c>
      <c r="F263" s="28">
        <v>163239</v>
      </c>
      <c r="G263" s="29">
        <v>395</v>
      </c>
      <c r="H263" s="29">
        <v>57</v>
      </c>
      <c r="I263" s="3"/>
      <c r="J263" s="3"/>
      <c r="K263" s="3">
        <v>23.6</v>
      </c>
      <c r="L263" s="3">
        <f t="shared" si="17"/>
        <v>23.6</v>
      </c>
      <c r="M263" s="7">
        <f t="shared" si="16"/>
        <v>23.6</v>
      </c>
      <c r="N263" s="4"/>
      <c r="O263" s="5"/>
      <c r="P263" s="30">
        <v>36100</v>
      </c>
      <c r="Q263" s="48">
        <v>33075</v>
      </c>
      <c r="R263" s="48">
        <v>16076</v>
      </c>
      <c r="S263" s="71">
        <f t="shared" si="18"/>
        <v>19101</v>
      </c>
      <c r="T263" s="31">
        <v>-19101</v>
      </c>
      <c r="U263" s="73">
        <v>-117.01247863562017</v>
      </c>
      <c r="V263" s="62">
        <v>-130</v>
      </c>
      <c r="W263" s="8">
        <v>32</v>
      </c>
      <c r="X263" s="8">
        <v>11</v>
      </c>
      <c r="Y263" s="41">
        <v>43</v>
      </c>
      <c r="Z263" s="42">
        <v>0.26341744313552523</v>
      </c>
      <c r="AA263" s="8">
        <v>52</v>
      </c>
      <c r="AB263" s="32">
        <v>3.1855132658249562E-4</v>
      </c>
      <c r="AC263" s="43">
        <v>8803</v>
      </c>
      <c r="AD263" s="33">
        <v>5.1250254708467967E-2</v>
      </c>
      <c r="AE263" s="8"/>
      <c r="AF263" s="34">
        <v>163187</v>
      </c>
      <c r="AG263" s="35">
        <v>139909</v>
      </c>
      <c r="AH263" s="8">
        <v>1471</v>
      </c>
      <c r="AI263" s="8">
        <v>74190</v>
      </c>
      <c r="AJ263" s="8">
        <v>50335</v>
      </c>
      <c r="AK263" s="8">
        <v>2093</v>
      </c>
      <c r="AL263" s="8">
        <v>10740</v>
      </c>
      <c r="AM263" s="8">
        <v>1080</v>
      </c>
      <c r="AN263" s="36">
        <v>0.85708072213135345</v>
      </c>
      <c r="AO263" s="37">
        <v>0.89600000000000002</v>
      </c>
      <c r="AP263" s="44">
        <v>-3.8919277868646573E-2</v>
      </c>
      <c r="AQ263" s="45">
        <v>0.88716680529110736</v>
      </c>
      <c r="AR263" s="8">
        <v>62.3</v>
      </c>
      <c r="AS263" s="50">
        <v>66.099999999999994</v>
      </c>
      <c r="AT263" s="50">
        <v>-3.7999999999999972</v>
      </c>
      <c r="AU263" s="28">
        <v>128089</v>
      </c>
      <c r="AV263" s="38">
        <v>0.91551651430572734</v>
      </c>
      <c r="AW263" s="38">
        <v>1.0513976942155258E-2</v>
      </c>
      <c r="AX263" s="38">
        <v>0.5302732490404477</v>
      </c>
      <c r="AY263" s="38">
        <v>0.35976956450264103</v>
      </c>
      <c r="AZ263" s="38">
        <v>1.4959723820483314E-2</v>
      </c>
      <c r="BA263" s="38">
        <v>7.6764182432867076E-2</v>
      </c>
      <c r="BB263" s="38">
        <v>7.7193032614056283E-3</v>
      </c>
      <c r="BC263" s="31">
        <v>8716.3306999999986</v>
      </c>
      <c r="BD263" s="50">
        <v>2.1914037749852704</v>
      </c>
      <c r="BE263" s="50">
        <v>2.27</v>
      </c>
      <c r="BF263" s="50">
        <v>7.8596225014729626E-2</v>
      </c>
      <c r="BG263" s="8"/>
      <c r="BH263" s="58">
        <v>1989</v>
      </c>
      <c r="BI263" s="58">
        <v>1929</v>
      </c>
      <c r="BJ263" s="58">
        <v>2049</v>
      </c>
      <c r="BK263" s="28">
        <v>0</v>
      </c>
      <c r="BL263" s="28">
        <v>117.01247863562017</v>
      </c>
      <c r="BM263" s="40">
        <v>130</v>
      </c>
      <c r="BN263" s="28">
        <v>85.708072213135338</v>
      </c>
      <c r="BO263" s="28">
        <v>89.600000000000009</v>
      </c>
    </row>
    <row r="264" spans="1:67" x14ac:dyDescent="0.2">
      <c r="A264" s="29">
        <v>263</v>
      </c>
      <c r="B264" s="28">
        <v>88.499083873102634</v>
      </c>
      <c r="C264" s="65">
        <f t="shared" si="19"/>
        <v>0.88499083873102635</v>
      </c>
      <c r="D264" s="64">
        <v>62.7</v>
      </c>
      <c r="E264" s="27">
        <v>44071</v>
      </c>
      <c r="F264" s="28">
        <v>163187</v>
      </c>
      <c r="G264" s="29">
        <v>396</v>
      </c>
      <c r="H264" s="29">
        <v>57</v>
      </c>
      <c r="I264" s="3"/>
      <c r="J264" s="3"/>
      <c r="K264" s="3">
        <v>23.5</v>
      </c>
      <c r="L264" s="3">
        <f t="shared" si="17"/>
        <v>23.5</v>
      </c>
      <c r="M264" s="7">
        <f t="shared" si="16"/>
        <v>23.5</v>
      </c>
      <c r="N264" s="4"/>
      <c r="O264" s="5"/>
      <c r="P264" s="30">
        <v>33075</v>
      </c>
      <c r="Q264" s="48">
        <v>39665</v>
      </c>
      <c r="R264" s="48">
        <v>25086</v>
      </c>
      <c r="S264" s="71">
        <f t="shared" si="18"/>
        <v>18496</v>
      </c>
      <c r="T264" s="31">
        <v>-18496</v>
      </c>
      <c r="U264" s="73">
        <v>-113.34236183029284</v>
      </c>
      <c r="V264" s="62">
        <v>-130</v>
      </c>
      <c r="W264" s="8">
        <v>32</v>
      </c>
      <c r="X264" s="8">
        <v>10</v>
      </c>
      <c r="Y264" s="41">
        <v>42</v>
      </c>
      <c r="Z264" s="42">
        <v>0.25737344273747298</v>
      </c>
      <c r="AA264" s="8">
        <v>63</v>
      </c>
      <c r="AB264" s="32">
        <v>3.8606016410620944E-4</v>
      </c>
      <c r="AC264" s="43">
        <v>8866</v>
      </c>
      <c r="AD264" s="33">
        <v>5.1617034902337496E-2</v>
      </c>
      <c r="AE264" s="8"/>
      <c r="AF264" s="34">
        <v>163124</v>
      </c>
      <c r="AG264" s="35">
        <v>144419</v>
      </c>
      <c r="AH264" s="8">
        <v>1161</v>
      </c>
      <c r="AI264" s="8">
        <v>80831</v>
      </c>
      <c r="AJ264" s="8">
        <v>49241</v>
      </c>
      <c r="AK264" s="8">
        <v>2098</v>
      </c>
      <c r="AL264" s="8">
        <v>10548</v>
      </c>
      <c r="AM264" s="8">
        <v>540</v>
      </c>
      <c r="AN264" s="36">
        <v>0.88499083873102635</v>
      </c>
      <c r="AO264" s="37">
        <v>0.89600000000000002</v>
      </c>
      <c r="AP264" s="44">
        <v>-1.1009161268973666E-2</v>
      </c>
      <c r="AQ264" s="45">
        <v>0.89484966316503278</v>
      </c>
      <c r="AR264" s="8">
        <v>62.7</v>
      </c>
      <c r="AS264" s="50">
        <v>66.099999999999994</v>
      </c>
      <c r="AT264" s="50">
        <v>-3.3999999999999915</v>
      </c>
      <c r="AU264" s="28">
        <v>133331</v>
      </c>
      <c r="AV264" s="38">
        <v>0.92322339858328895</v>
      </c>
      <c r="AW264" s="38">
        <v>8.0391084275614703E-3</v>
      </c>
      <c r="AX264" s="38">
        <v>0.55969782369355836</v>
      </c>
      <c r="AY264" s="38">
        <v>0.34095929205990899</v>
      </c>
      <c r="AZ264" s="38">
        <v>1.452717440226009E-2</v>
      </c>
      <c r="BA264" s="38">
        <v>7.3037481217845299E-2</v>
      </c>
      <c r="BB264" s="38">
        <v>3.7391201988658004E-3</v>
      </c>
      <c r="BC264" s="31">
        <v>9055.0713000000014</v>
      </c>
      <c r="BD264" s="50">
        <v>2.0426122983703063</v>
      </c>
      <c r="BE264" s="50">
        <v>2.27</v>
      </c>
      <c r="BF264" s="50">
        <v>0.22738770162969368</v>
      </c>
      <c r="BG264" s="8"/>
      <c r="BH264" s="58">
        <v>1989</v>
      </c>
      <c r="BI264" s="58">
        <v>1929</v>
      </c>
      <c r="BJ264" s="58">
        <v>2049</v>
      </c>
      <c r="BK264" s="28">
        <v>0</v>
      </c>
      <c r="BL264" s="28">
        <v>113.34236183029284</v>
      </c>
      <c r="BM264" s="40">
        <v>130</v>
      </c>
      <c r="BN264" s="28">
        <v>88.499083873102634</v>
      </c>
      <c r="BO264" s="28">
        <v>89.600000000000009</v>
      </c>
    </row>
    <row r="265" spans="1:67" x14ac:dyDescent="0.2">
      <c r="A265" s="29">
        <v>264</v>
      </c>
      <c r="B265" s="28">
        <v>88.679164316716125</v>
      </c>
      <c r="C265" s="65">
        <f t="shared" si="19"/>
        <v>0.8867916431671613</v>
      </c>
      <c r="D265" s="64">
        <v>62.8</v>
      </c>
      <c r="E265" s="39">
        <v>44072</v>
      </c>
      <c r="F265" s="28">
        <v>163124</v>
      </c>
      <c r="G265" s="29">
        <v>397</v>
      </c>
      <c r="H265" s="29">
        <v>57</v>
      </c>
      <c r="I265" s="3"/>
      <c r="J265" s="3"/>
      <c r="K265" s="3">
        <v>23.4</v>
      </c>
      <c r="L265" s="3">
        <f t="shared" si="17"/>
        <v>23.4</v>
      </c>
      <c r="M265" s="7">
        <f t="shared" si="16"/>
        <v>23.4</v>
      </c>
      <c r="N265" s="4"/>
      <c r="O265" s="5"/>
      <c r="P265" s="30">
        <v>39665</v>
      </c>
      <c r="Q265" s="48">
        <v>20865</v>
      </c>
      <c r="R265" s="48"/>
      <c r="S265" s="71">
        <f t="shared" si="18"/>
        <v>18800</v>
      </c>
      <c r="T265" s="31">
        <v>-18800</v>
      </c>
      <c r="U265" s="73">
        <v>-115.24974865746303</v>
      </c>
      <c r="V265" s="62">
        <v>-130</v>
      </c>
      <c r="W265" s="8">
        <v>31</v>
      </c>
      <c r="X265" s="8">
        <v>10</v>
      </c>
      <c r="Y265" s="41">
        <v>41</v>
      </c>
      <c r="Z265" s="42">
        <v>0.25134253696574382</v>
      </c>
      <c r="AA265" s="8">
        <v>52</v>
      </c>
      <c r="AB265" s="32">
        <v>3.1877590054191901E-4</v>
      </c>
      <c r="AC265" s="43">
        <v>8918</v>
      </c>
      <c r="AD265" s="33">
        <v>5.1919774109975836E-2</v>
      </c>
      <c r="AE265" s="8"/>
      <c r="AF265" s="34">
        <v>163072</v>
      </c>
      <c r="AG265" s="35">
        <v>144657</v>
      </c>
      <c r="AH265" s="8">
        <v>1222</v>
      </c>
      <c r="AI265" s="8">
        <v>73694</v>
      </c>
      <c r="AJ265" s="8">
        <v>56291</v>
      </c>
      <c r="AK265" s="8">
        <v>2272</v>
      </c>
      <c r="AL265" s="8">
        <v>10548</v>
      </c>
      <c r="AM265" s="8">
        <v>630</v>
      </c>
      <c r="AN265" s="36">
        <v>0.88679164316716119</v>
      </c>
      <c r="AO265" s="37">
        <v>0.89600000000000002</v>
      </c>
      <c r="AP265" s="44">
        <v>-9.2083568328388266E-3</v>
      </c>
      <c r="AQ265" s="45">
        <v>0.89425349811008104</v>
      </c>
      <c r="AR265" s="8">
        <v>62.8</v>
      </c>
      <c r="AS265" s="50">
        <v>66.099999999999994</v>
      </c>
      <c r="AT265" s="50">
        <v>-3.2999999999999972</v>
      </c>
      <c r="AU265" s="28">
        <v>133479</v>
      </c>
      <c r="AV265" s="38">
        <v>0.92272755552790398</v>
      </c>
      <c r="AW265" s="38">
        <v>8.4475690771964023E-3</v>
      </c>
      <c r="AX265" s="38">
        <v>0.50943957084689995</v>
      </c>
      <c r="AY265" s="38">
        <v>0.38913429699219532</v>
      </c>
      <c r="AZ265" s="38">
        <v>1.5706118611612297E-2</v>
      </c>
      <c r="BA265" s="38">
        <v>7.2917314751446527E-2</v>
      </c>
      <c r="BB265" s="38">
        <v>4.3551297206495367E-3</v>
      </c>
      <c r="BC265" s="31">
        <v>9084.4596000000001</v>
      </c>
      <c r="BD265" s="50">
        <v>2.0694681717776584</v>
      </c>
      <c r="BE265" s="50">
        <v>2.27</v>
      </c>
      <c r="BF265" s="50">
        <v>0.20053182822234161</v>
      </c>
      <c r="BG265" s="8"/>
      <c r="BH265" s="58">
        <v>1989</v>
      </c>
      <c r="BI265" s="58">
        <v>1929</v>
      </c>
      <c r="BJ265" s="58">
        <v>2049</v>
      </c>
      <c r="BK265" s="28">
        <v>0</v>
      </c>
      <c r="BL265" s="28">
        <v>115.24974865746303</v>
      </c>
      <c r="BM265" s="40">
        <v>130</v>
      </c>
      <c r="BN265" s="28">
        <v>88.679164316716125</v>
      </c>
      <c r="BO265" s="28">
        <v>89.600000000000009</v>
      </c>
    </row>
    <row r="266" spans="1:67" x14ac:dyDescent="0.2">
      <c r="A266" s="29">
        <v>265</v>
      </c>
      <c r="B266" s="28">
        <v>87.490801609105191</v>
      </c>
      <c r="C266" s="65">
        <f t="shared" si="19"/>
        <v>0.87490801609105195</v>
      </c>
      <c r="D266" s="64">
        <v>62.8</v>
      </c>
      <c r="E266" s="27">
        <v>44073</v>
      </c>
      <c r="F266" s="28">
        <v>163072</v>
      </c>
      <c r="G266" s="29">
        <v>398</v>
      </c>
      <c r="H266" s="29">
        <v>57</v>
      </c>
      <c r="I266" s="3"/>
      <c r="J266" s="3"/>
      <c r="K266" s="3">
        <v>23.5</v>
      </c>
      <c r="L266" s="3">
        <f t="shared" si="17"/>
        <v>23.5</v>
      </c>
      <c r="M266" s="7">
        <f t="shared" si="16"/>
        <v>23.5</v>
      </c>
      <c r="N266" s="4"/>
      <c r="O266" s="5"/>
      <c r="P266" s="30">
        <v>20865</v>
      </c>
      <c r="Q266" s="48">
        <v>2005</v>
      </c>
      <c r="R266" s="48"/>
      <c r="S266" s="71">
        <f t="shared" si="18"/>
        <v>18860</v>
      </c>
      <c r="T266" s="31">
        <v>-18860</v>
      </c>
      <c r="U266" s="73">
        <v>-115.65443485086342</v>
      </c>
      <c r="V266" s="62">
        <v>-130</v>
      </c>
      <c r="W266" s="8">
        <v>31</v>
      </c>
      <c r="X266" s="8">
        <v>10</v>
      </c>
      <c r="Y266" s="41">
        <v>41</v>
      </c>
      <c r="Z266" s="42">
        <v>0.25142268445839877</v>
      </c>
      <c r="AA266" s="8">
        <v>46</v>
      </c>
      <c r="AB266" s="32">
        <v>2.820839874411303E-4</v>
      </c>
      <c r="AC266" s="43">
        <v>8964</v>
      </c>
      <c r="AD266" s="33">
        <v>5.2187581870578988E-2</v>
      </c>
      <c r="AE266" s="8"/>
      <c r="AF266" s="34">
        <v>163026</v>
      </c>
      <c r="AG266" s="35">
        <v>142673</v>
      </c>
      <c r="AH266" s="8">
        <v>860</v>
      </c>
      <c r="AI266" s="8">
        <v>73425</v>
      </c>
      <c r="AJ266" s="8">
        <v>54844</v>
      </c>
      <c r="AK266" s="8">
        <v>2456</v>
      </c>
      <c r="AL266" s="8">
        <v>10548</v>
      </c>
      <c r="AM266" s="8">
        <v>540</v>
      </c>
      <c r="AN266" s="36">
        <v>0.87490801609105184</v>
      </c>
      <c r="AO266" s="37">
        <v>0.89600000000000002</v>
      </c>
      <c r="AP266" s="44">
        <v>-2.1091983908948175E-2</v>
      </c>
      <c r="AQ266" s="45">
        <v>0.89176296313395187</v>
      </c>
      <c r="AR266" s="8">
        <v>62.8</v>
      </c>
      <c r="AS266" s="50">
        <v>66.099999999999994</v>
      </c>
      <c r="AT266" s="50">
        <v>-3.2999999999999972</v>
      </c>
      <c r="AU266" s="28">
        <v>131585</v>
      </c>
      <c r="AV266" s="38">
        <v>0.92228382384894125</v>
      </c>
      <c r="AW266" s="38">
        <v>6.0277697952660983E-3</v>
      </c>
      <c r="AX266" s="38">
        <v>0.51463836885745728</v>
      </c>
      <c r="AY266" s="38">
        <v>0.38440349610648128</v>
      </c>
      <c r="AZ266" s="38">
        <v>1.7214189089736671E-2</v>
      </c>
      <c r="BA266" s="38">
        <v>7.393129744240326E-2</v>
      </c>
      <c r="BB266" s="38">
        <v>3.784878708655457E-3</v>
      </c>
      <c r="BC266" s="31">
        <v>8959.8644000000004</v>
      </c>
      <c r="BD266" s="50">
        <v>2.1049425703362208</v>
      </c>
      <c r="BE266" s="50">
        <v>2.27</v>
      </c>
      <c r="BF266" s="50">
        <v>0.16505742966377923</v>
      </c>
      <c r="BG266" s="8"/>
      <c r="BH266" s="58">
        <v>1989</v>
      </c>
      <c r="BI266" s="58">
        <v>1929</v>
      </c>
      <c r="BJ266" s="58">
        <v>2049</v>
      </c>
      <c r="BK266" s="28">
        <v>0</v>
      </c>
      <c r="BL266" s="28">
        <v>115.65443485086342</v>
      </c>
      <c r="BM266" s="40">
        <v>130</v>
      </c>
      <c r="BN266" s="28">
        <v>87.490801609105191</v>
      </c>
      <c r="BO266" s="28">
        <v>89.600000000000009</v>
      </c>
    </row>
    <row r="267" spans="1:67" x14ac:dyDescent="0.2">
      <c r="A267" s="29">
        <v>266</v>
      </c>
      <c r="B267" s="28">
        <v>90.213830922674916</v>
      </c>
      <c r="C267" s="65">
        <f t="shared" si="19"/>
        <v>0.9021383092267492</v>
      </c>
      <c r="D267" s="64">
        <v>62.8</v>
      </c>
      <c r="E267" s="39">
        <v>44074</v>
      </c>
      <c r="F267" s="28">
        <v>163026</v>
      </c>
      <c r="G267" s="29">
        <v>399</v>
      </c>
      <c r="H267" s="29">
        <v>57</v>
      </c>
      <c r="I267" s="3"/>
      <c r="J267" s="3"/>
      <c r="K267" s="3">
        <v>23.3</v>
      </c>
      <c r="L267" s="3">
        <f t="shared" si="17"/>
        <v>23.3</v>
      </c>
      <c r="M267" s="7">
        <f t="shared" si="16"/>
        <v>23.3</v>
      </c>
      <c r="N267" s="4"/>
      <c r="O267" s="5"/>
      <c r="P267" s="30">
        <v>2005</v>
      </c>
      <c r="Q267" s="48">
        <v>14995</v>
      </c>
      <c r="R267" s="48">
        <v>32097</v>
      </c>
      <c r="S267" s="71">
        <f t="shared" si="18"/>
        <v>19107</v>
      </c>
      <c r="T267" s="31">
        <v>-19107</v>
      </c>
      <c r="U267" s="73">
        <v>-117.20216407198852</v>
      </c>
      <c r="V267" s="62">
        <v>-130</v>
      </c>
      <c r="W267" s="8">
        <v>30</v>
      </c>
      <c r="X267" s="8">
        <v>11</v>
      </c>
      <c r="Y267" s="41">
        <v>41</v>
      </c>
      <c r="Z267" s="42">
        <v>0.25149362678345788</v>
      </c>
      <c r="AA267" s="8">
        <v>65</v>
      </c>
      <c r="AB267" s="32">
        <v>3.9870940831523809E-4</v>
      </c>
      <c r="AC267" s="43">
        <v>9029</v>
      </c>
      <c r="AD267" s="33">
        <v>5.2566005880126915E-2</v>
      </c>
      <c r="AE267" s="8"/>
      <c r="AF267" s="34">
        <v>162961</v>
      </c>
      <c r="AG267" s="35">
        <v>147072</v>
      </c>
      <c r="AH267" s="8">
        <v>1225</v>
      </c>
      <c r="AI267" s="8">
        <v>75086</v>
      </c>
      <c r="AJ267" s="8">
        <v>56529</v>
      </c>
      <c r="AK267" s="8">
        <v>2604</v>
      </c>
      <c r="AL267" s="8">
        <v>10548</v>
      </c>
      <c r="AM267" s="8">
        <v>1080</v>
      </c>
      <c r="AN267" s="36">
        <v>0.90213830922674909</v>
      </c>
      <c r="AO267" s="37">
        <v>0.89600000000000002</v>
      </c>
      <c r="AP267" s="44">
        <v>6.1383092267490724E-3</v>
      </c>
      <c r="AQ267" s="45">
        <v>0.88607064226305465</v>
      </c>
      <c r="AR267" s="8">
        <v>62.8</v>
      </c>
      <c r="AS267" s="50">
        <v>66.099999999999994</v>
      </c>
      <c r="AT267" s="50">
        <v>-3.2999999999999972</v>
      </c>
      <c r="AU267" s="28">
        <v>135444</v>
      </c>
      <c r="AV267" s="38">
        <v>0.92093668407310703</v>
      </c>
      <c r="AW267" s="38">
        <v>8.3292536988685811E-3</v>
      </c>
      <c r="AX267" s="38">
        <v>0.5105390557006092</v>
      </c>
      <c r="AY267" s="38">
        <v>0.38436276109660572</v>
      </c>
      <c r="AZ267" s="38">
        <v>1.77056135770235E-2</v>
      </c>
      <c r="BA267" s="38">
        <v>7.171997389033942E-2</v>
      </c>
      <c r="BB267" s="38">
        <v>7.3433420365535251E-3</v>
      </c>
      <c r="BC267" s="31">
        <v>9236.1216000000004</v>
      </c>
      <c r="BD267" s="50">
        <v>2.0687254702233457</v>
      </c>
      <c r="BE267" s="50">
        <v>2.27</v>
      </c>
      <c r="BF267" s="50">
        <v>0.20127452977665428</v>
      </c>
      <c r="BG267" s="8"/>
      <c r="BH267" s="58">
        <v>1989</v>
      </c>
      <c r="BI267" s="58">
        <v>1929</v>
      </c>
      <c r="BJ267" s="58">
        <v>2049</v>
      </c>
      <c r="BK267" s="28">
        <v>0</v>
      </c>
      <c r="BL267" s="28">
        <v>117.20216407198852</v>
      </c>
      <c r="BM267" s="40">
        <v>130</v>
      </c>
      <c r="BN267" s="28">
        <v>90.213830922674916</v>
      </c>
      <c r="BO267" s="28">
        <v>89.600000000000009</v>
      </c>
    </row>
    <row r="268" spans="1:67" x14ac:dyDescent="0.2">
      <c r="A268" s="29">
        <v>267</v>
      </c>
      <c r="B268" s="28">
        <v>86.62379342296623</v>
      </c>
      <c r="C268" s="65">
        <f t="shared" si="19"/>
        <v>0.86623793422966233</v>
      </c>
      <c r="D268" s="64">
        <v>62.8</v>
      </c>
      <c r="E268" s="27">
        <v>44075</v>
      </c>
      <c r="F268" s="28">
        <v>162961</v>
      </c>
      <c r="G268" s="29">
        <v>400</v>
      </c>
      <c r="H268" s="29">
        <v>58</v>
      </c>
      <c r="I268" s="3"/>
      <c r="J268" s="3"/>
      <c r="K268" s="3">
        <v>23.5</v>
      </c>
      <c r="L268" s="3">
        <f t="shared" si="17"/>
        <v>23.5</v>
      </c>
      <c r="M268" s="7">
        <f t="shared" si="16"/>
        <v>23.5</v>
      </c>
      <c r="N268" s="4"/>
      <c r="O268" s="5"/>
      <c r="P268" s="30">
        <v>14995</v>
      </c>
      <c r="Q268" s="48">
        <v>27775</v>
      </c>
      <c r="R268" s="48">
        <v>32125</v>
      </c>
      <c r="S268" s="71">
        <f t="shared" si="18"/>
        <v>19345</v>
      </c>
      <c r="T268" s="31">
        <v>-19345</v>
      </c>
      <c r="U268" s="73">
        <v>-118.7093844539491</v>
      </c>
      <c r="V268" s="62">
        <v>-130</v>
      </c>
      <c r="W268" s="8">
        <v>30</v>
      </c>
      <c r="X268" s="8">
        <v>10</v>
      </c>
      <c r="Y268" s="41">
        <v>40</v>
      </c>
      <c r="Z268" s="42">
        <v>0.24545750210172984</v>
      </c>
      <c r="AA268" s="8">
        <v>73</v>
      </c>
      <c r="AB268" s="32">
        <v>4.4795994133565699E-4</v>
      </c>
      <c r="AC268" s="43">
        <v>9102</v>
      </c>
      <c r="AD268" s="33">
        <v>5.2991005152388436E-2</v>
      </c>
      <c r="AE268" s="8"/>
      <c r="AF268" s="34">
        <v>162888</v>
      </c>
      <c r="AG268" s="35">
        <v>141163</v>
      </c>
      <c r="AH268" s="8">
        <v>1070</v>
      </c>
      <c r="AI268" s="8">
        <v>72082</v>
      </c>
      <c r="AJ268" s="8">
        <v>54056</v>
      </c>
      <c r="AK268" s="8">
        <v>2567</v>
      </c>
      <c r="AL268" s="8">
        <v>10548</v>
      </c>
      <c r="AM268" s="8">
        <v>840</v>
      </c>
      <c r="AN268" s="36">
        <v>0.86623793422966233</v>
      </c>
      <c r="AO268" s="37">
        <v>0.89300000000000002</v>
      </c>
      <c r="AP268" s="44">
        <v>-2.6762065770337684E-2</v>
      </c>
      <c r="AQ268" s="45">
        <v>0.88387734304828813</v>
      </c>
      <c r="AR268" s="8">
        <v>62.8</v>
      </c>
      <c r="AS268" s="50">
        <v>66.2</v>
      </c>
      <c r="AT268" s="50">
        <v>-3.4000000000000057</v>
      </c>
      <c r="AU268" s="28">
        <v>129775</v>
      </c>
      <c r="AV268" s="38">
        <v>0.91932730248011163</v>
      </c>
      <c r="AW268" s="38">
        <v>7.5798899144960078E-3</v>
      </c>
      <c r="AX268" s="38">
        <v>0.51062955590345915</v>
      </c>
      <c r="AY268" s="38">
        <v>0.38293320487663196</v>
      </c>
      <c r="AZ268" s="38">
        <v>1.8184651785524534E-2</v>
      </c>
      <c r="BA268" s="38">
        <v>7.4722129736545698E-2</v>
      </c>
      <c r="BB268" s="38">
        <v>5.9505677833426602E-3</v>
      </c>
      <c r="BC268" s="31">
        <v>8865.0364000000009</v>
      </c>
      <c r="BD268" s="50">
        <v>2.1821681409001319</v>
      </c>
      <c r="BE268" s="50">
        <v>2.27</v>
      </c>
      <c r="BF268" s="50">
        <v>8.7831859099868126E-2</v>
      </c>
      <c r="BG268" s="8"/>
      <c r="BH268" s="58">
        <v>1991</v>
      </c>
      <c r="BI268" s="58">
        <v>1931</v>
      </c>
      <c r="BJ268" s="58">
        <v>2051</v>
      </c>
      <c r="BK268" s="28">
        <v>0</v>
      </c>
      <c r="BL268" s="28">
        <v>118.7093844539491</v>
      </c>
      <c r="BM268" s="40">
        <v>130</v>
      </c>
      <c r="BN268" s="28">
        <v>86.62379342296623</v>
      </c>
      <c r="BO268" s="28">
        <v>89.3</v>
      </c>
    </row>
    <row r="269" spans="1:67" x14ac:dyDescent="0.2">
      <c r="A269" s="29">
        <v>268</v>
      </c>
      <c r="B269" s="28">
        <v>88.034723245420167</v>
      </c>
      <c r="C269" s="65">
        <f t="shared" si="19"/>
        <v>0.88034723245420166</v>
      </c>
      <c r="D269" s="64">
        <v>62.9</v>
      </c>
      <c r="E269" s="39">
        <v>44076</v>
      </c>
      <c r="F269" s="28">
        <v>162888</v>
      </c>
      <c r="G269" s="29">
        <v>401</v>
      </c>
      <c r="H269" s="29">
        <v>58</v>
      </c>
      <c r="I269" s="3"/>
      <c r="J269" s="3"/>
      <c r="K269" s="3">
        <v>23.5</v>
      </c>
      <c r="L269" s="3">
        <f t="shared" si="17"/>
        <v>23.5</v>
      </c>
      <c r="M269" s="7">
        <f t="shared" ref="M269:M332" si="20">IF(L269="",M268,L269)</f>
        <v>23.5</v>
      </c>
      <c r="N269" s="4"/>
      <c r="O269" s="5"/>
      <c r="P269" s="30">
        <v>27775</v>
      </c>
      <c r="Q269" s="48">
        <v>40615</v>
      </c>
      <c r="R269" s="48">
        <v>32123</v>
      </c>
      <c r="S269" s="71">
        <f t="shared" si="18"/>
        <v>19283</v>
      </c>
      <c r="T269" s="31">
        <v>-19283</v>
      </c>
      <c r="U269" s="73">
        <v>-118.38195569962183</v>
      </c>
      <c r="V269" s="62">
        <v>-130</v>
      </c>
      <c r="W269" s="8">
        <v>29</v>
      </c>
      <c r="X269" s="8">
        <v>11</v>
      </c>
      <c r="Y269" s="41">
        <v>40</v>
      </c>
      <c r="Z269" s="42">
        <v>0.24556750650753889</v>
      </c>
      <c r="AA269" s="8">
        <v>53</v>
      </c>
      <c r="AB269" s="32">
        <v>3.2537694612248905E-4</v>
      </c>
      <c r="AC269" s="43">
        <v>9155</v>
      </c>
      <c r="AD269" s="33">
        <v>5.3299566267865979E-2</v>
      </c>
      <c r="AE269" s="8"/>
      <c r="AF269" s="34">
        <v>162835</v>
      </c>
      <c r="AG269" s="35">
        <v>143398</v>
      </c>
      <c r="AH269" s="8">
        <v>883</v>
      </c>
      <c r="AI269" s="8">
        <v>73178</v>
      </c>
      <c r="AJ269" s="8">
        <v>55374</v>
      </c>
      <c r="AK269" s="8">
        <v>2533</v>
      </c>
      <c r="AL269" s="8">
        <v>10740</v>
      </c>
      <c r="AM269" s="8">
        <v>690</v>
      </c>
      <c r="AN269" s="36">
        <v>0.88034723245420166</v>
      </c>
      <c r="AO269" s="37">
        <v>0.89300000000000002</v>
      </c>
      <c r="AP269" s="44">
        <v>-1.265276754579836E-2</v>
      </c>
      <c r="AQ269" s="45">
        <v>0.87892781371874362</v>
      </c>
      <c r="AR269" s="8">
        <v>62.9</v>
      </c>
      <c r="AS269" s="50">
        <v>66.2</v>
      </c>
      <c r="AT269" s="50">
        <v>-3.3000000000000043</v>
      </c>
      <c r="AU269" s="28">
        <v>131968</v>
      </c>
      <c r="AV269" s="38">
        <v>0.92029177533856821</v>
      </c>
      <c r="AW269" s="38">
        <v>6.1576869970292472E-3</v>
      </c>
      <c r="AX269" s="38">
        <v>0.51031395138007507</v>
      </c>
      <c r="AY269" s="38">
        <v>0.38615601333351929</v>
      </c>
      <c r="AZ269" s="38">
        <v>1.7664123627944603E-2</v>
      </c>
      <c r="BA269" s="38">
        <v>7.4896442070321756E-2</v>
      </c>
      <c r="BB269" s="38">
        <v>4.8117825911100573E-3</v>
      </c>
      <c r="BC269" s="31">
        <v>9019.734199999999</v>
      </c>
      <c r="BD269" s="50">
        <v>2.1378678764170238</v>
      </c>
      <c r="BE269" s="50">
        <v>2.27</v>
      </c>
      <c r="BF269" s="50">
        <v>0.13213212358297621</v>
      </c>
      <c r="BG269" s="8"/>
      <c r="BH269" s="58">
        <v>1991</v>
      </c>
      <c r="BI269" s="58">
        <v>1931</v>
      </c>
      <c r="BJ269" s="58">
        <v>2051</v>
      </c>
      <c r="BK269" s="28">
        <v>0</v>
      </c>
      <c r="BL269" s="28">
        <v>118.38195569962183</v>
      </c>
      <c r="BM269" s="40">
        <v>130</v>
      </c>
      <c r="BN269" s="28">
        <v>88.034723245420167</v>
      </c>
      <c r="BO269" s="28">
        <v>89.3</v>
      </c>
    </row>
    <row r="270" spans="1:67" x14ac:dyDescent="0.2">
      <c r="A270" s="29">
        <v>269</v>
      </c>
      <c r="B270" s="28">
        <v>86.843737525716207</v>
      </c>
      <c r="C270" s="65">
        <f t="shared" si="19"/>
        <v>0.86843737525716203</v>
      </c>
      <c r="D270" s="64">
        <v>62.7</v>
      </c>
      <c r="E270" s="27">
        <v>44077</v>
      </c>
      <c r="F270" s="28">
        <v>162835</v>
      </c>
      <c r="G270" s="29">
        <v>402</v>
      </c>
      <c r="H270" s="29">
        <v>58</v>
      </c>
      <c r="I270" s="3"/>
      <c r="J270" s="3"/>
      <c r="K270" s="3">
        <v>23.6</v>
      </c>
      <c r="L270" s="3">
        <f t="shared" si="17"/>
        <v>23.6</v>
      </c>
      <c r="M270" s="7">
        <f t="shared" si="20"/>
        <v>23.6</v>
      </c>
      <c r="N270" s="4"/>
      <c r="O270" s="5"/>
      <c r="P270" s="30">
        <v>40615</v>
      </c>
      <c r="Q270" s="48">
        <v>37555</v>
      </c>
      <c r="R270" s="48">
        <v>16062</v>
      </c>
      <c r="S270" s="71">
        <f t="shared" si="18"/>
        <v>19122</v>
      </c>
      <c r="T270" s="31">
        <v>-19122</v>
      </c>
      <c r="U270" s="73">
        <v>-117.43175607209751</v>
      </c>
      <c r="V270" s="62">
        <v>-130</v>
      </c>
      <c r="W270" s="8">
        <v>28</v>
      </c>
      <c r="X270" s="8">
        <v>11</v>
      </c>
      <c r="Y270" s="41">
        <v>39</v>
      </c>
      <c r="Z270" s="42">
        <v>0.2395062486566156</v>
      </c>
      <c r="AA270" s="8">
        <v>51</v>
      </c>
      <c r="AB270" s="32">
        <v>3.1320047901249733E-4</v>
      </c>
      <c r="AC270" s="43">
        <v>9206</v>
      </c>
      <c r="AD270" s="33">
        <v>5.3596483567665124E-2</v>
      </c>
      <c r="AE270" s="8"/>
      <c r="AF270" s="34">
        <v>162784</v>
      </c>
      <c r="AG270" s="35">
        <v>141412</v>
      </c>
      <c r="AH270" s="8">
        <v>1712</v>
      </c>
      <c r="AI270" s="8">
        <v>70909</v>
      </c>
      <c r="AJ270" s="8">
        <v>53964</v>
      </c>
      <c r="AK270" s="8">
        <v>2587</v>
      </c>
      <c r="AL270" s="8">
        <v>10650</v>
      </c>
      <c r="AM270" s="8">
        <v>1590</v>
      </c>
      <c r="AN270" s="36">
        <v>0.86843737525716214</v>
      </c>
      <c r="AO270" s="37">
        <v>0.89300000000000002</v>
      </c>
      <c r="AP270" s="44">
        <v>-2.456262474283788E-2</v>
      </c>
      <c r="AQ270" s="45">
        <v>0.88055019273671653</v>
      </c>
      <c r="AR270" s="8">
        <v>62.7</v>
      </c>
      <c r="AS270" s="50">
        <v>66.2</v>
      </c>
      <c r="AT270" s="50">
        <v>-3.5</v>
      </c>
      <c r="AU270" s="28">
        <v>129172</v>
      </c>
      <c r="AV270" s="38">
        <v>0.91344440358668288</v>
      </c>
      <c r="AW270" s="38">
        <v>1.2106469040816904E-2</v>
      </c>
      <c r="AX270" s="38">
        <v>0.50143552173790062</v>
      </c>
      <c r="AY270" s="38">
        <v>0.38160835006930105</v>
      </c>
      <c r="AZ270" s="38">
        <v>1.8294062738664327E-2</v>
      </c>
      <c r="BA270" s="38">
        <v>7.5311854722371507E-2</v>
      </c>
      <c r="BB270" s="38">
        <v>1.1243741690945606E-2</v>
      </c>
      <c r="BC270" s="31">
        <v>8866.5324000000001</v>
      </c>
      <c r="BD270" s="50">
        <v>2.1566491991841139</v>
      </c>
      <c r="BE270" s="50">
        <v>2.27</v>
      </c>
      <c r="BF270" s="50">
        <v>0.11335080081588611</v>
      </c>
      <c r="BG270" s="8"/>
      <c r="BH270" s="58">
        <v>1991</v>
      </c>
      <c r="BI270" s="58">
        <v>1931</v>
      </c>
      <c r="BJ270" s="58">
        <v>2051</v>
      </c>
      <c r="BK270" s="28">
        <v>0</v>
      </c>
      <c r="BL270" s="28">
        <v>117.43175607209751</v>
      </c>
      <c r="BM270" s="40">
        <v>130</v>
      </c>
      <c r="BN270" s="28">
        <v>86.843737525716207</v>
      </c>
      <c r="BO270" s="28">
        <v>89.3</v>
      </c>
    </row>
    <row r="271" spans="1:67" x14ac:dyDescent="0.2">
      <c r="A271" s="29">
        <v>270</v>
      </c>
      <c r="B271" s="28">
        <v>88.701592294082957</v>
      </c>
      <c r="C271" s="65">
        <f t="shared" si="19"/>
        <v>0.88701592294082954</v>
      </c>
      <c r="D271" s="64">
        <v>62.5</v>
      </c>
      <c r="E271" s="39">
        <v>44078</v>
      </c>
      <c r="F271" s="28">
        <v>162784</v>
      </c>
      <c r="G271" s="29">
        <v>403</v>
      </c>
      <c r="H271" s="29">
        <v>58</v>
      </c>
      <c r="I271" s="3"/>
      <c r="J271" s="3"/>
      <c r="K271" s="3">
        <v>23.6</v>
      </c>
      <c r="L271" s="3">
        <f t="shared" si="17"/>
        <v>23.6</v>
      </c>
      <c r="M271" s="7">
        <f t="shared" si="20"/>
        <v>23.6</v>
      </c>
      <c r="N271" s="4"/>
      <c r="O271" s="5"/>
      <c r="P271" s="30">
        <v>37555</v>
      </c>
      <c r="Q271" s="48">
        <v>40510</v>
      </c>
      <c r="R271" s="48">
        <v>22077</v>
      </c>
      <c r="S271" s="71">
        <f t="shared" si="18"/>
        <v>19122</v>
      </c>
      <c r="T271" s="31">
        <v>-19122</v>
      </c>
      <c r="U271" s="73">
        <v>-117.4685472773737</v>
      </c>
      <c r="V271" s="62">
        <v>-130</v>
      </c>
      <c r="W271" s="8">
        <v>27</v>
      </c>
      <c r="X271" s="8">
        <v>10</v>
      </c>
      <c r="Y271" s="41">
        <v>37</v>
      </c>
      <c r="Z271" s="42">
        <v>0.227295065854138</v>
      </c>
      <c r="AA271" s="8">
        <v>60</v>
      </c>
      <c r="AB271" s="32">
        <v>3.6858659327698056E-4</v>
      </c>
      <c r="AC271" s="43">
        <v>9266</v>
      </c>
      <c r="AD271" s="33">
        <v>5.3945798038017058E-2</v>
      </c>
      <c r="AE271" s="8"/>
      <c r="AF271" s="34">
        <v>162724</v>
      </c>
      <c r="AG271" s="35">
        <v>144392</v>
      </c>
      <c r="AH271" s="8">
        <v>1644</v>
      </c>
      <c r="AI271" s="8">
        <v>75835</v>
      </c>
      <c r="AJ271" s="8">
        <v>52639</v>
      </c>
      <c r="AK271" s="8">
        <v>2479</v>
      </c>
      <c r="AL271" s="8">
        <v>11195</v>
      </c>
      <c r="AM271" s="8">
        <v>600</v>
      </c>
      <c r="AN271" s="36">
        <v>0.88701592294082954</v>
      </c>
      <c r="AO271" s="37">
        <v>0.89300000000000002</v>
      </c>
      <c r="AP271" s="44">
        <v>-5.9840770591704784E-3</v>
      </c>
      <c r="AQ271" s="45">
        <v>0.88083949048097399</v>
      </c>
      <c r="AR271" s="8">
        <v>62.5</v>
      </c>
      <c r="AS271" s="50">
        <v>66.2</v>
      </c>
      <c r="AT271" s="50">
        <v>-3.7000000000000028</v>
      </c>
      <c r="AU271" s="28">
        <v>132597</v>
      </c>
      <c r="AV271" s="38">
        <v>0.91831264890021613</v>
      </c>
      <c r="AW271" s="38">
        <v>1.138567233641753E-2</v>
      </c>
      <c r="AX271" s="38">
        <v>0.52520222727020882</v>
      </c>
      <c r="AY271" s="38">
        <v>0.36455620810017175</v>
      </c>
      <c r="AZ271" s="38">
        <v>1.716854119341792E-2</v>
      </c>
      <c r="BA271" s="38">
        <v>7.7531996232478251E-2</v>
      </c>
      <c r="BB271" s="38">
        <v>4.1553548673056682E-3</v>
      </c>
      <c r="BC271" s="31">
        <v>9024.5</v>
      </c>
      <c r="BD271" s="50">
        <v>2.1188985539365062</v>
      </c>
      <c r="BE271" s="50">
        <v>2.27</v>
      </c>
      <c r="BF271" s="50">
        <v>0.15110144606349385</v>
      </c>
      <c r="BG271" s="8"/>
      <c r="BH271" s="58">
        <v>1991</v>
      </c>
      <c r="BI271" s="58">
        <v>1931</v>
      </c>
      <c r="BJ271" s="58">
        <v>2051</v>
      </c>
      <c r="BK271" s="28">
        <v>0</v>
      </c>
      <c r="BL271" s="28">
        <v>117.4685472773737</v>
      </c>
      <c r="BM271" s="40">
        <v>130</v>
      </c>
      <c r="BN271" s="28">
        <v>88.701592294082957</v>
      </c>
      <c r="BO271" s="28">
        <v>89.3</v>
      </c>
    </row>
    <row r="272" spans="1:67" x14ac:dyDescent="0.2">
      <c r="A272" s="29">
        <v>271</v>
      </c>
      <c r="B272" s="28">
        <v>88.848602541727089</v>
      </c>
      <c r="C272" s="65">
        <f t="shared" si="19"/>
        <v>0.88848602541727084</v>
      </c>
      <c r="D272" s="64">
        <v>62.6</v>
      </c>
      <c r="E272" s="27">
        <v>44079</v>
      </c>
      <c r="F272" s="28">
        <v>162724</v>
      </c>
      <c r="G272" s="29">
        <v>404</v>
      </c>
      <c r="H272" s="29">
        <v>58</v>
      </c>
      <c r="I272" s="3"/>
      <c r="J272" s="3"/>
      <c r="K272" s="3">
        <v>23.6</v>
      </c>
      <c r="L272" s="3">
        <f t="shared" si="17"/>
        <v>23.6</v>
      </c>
      <c r="M272" s="7">
        <f t="shared" si="20"/>
        <v>23.6</v>
      </c>
      <c r="N272" s="4"/>
      <c r="O272" s="5"/>
      <c r="P272" s="30">
        <v>40510</v>
      </c>
      <c r="Q272" s="48">
        <v>21655</v>
      </c>
      <c r="R272" s="48"/>
      <c r="S272" s="71">
        <f t="shared" si="18"/>
        <v>18855</v>
      </c>
      <c r="T272" s="31">
        <v>-18855</v>
      </c>
      <c r="U272" s="73">
        <v>-115.87104545119344</v>
      </c>
      <c r="V272" s="62">
        <v>-130</v>
      </c>
      <c r="W272" s="8">
        <v>28</v>
      </c>
      <c r="X272" s="8">
        <v>10</v>
      </c>
      <c r="Y272" s="41">
        <v>38</v>
      </c>
      <c r="Z272" s="42">
        <v>0.23352424964971361</v>
      </c>
      <c r="AA272" s="8">
        <v>52</v>
      </c>
      <c r="AB272" s="32">
        <v>3.1955949952066075E-4</v>
      </c>
      <c r="AC272" s="43">
        <v>9318</v>
      </c>
      <c r="AD272" s="33">
        <v>5.4248537245655398E-2</v>
      </c>
      <c r="AE272" s="8"/>
      <c r="AF272" s="34">
        <v>162672</v>
      </c>
      <c r="AG272" s="35">
        <v>144578</v>
      </c>
      <c r="AH272" s="8">
        <v>1025</v>
      </c>
      <c r="AI272" s="8">
        <v>76262</v>
      </c>
      <c r="AJ272" s="8">
        <v>52941</v>
      </c>
      <c r="AK272" s="8">
        <v>2190</v>
      </c>
      <c r="AL272" s="8">
        <v>11200</v>
      </c>
      <c r="AM272" s="8">
        <v>960</v>
      </c>
      <c r="AN272" s="36">
        <v>0.88848602541727095</v>
      </c>
      <c r="AO272" s="37">
        <v>0.89300000000000002</v>
      </c>
      <c r="AP272" s="44">
        <v>-4.5139745827290634E-3</v>
      </c>
      <c r="AQ272" s="45">
        <v>0.88108154508813263</v>
      </c>
      <c r="AR272" s="8">
        <v>62.6</v>
      </c>
      <c r="AS272" s="50">
        <v>66.2</v>
      </c>
      <c r="AT272" s="50">
        <v>-3.6000000000000014</v>
      </c>
      <c r="AU272" s="28">
        <v>132418</v>
      </c>
      <c r="AV272" s="38">
        <v>0.91589315110182734</v>
      </c>
      <c r="AW272" s="38">
        <v>7.0895986941305039E-3</v>
      </c>
      <c r="AX272" s="38">
        <v>0.52747997620661513</v>
      </c>
      <c r="AY272" s="38">
        <v>0.36617604338142734</v>
      </c>
      <c r="AZ272" s="38">
        <v>1.5147532819654443E-2</v>
      </c>
      <c r="BA272" s="38">
        <v>7.7466834511474778E-2</v>
      </c>
      <c r="BB272" s="38">
        <v>6.6400143866978375E-3</v>
      </c>
      <c r="BC272" s="31">
        <v>9050.5828000000001</v>
      </c>
      <c r="BD272" s="50">
        <v>2.0832912550117766</v>
      </c>
      <c r="BE272" s="50">
        <v>2.27</v>
      </c>
      <c r="BF272" s="50">
        <v>0.18670874498822343</v>
      </c>
      <c r="BG272" s="8"/>
      <c r="BH272" s="58">
        <v>1991</v>
      </c>
      <c r="BI272" s="58">
        <v>1931</v>
      </c>
      <c r="BJ272" s="58">
        <v>2051</v>
      </c>
      <c r="BK272" s="28">
        <v>0</v>
      </c>
      <c r="BL272" s="28">
        <v>115.87104545119344</v>
      </c>
      <c r="BM272" s="40">
        <v>130</v>
      </c>
      <c r="BN272" s="28">
        <v>88.848602541727089</v>
      </c>
      <c r="BO272" s="28">
        <v>89.3</v>
      </c>
    </row>
    <row r="273" spans="1:67" x14ac:dyDescent="0.2">
      <c r="A273" s="29">
        <v>272</v>
      </c>
      <c r="B273" s="28">
        <v>88.244442805153938</v>
      </c>
      <c r="C273" s="65">
        <f t="shared" si="19"/>
        <v>0.88244442805153933</v>
      </c>
      <c r="D273" s="64">
        <v>62.6</v>
      </c>
      <c r="E273" s="39">
        <v>44080</v>
      </c>
      <c r="F273" s="28">
        <v>162672</v>
      </c>
      <c r="G273" s="29">
        <v>405</v>
      </c>
      <c r="H273" s="29">
        <v>58</v>
      </c>
      <c r="I273" s="3"/>
      <c r="J273" s="3"/>
      <c r="K273" s="3">
        <v>23.3</v>
      </c>
      <c r="L273" s="3">
        <f t="shared" si="17"/>
        <v>23.3</v>
      </c>
      <c r="M273" s="7">
        <f t="shared" si="20"/>
        <v>23.3</v>
      </c>
      <c r="N273" s="4"/>
      <c r="O273" s="5"/>
      <c r="P273" s="30">
        <v>21655</v>
      </c>
      <c r="Q273" s="48">
        <v>2575</v>
      </c>
      <c r="R273" s="48"/>
      <c r="S273" s="71">
        <f t="shared" si="18"/>
        <v>19080</v>
      </c>
      <c r="T273" s="31">
        <v>-19080</v>
      </c>
      <c r="U273" s="73">
        <v>-117.29123635290647</v>
      </c>
      <c r="V273" s="62">
        <v>-130</v>
      </c>
      <c r="W273" s="8">
        <v>29</v>
      </c>
      <c r="X273" s="8">
        <v>10</v>
      </c>
      <c r="Y273" s="41">
        <v>39</v>
      </c>
      <c r="Z273" s="42">
        <v>0.23974623782826793</v>
      </c>
      <c r="AA273" s="8">
        <v>68</v>
      </c>
      <c r="AB273" s="32">
        <v>4.1801908134159535E-4</v>
      </c>
      <c r="AC273" s="43">
        <v>9386</v>
      </c>
      <c r="AD273" s="33">
        <v>5.4644426978720927E-2</v>
      </c>
      <c r="AE273" s="8"/>
      <c r="AF273" s="34">
        <v>162604</v>
      </c>
      <c r="AG273" s="35">
        <v>143549</v>
      </c>
      <c r="AH273" s="8">
        <v>943</v>
      </c>
      <c r="AI273" s="8">
        <v>75767</v>
      </c>
      <c r="AJ273" s="8">
        <v>52632</v>
      </c>
      <c r="AK273" s="8">
        <v>2109</v>
      </c>
      <c r="AL273" s="8">
        <v>11198</v>
      </c>
      <c r="AM273" s="8">
        <v>900</v>
      </c>
      <c r="AN273" s="36">
        <v>0.88244442805153933</v>
      </c>
      <c r="AO273" s="37">
        <v>0.89300000000000002</v>
      </c>
      <c r="AP273" s="44">
        <v>-1.0555571948460685E-2</v>
      </c>
      <c r="AQ273" s="45">
        <v>0.88215817536820218</v>
      </c>
      <c r="AR273" s="8">
        <v>62.6</v>
      </c>
      <c r="AS273" s="50">
        <v>66.2</v>
      </c>
      <c r="AT273" s="50">
        <v>-3.6000000000000014</v>
      </c>
      <c r="AU273" s="28">
        <v>131451</v>
      </c>
      <c r="AV273" s="38">
        <v>0.91572215759078779</v>
      </c>
      <c r="AW273" s="38">
        <v>6.569185434938592E-3</v>
      </c>
      <c r="AX273" s="38">
        <v>0.52781280259702257</v>
      </c>
      <c r="AY273" s="38">
        <v>0.36664832217570309</v>
      </c>
      <c r="AZ273" s="38">
        <v>1.4691847383123532E-2</v>
      </c>
      <c r="BA273" s="38">
        <v>7.8008206257096882E-2</v>
      </c>
      <c r="BB273" s="38">
        <v>6.2696361521153059E-3</v>
      </c>
      <c r="BC273" s="31">
        <v>8986.1674000000003</v>
      </c>
      <c r="BD273" s="50">
        <v>2.1232633614192409</v>
      </c>
      <c r="BE273" s="50">
        <v>2.27</v>
      </c>
      <c r="BF273" s="50">
        <v>0.14673663858075914</v>
      </c>
      <c r="BG273" s="8"/>
      <c r="BH273" s="58">
        <v>1991</v>
      </c>
      <c r="BI273" s="58">
        <v>1931</v>
      </c>
      <c r="BJ273" s="58">
        <v>2051</v>
      </c>
      <c r="BK273" s="28">
        <v>0</v>
      </c>
      <c r="BL273" s="28">
        <v>117.29123635290647</v>
      </c>
      <c r="BM273" s="40">
        <v>130</v>
      </c>
      <c r="BN273" s="28">
        <v>88.244442805153938</v>
      </c>
      <c r="BO273" s="28">
        <v>89.3</v>
      </c>
    </row>
    <row r="274" spans="1:67" x14ac:dyDescent="0.2">
      <c r="A274" s="29">
        <v>273</v>
      </c>
      <c r="B274" s="28">
        <v>90.946717177929202</v>
      </c>
      <c r="C274" s="65">
        <f t="shared" si="19"/>
        <v>0.90946717177929204</v>
      </c>
      <c r="D274" s="64">
        <v>62.6</v>
      </c>
      <c r="E274" s="27">
        <v>44081</v>
      </c>
      <c r="F274" s="28">
        <v>162604</v>
      </c>
      <c r="G274" s="29">
        <v>406</v>
      </c>
      <c r="H274" s="29">
        <v>58</v>
      </c>
      <c r="I274" s="3"/>
      <c r="J274" s="3"/>
      <c r="K274" s="3">
        <v>23.1</v>
      </c>
      <c r="L274" s="3">
        <f t="shared" si="17"/>
        <v>23.1</v>
      </c>
      <c r="M274" s="7">
        <f t="shared" si="20"/>
        <v>23.1</v>
      </c>
      <c r="N274" s="4"/>
      <c r="O274" s="5"/>
      <c r="P274" s="30">
        <v>2575</v>
      </c>
      <c r="Q274" s="48">
        <v>15980</v>
      </c>
      <c r="R274" s="48">
        <v>32164</v>
      </c>
      <c r="S274" s="71">
        <f t="shared" si="18"/>
        <v>18759</v>
      </c>
      <c r="T274" s="31">
        <v>-18759</v>
      </c>
      <c r="U274" s="73">
        <v>-115.36616565398144</v>
      </c>
      <c r="V274" s="62">
        <v>-130</v>
      </c>
      <c r="W274" s="8">
        <v>28</v>
      </c>
      <c r="X274" s="8">
        <v>10</v>
      </c>
      <c r="Y274" s="41">
        <v>38</v>
      </c>
      <c r="Z274" s="42">
        <v>0.23369658802981477</v>
      </c>
      <c r="AA274" s="8">
        <v>63</v>
      </c>
      <c r="AB274" s="32">
        <v>3.8744434331258764E-4</v>
      </c>
      <c r="AC274" s="43">
        <v>9449</v>
      </c>
      <c r="AD274" s="33">
        <v>5.5011207172590455E-2</v>
      </c>
      <c r="AE274" s="8"/>
      <c r="AF274" s="34">
        <v>162541</v>
      </c>
      <c r="AG274" s="35">
        <v>147883</v>
      </c>
      <c r="AH274" s="8">
        <v>1268</v>
      </c>
      <c r="AI274" s="8">
        <v>77446</v>
      </c>
      <c r="AJ274" s="8">
        <v>54623</v>
      </c>
      <c r="AK274" s="8">
        <v>2359</v>
      </c>
      <c r="AL274" s="8">
        <v>11197</v>
      </c>
      <c r="AM274" s="8">
        <v>990</v>
      </c>
      <c r="AN274" s="36">
        <v>0.90946717177929204</v>
      </c>
      <c r="AO274" s="37">
        <v>0.89300000000000002</v>
      </c>
      <c r="AP274" s="44">
        <v>1.6467171779292022E-2</v>
      </c>
      <c r="AQ274" s="45">
        <v>0.88320515573285119</v>
      </c>
      <c r="AR274" s="8">
        <v>62.6</v>
      </c>
      <c r="AS274" s="50">
        <v>66.2</v>
      </c>
      <c r="AT274" s="50">
        <v>-3.6000000000000014</v>
      </c>
      <c r="AU274" s="28">
        <v>135696</v>
      </c>
      <c r="AV274" s="38">
        <v>0.91759025716275699</v>
      </c>
      <c r="AW274" s="38">
        <v>8.5743459356383087E-3</v>
      </c>
      <c r="AX274" s="38">
        <v>0.52369778811628109</v>
      </c>
      <c r="AY274" s="38">
        <v>0.36936632337726444</v>
      </c>
      <c r="AZ274" s="38">
        <v>1.5951799733573163E-2</v>
      </c>
      <c r="BA274" s="38">
        <v>7.5715261389071087E-2</v>
      </c>
      <c r="BB274" s="38">
        <v>6.6944814481718655E-3</v>
      </c>
      <c r="BC274" s="31">
        <v>9257.4758000000002</v>
      </c>
      <c r="BD274" s="50">
        <v>2.0263623049384583</v>
      </c>
      <c r="BE274" s="50">
        <v>2.27</v>
      </c>
      <c r="BF274" s="50">
        <v>0.24363769506154176</v>
      </c>
      <c r="BG274" s="8"/>
      <c r="BH274" s="58">
        <v>1991</v>
      </c>
      <c r="BI274" s="58">
        <v>1931</v>
      </c>
      <c r="BJ274" s="58">
        <v>2051</v>
      </c>
      <c r="BK274" s="28">
        <v>0</v>
      </c>
      <c r="BL274" s="28">
        <v>115.36616565398144</v>
      </c>
      <c r="BM274" s="40">
        <v>130</v>
      </c>
      <c r="BN274" s="28">
        <v>90.946717177929202</v>
      </c>
      <c r="BO274" s="28">
        <v>89.3</v>
      </c>
    </row>
    <row r="275" spans="1:67" x14ac:dyDescent="0.2">
      <c r="A275" s="29">
        <v>274</v>
      </c>
      <c r="B275" s="28">
        <v>88.456450987750785</v>
      </c>
      <c r="C275" s="65">
        <f t="shared" si="19"/>
        <v>0.8845645098775079</v>
      </c>
      <c r="D275" s="64">
        <v>62.7</v>
      </c>
      <c r="E275" s="39">
        <v>44082</v>
      </c>
      <c r="F275" s="28">
        <v>162541</v>
      </c>
      <c r="G275" s="29">
        <v>407</v>
      </c>
      <c r="H275" s="29">
        <v>59</v>
      </c>
      <c r="I275" s="3"/>
      <c r="J275" s="3"/>
      <c r="K275" s="3">
        <v>23.4</v>
      </c>
      <c r="L275" s="3">
        <f t="shared" si="17"/>
        <v>23.4</v>
      </c>
      <c r="M275" s="7">
        <f t="shared" si="20"/>
        <v>23.4</v>
      </c>
      <c r="N275" s="4"/>
      <c r="O275" s="5"/>
      <c r="P275" s="30">
        <v>15980</v>
      </c>
      <c r="Q275" s="48">
        <v>29995</v>
      </c>
      <c r="R275" s="48">
        <v>32130</v>
      </c>
      <c r="S275" s="71">
        <f t="shared" si="18"/>
        <v>18115</v>
      </c>
      <c r="T275" s="31">
        <v>-18115</v>
      </c>
      <c r="U275" s="73">
        <v>-111.44880368645448</v>
      </c>
      <c r="V275" s="62">
        <v>-130</v>
      </c>
      <c r="W275" s="8">
        <v>28</v>
      </c>
      <c r="X275" s="8">
        <v>9</v>
      </c>
      <c r="Y275" s="41">
        <v>37</v>
      </c>
      <c r="Z275" s="42">
        <v>0.22763487366264512</v>
      </c>
      <c r="AA275" s="8">
        <v>62</v>
      </c>
      <c r="AB275" s="32">
        <v>3.8144222073199991E-4</v>
      </c>
      <c r="AC275" s="43">
        <v>9511</v>
      </c>
      <c r="AD275" s="33">
        <v>5.5372165458620788E-2</v>
      </c>
      <c r="AE275" s="8"/>
      <c r="AF275" s="34">
        <v>162479</v>
      </c>
      <c r="AG275" s="35">
        <v>143778</v>
      </c>
      <c r="AH275" s="8">
        <v>1306</v>
      </c>
      <c r="AI275" s="8">
        <v>74062</v>
      </c>
      <c r="AJ275" s="8">
        <v>53887</v>
      </c>
      <c r="AK275" s="8">
        <v>2583</v>
      </c>
      <c r="AL275" s="8">
        <v>11220</v>
      </c>
      <c r="AM275" s="8">
        <v>720</v>
      </c>
      <c r="AN275" s="36">
        <v>0.88456450987750779</v>
      </c>
      <c r="AO275" s="37">
        <v>0.88900000000000001</v>
      </c>
      <c r="AP275" s="44">
        <v>-4.435490122492225E-3</v>
      </c>
      <c r="AQ275" s="45">
        <v>0.88582323796825768</v>
      </c>
      <c r="AR275" s="8">
        <v>62.7</v>
      </c>
      <c r="AS275" s="50">
        <v>66.3</v>
      </c>
      <c r="AT275" s="50">
        <v>-3.5999999999999943</v>
      </c>
      <c r="AU275" s="28">
        <v>131838</v>
      </c>
      <c r="AV275" s="38">
        <v>0.91695530609689935</v>
      </c>
      <c r="AW275" s="38">
        <v>9.0834480935887262E-3</v>
      </c>
      <c r="AX275" s="38">
        <v>0.51511357787700485</v>
      </c>
      <c r="AY275" s="38">
        <v>0.37479308378194159</v>
      </c>
      <c r="AZ275" s="38">
        <v>1.7965196344364227E-2</v>
      </c>
      <c r="BA275" s="38">
        <v>7.8036973667737763E-2</v>
      </c>
      <c r="BB275" s="38">
        <v>5.007720235362851E-3</v>
      </c>
      <c r="BC275" s="31">
        <v>9014.8806000000004</v>
      </c>
      <c r="BD275" s="50">
        <v>2.0094553443114931</v>
      </c>
      <c r="BE275" s="50">
        <v>2.27</v>
      </c>
      <c r="BF275" s="50">
        <v>0.26054465568850693</v>
      </c>
      <c r="BG275" s="8"/>
      <c r="BH275" s="58">
        <v>1993</v>
      </c>
      <c r="BI275" s="58">
        <v>1933</v>
      </c>
      <c r="BJ275" s="58">
        <v>2053</v>
      </c>
      <c r="BK275" s="28">
        <v>0</v>
      </c>
      <c r="BL275" s="28">
        <v>111.44880368645448</v>
      </c>
      <c r="BM275" s="40">
        <v>130</v>
      </c>
      <c r="BN275" s="28">
        <v>88.456450987750785</v>
      </c>
      <c r="BO275" s="28">
        <v>88.9</v>
      </c>
    </row>
    <row r="276" spans="1:67" x14ac:dyDescent="0.2">
      <c r="A276" s="29">
        <v>275</v>
      </c>
      <c r="B276" s="28">
        <v>88.52959459376288</v>
      </c>
      <c r="C276" s="65">
        <f t="shared" si="19"/>
        <v>0.88529594593762884</v>
      </c>
      <c r="D276" s="64">
        <v>62.7</v>
      </c>
      <c r="E276" s="27">
        <v>44083</v>
      </c>
      <c r="F276" s="28">
        <v>162479</v>
      </c>
      <c r="G276" s="29">
        <v>408</v>
      </c>
      <c r="H276" s="29">
        <v>59</v>
      </c>
      <c r="I276" s="3"/>
      <c r="J276" s="3"/>
      <c r="K276" s="3">
        <v>23.3</v>
      </c>
      <c r="L276" s="3">
        <f t="shared" si="17"/>
        <v>23.3</v>
      </c>
      <c r="M276" s="7">
        <f t="shared" si="20"/>
        <v>23.3</v>
      </c>
      <c r="N276" s="4"/>
      <c r="O276" s="5"/>
      <c r="P276" s="30">
        <v>29995</v>
      </c>
      <c r="Q276" s="48">
        <v>34780</v>
      </c>
      <c r="R276" s="48">
        <v>24093</v>
      </c>
      <c r="S276" s="71">
        <f t="shared" si="18"/>
        <v>19308</v>
      </c>
      <c r="T276" s="31">
        <v>-19308</v>
      </c>
      <c r="U276" s="73">
        <v>-118.83381852424006</v>
      </c>
      <c r="V276" s="62">
        <v>-130</v>
      </c>
      <c r="W276" s="8">
        <v>28</v>
      </c>
      <c r="X276" s="8">
        <v>10</v>
      </c>
      <c r="Y276" s="41">
        <v>38</v>
      </c>
      <c r="Z276" s="42">
        <v>0.23387637787037094</v>
      </c>
      <c r="AA276" s="8">
        <v>70</v>
      </c>
      <c r="AB276" s="32">
        <v>4.3082490660331489E-4</v>
      </c>
      <c r="AC276" s="43">
        <v>9581</v>
      </c>
      <c r="AD276" s="33">
        <v>5.5779699007364715E-2</v>
      </c>
      <c r="AE276" s="8"/>
      <c r="AF276" s="34">
        <v>162409</v>
      </c>
      <c r="AG276" s="35">
        <v>143842</v>
      </c>
      <c r="AH276" s="8">
        <v>1141</v>
      </c>
      <c r="AI276" s="8">
        <v>74715</v>
      </c>
      <c r="AJ276" s="8">
        <v>54174</v>
      </c>
      <c r="AK276" s="8">
        <v>2832</v>
      </c>
      <c r="AL276" s="8">
        <v>10140</v>
      </c>
      <c r="AM276" s="8">
        <v>840</v>
      </c>
      <c r="AN276" s="36">
        <v>0.88529594593762884</v>
      </c>
      <c r="AO276" s="37">
        <v>0.88900000000000001</v>
      </c>
      <c r="AP276" s="44">
        <v>-3.704054062371176E-3</v>
      </c>
      <c r="AQ276" s="45">
        <v>0.88653019703731861</v>
      </c>
      <c r="AR276" s="8">
        <v>62.7</v>
      </c>
      <c r="AS276" s="50">
        <v>66.3</v>
      </c>
      <c r="AT276" s="50">
        <v>-3.5999999999999943</v>
      </c>
      <c r="AU276" s="28">
        <v>132862</v>
      </c>
      <c r="AV276" s="38">
        <v>0.92366624490760696</v>
      </c>
      <c r="AW276" s="38">
        <v>7.9323146229891128E-3</v>
      </c>
      <c r="AX276" s="38">
        <v>0.51942409032132475</v>
      </c>
      <c r="AY276" s="38">
        <v>0.37662157089028242</v>
      </c>
      <c r="AZ276" s="38">
        <v>1.9688269073010665E-2</v>
      </c>
      <c r="BA276" s="38">
        <v>7.0494014265652591E-2</v>
      </c>
      <c r="BB276" s="38">
        <v>5.8397408267404517E-3</v>
      </c>
      <c r="BC276" s="31">
        <v>9018.8934000000008</v>
      </c>
      <c r="BD276" s="50">
        <v>2.1408391410857566</v>
      </c>
      <c r="BE276" s="50">
        <v>2.27</v>
      </c>
      <c r="BF276" s="50">
        <v>0.12916085891424345</v>
      </c>
      <c r="BG276" s="8"/>
      <c r="BH276" s="58">
        <v>1993</v>
      </c>
      <c r="BI276" s="58">
        <v>1933</v>
      </c>
      <c r="BJ276" s="58">
        <v>2053</v>
      </c>
      <c r="BK276" s="28">
        <v>0</v>
      </c>
      <c r="BL276" s="28">
        <v>118.83381852424006</v>
      </c>
      <c r="BM276" s="40">
        <v>130</v>
      </c>
      <c r="BN276" s="28">
        <v>88.52959459376288</v>
      </c>
      <c r="BO276" s="28">
        <v>88.9</v>
      </c>
    </row>
    <row r="277" spans="1:67" x14ac:dyDescent="0.2">
      <c r="A277" s="29">
        <v>276</v>
      </c>
      <c r="B277" s="28">
        <v>88.969207371512653</v>
      </c>
      <c r="C277" s="65">
        <f t="shared" si="19"/>
        <v>0.88969207371512649</v>
      </c>
      <c r="D277" s="64">
        <v>62.6</v>
      </c>
      <c r="E277" s="39">
        <v>44084</v>
      </c>
      <c r="F277" s="28">
        <v>162409</v>
      </c>
      <c r="G277" s="29">
        <v>409</v>
      </c>
      <c r="H277" s="29">
        <v>59</v>
      </c>
      <c r="I277" s="3"/>
      <c r="J277" s="3"/>
      <c r="K277" s="3">
        <v>23.5</v>
      </c>
      <c r="L277" s="3">
        <f t="shared" si="17"/>
        <v>23.5</v>
      </c>
      <c r="M277" s="7">
        <f t="shared" si="20"/>
        <v>23.5</v>
      </c>
      <c r="N277" s="4"/>
      <c r="O277" s="5"/>
      <c r="P277" s="30">
        <v>34780</v>
      </c>
      <c r="Q277" s="48">
        <v>31010</v>
      </c>
      <c r="R277" s="60">
        <v>24078</v>
      </c>
      <c r="S277" s="71">
        <f t="shared" si="18"/>
        <v>27848</v>
      </c>
      <c r="T277" s="31">
        <v>-27848</v>
      </c>
      <c r="U277" s="73">
        <v>-171.46832995708365</v>
      </c>
      <c r="V277" s="62">
        <v>-130</v>
      </c>
      <c r="W277" s="8">
        <v>28</v>
      </c>
      <c r="X277" s="8">
        <v>9</v>
      </c>
      <c r="Y277" s="41">
        <v>37</v>
      </c>
      <c r="Z277" s="42">
        <v>0.22781988682893189</v>
      </c>
      <c r="AA277" s="8">
        <v>71</v>
      </c>
      <c r="AB277" s="32">
        <v>4.3716789094200444E-4</v>
      </c>
      <c r="AC277" s="43">
        <v>9652</v>
      </c>
      <c r="AD277" s="33">
        <v>5.6193054463947838E-2</v>
      </c>
      <c r="AE277" s="8"/>
      <c r="AF277" s="34">
        <v>162338</v>
      </c>
      <c r="AG277" s="35">
        <v>144494</v>
      </c>
      <c r="AH277" s="8">
        <v>1203</v>
      </c>
      <c r="AI277" s="8">
        <v>95967</v>
      </c>
      <c r="AJ277" s="8">
        <v>34893</v>
      </c>
      <c r="AK277" s="8">
        <v>2511</v>
      </c>
      <c r="AL277" s="8">
        <v>8750</v>
      </c>
      <c r="AM277" s="8">
        <v>1170</v>
      </c>
      <c r="AN277" s="36">
        <v>0.8896920737151266</v>
      </c>
      <c r="AO277" s="37">
        <v>0.88900000000000001</v>
      </c>
      <c r="AP277" s="44">
        <v>6.9207371512658433E-4</v>
      </c>
      <c r="AQ277" s="45">
        <v>0.88956658253131349</v>
      </c>
      <c r="AR277" s="8">
        <v>62.6</v>
      </c>
      <c r="AS277" s="50">
        <v>66.3</v>
      </c>
      <c r="AT277" s="50">
        <v>-3.6999999999999957</v>
      </c>
      <c r="AU277" s="28">
        <v>134574</v>
      </c>
      <c r="AV277" s="38">
        <v>0.93134663030990905</v>
      </c>
      <c r="AW277" s="38">
        <v>8.3256052154414718E-3</v>
      </c>
      <c r="AX277" s="38">
        <v>0.66415906542832226</v>
      </c>
      <c r="AY277" s="38">
        <v>0.24148407546334102</v>
      </c>
      <c r="AZ277" s="38">
        <v>1.737788420280427E-2</v>
      </c>
      <c r="BA277" s="38">
        <v>6.0556147660110457E-2</v>
      </c>
      <c r="BB277" s="38">
        <v>8.0972220299804828E-3</v>
      </c>
      <c r="BC277" s="31">
        <v>9045.3243999999995</v>
      </c>
      <c r="BD277" s="50">
        <v>3.0787176632382582</v>
      </c>
      <c r="BE277" s="50">
        <v>2.27</v>
      </c>
      <c r="BF277" s="50">
        <v>-0.80871766323825822</v>
      </c>
      <c r="BG277" s="8">
        <v>1960</v>
      </c>
      <c r="BH277" s="58">
        <v>1993</v>
      </c>
      <c r="BI277" s="58">
        <v>1933</v>
      </c>
      <c r="BJ277" s="58">
        <v>2053</v>
      </c>
      <c r="BK277" s="28">
        <v>-33</v>
      </c>
      <c r="BL277" s="28">
        <v>171.46832995708365</v>
      </c>
      <c r="BM277" s="40">
        <v>130</v>
      </c>
      <c r="BN277" s="28">
        <v>88.969207371512653</v>
      </c>
      <c r="BO277" s="28">
        <v>88.9</v>
      </c>
    </row>
    <row r="278" spans="1:67" x14ac:dyDescent="0.2">
      <c r="A278" s="29">
        <v>277</v>
      </c>
      <c r="B278" s="28">
        <v>87.941825081003827</v>
      </c>
      <c r="C278" s="65">
        <f t="shared" si="19"/>
        <v>0.87941825081003833</v>
      </c>
      <c r="D278" s="64">
        <v>63</v>
      </c>
      <c r="E278" s="27">
        <v>44085</v>
      </c>
      <c r="F278" s="28">
        <v>162338</v>
      </c>
      <c r="G278" s="29">
        <v>410</v>
      </c>
      <c r="H278" s="29">
        <v>59</v>
      </c>
      <c r="I278" s="3"/>
      <c r="J278" s="3"/>
      <c r="K278" s="3">
        <v>23.8</v>
      </c>
      <c r="L278" s="3">
        <f t="shared" si="17"/>
        <v>23.8</v>
      </c>
      <c r="M278" s="7">
        <f t="shared" si="20"/>
        <v>23.8</v>
      </c>
      <c r="N278" s="4"/>
      <c r="O278" s="5"/>
      <c r="P278" s="30">
        <v>31010</v>
      </c>
      <c r="Q278" s="48">
        <v>40880</v>
      </c>
      <c r="R278" s="48">
        <v>29586</v>
      </c>
      <c r="S278" s="71">
        <f t="shared" si="18"/>
        <v>19716</v>
      </c>
      <c r="T278" s="31">
        <v>-19716</v>
      </c>
      <c r="U278" s="73">
        <v>-121.45030738336064</v>
      </c>
      <c r="V278" s="62">
        <v>-130</v>
      </c>
      <c r="W278" s="8">
        <v>29</v>
      </c>
      <c r="X278" s="8">
        <v>9</v>
      </c>
      <c r="Y278" s="41">
        <v>38</v>
      </c>
      <c r="Z278" s="42">
        <v>0.23407951311461273</v>
      </c>
      <c r="AA278" s="8">
        <v>68</v>
      </c>
      <c r="AB278" s="32">
        <v>4.1887912873141223E-4</v>
      </c>
      <c r="AC278" s="43">
        <v>9720</v>
      </c>
      <c r="AD278" s="33">
        <v>5.6588944197013359E-2</v>
      </c>
      <c r="AE278" s="8"/>
      <c r="AF278" s="34">
        <v>162270</v>
      </c>
      <c r="AG278" s="35">
        <v>142763</v>
      </c>
      <c r="AH278" s="8">
        <v>853</v>
      </c>
      <c r="AI278" s="8">
        <v>77558</v>
      </c>
      <c r="AJ278" s="8">
        <v>51009</v>
      </c>
      <c r="AK278" s="8">
        <v>2940</v>
      </c>
      <c r="AL278" s="8">
        <v>9533</v>
      </c>
      <c r="AM278" s="8">
        <v>870</v>
      </c>
      <c r="AN278" s="36">
        <v>0.87941825081003833</v>
      </c>
      <c r="AO278" s="37">
        <v>0.88900000000000001</v>
      </c>
      <c r="AP278" s="44">
        <v>-9.5817491899616858E-3</v>
      </c>
      <c r="AQ278" s="45">
        <v>0.88848120079834358</v>
      </c>
      <c r="AR278" s="8">
        <v>63</v>
      </c>
      <c r="AS278" s="50">
        <v>66.3</v>
      </c>
      <c r="AT278" s="50">
        <v>-3.2999999999999972</v>
      </c>
      <c r="AU278" s="28">
        <v>132360</v>
      </c>
      <c r="AV278" s="38">
        <v>0.92713097931536881</v>
      </c>
      <c r="AW278" s="38">
        <v>5.9749374838018255E-3</v>
      </c>
      <c r="AX278" s="38">
        <v>0.54326401098323795</v>
      </c>
      <c r="AY278" s="38">
        <v>0.35729845968493235</v>
      </c>
      <c r="AZ278" s="38">
        <v>2.059357116339668E-2</v>
      </c>
      <c r="BA278" s="38">
        <v>6.677500472811583E-2</v>
      </c>
      <c r="BB278" s="38">
        <v>6.0940159565153439E-3</v>
      </c>
      <c r="BC278" s="31">
        <v>8994.0689999999995</v>
      </c>
      <c r="BD278" s="50">
        <v>2.1921112679922738</v>
      </c>
      <c r="BE278" s="50">
        <v>2.27</v>
      </c>
      <c r="BF278" s="50">
        <v>7.7888732007726169E-2</v>
      </c>
      <c r="BG278" s="8"/>
      <c r="BH278" s="58">
        <v>1993</v>
      </c>
      <c r="BI278" s="58">
        <v>1933</v>
      </c>
      <c r="BJ278" s="58">
        <v>2053</v>
      </c>
      <c r="BK278" s="28">
        <v>0</v>
      </c>
      <c r="BL278" s="28">
        <v>121.45030738336064</v>
      </c>
      <c r="BM278" s="40">
        <v>130</v>
      </c>
      <c r="BN278" s="28">
        <v>87.941825081003827</v>
      </c>
      <c r="BO278" s="28">
        <v>88.9</v>
      </c>
    </row>
    <row r="279" spans="1:67" x14ac:dyDescent="0.2">
      <c r="A279" s="29">
        <v>278</v>
      </c>
      <c r="B279" s="28">
        <v>86.640167621864791</v>
      </c>
      <c r="C279" s="65">
        <f t="shared" si="19"/>
        <v>0.86640167621864794</v>
      </c>
      <c r="D279" s="64">
        <v>62.9</v>
      </c>
      <c r="E279" s="39">
        <v>44086</v>
      </c>
      <c r="F279" s="28">
        <v>162270</v>
      </c>
      <c r="G279" s="29">
        <v>411</v>
      </c>
      <c r="H279" s="29">
        <v>59</v>
      </c>
      <c r="I279" s="3"/>
      <c r="J279" s="3"/>
      <c r="K279" s="3">
        <v>23.4</v>
      </c>
      <c r="L279" s="3">
        <f t="shared" si="17"/>
        <v>23.4</v>
      </c>
      <c r="M279" s="7">
        <f t="shared" si="20"/>
        <v>23.4</v>
      </c>
      <c r="N279" s="4"/>
      <c r="O279" s="5"/>
      <c r="P279" s="30">
        <v>40880</v>
      </c>
      <c r="Q279" s="48">
        <v>22005</v>
      </c>
      <c r="R279" s="48"/>
      <c r="S279" s="71">
        <f t="shared" si="18"/>
        <v>18875</v>
      </c>
      <c r="T279" s="31">
        <v>-18875</v>
      </c>
      <c r="U279" s="73">
        <v>-116.31848154310717</v>
      </c>
      <c r="V279" s="62">
        <v>-130</v>
      </c>
      <c r="W279" s="8">
        <v>28</v>
      </c>
      <c r="X279" s="8">
        <v>10</v>
      </c>
      <c r="Y279" s="41">
        <v>38</v>
      </c>
      <c r="Z279" s="42">
        <v>0.23417760522585815</v>
      </c>
      <c r="AA279" s="8">
        <v>77</v>
      </c>
      <c r="AB279" s="32">
        <v>4.7451777901029148E-4</v>
      </c>
      <c r="AC279" s="43">
        <v>9797</v>
      </c>
      <c r="AD279" s="33">
        <v>5.7037231100631677E-2</v>
      </c>
      <c r="AE279" s="8"/>
      <c r="AF279" s="34">
        <v>162193</v>
      </c>
      <c r="AG279" s="35">
        <v>140591</v>
      </c>
      <c r="AH279" s="8">
        <v>999</v>
      </c>
      <c r="AI279" s="8">
        <v>77167</v>
      </c>
      <c r="AJ279" s="8">
        <v>49379</v>
      </c>
      <c r="AK279" s="8">
        <v>2671</v>
      </c>
      <c r="AL279" s="8">
        <v>9535</v>
      </c>
      <c r="AM279" s="8">
        <v>840</v>
      </c>
      <c r="AN279" s="36">
        <v>0.86640167621864794</v>
      </c>
      <c r="AO279" s="37">
        <v>0.88900000000000001</v>
      </c>
      <c r="AP279" s="44">
        <v>-2.259832378135207E-2</v>
      </c>
      <c r="AQ279" s="45">
        <v>0.88532629376996863</v>
      </c>
      <c r="AR279" s="8">
        <v>62.9</v>
      </c>
      <c r="AS279" s="50">
        <v>66.3</v>
      </c>
      <c r="AT279" s="50">
        <v>-3.3999999999999986</v>
      </c>
      <c r="AU279" s="28">
        <v>130216</v>
      </c>
      <c r="AV279" s="38">
        <v>0.92620438008122852</v>
      </c>
      <c r="AW279" s="38">
        <v>7.105718004708694E-3</v>
      </c>
      <c r="AX279" s="38">
        <v>0.54887581708644229</v>
      </c>
      <c r="AY279" s="38">
        <v>0.35122447382833893</v>
      </c>
      <c r="AZ279" s="38">
        <v>1.8998371161738661E-2</v>
      </c>
      <c r="BA279" s="38">
        <v>6.7820842016914309E-2</v>
      </c>
      <c r="BB279" s="38">
        <v>5.9747779018571598E-3</v>
      </c>
      <c r="BC279" s="31">
        <v>8843.1738999999998</v>
      </c>
      <c r="BD279" s="50">
        <v>2.1344146585198329</v>
      </c>
      <c r="BE279" s="50">
        <v>2.27</v>
      </c>
      <c r="BF279" s="50">
        <v>0.1355853414801671</v>
      </c>
      <c r="BG279" s="8"/>
      <c r="BH279" s="58">
        <v>1993</v>
      </c>
      <c r="BI279" s="58">
        <v>1933</v>
      </c>
      <c r="BJ279" s="58">
        <v>2053</v>
      </c>
      <c r="BK279" s="28">
        <v>0</v>
      </c>
      <c r="BL279" s="28">
        <v>116.31848154310717</v>
      </c>
      <c r="BM279" s="40">
        <v>130</v>
      </c>
      <c r="BN279" s="28">
        <v>86.640167621864791</v>
      </c>
      <c r="BO279" s="28">
        <v>88.9</v>
      </c>
    </row>
    <row r="280" spans="1:67" x14ac:dyDescent="0.2">
      <c r="A280" s="29">
        <v>279</v>
      </c>
      <c r="B280" s="28">
        <v>90.529800916192443</v>
      </c>
      <c r="C280" s="65">
        <f t="shared" si="19"/>
        <v>0.90529800916192438</v>
      </c>
      <c r="D280" s="64">
        <v>62.6</v>
      </c>
      <c r="E280" s="27">
        <v>44087</v>
      </c>
      <c r="F280" s="28">
        <v>162193</v>
      </c>
      <c r="G280" s="29">
        <v>412</v>
      </c>
      <c r="H280" s="29">
        <v>59</v>
      </c>
      <c r="I280" s="3"/>
      <c r="J280" s="3"/>
      <c r="K280" s="3">
        <v>23.6</v>
      </c>
      <c r="L280" s="3">
        <f t="shared" si="17"/>
        <v>23.6</v>
      </c>
      <c r="M280" s="7">
        <f t="shared" si="20"/>
        <v>23.6</v>
      </c>
      <c r="N280" s="4"/>
      <c r="O280" s="5"/>
      <c r="P280" s="30">
        <v>22005</v>
      </c>
      <c r="Q280" s="48">
        <v>3185</v>
      </c>
      <c r="R280" s="48"/>
      <c r="S280" s="71">
        <f t="shared" si="18"/>
        <v>18820</v>
      </c>
      <c r="T280" s="31">
        <v>-18820</v>
      </c>
      <c r="U280" s="73">
        <v>-116.03460075342339</v>
      </c>
      <c r="V280" s="62">
        <v>-130</v>
      </c>
      <c r="W280" s="8">
        <v>29</v>
      </c>
      <c r="X280" s="8">
        <v>9</v>
      </c>
      <c r="Y280" s="41">
        <v>38</v>
      </c>
      <c r="Z280" s="42">
        <v>0.23428877941711418</v>
      </c>
      <c r="AA280" s="8">
        <v>81</v>
      </c>
      <c r="AB280" s="32">
        <v>4.9940502981016439E-4</v>
      </c>
      <c r="AC280" s="43">
        <v>9878</v>
      </c>
      <c r="AD280" s="33">
        <v>5.7508805635606786E-2</v>
      </c>
      <c r="AE280" s="8"/>
      <c r="AF280" s="34">
        <v>162112</v>
      </c>
      <c r="AG280" s="35">
        <v>146833</v>
      </c>
      <c r="AH280" s="8">
        <v>1152</v>
      </c>
      <c r="AI280" s="8">
        <v>109821</v>
      </c>
      <c r="AJ280" s="8">
        <v>22125</v>
      </c>
      <c r="AK280" s="8">
        <v>2253</v>
      </c>
      <c r="AL280" s="8">
        <v>9742</v>
      </c>
      <c r="AM280" s="8">
        <v>1740</v>
      </c>
      <c r="AN280" s="36">
        <v>0.90529800916192438</v>
      </c>
      <c r="AO280" s="37">
        <v>0.88900000000000001</v>
      </c>
      <c r="AP280" s="44">
        <v>1.6298009161924365E-2</v>
      </c>
      <c r="AQ280" s="45">
        <v>0.8885910910714524</v>
      </c>
      <c r="AR280" s="8">
        <v>62.6</v>
      </c>
      <c r="AS280" s="50">
        <v>66.3</v>
      </c>
      <c r="AT280" s="50">
        <v>-3.6999999999999957</v>
      </c>
      <c r="AU280" s="28">
        <v>135351</v>
      </c>
      <c r="AV280" s="38">
        <v>0.92180231964204229</v>
      </c>
      <c r="AW280" s="38">
        <v>7.8456477767259395E-3</v>
      </c>
      <c r="AX280" s="38">
        <v>0.74793132334012113</v>
      </c>
      <c r="AY280" s="38">
        <v>0.15068138633685887</v>
      </c>
      <c r="AZ280" s="38">
        <v>1.534396218833641E-2</v>
      </c>
      <c r="BA280" s="38">
        <v>6.634748319519454E-2</v>
      </c>
      <c r="BB280" s="38">
        <v>1.185019716276314E-2</v>
      </c>
      <c r="BC280" s="31">
        <v>9191.7458000000006</v>
      </c>
      <c r="BD280" s="50">
        <v>2.0474891722963009</v>
      </c>
      <c r="BE280" s="50">
        <v>2.27</v>
      </c>
      <c r="BF280" s="50">
        <v>0.22251082770369912</v>
      </c>
      <c r="BG280" s="8"/>
      <c r="BH280" s="58">
        <v>1993</v>
      </c>
      <c r="BI280" s="58">
        <v>1933</v>
      </c>
      <c r="BJ280" s="58">
        <v>2053</v>
      </c>
      <c r="BK280" s="28">
        <v>0</v>
      </c>
      <c r="BL280" s="28">
        <v>116.03460075342339</v>
      </c>
      <c r="BM280" s="40">
        <v>130</v>
      </c>
      <c r="BN280" s="28">
        <v>90.529800916192443</v>
      </c>
      <c r="BO280" s="28">
        <v>88.9</v>
      </c>
    </row>
    <row r="281" spans="1:67" x14ac:dyDescent="0.2">
      <c r="A281" s="29">
        <v>280</v>
      </c>
      <c r="B281" s="28">
        <v>88.288343861034349</v>
      </c>
      <c r="C281" s="65">
        <f t="shared" si="19"/>
        <v>0.88288343861034346</v>
      </c>
      <c r="D281" s="64">
        <v>62.3</v>
      </c>
      <c r="E281" s="39">
        <v>44088</v>
      </c>
      <c r="F281" s="28">
        <v>162112</v>
      </c>
      <c r="G281" s="29">
        <v>413</v>
      </c>
      <c r="H281" s="29">
        <v>59</v>
      </c>
      <c r="I281" s="3"/>
      <c r="J281" s="3"/>
      <c r="K281" s="3">
        <v>24</v>
      </c>
      <c r="L281" s="3">
        <f t="shared" si="17"/>
        <v>24</v>
      </c>
      <c r="M281" s="7">
        <f t="shared" si="20"/>
        <v>24</v>
      </c>
      <c r="N281" s="4"/>
      <c r="O281" s="5"/>
      <c r="P281" s="30">
        <v>3185</v>
      </c>
      <c r="Q281" s="48">
        <v>9395</v>
      </c>
      <c r="R281" s="48">
        <v>24108</v>
      </c>
      <c r="S281" s="71">
        <f t="shared" si="18"/>
        <v>17898</v>
      </c>
      <c r="T281" s="31">
        <v>-17898</v>
      </c>
      <c r="U281" s="73">
        <v>-110.40515199368338</v>
      </c>
      <c r="V281" s="62">
        <v>-130</v>
      </c>
      <c r="W281" s="8">
        <v>28</v>
      </c>
      <c r="X281" s="8">
        <v>9</v>
      </c>
      <c r="Y281" s="41">
        <v>37</v>
      </c>
      <c r="Z281" s="42">
        <v>0.22823726806158706</v>
      </c>
      <c r="AA281" s="8">
        <v>66</v>
      </c>
      <c r="AB281" s="32">
        <v>4.0712593762337151E-4</v>
      </c>
      <c r="AC281" s="43">
        <v>9944</v>
      </c>
      <c r="AD281" s="33">
        <v>5.7893051552993915E-2</v>
      </c>
      <c r="AE281" s="8"/>
      <c r="AF281" s="34">
        <v>162046</v>
      </c>
      <c r="AG281" s="35">
        <v>143126</v>
      </c>
      <c r="AH281" s="8">
        <v>1280</v>
      </c>
      <c r="AI281" s="8">
        <v>63899</v>
      </c>
      <c r="AJ281" s="8">
        <v>66579</v>
      </c>
      <c r="AK281" s="8">
        <v>2398</v>
      </c>
      <c r="AL281" s="8">
        <v>7800</v>
      </c>
      <c r="AM281" s="8">
        <v>1170</v>
      </c>
      <c r="AN281" s="36">
        <v>0.88288343861034346</v>
      </c>
      <c r="AO281" s="37">
        <v>0.88900000000000001</v>
      </c>
      <c r="AP281" s="44">
        <v>-6.1165613896565496E-3</v>
      </c>
      <c r="AQ281" s="45">
        <v>0.88479341490445962</v>
      </c>
      <c r="AR281" s="8">
        <v>62.3</v>
      </c>
      <c r="AS281" s="50">
        <v>66.3</v>
      </c>
      <c r="AT281" s="50">
        <v>-4</v>
      </c>
      <c r="AU281" s="28">
        <v>134156</v>
      </c>
      <c r="AV281" s="38">
        <v>0.93732794880035775</v>
      </c>
      <c r="AW281" s="38">
        <v>8.9431689560247607E-3</v>
      </c>
      <c r="AX281" s="38">
        <v>0.44645277587580173</v>
      </c>
      <c r="AY281" s="38">
        <v>0.46517753587747857</v>
      </c>
      <c r="AZ281" s="38">
        <v>1.6754468091052639E-2</v>
      </c>
      <c r="BA281" s="38">
        <v>5.4497435825775889E-2</v>
      </c>
      <c r="BB281" s="38">
        <v>8.1746153738663837E-3</v>
      </c>
      <c r="BC281" s="31">
        <v>8916.7497999999996</v>
      </c>
      <c r="BD281" s="50">
        <v>2.007233622277929</v>
      </c>
      <c r="BE281" s="50">
        <v>2.27</v>
      </c>
      <c r="BF281" s="50">
        <v>0.26276637772207101</v>
      </c>
      <c r="BG281" s="8"/>
      <c r="BH281" s="58">
        <v>1993</v>
      </c>
      <c r="BI281" s="58">
        <v>1933</v>
      </c>
      <c r="BJ281" s="58">
        <v>2053</v>
      </c>
      <c r="BK281" s="28">
        <v>0</v>
      </c>
      <c r="BL281" s="28">
        <v>110.40515199368338</v>
      </c>
      <c r="BM281" s="40">
        <v>130</v>
      </c>
      <c r="BN281" s="28">
        <v>88.288343861034349</v>
      </c>
      <c r="BO281" s="28">
        <v>88.9</v>
      </c>
    </row>
    <row r="282" spans="1:67" x14ac:dyDescent="0.2">
      <c r="A282" s="29">
        <v>281</v>
      </c>
      <c r="B282" s="28">
        <v>88.593362378583862</v>
      </c>
      <c r="C282" s="65">
        <f t="shared" si="19"/>
        <v>0.88593362378583862</v>
      </c>
      <c r="D282" s="64">
        <v>62.1</v>
      </c>
      <c r="E282" s="27">
        <v>44089</v>
      </c>
      <c r="F282" s="28">
        <v>162046</v>
      </c>
      <c r="G282" s="29">
        <v>414</v>
      </c>
      <c r="H282" s="29">
        <v>60</v>
      </c>
      <c r="I282" s="3"/>
      <c r="J282" s="3"/>
      <c r="K282" s="3">
        <v>24.3</v>
      </c>
      <c r="L282" s="3">
        <f t="shared" si="17"/>
        <v>24.3</v>
      </c>
      <c r="M282" s="7">
        <f t="shared" si="20"/>
        <v>24.3</v>
      </c>
      <c r="N282" s="4"/>
      <c r="O282" s="5"/>
      <c r="P282" s="30">
        <v>9395</v>
      </c>
      <c r="Q282" s="48">
        <v>22770</v>
      </c>
      <c r="R282" s="48">
        <v>32159</v>
      </c>
      <c r="S282" s="71">
        <f t="shared" si="18"/>
        <v>18784</v>
      </c>
      <c r="T282" s="31">
        <v>-18784</v>
      </c>
      <c r="U282" s="73">
        <v>-115.91770238080545</v>
      </c>
      <c r="V282" s="62">
        <v>-130</v>
      </c>
      <c r="W282" s="8">
        <v>29</v>
      </c>
      <c r="X282" s="8">
        <v>9</v>
      </c>
      <c r="Y282" s="41">
        <v>38</v>
      </c>
      <c r="Z282" s="42">
        <v>0.23450131444157832</v>
      </c>
      <c r="AA282" s="8">
        <v>70</v>
      </c>
      <c r="AB282" s="32">
        <v>4.3197610555027586E-4</v>
      </c>
      <c r="AC282" s="43">
        <v>10014</v>
      </c>
      <c r="AD282" s="33">
        <v>5.8300585101737842E-2</v>
      </c>
      <c r="AE282" s="8"/>
      <c r="AF282" s="34">
        <v>161976</v>
      </c>
      <c r="AG282" s="35">
        <v>143562</v>
      </c>
      <c r="AH282" s="8">
        <v>1434</v>
      </c>
      <c r="AI282" s="8">
        <v>84570</v>
      </c>
      <c r="AJ282" s="8">
        <v>44055</v>
      </c>
      <c r="AK282" s="8">
        <v>1923</v>
      </c>
      <c r="AL282" s="8">
        <v>10680</v>
      </c>
      <c r="AM282" s="8">
        <v>900</v>
      </c>
      <c r="AN282" s="36">
        <v>0.88593362378583862</v>
      </c>
      <c r="AO282" s="37">
        <v>0.88600000000000001</v>
      </c>
      <c r="AP282" s="44">
        <v>-6.6376214161389946E-5</v>
      </c>
      <c r="AQ282" s="45">
        <v>0.88498900260564972</v>
      </c>
      <c r="AR282" s="8">
        <v>62.1</v>
      </c>
      <c r="AS282" s="50">
        <v>66.400000000000006</v>
      </c>
      <c r="AT282" s="50">
        <v>-4.3000000000000043</v>
      </c>
      <c r="AU282" s="28">
        <v>131982</v>
      </c>
      <c r="AV282" s="38">
        <v>0.91933798637522468</v>
      </c>
      <c r="AW282" s="38">
        <v>9.9887156768504199E-3</v>
      </c>
      <c r="AX282" s="38">
        <v>0.58908346219751739</v>
      </c>
      <c r="AY282" s="38">
        <v>0.30687089898441089</v>
      </c>
      <c r="AZ282" s="38">
        <v>1.3394909516445857E-2</v>
      </c>
      <c r="BA282" s="38">
        <v>7.439294520834204E-2</v>
      </c>
      <c r="BB282" s="38">
        <v>6.2690684164333184E-3</v>
      </c>
      <c r="BC282" s="31">
        <v>8915.2002000000011</v>
      </c>
      <c r="BD282" s="50">
        <v>2.1069633411036577</v>
      </c>
      <c r="BE282" s="50">
        <v>2.2599999999999998</v>
      </c>
      <c r="BF282" s="50">
        <v>0.1530366588963421</v>
      </c>
      <c r="BG282" s="8"/>
      <c r="BH282" s="58">
        <v>1995</v>
      </c>
      <c r="BI282" s="58">
        <v>1935</v>
      </c>
      <c r="BJ282" s="58">
        <v>2055</v>
      </c>
      <c r="BK282" s="28">
        <v>0</v>
      </c>
      <c r="BL282" s="28">
        <v>115.91770238080545</v>
      </c>
      <c r="BM282" s="40">
        <v>130</v>
      </c>
      <c r="BN282" s="28">
        <v>88.593362378583862</v>
      </c>
      <c r="BO282" s="28">
        <v>88.6</v>
      </c>
    </row>
    <row r="283" spans="1:67" x14ac:dyDescent="0.2">
      <c r="A283" s="29">
        <v>282</v>
      </c>
      <c r="B283" s="28">
        <v>85.597248975156816</v>
      </c>
      <c r="C283" s="65">
        <f t="shared" si="19"/>
        <v>0.85597248975156814</v>
      </c>
      <c r="D283" s="64">
        <v>62.6</v>
      </c>
      <c r="E283" s="39">
        <v>44090</v>
      </c>
      <c r="F283" s="28">
        <v>161976</v>
      </c>
      <c r="G283" s="29">
        <v>415</v>
      </c>
      <c r="H283" s="29">
        <v>60</v>
      </c>
      <c r="I283" s="3"/>
      <c r="J283" s="3"/>
      <c r="K283" s="3">
        <v>23.8</v>
      </c>
      <c r="L283" s="3">
        <f t="shared" si="17"/>
        <v>23.8</v>
      </c>
      <c r="M283" s="7">
        <f t="shared" si="20"/>
        <v>23.8</v>
      </c>
      <c r="N283" s="4"/>
      <c r="O283" s="5"/>
      <c r="P283" s="30">
        <v>22770</v>
      </c>
      <c r="Q283" s="48">
        <v>37010</v>
      </c>
      <c r="R283" s="48">
        <v>32116</v>
      </c>
      <c r="S283" s="71">
        <f t="shared" si="18"/>
        <v>17876</v>
      </c>
      <c r="T283" s="31">
        <v>-17876</v>
      </c>
      <c r="U283" s="73">
        <v>-110.36202894255939</v>
      </c>
      <c r="V283" s="62">
        <v>-130</v>
      </c>
      <c r="W283" s="8">
        <v>29</v>
      </c>
      <c r="X283" s="8">
        <v>10</v>
      </c>
      <c r="Y283" s="41">
        <v>39</v>
      </c>
      <c r="Z283" s="42">
        <v>0.24077641132019559</v>
      </c>
      <c r="AA283" s="8">
        <v>67</v>
      </c>
      <c r="AB283" s="32">
        <v>4.1364152713982319E-4</v>
      </c>
      <c r="AC283" s="43">
        <v>10081</v>
      </c>
      <c r="AD283" s="33">
        <v>5.8690652926964168E-2</v>
      </c>
      <c r="AE283" s="8"/>
      <c r="AF283" s="34">
        <v>161909</v>
      </c>
      <c r="AG283" s="35">
        <v>138647</v>
      </c>
      <c r="AH283" s="8">
        <v>1002</v>
      </c>
      <c r="AI283" s="8">
        <v>78089</v>
      </c>
      <c r="AJ283" s="8">
        <v>45984</v>
      </c>
      <c r="AK283" s="8">
        <v>2172</v>
      </c>
      <c r="AL283" s="8">
        <v>10380</v>
      </c>
      <c r="AM283" s="8">
        <v>1020</v>
      </c>
      <c r="AN283" s="36">
        <v>0.85597248975156814</v>
      </c>
      <c r="AO283" s="37">
        <v>0.88600000000000001</v>
      </c>
      <c r="AP283" s="44">
        <v>-3.0027510248431866E-2</v>
      </c>
      <c r="AQ283" s="45">
        <v>0.88079993743621243</v>
      </c>
      <c r="AR283" s="8">
        <v>62.6</v>
      </c>
      <c r="AS283" s="50">
        <v>66.400000000000006</v>
      </c>
      <c r="AT283" s="50">
        <v>-3.8000000000000043</v>
      </c>
      <c r="AU283" s="28">
        <v>127247</v>
      </c>
      <c r="AV283" s="38">
        <v>0.91777680007501061</v>
      </c>
      <c r="AW283" s="38">
        <v>7.2269865197227496E-3</v>
      </c>
      <c r="AX283" s="38">
        <v>0.56322170692478024</v>
      </c>
      <c r="AY283" s="38">
        <v>0.33166242327637813</v>
      </c>
      <c r="AZ283" s="38">
        <v>1.5665683354129552E-2</v>
      </c>
      <c r="BA283" s="38">
        <v>7.4866387300121892E-2</v>
      </c>
      <c r="BB283" s="38">
        <v>7.3568126248674693E-3</v>
      </c>
      <c r="BC283" s="31">
        <v>8679.3022000000019</v>
      </c>
      <c r="BD283" s="50">
        <v>2.0596125803754126</v>
      </c>
      <c r="BE283" s="50">
        <v>2.2599999999999998</v>
      </c>
      <c r="BF283" s="50">
        <v>0.20038741962458717</v>
      </c>
      <c r="BG283" s="8"/>
      <c r="BH283" s="58">
        <v>1995</v>
      </c>
      <c r="BI283" s="58">
        <v>1935</v>
      </c>
      <c r="BJ283" s="58">
        <v>2055</v>
      </c>
      <c r="BK283" s="28">
        <v>0</v>
      </c>
      <c r="BL283" s="28">
        <v>110.36202894255939</v>
      </c>
      <c r="BM283" s="40">
        <v>130</v>
      </c>
      <c r="BN283" s="28">
        <v>85.597248975156816</v>
      </c>
      <c r="BO283" s="28">
        <v>88.6</v>
      </c>
    </row>
    <row r="284" spans="1:67" x14ac:dyDescent="0.2">
      <c r="A284" s="29">
        <v>283</v>
      </c>
      <c r="B284" s="28">
        <v>89.528068235860886</v>
      </c>
      <c r="C284" s="65">
        <f t="shared" si="19"/>
        <v>0.8952806823586088</v>
      </c>
      <c r="D284" s="64">
        <v>62.4</v>
      </c>
      <c r="E284" s="27">
        <v>44091</v>
      </c>
      <c r="F284" s="28">
        <v>161909</v>
      </c>
      <c r="G284" s="29">
        <v>416</v>
      </c>
      <c r="H284" s="29">
        <v>60</v>
      </c>
      <c r="I284" s="3"/>
      <c r="J284" s="3"/>
      <c r="K284" s="3">
        <v>24.1</v>
      </c>
      <c r="L284" s="3">
        <f t="shared" si="17"/>
        <v>24.1</v>
      </c>
      <c r="M284" s="7">
        <f t="shared" si="20"/>
        <v>24.1</v>
      </c>
      <c r="N284" s="4"/>
      <c r="O284" s="5"/>
      <c r="P284" s="30">
        <v>37010</v>
      </c>
      <c r="Q284" s="48">
        <v>43455</v>
      </c>
      <c r="R284" s="48">
        <v>24075</v>
      </c>
      <c r="S284" s="71">
        <f t="shared" si="18"/>
        <v>17630</v>
      </c>
      <c r="T284" s="31">
        <v>-17630</v>
      </c>
      <c r="U284" s="73">
        <v>-108.88832615852115</v>
      </c>
      <c r="V284" s="62">
        <v>-130</v>
      </c>
      <c r="W284" s="8">
        <v>28</v>
      </c>
      <c r="X284" s="8">
        <v>10</v>
      </c>
      <c r="Y284" s="41">
        <v>38</v>
      </c>
      <c r="Z284" s="42">
        <v>0.23469973874213293</v>
      </c>
      <c r="AA284" s="8">
        <v>72</v>
      </c>
      <c r="AB284" s="32">
        <v>4.4469424182719925E-4</v>
      </c>
      <c r="AC284" s="43">
        <v>10153</v>
      </c>
      <c r="AD284" s="33">
        <v>5.9109830291386486E-2</v>
      </c>
      <c r="AE284" s="8"/>
      <c r="AF284" s="34">
        <v>161837</v>
      </c>
      <c r="AG284" s="35">
        <v>144954</v>
      </c>
      <c r="AH284" s="8">
        <v>1362</v>
      </c>
      <c r="AI284" s="8">
        <v>62457</v>
      </c>
      <c r="AJ284" s="8">
        <v>68486</v>
      </c>
      <c r="AK284" s="8">
        <v>2269</v>
      </c>
      <c r="AL284" s="8">
        <v>9330</v>
      </c>
      <c r="AM284" s="8">
        <v>1050</v>
      </c>
      <c r="AN284" s="36">
        <v>0.8952806823586088</v>
      </c>
      <c r="AO284" s="37">
        <v>0.88600000000000001</v>
      </c>
      <c r="AP284" s="44">
        <v>9.2806823586087939E-3</v>
      </c>
      <c r="AQ284" s="45">
        <v>0.88159831009956691</v>
      </c>
      <c r="AR284" s="8">
        <v>62.4</v>
      </c>
      <c r="AS284" s="50">
        <v>66.400000000000006</v>
      </c>
      <c r="AT284" s="50">
        <v>-4.0000000000000071</v>
      </c>
      <c r="AU284" s="28">
        <v>134574</v>
      </c>
      <c r="AV284" s="38">
        <v>0.92839107578956082</v>
      </c>
      <c r="AW284" s="38">
        <v>9.3960842750113825E-3</v>
      </c>
      <c r="AX284" s="38">
        <v>0.43087462229396911</v>
      </c>
      <c r="AY284" s="38">
        <v>0.47246712750251801</v>
      </c>
      <c r="AZ284" s="38">
        <v>1.5653241718062282E-2</v>
      </c>
      <c r="BA284" s="38">
        <v>6.4365246905914983E-2</v>
      </c>
      <c r="BB284" s="38">
        <v>7.2436773045241936E-3</v>
      </c>
      <c r="BC284" s="31">
        <v>9045.1296000000002</v>
      </c>
      <c r="BD284" s="50">
        <v>1.9491152454023433</v>
      </c>
      <c r="BE284" s="50">
        <v>2.2599999999999998</v>
      </c>
      <c r="BF284" s="50">
        <v>0.31088475459765652</v>
      </c>
      <c r="BG284" s="8"/>
      <c r="BH284" s="58">
        <v>1995</v>
      </c>
      <c r="BI284" s="58">
        <v>1935</v>
      </c>
      <c r="BJ284" s="58">
        <v>2055</v>
      </c>
      <c r="BK284" s="28">
        <v>0</v>
      </c>
      <c r="BL284" s="28">
        <v>108.88832615852115</v>
      </c>
      <c r="BM284" s="40">
        <v>130</v>
      </c>
      <c r="BN284" s="28">
        <v>89.528068235860886</v>
      </c>
      <c r="BO284" s="28">
        <v>88.6</v>
      </c>
    </row>
    <row r="285" spans="1:67" x14ac:dyDescent="0.2">
      <c r="A285" s="29">
        <v>284</v>
      </c>
      <c r="B285" s="28">
        <v>88.14547971106731</v>
      </c>
      <c r="C285" s="65">
        <f t="shared" si="19"/>
        <v>0.88145479711067309</v>
      </c>
      <c r="D285" s="64">
        <v>62.7</v>
      </c>
      <c r="E285" s="39">
        <v>44092</v>
      </c>
      <c r="F285" s="28">
        <v>161837</v>
      </c>
      <c r="G285" s="29">
        <v>417</v>
      </c>
      <c r="H285" s="29">
        <v>60</v>
      </c>
      <c r="I285" s="3"/>
      <c r="J285" s="3"/>
      <c r="K285" s="3">
        <v>24.5</v>
      </c>
      <c r="L285" s="3">
        <f t="shared" si="17"/>
        <v>24.5</v>
      </c>
      <c r="M285" s="7">
        <f t="shared" si="20"/>
        <v>24.5</v>
      </c>
      <c r="N285" s="4"/>
      <c r="O285" s="5"/>
      <c r="P285" s="30">
        <v>43455</v>
      </c>
      <c r="Q285" s="48">
        <v>39995</v>
      </c>
      <c r="R285" s="60">
        <v>17559</v>
      </c>
      <c r="S285" s="71">
        <f t="shared" si="18"/>
        <v>21019</v>
      </c>
      <c r="T285" s="31">
        <v>-21019</v>
      </c>
      <c r="U285" s="73">
        <v>-129.87759288666993</v>
      </c>
      <c r="V285" s="62">
        <v>-130</v>
      </c>
      <c r="W285" s="8">
        <v>30</v>
      </c>
      <c r="X285" s="8">
        <v>10</v>
      </c>
      <c r="Y285" s="41">
        <v>40</v>
      </c>
      <c r="Z285" s="42">
        <v>0.24716226820813533</v>
      </c>
      <c r="AA285" s="8">
        <v>69</v>
      </c>
      <c r="AB285" s="32">
        <v>4.2635491265903346E-4</v>
      </c>
      <c r="AC285" s="43">
        <v>10222</v>
      </c>
      <c r="AD285" s="33">
        <v>5.9511541932291211E-2</v>
      </c>
      <c r="AE285" s="8"/>
      <c r="AF285" s="34">
        <v>161768</v>
      </c>
      <c r="AG285" s="35">
        <v>142652</v>
      </c>
      <c r="AH285" s="8">
        <v>885</v>
      </c>
      <c r="AI285" s="8">
        <v>57882</v>
      </c>
      <c r="AJ285" s="8">
        <v>71030</v>
      </c>
      <c r="AK285" s="8">
        <v>2835</v>
      </c>
      <c r="AL285" s="8">
        <v>9180</v>
      </c>
      <c r="AM285" s="8">
        <v>840</v>
      </c>
      <c r="AN285" s="36">
        <v>0.88145479711067309</v>
      </c>
      <c r="AO285" s="37">
        <v>0.88600000000000001</v>
      </c>
      <c r="AP285" s="44">
        <v>-4.5452028893269159E-3</v>
      </c>
      <c r="AQ285" s="45">
        <v>0.88188924528537205</v>
      </c>
      <c r="AR285" s="8">
        <v>62.7</v>
      </c>
      <c r="AS285" s="50">
        <v>66.400000000000006</v>
      </c>
      <c r="AT285" s="50">
        <v>-3.7000000000000028</v>
      </c>
      <c r="AU285" s="28">
        <v>132632</v>
      </c>
      <c r="AV285" s="38">
        <v>0.92975913411659139</v>
      </c>
      <c r="AW285" s="38">
        <v>6.2039088130555475E-3</v>
      </c>
      <c r="AX285" s="38">
        <v>0.40575666657319909</v>
      </c>
      <c r="AY285" s="38">
        <v>0.49792502032919272</v>
      </c>
      <c r="AZ285" s="38">
        <v>1.9873538401144041E-2</v>
      </c>
      <c r="BA285" s="38">
        <v>6.4352410060847381E-2</v>
      </c>
      <c r="BB285" s="38">
        <v>5.8884558225611979E-3</v>
      </c>
      <c r="BC285" s="31">
        <v>8944.2803999999996</v>
      </c>
      <c r="BD285" s="50">
        <v>2.3499934103139255</v>
      </c>
      <c r="BE285" s="50">
        <v>2.2599999999999998</v>
      </c>
      <c r="BF285" s="50">
        <v>-8.9993410313925715E-2</v>
      </c>
      <c r="BG285" s="8"/>
      <c r="BH285" s="58">
        <v>1995</v>
      </c>
      <c r="BI285" s="58">
        <v>1935</v>
      </c>
      <c r="BJ285" s="58">
        <v>2055</v>
      </c>
      <c r="BK285" s="28">
        <v>0</v>
      </c>
      <c r="BL285" s="28">
        <v>129.87759288666993</v>
      </c>
      <c r="BM285" s="40">
        <v>130</v>
      </c>
      <c r="BN285" s="28">
        <v>88.14547971106731</v>
      </c>
      <c r="BO285" s="28">
        <v>88.6</v>
      </c>
    </row>
    <row r="286" spans="1:67" x14ac:dyDescent="0.2">
      <c r="A286" s="29">
        <v>285</v>
      </c>
      <c r="B286" s="28">
        <v>88.850081598338363</v>
      </c>
      <c r="C286" s="65">
        <f t="shared" si="19"/>
        <v>0.8885008159833836</v>
      </c>
      <c r="D286" s="64">
        <v>62.6</v>
      </c>
      <c r="E286" s="27">
        <v>44093</v>
      </c>
      <c r="F286" s="28">
        <v>161768</v>
      </c>
      <c r="G286" s="29">
        <v>418</v>
      </c>
      <c r="H286" s="29">
        <v>60</v>
      </c>
      <c r="I286" s="3"/>
      <c r="J286" s="3"/>
      <c r="K286" s="3">
        <v>24.2</v>
      </c>
      <c r="L286" s="3">
        <f t="shared" si="17"/>
        <v>24.2</v>
      </c>
      <c r="M286" s="7">
        <f t="shared" si="20"/>
        <v>24.2</v>
      </c>
      <c r="N286" s="4"/>
      <c r="O286" s="5"/>
      <c r="P286" s="30">
        <v>39995</v>
      </c>
      <c r="Q286" s="48">
        <v>22335</v>
      </c>
      <c r="R286" s="48"/>
      <c r="S286" s="71">
        <f t="shared" si="18"/>
        <v>17660</v>
      </c>
      <c r="T286" s="31">
        <v>-17660</v>
      </c>
      <c r="U286" s="73">
        <v>-109.1686860194847</v>
      </c>
      <c r="V286" s="62">
        <v>-130</v>
      </c>
      <c r="W286" s="8">
        <v>29</v>
      </c>
      <c r="X286" s="8">
        <v>10</v>
      </c>
      <c r="Y286" s="41">
        <v>39</v>
      </c>
      <c r="Z286" s="42">
        <v>0.24108599970327876</v>
      </c>
      <c r="AA286" s="8">
        <v>71</v>
      </c>
      <c r="AB286" s="32">
        <v>4.3890015330596904E-4</v>
      </c>
      <c r="AC286" s="43">
        <v>10293</v>
      </c>
      <c r="AD286" s="33">
        <v>5.9924897388874333E-2</v>
      </c>
      <c r="AE286" s="8"/>
      <c r="AF286" s="34">
        <v>161697</v>
      </c>
      <c r="AG286" s="35">
        <v>143731</v>
      </c>
      <c r="AH286" s="8">
        <v>1011</v>
      </c>
      <c r="AI286" s="8">
        <v>60652</v>
      </c>
      <c r="AJ286" s="8">
        <v>69497</v>
      </c>
      <c r="AK286" s="8">
        <v>2221</v>
      </c>
      <c r="AL286" s="8">
        <v>9180</v>
      </c>
      <c r="AM286" s="8">
        <v>1170</v>
      </c>
      <c r="AN286" s="36">
        <v>0.8885008159833836</v>
      </c>
      <c r="AO286" s="37">
        <v>0.88600000000000001</v>
      </c>
      <c r="AP286" s="44">
        <v>2.5008159833835863E-3</v>
      </c>
      <c r="AQ286" s="45">
        <v>0.88504626525176289</v>
      </c>
      <c r="AR286" s="8">
        <v>62.6</v>
      </c>
      <c r="AS286" s="50">
        <v>66.400000000000006</v>
      </c>
      <c r="AT286" s="50">
        <v>-3.8000000000000043</v>
      </c>
      <c r="AU286" s="28">
        <v>133381</v>
      </c>
      <c r="AV286" s="38">
        <v>0.92799048222025871</v>
      </c>
      <c r="AW286" s="38">
        <v>7.0339731860211089E-3</v>
      </c>
      <c r="AX286" s="38">
        <v>0.4219827316306155</v>
      </c>
      <c r="AY286" s="38">
        <v>0.48352130020663603</v>
      </c>
      <c r="AZ286" s="38">
        <v>1.5452477196986036E-2</v>
      </c>
      <c r="BA286" s="38">
        <v>6.3869311422031436E-2</v>
      </c>
      <c r="BB286" s="38">
        <v>8.1402063577098883E-3</v>
      </c>
      <c r="BC286" s="31">
        <v>8997.5605999999989</v>
      </c>
      <c r="BD286" s="50">
        <v>1.9627542158482381</v>
      </c>
      <c r="BE286" s="50">
        <v>2.2599999999999998</v>
      </c>
      <c r="BF286" s="50">
        <v>0.29724578415176173</v>
      </c>
      <c r="BG286" s="8"/>
      <c r="BH286" s="58">
        <v>1995</v>
      </c>
      <c r="BI286" s="58">
        <v>1935</v>
      </c>
      <c r="BJ286" s="58">
        <v>2055</v>
      </c>
      <c r="BK286" s="28">
        <v>0</v>
      </c>
      <c r="BL286" s="28">
        <v>109.1686860194847</v>
      </c>
      <c r="BM286" s="40">
        <v>130</v>
      </c>
      <c r="BN286" s="28">
        <v>88.850081598338363</v>
      </c>
      <c r="BO286" s="28">
        <v>88.6</v>
      </c>
    </row>
    <row r="287" spans="1:67" x14ac:dyDescent="0.2">
      <c r="A287" s="29">
        <v>286</v>
      </c>
      <c r="B287" s="28">
        <v>88.187783323129068</v>
      </c>
      <c r="C287" s="65">
        <f t="shared" si="19"/>
        <v>0.88187783323129065</v>
      </c>
      <c r="D287" s="64">
        <v>62.7</v>
      </c>
      <c r="E287" s="39">
        <v>44094</v>
      </c>
      <c r="F287" s="28">
        <v>161697</v>
      </c>
      <c r="G287" s="29">
        <v>419</v>
      </c>
      <c r="H287" s="29">
        <v>60</v>
      </c>
      <c r="I287" s="3"/>
      <c r="J287" s="3"/>
      <c r="K287" s="3">
        <v>23.9</v>
      </c>
      <c r="L287" s="3">
        <f t="shared" si="17"/>
        <v>23.9</v>
      </c>
      <c r="M287" s="7">
        <f t="shared" si="20"/>
        <v>23.9</v>
      </c>
      <c r="N287" s="4"/>
      <c r="O287" s="5"/>
      <c r="P287" s="30">
        <v>22335</v>
      </c>
      <c r="Q287" s="48">
        <v>4895</v>
      </c>
      <c r="R287" s="48"/>
      <c r="S287" s="71">
        <f t="shared" si="18"/>
        <v>17440</v>
      </c>
      <c r="T287" s="31">
        <v>-17440</v>
      </c>
      <c r="U287" s="73">
        <v>-107.85605175111473</v>
      </c>
      <c r="V287" s="62">
        <v>-130</v>
      </c>
      <c r="W287" s="8">
        <v>29</v>
      </c>
      <c r="X287" s="8">
        <v>10</v>
      </c>
      <c r="Y287" s="41">
        <v>39</v>
      </c>
      <c r="Z287" s="42">
        <v>0.24119185884710292</v>
      </c>
      <c r="AA287" s="8">
        <v>67</v>
      </c>
      <c r="AB287" s="32">
        <v>4.1435524468604859E-4</v>
      </c>
      <c r="AC287" s="43">
        <v>10360</v>
      </c>
      <c r="AD287" s="33">
        <v>6.0314965214100659E-2</v>
      </c>
      <c r="AE287" s="8"/>
      <c r="AF287" s="34">
        <v>161630</v>
      </c>
      <c r="AG287" s="35">
        <v>142597</v>
      </c>
      <c r="AH287" s="8">
        <v>964</v>
      </c>
      <c r="AI287" s="8">
        <v>60586</v>
      </c>
      <c r="AJ287" s="8">
        <v>68503</v>
      </c>
      <c r="AK287" s="8">
        <v>2404</v>
      </c>
      <c r="AL287" s="8">
        <v>9180</v>
      </c>
      <c r="AM287" s="8">
        <v>960</v>
      </c>
      <c r="AN287" s="36">
        <v>0.88187783323129065</v>
      </c>
      <c r="AO287" s="37">
        <v>0.88600000000000001</v>
      </c>
      <c r="AP287" s="44">
        <v>-4.1221667687093566E-3</v>
      </c>
      <c r="AQ287" s="45">
        <v>0.88170052583310088</v>
      </c>
      <c r="AR287" s="8">
        <v>62.7</v>
      </c>
      <c r="AS287" s="50">
        <v>66.400000000000006</v>
      </c>
      <c r="AT287" s="50">
        <v>-3.7000000000000028</v>
      </c>
      <c r="AU287" s="28">
        <v>132457</v>
      </c>
      <c r="AV287" s="38">
        <v>0.92889050961801445</v>
      </c>
      <c r="AW287" s="38">
        <v>6.7603105254668752E-3</v>
      </c>
      <c r="AX287" s="38">
        <v>0.42487569864723662</v>
      </c>
      <c r="AY287" s="38">
        <v>0.48039580075317151</v>
      </c>
      <c r="AZ287" s="38">
        <v>1.6858699692139385E-2</v>
      </c>
      <c r="BA287" s="38">
        <v>6.437723093753725E-2</v>
      </c>
      <c r="BB287" s="38">
        <v>6.7322594444483401E-3</v>
      </c>
      <c r="BC287" s="31">
        <v>8940.831900000001</v>
      </c>
      <c r="BD287" s="50">
        <v>1.9506014870942823</v>
      </c>
      <c r="BE287" s="50">
        <v>2.2599999999999998</v>
      </c>
      <c r="BF287" s="50">
        <v>0.30939851290571752</v>
      </c>
      <c r="BG287" s="8"/>
      <c r="BH287" s="58">
        <v>1995</v>
      </c>
      <c r="BI287" s="58">
        <v>1935</v>
      </c>
      <c r="BJ287" s="58">
        <v>2055</v>
      </c>
      <c r="BK287" s="28">
        <v>0</v>
      </c>
      <c r="BL287" s="28">
        <v>107.85605175111473</v>
      </c>
      <c r="BM287" s="40">
        <v>130</v>
      </c>
      <c r="BN287" s="28">
        <v>88.187783323129068</v>
      </c>
      <c r="BO287" s="28">
        <v>88.6</v>
      </c>
    </row>
    <row r="288" spans="1:67" x14ac:dyDescent="0.2">
      <c r="A288" s="29">
        <v>287</v>
      </c>
      <c r="B288" s="28">
        <v>88.492854049372028</v>
      </c>
      <c r="C288" s="65">
        <f t="shared" si="19"/>
        <v>0.88492854049372027</v>
      </c>
      <c r="D288" s="64">
        <v>62.7</v>
      </c>
      <c r="E288" s="27">
        <v>44095</v>
      </c>
      <c r="F288" s="28">
        <v>161630</v>
      </c>
      <c r="G288" s="29">
        <v>420</v>
      </c>
      <c r="H288" s="29">
        <v>60</v>
      </c>
      <c r="I288" s="3"/>
      <c r="J288" s="3"/>
      <c r="K288" s="3">
        <v>24.3</v>
      </c>
      <c r="L288" s="3">
        <f t="shared" si="17"/>
        <v>24.3</v>
      </c>
      <c r="M288" s="7">
        <f t="shared" si="20"/>
        <v>24.3</v>
      </c>
      <c r="N288" s="4"/>
      <c r="O288" s="5"/>
      <c r="P288" s="30">
        <v>4895</v>
      </c>
      <c r="Q288" s="48">
        <v>18755</v>
      </c>
      <c r="R288" s="48">
        <v>32118</v>
      </c>
      <c r="S288" s="71">
        <f t="shared" si="18"/>
        <v>18258</v>
      </c>
      <c r="T288" s="31">
        <v>-18258</v>
      </c>
      <c r="U288" s="73">
        <v>-112.96170265421024</v>
      </c>
      <c r="V288" s="62">
        <v>-130</v>
      </c>
      <c r="W288" s="8">
        <v>30</v>
      </c>
      <c r="X288" s="8">
        <v>10</v>
      </c>
      <c r="Y288" s="41">
        <v>40</v>
      </c>
      <c r="Z288" s="42">
        <v>0.2474788096269257</v>
      </c>
      <c r="AA288" s="8">
        <v>66</v>
      </c>
      <c r="AB288" s="32">
        <v>4.0834003588442741E-4</v>
      </c>
      <c r="AC288" s="43">
        <v>10426</v>
      </c>
      <c r="AD288" s="33">
        <v>6.0699211131487789E-2</v>
      </c>
      <c r="AE288" s="8"/>
      <c r="AF288" s="34">
        <v>161564</v>
      </c>
      <c r="AG288" s="35">
        <v>143031</v>
      </c>
      <c r="AH288" s="8">
        <v>894</v>
      </c>
      <c r="AI288" s="8">
        <v>68167</v>
      </c>
      <c r="AJ288" s="8">
        <v>63351</v>
      </c>
      <c r="AK288" s="8">
        <v>2489</v>
      </c>
      <c r="AL288" s="8">
        <v>7230</v>
      </c>
      <c r="AM288" s="8">
        <v>900</v>
      </c>
      <c r="AN288" s="36">
        <v>0.88492854049372027</v>
      </c>
      <c r="AO288" s="37">
        <v>0.88600000000000001</v>
      </c>
      <c r="AP288" s="44">
        <v>-1.0714595062797372E-3</v>
      </c>
      <c r="AQ288" s="45">
        <v>0.8819926832450119</v>
      </c>
      <c r="AR288" s="8">
        <v>62.7</v>
      </c>
      <c r="AS288" s="50">
        <v>66.400000000000006</v>
      </c>
      <c r="AT288" s="50">
        <v>-3.7000000000000028</v>
      </c>
      <c r="AU288" s="28">
        <v>134901</v>
      </c>
      <c r="AV288" s="38">
        <v>0.94315917528367976</v>
      </c>
      <c r="AW288" s="38">
        <v>6.2503932713887196E-3</v>
      </c>
      <c r="AX288" s="38">
        <v>0.47658899119771236</v>
      </c>
      <c r="AY288" s="38">
        <v>0.44291796883193152</v>
      </c>
      <c r="AZ288" s="38">
        <v>1.7401821982647118E-2</v>
      </c>
      <c r="BA288" s="38">
        <v>5.054848249680139E-2</v>
      </c>
      <c r="BB288" s="38">
        <v>6.2923422195188452E-3</v>
      </c>
      <c r="BC288" s="31">
        <v>8968.043700000002</v>
      </c>
      <c r="BD288" s="50">
        <v>2.0358955208927001</v>
      </c>
      <c r="BE288" s="50">
        <v>2.2599999999999998</v>
      </c>
      <c r="BF288" s="50">
        <v>0.22410447910729969</v>
      </c>
      <c r="BG288" s="8"/>
      <c r="BH288" s="58">
        <v>1995</v>
      </c>
      <c r="BI288" s="58">
        <v>1935</v>
      </c>
      <c r="BJ288" s="58">
        <v>2055</v>
      </c>
      <c r="BK288" s="28">
        <v>0</v>
      </c>
      <c r="BL288" s="28">
        <v>112.96170265421024</v>
      </c>
      <c r="BM288" s="40">
        <v>130</v>
      </c>
      <c r="BN288" s="28">
        <v>88.492854049372028</v>
      </c>
      <c r="BO288" s="28">
        <v>88.6</v>
      </c>
    </row>
    <row r="289" spans="1:67" x14ac:dyDescent="0.2">
      <c r="A289" s="29">
        <v>288</v>
      </c>
      <c r="B289" s="28">
        <v>87.527543264588644</v>
      </c>
      <c r="C289" s="65">
        <f t="shared" si="19"/>
        <v>0.87527543264588648</v>
      </c>
      <c r="D289" s="64">
        <v>62.7</v>
      </c>
      <c r="E289" s="39">
        <v>44096</v>
      </c>
      <c r="F289" s="28">
        <v>161564</v>
      </c>
      <c r="G289" s="29">
        <v>421</v>
      </c>
      <c r="H289" s="29">
        <v>61</v>
      </c>
      <c r="I289" s="3"/>
      <c r="J289" s="3"/>
      <c r="K289" s="3">
        <v>24.5</v>
      </c>
      <c r="L289" s="3">
        <f t="shared" si="17"/>
        <v>24.5</v>
      </c>
      <c r="M289" s="7">
        <f t="shared" si="20"/>
        <v>24.5</v>
      </c>
      <c r="N289" s="4"/>
      <c r="O289" s="5"/>
      <c r="P289" s="30">
        <v>18755</v>
      </c>
      <c r="Q289" s="48">
        <v>31995</v>
      </c>
      <c r="R289" s="48">
        <v>32128</v>
      </c>
      <c r="S289" s="71">
        <f t="shared" si="18"/>
        <v>18888</v>
      </c>
      <c r="T289" s="31">
        <v>-18888</v>
      </c>
      <c r="U289" s="73">
        <v>-116.90723180906637</v>
      </c>
      <c r="V289" s="62">
        <v>-130</v>
      </c>
      <c r="W289" s="8">
        <v>30</v>
      </c>
      <c r="X289" s="8">
        <v>10</v>
      </c>
      <c r="Y289" s="41">
        <v>40</v>
      </c>
      <c r="Z289" s="42">
        <v>0.24757990641479538</v>
      </c>
      <c r="AA289" s="8">
        <v>72</v>
      </c>
      <c r="AB289" s="32">
        <v>4.456438315466317E-4</v>
      </c>
      <c r="AC289" s="43">
        <v>10498</v>
      </c>
      <c r="AD289" s="33">
        <v>6.1118388495910107E-2</v>
      </c>
      <c r="AE289" s="8"/>
      <c r="AF289" s="34">
        <v>161492</v>
      </c>
      <c r="AG289" s="35">
        <v>141413</v>
      </c>
      <c r="AH289" s="8">
        <v>955</v>
      </c>
      <c r="AI289" s="8">
        <v>51138</v>
      </c>
      <c r="AJ289" s="8">
        <v>78772</v>
      </c>
      <c r="AK289" s="8">
        <v>2538</v>
      </c>
      <c r="AL289" s="8">
        <v>6720</v>
      </c>
      <c r="AM289" s="8">
        <v>1290</v>
      </c>
      <c r="AN289" s="36">
        <v>0.87527543264588648</v>
      </c>
      <c r="AO289" s="37">
        <v>0.88200000000000001</v>
      </c>
      <c r="AP289" s="44">
        <v>-6.7245673541135309E-3</v>
      </c>
      <c r="AQ289" s="45">
        <v>0.88047008451073305</v>
      </c>
      <c r="AR289" s="8">
        <v>62.7</v>
      </c>
      <c r="AS289" s="50">
        <v>66.5</v>
      </c>
      <c r="AT289" s="50">
        <v>-3.7999999999999972</v>
      </c>
      <c r="AU289" s="28">
        <v>133403</v>
      </c>
      <c r="AV289" s="38">
        <v>0.94335739995615675</v>
      </c>
      <c r="AW289" s="38">
        <v>6.7532687942409818E-3</v>
      </c>
      <c r="AX289" s="38">
        <v>0.36162163308889567</v>
      </c>
      <c r="AY289" s="38">
        <v>0.55703506749733056</v>
      </c>
      <c r="AZ289" s="38">
        <v>1.7947430575689646E-2</v>
      </c>
      <c r="BA289" s="38">
        <v>4.7520383557381571E-2</v>
      </c>
      <c r="BB289" s="38">
        <v>9.1222164864616408E-3</v>
      </c>
      <c r="BC289" s="31">
        <v>8866.5951000000005</v>
      </c>
      <c r="BD289" s="50">
        <v>2.1302427580120353</v>
      </c>
      <c r="BE289" s="50">
        <v>2.2599999999999998</v>
      </c>
      <c r="BF289" s="50">
        <v>0.12975724198796446</v>
      </c>
      <c r="BG289" s="8"/>
      <c r="BH289" s="58">
        <v>1998</v>
      </c>
      <c r="BI289" s="58">
        <v>1938</v>
      </c>
      <c r="BJ289" s="58">
        <v>2058</v>
      </c>
      <c r="BK289" s="28">
        <v>0</v>
      </c>
      <c r="BL289" s="28">
        <v>116.90723180906637</v>
      </c>
      <c r="BM289" s="40">
        <v>130</v>
      </c>
      <c r="BN289" s="28">
        <v>87.527543264588644</v>
      </c>
      <c r="BO289" s="28">
        <v>88.2</v>
      </c>
    </row>
    <row r="290" spans="1:67" x14ac:dyDescent="0.2">
      <c r="A290" s="29">
        <v>289</v>
      </c>
      <c r="B290" s="28">
        <v>89.675649567780454</v>
      </c>
      <c r="C290" s="65">
        <f t="shared" si="19"/>
        <v>0.89675649567780458</v>
      </c>
      <c r="D290" s="64">
        <v>62.8</v>
      </c>
      <c r="E290" s="27">
        <v>44097</v>
      </c>
      <c r="F290" s="28">
        <v>161492</v>
      </c>
      <c r="G290" s="29">
        <v>422</v>
      </c>
      <c r="H290" s="29">
        <v>61</v>
      </c>
      <c r="I290" s="3"/>
      <c r="J290" s="3"/>
      <c r="K290" s="3">
        <v>24.8</v>
      </c>
      <c r="L290" s="3">
        <f t="shared" si="17"/>
        <v>24.8</v>
      </c>
      <c r="M290" s="7">
        <f t="shared" si="20"/>
        <v>24.8</v>
      </c>
      <c r="N290" s="4"/>
      <c r="O290" s="5"/>
      <c r="P290" s="30">
        <v>31995</v>
      </c>
      <c r="Q290" s="48">
        <v>37245</v>
      </c>
      <c r="R290" s="48">
        <v>24097</v>
      </c>
      <c r="S290" s="71">
        <f t="shared" si="18"/>
        <v>18847</v>
      </c>
      <c r="T290" s="31">
        <v>-18847</v>
      </c>
      <c r="U290" s="73">
        <v>-116.70547147846332</v>
      </c>
      <c r="V290" s="62">
        <v>-130</v>
      </c>
      <c r="W290" s="8">
        <v>29</v>
      </c>
      <c r="X290" s="8">
        <v>10</v>
      </c>
      <c r="Y290" s="41">
        <v>39</v>
      </c>
      <c r="Z290" s="42">
        <v>0.24149803086220989</v>
      </c>
      <c r="AA290" s="8">
        <v>77</v>
      </c>
      <c r="AB290" s="32">
        <v>4.7680380452282464E-4</v>
      </c>
      <c r="AC290" s="43">
        <v>10575</v>
      </c>
      <c r="AD290" s="33">
        <v>6.1566675399528425E-2</v>
      </c>
      <c r="AE290" s="8"/>
      <c r="AF290" s="34">
        <v>161415</v>
      </c>
      <c r="AG290" s="35">
        <v>144819</v>
      </c>
      <c r="AH290" s="8">
        <v>911</v>
      </c>
      <c r="AI290" s="8">
        <v>48362</v>
      </c>
      <c r="AJ290" s="8">
        <v>81612</v>
      </c>
      <c r="AK290" s="8">
        <v>2594</v>
      </c>
      <c r="AL290" s="8">
        <v>10080</v>
      </c>
      <c r="AM290" s="8">
        <v>1260</v>
      </c>
      <c r="AN290" s="36">
        <v>0.89675649567780447</v>
      </c>
      <c r="AO290" s="37">
        <v>0.88200000000000001</v>
      </c>
      <c r="AP290" s="44">
        <v>1.475649567780446E-2</v>
      </c>
      <c r="AQ290" s="45">
        <v>0.88629637107162396</v>
      </c>
      <c r="AR290" s="8">
        <v>62.8</v>
      </c>
      <c r="AS290" s="50">
        <v>66.5</v>
      </c>
      <c r="AT290" s="50">
        <v>-3.7000000000000028</v>
      </c>
      <c r="AU290" s="28">
        <v>133479</v>
      </c>
      <c r="AV290" s="38">
        <v>0.92169535765334654</v>
      </c>
      <c r="AW290" s="38">
        <v>6.2906110386068128E-3</v>
      </c>
      <c r="AX290" s="38">
        <v>0.33394789357750021</v>
      </c>
      <c r="AY290" s="38">
        <v>0.56354483872972472</v>
      </c>
      <c r="AZ290" s="38">
        <v>1.7912014307514899E-2</v>
      </c>
      <c r="BA290" s="38">
        <v>6.9604126530358579E-2</v>
      </c>
      <c r="BB290" s="38">
        <v>8.7005158162948223E-3</v>
      </c>
      <c r="BC290" s="31">
        <v>9094.6331999999984</v>
      </c>
      <c r="BD290" s="50">
        <v>2.0723210695292256</v>
      </c>
      <c r="BE290" s="50">
        <v>2.2599999999999998</v>
      </c>
      <c r="BF290" s="50">
        <v>0.18767893047077422</v>
      </c>
      <c r="BG290" s="8"/>
      <c r="BH290" s="58">
        <v>1998</v>
      </c>
      <c r="BI290" s="58">
        <v>1938</v>
      </c>
      <c r="BJ290" s="58">
        <v>2058</v>
      </c>
      <c r="BK290" s="28">
        <v>0</v>
      </c>
      <c r="BL290" s="28">
        <v>116.70547147846332</v>
      </c>
      <c r="BM290" s="40">
        <v>130</v>
      </c>
      <c r="BN290" s="28">
        <v>89.675649567780454</v>
      </c>
      <c r="BO290" s="28">
        <v>88.2</v>
      </c>
    </row>
    <row r="291" spans="1:67" x14ac:dyDescent="0.2">
      <c r="A291" s="29">
        <v>290</v>
      </c>
      <c r="B291" s="28">
        <v>86.018647585416474</v>
      </c>
      <c r="C291" s="65">
        <f t="shared" si="19"/>
        <v>0.86018647585416474</v>
      </c>
      <c r="D291" s="64">
        <v>62.8</v>
      </c>
      <c r="E291" s="39">
        <v>44098</v>
      </c>
      <c r="F291" s="28">
        <v>161415</v>
      </c>
      <c r="G291" s="29">
        <v>423</v>
      </c>
      <c r="H291" s="29">
        <v>61</v>
      </c>
      <c r="I291" s="3"/>
      <c r="J291" s="3"/>
      <c r="K291" s="3">
        <v>24.5</v>
      </c>
      <c r="L291" s="3">
        <f t="shared" si="17"/>
        <v>24.5</v>
      </c>
      <c r="M291" s="7">
        <f t="shared" si="20"/>
        <v>24.5</v>
      </c>
      <c r="N291" s="4"/>
      <c r="O291" s="5"/>
      <c r="P291" s="30">
        <v>37245</v>
      </c>
      <c r="Q291" s="48">
        <v>42095</v>
      </c>
      <c r="R291" s="48">
        <v>24102</v>
      </c>
      <c r="S291" s="71">
        <f t="shared" si="18"/>
        <v>19252</v>
      </c>
      <c r="T291" s="31">
        <v>-19252</v>
      </c>
      <c r="U291" s="73">
        <v>-119.27020413220581</v>
      </c>
      <c r="V291" s="62">
        <v>-130</v>
      </c>
      <c r="W291" s="8">
        <v>31</v>
      </c>
      <c r="X291" s="8">
        <v>10</v>
      </c>
      <c r="Y291" s="41">
        <v>41</v>
      </c>
      <c r="Z291" s="42">
        <v>0.25400365517455009</v>
      </c>
      <c r="AA291" s="8">
        <v>49</v>
      </c>
      <c r="AB291" s="32">
        <v>3.0356534398909643E-4</v>
      </c>
      <c r="AC291" s="43">
        <v>10624</v>
      </c>
      <c r="AD291" s="33">
        <v>6.1851948883649172E-2</v>
      </c>
      <c r="AE291" s="8"/>
      <c r="AF291" s="34">
        <v>161366</v>
      </c>
      <c r="AG291" s="35">
        <v>138847</v>
      </c>
      <c r="AH291" s="8">
        <v>780</v>
      </c>
      <c r="AI291" s="8">
        <v>55830</v>
      </c>
      <c r="AJ291" s="8">
        <v>68824</v>
      </c>
      <c r="AK291" s="8">
        <v>2433</v>
      </c>
      <c r="AL291" s="8">
        <v>10050</v>
      </c>
      <c r="AM291" s="8">
        <v>930</v>
      </c>
      <c r="AN291" s="36">
        <v>0.86018647585416474</v>
      </c>
      <c r="AO291" s="37">
        <v>0.88200000000000001</v>
      </c>
      <c r="AP291" s="44">
        <v>-2.1813524145835261E-2</v>
      </c>
      <c r="AQ291" s="45">
        <v>0.88128291299956041</v>
      </c>
      <c r="AR291" s="8">
        <v>62.8</v>
      </c>
      <c r="AS291" s="50">
        <v>66.5</v>
      </c>
      <c r="AT291" s="50">
        <v>-3.7000000000000028</v>
      </c>
      <c r="AU291" s="28">
        <v>127867</v>
      </c>
      <c r="AV291" s="38">
        <v>0.92092014951709433</v>
      </c>
      <c r="AW291" s="38">
        <v>5.6176942965998544E-3</v>
      </c>
      <c r="AX291" s="38">
        <v>0.4020972725373973</v>
      </c>
      <c r="AY291" s="38">
        <v>0.49568229778101075</v>
      </c>
      <c r="AZ291" s="38">
        <v>1.752288490208647E-2</v>
      </c>
      <c r="BA291" s="38">
        <v>7.2381830360036592E-2</v>
      </c>
      <c r="BB291" s="38">
        <v>6.6980201228690577E-3</v>
      </c>
      <c r="BC291" s="31">
        <v>8719.5915999999997</v>
      </c>
      <c r="BD291" s="50">
        <v>2.207901571903895</v>
      </c>
      <c r="BE291" s="50">
        <v>2.2599999999999998</v>
      </c>
      <c r="BF291" s="50">
        <v>5.2098428096104765E-2</v>
      </c>
      <c r="BG291" s="8"/>
      <c r="BH291" s="58">
        <v>1998</v>
      </c>
      <c r="BI291" s="58">
        <v>1938</v>
      </c>
      <c r="BJ291" s="58">
        <v>2058</v>
      </c>
      <c r="BK291" s="28">
        <v>0</v>
      </c>
      <c r="BL291" s="28">
        <v>119.27020413220581</v>
      </c>
      <c r="BM291" s="40">
        <v>130</v>
      </c>
      <c r="BN291" s="28">
        <v>86.018647585416474</v>
      </c>
      <c r="BO291" s="28">
        <v>88.2</v>
      </c>
    </row>
    <row r="292" spans="1:67" x14ac:dyDescent="0.2">
      <c r="A292" s="29">
        <v>291</v>
      </c>
      <c r="B292" s="28">
        <v>88.870022185590528</v>
      </c>
      <c r="C292" s="65">
        <f t="shared" si="19"/>
        <v>0.88870022185590525</v>
      </c>
      <c r="D292" s="64">
        <v>62.6</v>
      </c>
      <c r="E292" s="27">
        <v>44099</v>
      </c>
      <c r="F292" s="28">
        <v>161366</v>
      </c>
      <c r="G292" s="29">
        <v>424</v>
      </c>
      <c r="H292" s="29">
        <v>61</v>
      </c>
      <c r="I292" s="3"/>
      <c r="J292" s="3"/>
      <c r="K292" s="3">
        <v>24</v>
      </c>
      <c r="L292" s="3">
        <f t="shared" si="17"/>
        <v>24</v>
      </c>
      <c r="M292" s="7">
        <f t="shared" si="20"/>
        <v>24</v>
      </c>
      <c r="N292" s="4"/>
      <c r="O292" s="5"/>
      <c r="P292" s="30">
        <v>42095</v>
      </c>
      <c r="Q292" s="48">
        <v>48995</v>
      </c>
      <c r="R292" s="48">
        <v>25093</v>
      </c>
      <c r="S292" s="71">
        <f t="shared" si="18"/>
        <v>18193</v>
      </c>
      <c r="T292" s="31">
        <v>-18193</v>
      </c>
      <c r="U292" s="73">
        <v>-112.74370065565236</v>
      </c>
      <c r="V292" s="62">
        <v>-130</v>
      </c>
      <c r="W292" s="8">
        <v>29</v>
      </c>
      <c r="X292" s="8">
        <v>11</v>
      </c>
      <c r="Y292" s="41">
        <v>40</v>
      </c>
      <c r="Z292" s="42">
        <v>0.24788369297125787</v>
      </c>
      <c r="AA292" s="8">
        <v>78</v>
      </c>
      <c r="AB292" s="32">
        <v>4.8337320129395286E-4</v>
      </c>
      <c r="AC292" s="43">
        <v>10702</v>
      </c>
      <c r="AD292" s="33">
        <v>6.2306057695106686E-2</v>
      </c>
      <c r="AE292" s="8"/>
      <c r="AF292" s="34">
        <v>161288</v>
      </c>
      <c r="AG292" s="35">
        <v>143406</v>
      </c>
      <c r="AH292" s="8">
        <v>963</v>
      </c>
      <c r="AI292" s="8">
        <v>59723</v>
      </c>
      <c r="AJ292" s="8">
        <v>69691</v>
      </c>
      <c r="AK292" s="8">
        <v>1969</v>
      </c>
      <c r="AL292" s="8">
        <v>9710</v>
      </c>
      <c r="AM292" s="8">
        <v>1350</v>
      </c>
      <c r="AN292" s="36">
        <v>0.88870022185590525</v>
      </c>
      <c r="AO292" s="37">
        <v>0.88200000000000001</v>
      </c>
      <c r="AP292" s="44">
        <v>6.7002218559052418E-3</v>
      </c>
      <c r="AQ292" s="45">
        <v>0.8823179736774508</v>
      </c>
      <c r="AR292" s="8">
        <v>62.6</v>
      </c>
      <c r="AS292" s="50">
        <v>66.5</v>
      </c>
      <c r="AT292" s="50">
        <v>-3.8999999999999986</v>
      </c>
      <c r="AU292" s="28">
        <v>132346</v>
      </c>
      <c r="AV292" s="38">
        <v>0.92287630921997688</v>
      </c>
      <c r="AW292" s="38">
        <v>6.7152002008284174E-3</v>
      </c>
      <c r="AX292" s="38">
        <v>0.41646095700319374</v>
      </c>
      <c r="AY292" s="38">
        <v>0.48596990363025255</v>
      </c>
      <c r="AZ292" s="38">
        <v>1.3730248385702132E-2</v>
      </c>
      <c r="BA292" s="38">
        <v>6.770985872278705E-2</v>
      </c>
      <c r="BB292" s="38">
        <v>9.4138320572360983E-3</v>
      </c>
      <c r="BC292" s="31">
        <v>8977.2155999999995</v>
      </c>
      <c r="BD292" s="50">
        <v>2.026574921515754</v>
      </c>
      <c r="BE292" s="50">
        <v>2.2599999999999998</v>
      </c>
      <c r="BF292" s="50">
        <v>0.23342507848424576</v>
      </c>
      <c r="BG292" s="8"/>
      <c r="BH292" s="58">
        <v>1998</v>
      </c>
      <c r="BI292" s="58">
        <v>1938</v>
      </c>
      <c r="BJ292" s="58">
        <v>2058</v>
      </c>
      <c r="BK292" s="28">
        <v>0</v>
      </c>
      <c r="BL292" s="28">
        <v>112.74370065565236</v>
      </c>
      <c r="BM292" s="40">
        <v>130</v>
      </c>
      <c r="BN292" s="28">
        <v>88.870022185590528</v>
      </c>
      <c r="BO292" s="28">
        <v>88.2</v>
      </c>
    </row>
    <row r="293" spans="1:67" x14ac:dyDescent="0.2">
      <c r="A293" s="29">
        <v>292</v>
      </c>
      <c r="B293" s="28">
        <v>88.226650463766674</v>
      </c>
      <c r="C293" s="65">
        <f t="shared" si="19"/>
        <v>0.88226650463766676</v>
      </c>
      <c r="D293" s="64">
        <v>62.6</v>
      </c>
      <c r="E293" s="39">
        <v>44100</v>
      </c>
      <c r="F293" s="28">
        <v>161288</v>
      </c>
      <c r="G293" s="29">
        <v>425</v>
      </c>
      <c r="H293" s="29">
        <v>61</v>
      </c>
      <c r="I293" s="3"/>
      <c r="J293" s="3"/>
      <c r="K293" s="3">
        <v>23.4</v>
      </c>
      <c r="L293" s="3">
        <f t="shared" si="17"/>
        <v>23.4</v>
      </c>
      <c r="M293" s="7">
        <f t="shared" si="20"/>
        <v>23.4</v>
      </c>
      <c r="N293" s="4"/>
      <c r="O293" s="5"/>
      <c r="P293" s="30">
        <v>48995</v>
      </c>
      <c r="Q293" s="48">
        <v>30915</v>
      </c>
      <c r="R293" s="48"/>
      <c r="S293" s="71">
        <f t="shared" si="18"/>
        <v>18080</v>
      </c>
      <c r="T293" s="31">
        <v>-18080</v>
      </c>
      <c r="U293" s="73">
        <v>-112.09761420564456</v>
      </c>
      <c r="V293" s="62">
        <v>-130</v>
      </c>
      <c r="W293" s="8">
        <v>29</v>
      </c>
      <c r="X293" s="8">
        <v>10</v>
      </c>
      <c r="Y293" s="41">
        <v>39</v>
      </c>
      <c r="Z293" s="42">
        <v>0.24180348197014037</v>
      </c>
      <c r="AA293" s="8">
        <v>78</v>
      </c>
      <c r="AB293" s="32">
        <v>4.8360696394028076E-4</v>
      </c>
      <c r="AC293" s="43">
        <v>10780</v>
      </c>
      <c r="AD293" s="33">
        <v>6.2760166506564199E-2</v>
      </c>
      <c r="AE293" s="8"/>
      <c r="AF293" s="34">
        <v>161210</v>
      </c>
      <c r="AG293" s="35">
        <v>142299</v>
      </c>
      <c r="AH293" s="8">
        <v>1190</v>
      </c>
      <c r="AI293" s="8">
        <v>59838</v>
      </c>
      <c r="AJ293" s="8">
        <v>68058</v>
      </c>
      <c r="AK293" s="8">
        <v>2183</v>
      </c>
      <c r="AL293" s="8">
        <v>9710</v>
      </c>
      <c r="AM293" s="8">
        <v>1320</v>
      </c>
      <c r="AN293" s="36">
        <v>0.88226650463766676</v>
      </c>
      <c r="AO293" s="37">
        <v>0.88200000000000001</v>
      </c>
      <c r="AP293" s="44">
        <v>2.6650463766675347E-4</v>
      </c>
      <c r="AQ293" s="45">
        <v>0.88142735777091985</v>
      </c>
      <c r="AR293" s="8">
        <v>62.6</v>
      </c>
      <c r="AS293" s="50">
        <v>66.5</v>
      </c>
      <c r="AT293" s="50">
        <v>-3.8999999999999986</v>
      </c>
      <c r="AU293" s="28">
        <v>131269</v>
      </c>
      <c r="AV293" s="38">
        <v>0.9224871573236636</v>
      </c>
      <c r="AW293" s="38">
        <v>8.3626729632674864E-3</v>
      </c>
      <c r="AX293" s="38">
        <v>0.42050892838319315</v>
      </c>
      <c r="AY293" s="38">
        <v>0.47827461893618367</v>
      </c>
      <c r="AZ293" s="38">
        <v>1.5340937041019262E-2</v>
      </c>
      <c r="BA293" s="38">
        <v>6.8236600397754019E-2</v>
      </c>
      <c r="BB293" s="38">
        <v>9.2762422785824215E-3</v>
      </c>
      <c r="BC293" s="31">
        <v>8907.9174000000003</v>
      </c>
      <c r="BD293" s="50">
        <v>2.02965510210052</v>
      </c>
      <c r="BE293" s="50">
        <v>2.2599999999999998</v>
      </c>
      <c r="BF293" s="50">
        <v>0.23034489789947976</v>
      </c>
      <c r="BG293" s="8"/>
      <c r="BH293" s="58">
        <v>1998</v>
      </c>
      <c r="BI293" s="58">
        <v>1938</v>
      </c>
      <c r="BJ293" s="58">
        <v>2058</v>
      </c>
      <c r="BK293" s="28">
        <v>0</v>
      </c>
      <c r="BL293" s="28">
        <v>112.09761420564456</v>
      </c>
      <c r="BM293" s="40">
        <v>130</v>
      </c>
      <c r="BN293" s="28">
        <v>88.226650463766674</v>
      </c>
      <c r="BO293" s="28">
        <v>88.2</v>
      </c>
    </row>
    <row r="294" spans="1:67" x14ac:dyDescent="0.2">
      <c r="A294" s="29">
        <v>293</v>
      </c>
      <c r="B294" s="28">
        <v>86.643508467216677</v>
      </c>
      <c r="C294" s="65">
        <f t="shared" si="19"/>
        <v>0.86643508467216679</v>
      </c>
      <c r="D294" s="64">
        <v>62.3</v>
      </c>
      <c r="E294" s="27">
        <v>44101</v>
      </c>
      <c r="F294" s="28">
        <v>161210</v>
      </c>
      <c r="G294" s="29">
        <v>426</v>
      </c>
      <c r="H294" s="29">
        <v>61</v>
      </c>
      <c r="I294" s="3"/>
      <c r="J294" s="3"/>
      <c r="K294" s="3">
        <v>23.3</v>
      </c>
      <c r="L294" s="3">
        <f t="shared" si="17"/>
        <v>23.3</v>
      </c>
      <c r="M294" s="7">
        <f t="shared" si="20"/>
        <v>23.3</v>
      </c>
      <c r="N294" s="4"/>
      <c r="O294" s="5"/>
      <c r="P294" s="30">
        <v>30915</v>
      </c>
      <c r="Q294" s="48">
        <v>12585</v>
      </c>
      <c r="R294" s="48"/>
      <c r="S294" s="71">
        <f t="shared" si="18"/>
        <v>18330</v>
      </c>
      <c r="T294" s="31">
        <v>-18330</v>
      </c>
      <c r="U294" s="73">
        <v>-113.70262390670553</v>
      </c>
      <c r="V294" s="62">
        <v>-130</v>
      </c>
      <c r="W294" s="8">
        <v>29</v>
      </c>
      <c r="X294" s="8">
        <v>10</v>
      </c>
      <c r="Y294" s="41">
        <v>39</v>
      </c>
      <c r="Z294" s="42">
        <v>0.24192047639724584</v>
      </c>
      <c r="AA294" s="8">
        <v>82</v>
      </c>
      <c r="AB294" s="32">
        <v>5.0865330934805528E-4</v>
      </c>
      <c r="AC294" s="43">
        <v>10862</v>
      </c>
      <c r="AD294" s="33">
        <v>6.3237562949378517E-2</v>
      </c>
      <c r="AE294" s="8"/>
      <c r="AF294" s="34">
        <v>161128</v>
      </c>
      <c r="AG294" s="35">
        <v>139678</v>
      </c>
      <c r="AH294" s="8">
        <v>1142</v>
      </c>
      <c r="AI294" s="8">
        <v>61518</v>
      </c>
      <c r="AJ294" s="8">
        <v>64445</v>
      </c>
      <c r="AK294" s="8">
        <v>2143</v>
      </c>
      <c r="AL294" s="8">
        <v>9350</v>
      </c>
      <c r="AM294" s="8">
        <v>1080</v>
      </c>
      <c r="AN294" s="36">
        <v>0.86643508467216679</v>
      </c>
      <c r="AO294" s="37">
        <v>0.88200000000000001</v>
      </c>
      <c r="AP294" s="44">
        <v>-1.5564915327833218E-2</v>
      </c>
      <c r="AQ294" s="45">
        <v>0.87922125083390212</v>
      </c>
      <c r="AR294" s="8">
        <v>62.3</v>
      </c>
      <c r="AS294" s="50">
        <v>66.5</v>
      </c>
      <c r="AT294" s="50">
        <v>-4.2000000000000028</v>
      </c>
      <c r="AU294" s="28">
        <v>129248</v>
      </c>
      <c r="AV294" s="38">
        <v>0.92532825498646887</v>
      </c>
      <c r="AW294" s="38">
        <v>8.175947536476753E-3</v>
      </c>
      <c r="AX294" s="38">
        <v>0.44042726843167856</v>
      </c>
      <c r="AY294" s="38">
        <v>0.46138260857114222</v>
      </c>
      <c r="AZ294" s="38">
        <v>1.5342430447171351E-2</v>
      </c>
      <c r="BA294" s="38">
        <v>6.6939675539455026E-2</v>
      </c>
      <c r="BB294" s="38">
        <v>7.7320694740760894E-3</v>
      </c>
      <c r="BC294" s="31">
        <v>8701.9394000000011</v>
      </c>
      <c r="BD294" s="50">
        <v>2.1064269879884474</v>
      </c>
      <c r="BE294" s="50">
        <v>2.2599999999999998</v>
      </c>
      <c r="BF294" s="50">
        <v>0.15357301201155238</v>
      </c>
      <c r="BG294" s="8"/>
      <c r="BH294" s="58">
        <v>1998</v>
      </c>
      <c r="BI294" s="58">
        <v>1938</v>
      </c>
      <c r="BJ294" s="58">
        <v>2058</v>
      </c>
      <c r="BK294" s="28">
        <v>0</v>
      </c>
      <c r="BL294" s="28">
        <v>113.70262390670553</v>
      </c>
      <c r="BM294" s="40">
        <v>130</v>
      </c>
      <c r="BN294" s="28">
        <v>86.643508467216677</v>
      </c>
      <c r="BO294" s="28">
        <v>88.2</v>
      </c>
    </row>
    <row r="295" spans="1:67" x14ac:dyDescent="0.2">
      <c r="A295" s="29">
        <v>294</v>
      </c>
      <c r="B295" s="28">
        <v>88.862891614120457</v>
      </c>
      <c r="C295" s="65">
        <f t="shared" si="19"/>
        <v>0.88862891614120454</v>
      </c>
      <c r="D295" s="64">
        <v>62.5</v>
      </c>
      <c r="E295" s="39">
        <v>44102</v>
      </c>
      <c r="F295" s="28">
        <v>161128</v>
      </c>
      <c r="G295" s="29">
        <v>427</v>
      </c>
      <c r="H295" s="29">
        <v>61</v>
      </c>
      <c r="I295" s="3"/>
      <c r="J295" s="3"/>
      <c r="K295" s="3">
        <v>22.8</v>
      </c>
      <c r="L295" s="3">
        <f t="shared" si="17"/>
        <v>22.8</v>
      </c>
      <c r="M295" s="7">
        <f t="shared" si="20"/>
        <v>22.8</v>
      </c>
      <c r="N295" s="4"/>
      <c r="O295" s="5"/>
      <c r="P295" s="30">
        <v>12585</v>
      </c>
      <c r="Q295" s="48">
        <v>17775</v>
      </c>
      <c r="R295" s="48">
        <v>24094</v>
      </c>
      <c r="S295" s="71">
        <f t="shared" si="18"/>
        <v>18904</v>
      </c>
      <c r="T295" s="31">
        <v>-18904</v>
      </c>
      <c r="U295" s="73">
        <v>-117.32287374013208</v>
      </c>
      <c r="V295" s="62">
        <v>-130</v>
      </c>
      <c r="W295" s="8">
        <v>29</v>
      </c>
      <c r="X295" s="8">
        <v>10</v>
      </c>
      <c r="Y295" s="41">
        <v>39</v>
      </c>
      <c r="Z295" s="42">
        <v>0.24204359267166475</v>
      </c>
      <c r="AA295" s="8">
        <v>81</v>
      </c>
      <c r="AB295" s="32">
        <v>5.0270592324114986E-4</v>
      </c>
      <c r="AC295" s="43">
        <v>10943</v>
      </c>
      <c r="AD295" s="33">
        <v>6.3709137484353626E-2</v>
      </c>
      <c r="AE295" s="8"/>
      <c r="AF295" s="34">
        <v>161047</v>
      </c>
      <c r="AG295" s="35">
        <v>143183</v>
      </c>
      <c r="AH295" s="8">
        <v>972</v>
      </c>
      <c r="AI295" s="8">
        <v>55660</v>
      </c>
      <c r="AJ295" s="8">
        <v>73398</v>
      </c>
      <c r="AK295" s="8">
        <v>2263</v>
      </c>
      <c r="AL295" s="8">
        <v>9840</v>
      </c>
      <c r="AM295" s="8">
        <v>1050</v>
      </c>
      <c r="AN295" s="36">
        <v>0.88862891614120454</v>
      </c>
      <c r="AO295" s="37">
        <v>0.88200000000000001</v>
      </c>
      <c r="AP295" s="44">
        <v>6.6289161412045328E-3</v>
      </c>
      <c r="AQ295" s="45">
        <v>0.87974987592639997</v>
      </c>
      <c r="AR295" s="8">
        <v>62.5</v>
      </c>
      <c r="AS295" s="50">
        <v>66.5</v>
      </c>
      <c r="AT295" s="50">
        <v>-4</v>
      </c>
      <c r="AU295" s="28">
        <v>132293</v>
      </c>
      <c r="AV295" s="38">
        <v>0.92394348491091816</v>
      </c>
      <c r="AW295" s="38">
        <v>6.7885153963808554E-3</v>
      </c>
      <c r="AX295" s="38">
        <v>0.38873329934419587</v>
      </c>
      <c r="AY295" s="38">
        <v>0.51261672125880864</v>
      </c>
      <c r="AZ295" s="38">
        <v>1.5804948911532793E-2</v>
      </c>
      <c r="BA295" s="38">
        <v>6.8723242284349395E-2</v>
      </c>
      <c r="BB295" s="38">
        <v>7.3332728047324058E-3</v>
      </c>
      <c r="BC295" s="31">
        <v>8948.9375</v>
      </c>
      <c r="BD295" s="50">
        <v>2.1124295482005544</v>
      </c>
      <c r="BE295" s="50">
        <v>2.2599999999999998</v>
      </c>
      <c r="BF295" s="50">
        <v>0.14757045179944539</v>
      </c>
      <c r="BG295" s="8"/>
      <c r="BH295" s="58">
        <v>1998</v>
      </c>
      <c r="BI295" s="58">
        <v>1938</v>
      </c>
      <c r="BJ295" s="58">
        <v>2058</v>
      </c>
      <c r="BK295" s="28">
        <v>0</v>
      </c>
      <c r="BL295" s="28">
        <v>117.32287374013208</v>
      </c>
      <c r="BM295" s="40">
        <v>130</v>
      </c>
      <c r="BN295" s="28">
        <v>88.862891614120457</v>
      </c>
      <c r="BO295" s="28">
        <v>88.2</v>
      </c>
    </row>
    <row r="296" spans="1:67" x14ac:dyDescent="0.2">
      <c r="A296" s="29">
        <v>295</v>
      </c>
      <c r="B296" s="28">
        <v>85.815196805901365</v>
      </c>
      <c r="C296" s="65">
        <f t="shared" si="19"/>
        <v>0.85815196805901361</v>
      </c>
      <c r="D296" s="64">
        <v>62.8</v>
      </c>
      <c r="E296" s="27">
        <v>44103</v>
      </c>
      <c r="F296" s="28">
        <v>161047</v>
      </c>
      <c r="G296" s="29">
        <v>428</v>
      </c>
      <c r="H296" s="29">
        <v>62</v>
      </c>
      <c r="I296" s="3"/>
      <c r="J296" s="3"/>
      <c r="K296" s="3">
        <v>23.2</v>
      </c>
      <c r="L296" s="3">
        <f t="shared" si="17"/>
        <v>23.2</v>
      </c>
      <c r="M296" s="7">
        <f t="shared" si="20"/>
        <v>23.2</v>
      </c>
      <c r="N296" s="4"/>
      <c r="O296" s="5"/>
      <c r="P296" s="30">
        <v>17775</v>
      </c>
      <c r="Q296" s="48">
        <v>30905</v>
      </c>
      <c r="R296" s="48">
        <v>32105</v>
      </c>
      <c r="S296" s="71">
        <f t="shared" si="18"/>
        <v>18975</v>
      </c>
      <c r="T296" s="31">
        <v>-18975</v>
      </c>
      <c r="U296" s="73">
        <v>-117.8227473967227</v>
      </c>
      <c r="V296" s="62">
        <v>-130</v>
      </c>
      <c r="W296" s="8">
        <v>30</v>
      </c>
      <c r="X296" s="8">
        <v>10</v>
      </c>
      <c r="Y296" s="41">
        <v>40</v>
      </c>
      <c r="Z296" s="42">
        <v>0.24837469806950768</v>
      </c>
      <c r="AA296" s="8">
        <v>71</v>
      </c>
      <c r="AB296" s="32">
        <v>4.4086508907337609E-4</v>
      </c>
      <c r="AC296" s="43">
        <v>11014</v>
      </c>
      <c r="AD296" s="33">
        <v>6.4122492940936748E-2</v>
      </c>
      <c r="AE296" s="8"/>
      <c r="AF296" s="34">
        <v>160976</v>
      </c>
      <c r="AG296" s="35">
        <v>138202.79999999999</v>
      </c>
      <c r="AH296" s="8">
        <v>793</v>
      </c>
      <c r="AI296" s="8">
        <v>46546</v>
      </c>
      <c r="AJ296" s="8">
        <v>81201</v>
      </c>
      <c r="AK296" s="8">
        <v>62.8</v>
      </c>
      <c r="AL296" s="8">
        <v>8640</v>
      </c>
      <c r="AM296" s="8">
        <v>960</v>
      </c>
      <c r="AN296" s="36">
        <v>0.85815196805901373</v>
      </c>
      <c r="AO296" s="37">
        <v>0.878</v>
      </c>
      <c r="AP296" s="44">
        <v>-1.9848031940986277E-2</v>
      </c>
      <c r="AQ296" s="45">
        <v>0.87730366669970372</v>
      </c>
      <c r="AR296" s="8">
        <v>62.8</v>
      </c>
      <c r="AS296" s="50">
        <v>66.599999999999994</v>
      </c>
      <c r="AT296" s="50">
        <v>-3.7999999999999972</v>
      </c>
      <c r="AU296" s="28">
        <v>128602.8</v>
      </c>
      <c r="AV296" s="38">
        <v>0.9305368632184009</v>
      </c>
      <c r="AW296" s="38">
        <v>5.7379445278966856E-3</v>
      </c>
      <c r="AX296" s="38">
        <v>0.33679491298294972</v>
      </c>
      <c r="AY296" s="38">
        <v>0.5875496010211082</v>
      </c>
      <c r="AZ296" s="38">
        <v>4.5440468644629488E-4</v>
      </c>
      <c r="BA296" s="38">
        <v>6.2516823103439298E-2</v>
      </c>
      <c r="BB296" s="38">
        <v>6.9463136781599223E-3</v>
      </c>
      <c r="BC296" s="31">
        <v>8679.1358399999972</v>
      </c>
      <c r="BD296" s="50">
        <v>2.186277568389805</v>
      </c>
      <c r="BE296" s="50">
        <v>2.2599999999999998</v>
      </c>
      <c r="BF296" s="50">
        <v>7.3722431610194761E-2</v>
      </c>
      <c r="BG296" s="8"/>
      <c r="BH296" s="58">
        <v>2000</v>
      </c>
      <c r="BI296" s="58">
        <v>1940</v>
      </c>
      <c r="BJ296" s="58">
        <v>2060</v>
      </c>
      <c r="BK296" s="28">
        <v>0</v>
      </c>
      <c r="BL296" s="28">
        <v>117.8227473967227</v>
      </c>
      <c r="BM296" s="40">
        <v>130</v>
      </c>
      <c r="BN296" s="28">
        <v>85.815196805901365</v>
      </c>
      <c r="BO296" s="28">
        <v>87.8</v>
      </c>
    </row>
    <row r="297" spans="1:67" x14ac:dyDescent="0.2">
      <c r="A297" s="29">
        <v>296</v>
      </c>
      <c r="B297" s="28">
        <v>87.683878342113104</v>
      </c>
      <c r="C297" s="65">
        <f t="shared" si="19"/>
        <v>0.87683878342113108</v>
      </c>
      <c r="D297" s="64">
        <v>62.1</v>
      </c>
      <c r="E297" s="39">
        <v>44104</v>
      </c>
      <c r="F297" s="28">
        <v>160976</v>
      </c>
      <c r="G297" s="29">
        <v>429</v>
      </c>
      <c r="H297" s="29">
        <v>62</v>
      </c>
      <c r="I297" s="3"/>
      <c r="J297" s="3"/>
      <c r="K297" s="3">
        <v>22.9</v>
      </c>
      <c r="L297" s="3">
        <f t="shared" si="17"/>
        <v>22.9</v>
      </c>
      <c r="M297" s="7">
        <f t="shared" si="20"/>
        <v>22.9</v>
      </c>
      <c r="N297" s="4"/>
      <c r="O297" s="5"/>
      <c r="P297" s="30">
        <v>30905</v>
      </c>
      <c r="Q297" s="48">
        <v>44665</v>
      </c>
      <c r="R297" s="48">
        <v>32124</v>
      </c>
      <c r="S297" s="71">
        <f t="shared" si="18"/>
        <v>18364</v>
      </c>
      <c r="T297" s="31">
        <v>-18364</v>
      </c>
      <c r="U297" s="73">
        <v>-114.07911738395786</v>
      </c>
      <c r="V297" s="62">
        <v>-130</v>
      </c>
      <c r="W297" s="8">
        <v>31</v>
      </c>
      <c r="X297" s="8">
        <v>10</v>
      </c>
      <c r="Y297" s="41">
        <v>41</v>
      </c>
      <c r="Z297" s="42">
        <v>0.2546963522512673</v>
      </c>
      <c r="AA297" s="8">
        <v>88</v>
      </c>
      <c r="AB297" s="32">
        <v>5.4666534141735413E-4</v>
      </c>
      <c r="AC297" s="43">
        <v>11102</v>
      </c>
      <c r="AD297" s="33">
        <v>6.4634820830786255E-2</v>
      </c>
      <c r="AE297" s="8"/>
      <c r="AF297" s="34">
        <v>160888</v>
      </c>
      <c r="AG297" s="35">
        <v>141150</v>
      </c>
      <c r="AH297" s="8">
        <v>2725</v>
      </c>
      <c r="AI297" s="8">
        <v>52908</v>
      </c>
      <c r="AJ297" s="8">
        <v>75283</v>
      </c>
      <c r="AK297" s="8">
        <v>1444</v>
      </c>
      <c r="AL297" s="8">
        <v>7650</v>
      </c>
      <c r="AM297" s="8">
        <v>1140</v>
      </c>
      <c r="AN297" s="36">
        <v>0.87683878342113108</v>
      </c>
      <c r="AO297" s="37">
        <v>0.878</v>
      </c>
      <c r="AP297" s="44">
        <v>-1.1612165788689177E-3</v>
      </c>
      <c r="AQ297" s="45">
        <v>0.87445827923446462</v>
      </c>
      <c r="AR297" s="8">
        <v>62.1</v>
      </c>
      <c r="AS297" s="50">
        <v>66.599999999999994</v>
      </c>
      <c r="AT297" s="50">
        <v>-4.4999999999999929</v>
      </c>
      <c r="AU297" s="28">
        <v>132360</v>
      </c>
      <c r="AV297" s="38">
        <v>0.93772582359192347</v>
      </c>
      <c r="AW297" s="38">
        <v>1.930570315267446E-2</v>
      </c>
      <c r="AX297" s="38">
        <v>0.37483528161530288</v>
      </c>
      <c r="AY297" s="38">
        <v>0.53335458731845553</v>
      </c>
      <c r="AZ297" s="38">
        <v>1.0230251505490612E-2</v>
      </c>
      <c r="BA297" s="38">
        <v>5.4197662061636558E-2</v>
      </c>
      <c r="BB297" s="38">
        <v>8.0765143464399582E-3</v>
      </c>
      <c r="BC297" s="31">
        <v>8765.4150000000009</v>
      </c>
      <c r="BD297" s="50">
        <v>2.0950519741506817</v>
      </c>
      <c r="BE297" s="50">
        <v>2.2599999999999998</v>
      </c>
      <c r="BF297" s="50">
        <v>0.16494802584931811</v>
      </c>
      <c r="BG297" s="8"/>
      <c r="BH297" s="58">
        <v>2000</v>
      </c>
      <c r="BI297" s="58">
        <v>1940</v>
      </c>
      <c r="BJ297" s="58">
        <v>2060</v>
      </c>
      <c r="BK297" s="28">
        <v>0</v>
      </c>
      <c r="BL297" s="28">
        <v>114.07911738395786</v>
      </c>
      <c r="BM297" s="40">
        <v>130</v>
      </c>
      <c r="BN297" s="28">
        <v>87.683878342113104</v>
      </c>
      <c r="BO297" s="28">
        <v>87.8</v>
      </c>
    </row>
    <row r="298" spans="1:67" x14ac:dyDescent="0.2">
      <c r="A298" s="29">
        <v>297</v>
      </c>
      <c r="B298" s="28">
        <v>86.418502312167462</v>
      </c>
      <c r="C298" s="65">
        <f t="shared" si="19"/>
        <v>0.86418502312167467</v>
      </c>
      <c r="D298" s="64">
        <v>62.4</v>
      </c>
      <c r="E298" s="27">
        <v>44105</v>
      </c>
      <c r="F298" s="28">
        <v>160888</v>
      </c>
      <c r="G298" s="29">
        <v>430</v>
      </c>
      <c r="H298" s="29">
        <v>62</v>
      </c>
      <c r="I298" s="3"/>
      <c r="J298" s="3"/>
      <c r="K298" s="3">
        <v>23.4</v>
      </c>
      <c r="L298" s="3">
        <f t="shared" si="17"/>
        <v>23.4</v>
      </c>
      <c r="M298" s="7">
        <f t="shared" si="20"/>
        <v>23.4</v>
      </c>
      <c r="N298" s="7">
        <v>14</v>
      </c>
      <c r="O298" s="5"/>
      <c r="P298" s="30">
        <v>44665</v>
      </c>
      <c r="Q298" s="48">
        <v>50895</v>
      </c>
      <c r="R298" s="48">
        <v>24097</v>
      </c>
      <c r="S298" s="71">
        <f t="shared" si="18"/>
        <v>17867</v>
      </c>
      <c r="T298" s="31">
        <v>-17867</v>
      </c>
      <c r="U298" s="73">
        <v>-111.0524091293322</v>
      </c>
      <c r="V298" s="62">
        <v>-130</v>
      </c>
      <c r="W298" s="8">
        <v>31</v>
      </c>
      <c r="X298" s="8">
        <v>10</v>
      </c>
      <c r="Y298" s="41">
        <v>41</v>
      </c>
      <c r="Z298" s="42">
        <v>0.25483566207548108</v>
      </c>
      <c r="AA298" s="8">
        <v>76</v>
      </c>
      <c r="AB298" s="32">
        <v>4.7237830043259907E-4</v>
      </c>
      <c r="AC298" s="43">
        <v>11178</v>
      </c>
      <c r="AD298" s="33">
        <v>6.507728582656537E-2</v>
      </c>
      <c r="AE298" s="8"/>
      <c r="AF298" s="34">
        <v>160812</v>
      </c>
      <c r="AG298" s="35">
        <v>139037</v>
      </c>
      <c r="AH298" s="8">
        <v>1864</v>
      </c>
      <c r="AI298" s="8">
        <v>68241</v>
      </c>
      <c r="AJ298" s="8">
        <v>56668</v>
      </c>
      <c r="AK298" s="8">
        <v>1584</v>
      </c>
      <c r="AL298" s="8">
        <v>9480</v>
      </c>
      <c r="AM298" s="8">
        <v>1200</v>
      </c>
      <c r="AN298" s="36">
        <v>0.86418502312167467</v>
      </c>
      <c r="AO298" s="37">
        <v>0.878</v>
      </c>
      <c r="AP298" s="44">
        <v>-1.3814976878325336E-2</v>
      </c>
      <c r="AQ298" s="45">
        <v>0.87502950027268034</v>
      </c>
      <c r="AR298" s="8">
        <v>62.4</v>
      </c>
      <c r="AS298" s="50">
        <v>66.599999999999994</v>
      </c>
      <c r="AT298" s="50">
        <v>-4.1999999999999957</v>
      </c>
      <c r="AU298" s="28">
        <v>128357</v>
      </c>
      <c r="AV298" s="38">
        <v>0.92318591454073373</v>
      </c>
      <c r="AW298" s="38">
        <v>1.340650330487568E-2</v>
      </c>
      <c r="AX298" s="38">
        <v>0.49081179829829469</v>
      </c>
      <c r="AY298" s="38">
        <v>0.40757496206045873</v>
      </c>
      <c r="AZ298" s="38">
        <v>1.1392650877104655E-2</v>
      </c>
      <c r="BA298" s="38">
        <v>6.818328934024756E-2</v>
      </c>
      <c r="BB298" s="38">
        <v>8.6307961190186782E-3</v>
      </c>
      <c r="BC298" s="31">
        <v>8675.9087999999992</v>
      </c>
      <c r="BD298" s="50">
        <v>2.0593807993924513</v>
      </c>
      <c r="BE298" s="50">
        <v>2.2599999999999998</v>
      </c>
      <c r="BF298" s="50">
        <v>0.20061920060754845</v>
      </c>
      <c r="BG298" s="8"/>
      <c r="BH298" s="58">
        <v>2000</v>
      </c>
      <c r="BI298" s="58">
        <v>1940</v>
      </c>
      <c r="BJ298" s="58">
        <v>2060</v>
      </c>
      <c r="BK298" s="28">
        <v>0</v>
      </c>
      <c r="BL298" s="28">
        <v>111.0524091293322</v>
      </c>
      <c r="BM298" s="40">
        <v>130</v>
      </c>
      <c r="BN298" s="28">
        <v>86.418502312167462</v>
      </c>
      <c r="BO298" s="28">
        <v>87.8</v>
      </c>
    </row>
    <row r="299" spans="1:67" x14ac:dyDescent="0.2">
      <c r="A299" s="29">
        <v>298</v>
      </c>
      <c r="B299" s="28">
        <v>87.972290625077733</v>
      </c>
      <c r="C299" s="65">
        <f t="shared" si="19"/>
        <v>0.87972290625077731</v>
      </c>
      <c r="D299" s="64">
        <v>62.8</v>
      </c>
      <c r="E299" s="39">
        <v>44106</v>
      </c>
      <c r="F299" s="28">
        <v>160812</v>
      </c>
      <c r="G299" s="29">
        <v>431</v>
      </c>
      <c r="H299" s="29">
        <v>62</v>
      </c>
      <c r="I299" s="3"/>
      <c r="J299" s="3"/>
      <c r="K299" s="3">
        <v>23.7</v>
      </c>
      <c r="L299" s="3">
        <f t="shared" si="17"/>
        <v>23.7</v>
      </c>
      <c r="M299" s="7">
        <f t="shared" si="20"/>
        <v>23.7</v>
      </c>
      <c r="N299" s="7">
        <v>13</v>
      </c>
      <c r="O299" s="5"/>
      <c r="P299" s="30">
        <v>50895</v>
      </c>
      <c r="Q299" s="48">
        <v>49550</v>
      </c>
      <c r="R299" s="48">
        <v>16067</v>
      </c>
      <c r="S299" s="71">
        <f t="shared" si="18"/>
        <v>17412</v>
      </c>
      <c r="T299" s="31">
        <v>-17412</v>
      </c>
      <c r="U299" s="73">
        <v>-108.27550182822178</v>
      </c>
      <c r="V299" s="62">
        <v>-130</v>
      </c>
      <c r="W299" s="8">
        <v>31</v>
      </c>
      <c r="X299" s="8">
        <v>9</v>
      </c>
      <c r="Y299" s="41">
        <v>40</v>
      </c>
      <c r="Z299" s="42">
        <v>0.24873765639380147</v>
      </c>
      <c r="AA299" s="8">
        <v>84</v>
      </c>
      <c r="AB299" s="32">
        <v>5.2234907842698308E-4</v>
      </c>
      <c r="AC299" s="43">
        <v>11262</v>
      </c>
      <c r="AD299" s="33">
        <v>6.556632608505808E-2</v>
      </c>
      <c r="AE299" s="8"/>
      <c r="AF299" s="34">
        <v>160728</v>
      </c>
      <c r="AG299" s="35">
        <v>141470</v>
      </c>
      <c r="AH299" s="8">
        <v>574</v>
      </c>
      <c r="AI299" s="8">
        <v>67495</v>
      </c>
      <c r="AJ299" s="8">
        <v>60584</v>
      </c>
      <c r="AK299" s="8">
        <v>1577</v>
      </c>
      <c r="AL299" s="8">
        <v>10460</v>
      </c>
      <c r="AM299" s="8">
        <v>780</v>
      </c>
      <c r="AN299" s="36">
        <v>0.87972290625077731</v>
      </c>
      <c r="AO299" s="37">
        <v>0.878</v>
      </c>
      <c r="AP299" s="44">
        <v>1.7229062507773119E-3</v>
      </c>
      <c r="AQ299" s="45">
        <v>0.87374702661480497</v>
      </c>
      <c r="AR299" s="8">
        <v>62.8</v>
      </c>
      <c r="AS299" s="50">
        <v>66.599999999999994</v>
      </c>
      <c r="AT299" s="50">
        <v>-3.7999999999999972</v>
      </c>
      <c r="AU299" s="28">
        <v>130230</v>
      </c>
      <c r="AV299" s="38">
        <v>0.92054852618929806</v>
      </c>
      <c r="AW299" s="38">
        <v>4.0573973280554178E-3</v>
      </c>
      <c r="AX299" s="38">
        <v>0.47709761786951299</v>
      </c>
      <c r="AY299" s="38">
        <v>0.42824627129426734</v>
      </c>
      <c r="AZ299" s="38">
        <v>1.114723969746236E-2</v>
      </c>
      <c r="BA299" s="38">
        <v>7.3937937371880966E-2</v>
      </c>
      <c r="BB299" s="38">
        <v>5.5135364388209512E-3</v>
      </c>
      <c r="BC299" s="31">
        <v>8884.3160000000007</v>
      </c>
      <c r="BD299" s="50">
        <v>1.9598582490762371</v>
      </c>
      <c r="BE299" s="50">
        <v>2.2599999999999998</v>
      </c>
      <c r="BF299" s="50">
        <v>0.30014175092376272</v>
      </c>
      <c r="BG299" s="8"/>
      <c r="BH299" s="58">
        <v>2000</v>
      </c>
      <c r="BI299" s="58">
        <v>1940</v>
      </c>
      <c r="BJ299" s="58">
        <v>2060</v>
      </c>
      <c r="BK299" s="28">
        <v>0</v>
      </c>
      <c r="BL299" s="28">
        <v>108.27550182822178</v>
      </c>
      <c r="BM299" s="40">
        <v>130</v>
      </c>
      <c r="BN299" s="28">
        <v>87.972290625077733</v>
      </c>
      <c r="BO299" s="28">
        <v>87.8</v>
      </c>
    </row>
    <row r="300" spans="1:67" x14ac:dyDescent="0.2">
      <c r="A300" s="29">
        <v>299</v>
      </c>
      <c r="B300" s="28">
        <v>86.042879896471064</v>
      </c>
      <c r="C300" s="65">
        <f t="shared" si="19"/>
        <v>0.86042879896471058</v>
      </c>
      <c r="D300" s="64">
        <v>62.9</v>
      </c>
      <c r="E300" s="27">
        <v>44107</v>
      </c>
      <c r="F300" s="28">
        <v>160728</v>
      </c>
      <c r="G300" s="29">
        <v>432</v>
      </c>
      <c r="H300" s="29">
        <v>62</v>
      </c>
      <c r="I300" s="3"/>
      <c r="J300" s="3"/>
      <c r="K300" s="3">
        <v>23.6</v>
      </c>
      <c r="L300" s="3">
        <f t="shared" si="17"/>
        <v>23.6</v>
      </c>
      <c r="M300" s="7">
        <f t="shared" si="20"/>
        <v>23.6</v>
      </c>
      <c r="N300" s="7">
        <v>14</v>
      </c>
      <c r="O300" s="5"/>
      <c r="P300" s="30">
        <v>49550</v>
      </c>
      <c r="Q300" s="48">
        <v>32235</v>
      </c>
      <c r="R300" s="48"/>
      <c r="S300" s="71">
        <f t="shared" si="18"/>
        <v>17315</v>
      </c>
      <c r="T300" s="31">
        <v>-17315</v>
      </c>
      <c r="U300" s="73">
        <v>-107.72858493852969</v>
      </c>
      <c r="V300" s="62">
        <v>-130</v>
      </c>
      <c r="W300" s="8">
        <v>30</v>
      </c>
      <c r="X300" s="8">
        <v>9</v>
      </c>
      <c r="Y300" s="41">
        <v>39</v>
      </c>
      <c r="Z300" s="42">
        <v>0.24264596087800508</v>
      </c>
      <c r="AA300" s="8">
        <v>85</v>
      </c>
      <c r="AB300" s="32">
        <v>5.2884376088795982E-4</v>
      </c>
      <c r="AC300" s="43">
        <v>11347</v>
      </c>
      <c r="AD300" s="33">
        <v>6.6061188251389985E-2</v>
      </c>
      <c r="AE300" s="8"/>
      <c r="AF300" s="34">
        <v>160643</v>
      </c>
      <c r="AG300" s="35">
        <v>138295</v>
      </c>
      <c r="AH300" s="8">
        <v>519</v>
      </c>
      <c r="AI300" s="8">
        <v>65750</v>
      </c>
      <c r="AJ300" s="8">
        <v>59164</v>
      </c>
      <c r="AK300" s="8">
        <v>1382</v>
      </c>
      <c r="AL300" s="8">
        <v>10460</v>
      </c>
      <c r="AM300" s="8">
        <v>1020</v>
      </c>
      <c r="AN300" s="36">
        <v>0.86042879896471058</v>
      </c>
      <c r="AO300" s="37">
        <v>0.878</v>
      </c>
      <c r="AP300" s="44">
        <v>-1.7571201035289419E-2</v>
      </c>
      <c r="AQ300" s="45">
        <v>0.87062735437581118</v>
      </c>
      <c r="AR300" s="8">
        <v>62.9</v>
      </c>
      <c r="AS300" s="50">
        <v>66.599999999999994</v>
      </c>
      <c r="AT300" s="50">
        <v>-3.6999999999999957</v>
      </c>
      <c r="AU300" s="28">
        <v>126815</v>
      </c>
      <c r="AV300" s="38">
        <v>0.91698904515709168</v>
      </c>
      <c r="AW300" s="38">
        <v>3.7528471745182398E-3</v>
      </c>
      <c r="AX300" s="38">
        <v>0.47543295129975777</v>
      </c>
      <c r="AY300" s="38">
        <v>0.42781011605625657</v>
      </c>
      <c r="AZ300" s="38">
        <v>9.9931306265591668E-3</v>
      </c>
      <c r="BA300" s="38">
        <v>7.5635417043277059E-2</v>
      </c>
      <c r="BB300" s="38">
        <v>7.3755377996312229E-3</v>
      </c>
      <c r="BC300" s="31">
        <v>8698.7554999999993</v>
      </c>
      <c r="BD300" s="50">
        <v>1.9905146201660688</v>
      </c>
      <c r="BE300" s="50">
        <v>2.2599999999999998</v>
      </c>
      <c r="BF300" s="50">
        <v>0.26948537983393095</v>
      </c>
      <c r="BG300" s="8"/>
      <c r="BH300" s="58">
        <v>2000</v>
      </c>
      <c r="BI300" s="58">
        <v>1940</v>
      </c>
      <c r="BJ300" s="58">
        <v>2060</v>
      </c>
      <c r="BK300" s="28">
        <v>0</v>
      </c>
      <c r="BL300" s="28">
        <v>107.72858493852969</v>
      </c>
      <c r="BM300" s="40">
        <v>130</v>
      </c>
      <c r="BN300" s="28">
        <v>86.042879896471064</v>
      </c>
      <c r="BO300" s="28">
        <v>87.8</v>
      </c>
    </row>
    <row r="301" spans="1:67" x14ac:dyDescent="0.2">
      <c r="A301" s="29">
        <v>300</v>
      </c>
      <c r="B301" s="28">
        <v>89.562570420124118</v>
      </c>
      <c r="C301" s="65">
        <f t="shared" si="19"/>
        <v>0.89562570420124121</v>
      </c>
      <c r="D301" s="64">
        <v>62.7</v>
      </c>
      <c r="E301" s="39">
        <v>44108</v>
      </c>
      <c r="F301" s="28">
        <v>160643</v>
      </c>
      <c r="G301" s="29">
        <v>433</v>
      </c>
      <c r="H301" s="29">
        <v>62</v>
      </c>
      <c r="I301" s="3"/>
      <c r="J301" s="3"/>
      <c r="K301" s="3">
        <v>23.8</v>
      </c>
      <c r="L301" s="3">
        <f t="shared" si="17"/>
        <v>23.8</v>
      </c>
      <c r="M301" s="7">
        <f t="shared" si="20"/>
        <v>23.8</v>
      </c>
      <c r="N301" s="7">
        <v>18</v>
      </c>
      <c r="O301" s="5"/>
      <c r="P301" s="30">
        <v>32235</v>
      </c>
      <c r="Q301" s="48">
        <v>14470</v>
      </c>
      <c r="R301" s="48"/>
      <c r="S301" s="71">
        <f t="shared" si="18"/>
        <v>17765</v>
      </c>
      <c r="T301" s="31">
        <v>-17765</v>
      </c>
      <c r="U301" s="73">
        <v>-110.58682918023194</v>
      </c>
      <c r="V301" s="62">
        <v>-130</v>
      </c>
      <c r="W301" s="8">
        <v>30</v>
      </c>
      <c r="X301" s="8">
        <v>10</v>
      </c>
      <c r="Y301" s="41">
        <v>40</v>
      </c>
      <c r="Z301" s="42">
        <v>0.24899933392678175</v>
      </c>
      <c r="AA301" s="8">
        <v>78</v>
      </c>
      <c r="AB301" s="32">
        <v>4.8554870115722438E-4</v>
      </c>
      <c r="AC301" s="43">
        <v>11425</v>
      </c>
      <c r="AD301" s="33">
        <v>6.6515297062847492E-2</v>
      </c>
      <c r="AE301" s="8"/>
      <c r="AF301" s="34">
        <v>160565</v>
      </c>
      <c r="AG301" s="35">
        <v>143876</v>
      </c>
      <c r="AH301" s="8">
        <v>650</v>
      </c>
      <c r="AI301" s="8">
        <v>70196</v>
      </c>
      <c r="AJ301" s="8">
        <v>60086</v>
      </c>
      <c r="AK301" s="8">
        <v>1554</v>
      </c>
      <c r="AL301" s="8">
        <v>10460</v>
      </c>
      <c r="AM301" s="8">
        <v>930</v>
      </c>
      <c r="AN301" s="36">
        <v>0.89562570420124121</v>
      </c>
      <c r="AO301" s="37">
        <v>0.878</v>
      </c>
      <c r="AP301" s="44">
        <v>1.762570420124121E-2</v>
      </c>
      <c r="AQ301" s="45">
        <v>0.87479744287996464</v>
      </c>
      <c r="AR301" s="8">
        <v>62.7</v>
      </c>
      <c r="AS301" s="50">
        <v>66.599999999999994</v>
      </c>
      <c r="AT301" s="50">
        <v>-3.8999999999999915</v>
      </c>
      <c r="AU301" s="28">
        <v>132486</v>
      </c>
      <c r="AV301" s="38">
        <v>0.92083460757874835</v>
      </c>
      <c r="AW301" s="38">
        <v>4.5177791987544829E-3</v>
      </c>
      <c r="AX301" s="38">
        <v>0.48789235174733797</v>
      </c>
      <c r="AY301" s="38">
        <v>0.41762350913286439</v>
      </c>
      <c r="AZ301" s="38">
        <v>1.0800967499791488E-2</v>
      </c>
      <c r="BA301" s="38">
        <v>7.2701492952264454E-2</v>
      </c>
      <c r="BB301" s="38">
        <v>6.4638994689871837E-3</v>
      </c>
      <c r="BC301" s="31">
        <v>9021.0252000000019</v>
      </c>
      <c r="BD301" s="50">
        <v>1.9692883686878511</v>
      </c>
      <c r="BE301" s="50">
        <v>2.2599999999999998</v>
      </c>
      <c r="BF301" s="50">
        <v>0.29071163131214872</v>
      </c>
      <c r="BG301" s="8"/>
      <c r="BH301" s="58">
        <v>2000</v>
      </c>
      <c r="BI301" s="58">
        <v>1940</v>
      </c>
      <c r="BJ301" s="58">
        <v>2060</v>
      </c>
      <c r="BK301" s="28">
        <v>0</v>
      </c>
      <c r="BL301" s="28">
        <v>110.58682918023194</v>
      </c>
      <c r="BM301" s="40">
        <v>130</v>
      </c>
      <c r="BN301" s="28">
        <v>89.562570420124118</v>
      </c>
      <c r="BO301" s="28">
        <v>87.8</v>
      </c>
    </row>
    <row r="302" spans="1:67" x14ac:dyDescent="0.2">
      <c r="A302" s="29">
        <v>301</v>
      </c>
      <c r="B302" s="28">
        <v>85.749696384641737</v>
      </c>
      <c r="C302" s="65">
        <f t="shared" si="19"/>
        <v>0.85749696384641738</v>
      </c>
      <c r="D302" s="64">
        <v>62.8</v>
      </c>
      <c r="E302" s="27">
        <v>44109</v>
      </c>
      <c r="F302" s="28">
        <v>160565</v>
      </c>
      <c r="G302" s="29">
        <v>434</v>
      </c>
      <c r="H302" s="29">
        <v>62</v>
      </c>
      <c r="I302" s="3"/>
      <c r="J302" s="3"/>
      <c r="K302" s="3">
        <v>23.5</v>
      </c>
      <c r="L302" s="3">
        <f t="shared" si="17"/>
        <v>23.5</v>
      </c>
      <c r="M302" s="7">
        <f t="shared" si="20"/>
        <v>23.5</v>
      </c>
      <c r="N302" s="7">
        <v>16</v>
      </c>
      <c r="O302" s="5"/>
      <c r="P302" s="30">
        <v>14470</v>
      </c>
      <c r="Q302" s="48">
        <v>21115</v>
      </c>
      <c r="R302" s="48">
        <v>24095</v>
      </c>
      <c r="S302" s="71">
        <f t="shared" si="18"/>
        <v>17450</v>
      </c>
      <c r="T302" s="31">
        <v>-17450</v>
      </c>
      <c r="U302" s="73">
        <v>-108.67872824089933</v>
      </c>
      <c r="V302" s="62">
        <v>-130</v>
      </c>
      <c r="W302" s="8">
        <v>30</v>
      </c>
      <c r="X302" s="8">
        <v>9</v>
      </c>
      <c r="Y302" s="41">
        <v>39</v>
      </c>
      <c r="Z302" s="42">
        <v>0.24289228661289822</v>
      </c>
      <c r="AA302" s="8">
        <v>87</v>
      </c>
      <c r="AB302" s="32">
        <v>5.4183663936723447E-4</v>
      </c>
      <c r="AC302" s="43">
        <v>11512</v>
      </c>
      <c r="AD302" s="33">
        <v>6.7021803044857803E-2</v>
      </c>
      <c r="AE302" s="8"/>
      <c r="AF302" s="34">
        <v>160478</v>
      </c>
      <c r="AG302" s="35">
        <v>137684</v>
      </c>
      <c r="AH302" s="8">
        <v>539</v>
      </c>
      <c r="AI302" s="8">
        <v>46025</v>
      </c>
      <c r="AJ302" s="8">
        <v>79556</v>
      </c>
      <c r="AK302" s="8">
        <v>1484</v>
      </c>
      <c r="AL302" s="8">
        <v>9030</v>
      </c>
      <c r="AM302" s="8">
        <v>1050</v>
      </c>
      <c r="AN302" s="36">
        <v>0.85749696384641738</v>
      </c>
      <c r="AO302" s="37">
        <v>0.878</v>
      </c>
      <c r="AP302" s="44">
        <v>-2.0503036153582621E-2</v>
      </c>
      <c r="AQ302" s="45">
        <v>0.87035002112356641</v>
      </c>
      <c r="AR302" s="8">
        <v>62.8</v>
      </c>
      <c r="AS302" s="50">
        <v>66.599999999999994</v>
      </c>
      <c r="AT302" s="50">
        <v>-3.7999999999999972</v>
      </c>
      <c r="AU302" s="28">
        <v>127604</v>
      </c>
      <c r="AV302" s="38">
        <v>0.92678887888207784</v>
      </c>
      <c r="AW302" s="38">
        <v>3.9147613375555617E-3</v>
      </c>
      <c r="AX302" s="38">
        <v>0.33427994538217948</v>
      </c>
      <c r="AY302" s="38">
        <v>0.57781586821998199</v>
      </c>
      <c r="AZ302" s="38">
        <v>1.0778303942360769E-2</v>
      </c>
      <c r="BA302" s="38">
        <v>6.5584962668138638E-2</v>
      </c>
      <c r="BB302" s="38">
        <v>7.626158449783562E-3</v>
      </c>
      <c r="BC302" s="31">
        <v>8646.5551999999989</v>
      </c>
      <c r="BD302" s="50">
        <v>2.0181447520279523</v>
      </c>
      <c r="BE302" s="50">
        <v>2.2599999999999998</v>
      </c>
      <c r="BF302" s="50">
        <v>0.24185524797204749</v>
      </c>
      <c r="BG302" s="8">
        <v>1972</v>
      </c>
      <c r="BH302" s="58">
        <v>2000</v>
      </c>
      <c r="BI302" s="58">
        <v>1940</v>
      </c>
      <c r="BJ302" s="58">
        <v>2060</v>
      </c>
      <c r="BK302" s="28">
        <v>-28</v>
      </c>
      <c r="BL302" s="28">
        <v>108.67872824089933</v>
      </c>
      <c r="BM302" s="40">
        <v>130</v>
      </c>
      <c r="BN302" s="28">
        <v>85.749696384641737</v>
      </c>
      <c r="BO302" s="28">
        <v>87.8</v>
      </c>
    </row>
    <row r="303" spans="1:67" x14ac:dyDescent="0.2">
      <c r="A303" s="29">
        <v>302</v>
      </c>
      <c r="B303" s="28">
        <v>86.776380563067832</v>
      </c>
      <c r="C303" s="65">
        <f t="shared" si="19"/>
        <v>0.86776380563067834</v>
      </c>
      <c r="D303" s="64">
        <v>62.8</v>
      </c>
      <c r="E303" s="39">
        <v>44110</v>
      </c>
      <c r="F303" s="28">
        <v>160478</v>
      </c>
      <c r="G303" s="29">
        <v>435</v>
      </c>
      <c r="H303" s="29">
        <v>63</v>
      </c>
      <c r="I303" s="3"/>
      <c r="J303" s="3"/>
      <c r="K303" s="3">
        <v>23.9</v>
      </c>
      <c r="L303" s="3">
        <f t="shared" si="17"/>
        <v>23.9</v>
      </c>
      <c r="M303" s="7">
        <f t="shared" si="20"/>
        <v>23.9</v>
      </c>
      <c r="N303" s="7">
        <v>14</v>
      </c>
      <c r="O303" s="5"/>
      <c r="P303" s="30">
        <v>21115</v>
      </c>
      <c r="Q303" s="48">
        <v>35875</v>
      </c>
      <c r="R303" s="48">
        <v>32117</v>
      </c>
      <c r="S303" s="71">
        <f t="shared" si="18"/>
        <v>17357</v>
      </c>
      <c r="T303" s="31">
        <v>-17357</v>
      </c>
      <c r="U303" s="73">
        <v>-108.15812759381348</v>
      </c>
      <c r="V303" s="62">
        <v>-130</v>
      </c>
      <c r="W303" s="8">
        <v>30</v>
      </c>
      <c r="X303" s="8">
        <v>10</v>
      </c>
      <c r="Y303" s="41">
        <v>40</v>
      </c>
      <c r="Z303" s="42">
        <v>0.24925534964294169</v>
      </c>
      <c r="AA303" s="8">
        <v>85</v>
      </c>
      <c r="AB303" s="32">
        <v>5.296676179912511E-4</v>
      </c>
      <c r="AC303" s="43">
        <v>11597</v>
      </c>
      <c r="AD303" s="33">
        <v>6.7516665211189708E-2</v>
      </c>
      <c r="AE303" s="8"/>
      <c r="AF303" s="34">
        <v>160393</v>
      </c>
      <c r="AG303" s="35">
        <v>139257</v>
      </c>
      <c r="AH303" s="8">
        <v>549</v>
      </c>
      <c r="AI303" s="8">
        <v>76766</v>
      </c>
      <c r="AJ303" s="8">
        <v>50472</v>
      </c>
      <c r="AK303" s="8">
        <v>1510</v>
      </c>
      <c r="AL303" s="8">
        <v>9210</v>
      </c>
      <c r="AM303" s="8">
        <v>750</v>
      </c>
      <c r="AN303" s="36">
        <v>0.86776380563067834</v>
      </c>
      <c r="AO303" s="37">
        <v>0.874</v>
      </c>
      <c r="AP303" s="44">
        <v>-6.236194369321657E-3</v>
      </c>
      <c r="AQ303" s="45">
        <v>0.87172314077666158</v>
      </c>
      <c r="AR303" s="8">
        <v>62.8</v>
      </c>
      <c r="AS303" s="50">
        <v>66.7</v>
      </c>
      <c r="AT303" s="50">
        <v>-3.9000000000000057</v>
      </c>
      <c r="AU303" s="28">
        <v>129297</v>
      </c>
      <c r="AV303" s="38">
        <v>0.92847756306684759</v>
      </c>
      <c r="AW303" s="38">
        <v>3.9423511923996641E-3</v>
      </c>
      <c r="AX303" s="38">
        <v>0.5512541559849774</v>
      </c>
      <c r="AY303" s="38">
        <v>0.3624377948684806</v>
      </c>
      <c r="AZ303" s="38">
        <v>1.0843261020989968E-2</v>
      </c>
      <c r="BA303" s="38">
        <v>6.6136711260475239E-2</v>
      </c>
      <c r="BB303" s="38">
        <v>5.3857256726771363E-3</v>
      </c>
      <c r="BC303" s="31">
        <v>8745.3395999999993</v>
      </c>
      <c r="BD303" s="50">
        <v>1.9847142356827403</v>
      </c>
      <c r="BE303" s="50">
        <v>2.2599999999999998</v>
      </c>
      <c r="BF303" s="50">
        <v>0.27528576431725948</v>
      </c>
      <c r="BG303" s="8"/>
      <c r="BH303" s="58">
        <v>2003</v>
      </c>
      <c r="BI303" s="58">
        <v>1943</v>
      </c>
      <c r="BJ303" s="58">
        <v>2063</v>
      </c>
      <c r="BK303" s="28">
        <v>0</v>
      </c>
      <c r="BL303" s="28">
        <v>108.15812759381348</v>
      </c>
      <c r="BM303" s="40">
        <v>130</v>
      </c>
      <c r="BN303" s="28">
        <v>86.776380563067832</v>
      </c>
      <c r="BO303" s="28">
        <v>87.4</v>
      </c>
    </row>
    <row r="304" spans="1:67" x14ac:dyDescent="0.2">
      <c r="A304" s="29">
        <v>303</v>
      </c>
      <c r="B304" s="28">
        <v>85.976320662373055</v>
      </c>
      <c r="C304" s="65">
        <f t="shared" si="19"/>
        <v>0.85976320662373051</v>
      </c>
      <c r="D304" s="64">
        <v>62.8</v>
      </c>
      <c r="E304" s="27">
        <v>44111</v>
      </c>
      <c r="F304" s="28">
        <v>160393</v>
      </c>
      <c r="G304" s="29">
        <v>436</v>
      </c>
      <c r="H304" s="29">
        <v>63</v>
      </c>
      <c r="I304" s="3"/>
      <c r="J304" s="3"/>
      <c r="K304" s="3">
        <v>24</v>
      </c>
      <c r="L304" s="3">
        <f t="shared" si="17"/>
        <v>24</v>
      </c>
      <c r="M304" s="7">
        <f t="shared" si="20"/>
        <v>24</v>
      </c>
      <c r="N304" s="7">
        <v>14</v>
      </c>
      <c r="O304" s="5"/>
      <c r="P304" s="30">
        <v>35875</v>
      </c>
      <c r="Q304" s="48">
        <v>50535</v>
      </c>
      <c r="R304" s="48">
        <v>32134</v>
      </c>
      <c r="S304" s="71">
        <f t="shared" si="18"/>
        <v>17474</v>
      </c>
      <c r="T304" s="31">
        <v>-17474</v>
      </c>
      <c r="U304" s="73">
        <v>-108.94490407935508</v>
      </c>
      <c r="V304" s="62">
        <v>-130</v>
      </c>
      <c r="W304" s="8">
        <v>29</v>
      </c>
      <c r="X304" s="8">
        <v>9</v>
      </c>
      <c r="Y304" s="41">
        <v>38</v>
      </c>
      <c r="Z304" s="42">
        <v>0.23691806999058562</v>
      </c>
      <c r="AA304" s="8">
        <v>78</v>
      </c>
      <c r="AB304" s="32">
        <v>4.8630551208593889E-4</v>
      </c>
      <c r="AC304" s="43">
        <v>11675</v>
      </c>
      <c r="AD304" s="33">
        <v>6.7970774022647215E-2</v>
      </c>
      <c r="AE304" s="8"/>
      <c r="AF304" s="34">
        <v>160315</v>
      </c>
      <c r="AG304" s="35">
        <v>137900</v>
      </c>
      <c r="AH304" s="8">
        <v>481</v>
      </c>
      <c r="AI304" s="8">
        <v>74402</v>
      </c>
      <c r="AJ304" s="8">
        <v>50758</v>
      </c>
      <c r="AK304" s="8">
        <v>1369</v>
      </c>
      <c r="AL304" s="8">
        <v>9990</v>
      </c>
      <c r="AM304" s="8">
        <v>900</v>
      </c>
      <c r="AN304" s="36">
        <v>0.85976320662373051</v>
      </c>
      <c r="AO304" s="37">
        <v>0.874</v>
      </c>
      <c r="AP304" s="44">
        <v>-1.4236793376269485E-2</v>
      </c>
      <c r="AQ304" s="45">
        <v>0.86928377266274726</v>
      </c>
      <c r="AR304" s="8">
        <v>62.8</v>
      </c>
      <c r="AS304" s="50">
        <v>66.7</v>
      </c>
      <c r="AT304" s="50">
        <v>-3.9000000000000057</v>
      </c>
      <c r="AU304" s="28">
        <v>127010</v>
      </c>
      <c r="AV304" s="38">
        <v>0.9210297316896302</v>
      </c>
      <c r="AW304" s="38">
        <v>3.4880348078317621E-3</v>
      </c>
      <c r="AX304" s="38">
        <v>0.53953589557650472</v>
      </c>
      <c r="AY304" s="38">
        <v>0.36807831762146481</v>
      </c>
      <c r="AZ304" s="38">
        <v>9.9274836838288607E-3</v>
      </c>
      <c r="BA304" s="38">
        <v>7.2443799854967364E-2</v>
      </c>
      <c r="BB304" s="38">
        <v>6.5264684554024654E-3</v>
      </c>
      <c r="BC304" s="31">
        <v>8660.1200000000008</v>
      </c>
      <c r="BD304" s="50">
        <v>2.0177549502778249</v>
      </c>
      <c r="BE304" s="50">
        <v>2.2599999999999998</v>
      </c>
      <c r="BF304" s="50">
        <v>0.24224504972217487</v>
      </c>
      <c r="BG304" s="8"/>
      <c r="BH304" s="58">
        <v>2003</v>
      </c>
      <c r="BI304" s="58">
        <v>1943</v>
      </c>
      <c r="BJ304" s="58">
        <v>2063</v>
      </c>
      <c r="BK304" s="28">
        <v>0</v>
      </c>
      <c r="BL304" s="28">
        <v>108.94490407935508</v>
      </c>
      <c r="BM304" s="40">
        <v>130</v>
      </c>
      <c r="BN304" s="28">
        <v>85.976320662373055</v>
      </c>
      <c r="BO304" s="28">
        <v>87.4</v>
      </c>
    </row>
    <row r="305" spans="1:67" x14ac:dyDescent="0.2">
      <c r="A305" s="29">
        <v>304</v>
      </c>
      <c r="B305" s="28">
        <v>87.70295979789789</v>
      </c>
      <c r="C305" s="65">
        <f t="shared" si="19"/>
        <v>0.87702959797897895</v>
      </c>
      <c r="D305" s="64">
        <v>63</v>
      </c>
      <c r="E305" s="39">
        <v>44112</v>
      </c>
      <c r="F305" s="28">
        <v>160315</v>
      </c>
      <c r="G305" s="29">
        <v>437</v>
      </c>
      <c r="H305" s="29">
        <v>63</v>
      </c>
      <c r="I305" s="3"/>
      <c r="J305" s="3"/>
      <c r="K305" s="3">
        <v>24</v>
      </c>
      <c r="L305" s="3">
        <f t="shared" si="17"/>
        <v>24</v>
      </c>
      <c r="M305" s="7">
        <f t="shared" si="20"/>
        <v>24</v>
      </c>
      <c r="N305" s="4">
        <v>12</v>
      </c>
      <c r="O305" s="5"/>
      <c r="P305" s="30">
        <v>50535</v>
      </c>
      <c r="Q305" s="48">
        <v>54075</v>
      </c>
      <c r="R305" s="48">
        <v>21081</v>
      </c>
      <c r="S305" s="71">
        <f t="shared" si="18"/>
        <v>17541</v>
      </c>
      <c r="T305" s="31">
        <v>-17541</v>
      </c>
      <c r="U305" s="73">
        <v>-109.41583756978449</v>
      </c>
      <c r="V305" s="62">
        <v>-130</v>
      </c>
      <c r="W305" s="8">
        <v>28</v>
      </c>
      <c r="X305" s="8">
        <v>9</v>
      </c>
      <c r="Y305" s="41">
        <v>37</v>
      </c>
      <c r="Z305" s="42">
        <v>0.23079562112091817</v>
      </c>
      <c r="AA305" s="8">
        <v>86</v>
      </c>
      <c r="AB305" s="32">
        <v>5.3644387611889092E-4</v>
      </c>
      <c r="AC305" s="43">
        <v>11761</v>
      </c>
      <c r="AD305" s="33">
        <v>6.847145809681833E-2</v>
      </c>
      <c r="AE305" s="8"/>
      <c r="AF305" s="34">
        <v>160229</v>
      </c>
      <c r="AG305" s="35">
        <v>140601</v>
      </c>
      <c r="AH305" s="8">
        <v>491</v>
      </c>
      <c r="AI305" s="8">
        <v>65460</v>
      </c>
      <c r="AJ305" s="8">
        <v>63085</v>
      </c>
      <c r="AK305" s="8">
        <v>1545</v>
      </c>
      <c r="AL305" s="8">
        <v>9000</v>
      </c>
      <c r="AM305" s="8">
        <v>1020</v>
      </c>
      <c r="AN305" s="36">
        <v>0.87702959797897884</v>
      </c>
      <c r="AO305" s="37">
        <v>0.874</v>
      </c>
      <c r="AP305" s="44">
        <v>3.0295979789788374E-3</v>
      </c>
      <c r="AQ305" s="45">
        <v>0.87111871192807633</v>
      </c>
      <c r="AR305" s="8">
        <v>63</v>
      </c>
      <c r="AS305" s="50">
        <v>66.7</v>
      </c>
      <c r="AT305" s="50">
        <v>-3.7000000000000028</v>
      </c>
      <c r="AU305" s="28">
        <v>130581</v>
      </c>
      <c r="AV305" s="38">
        <v>0.92873450402201974</v>
      </c>
      <c r="AW305" s="38">
        <v>3.4921515494199897E-3</v>
      </c>
      <c r="AX305" s="38">
        <v>0.46557279108967931</v>
      </c>
      <c r="AY305" s="38">
        <v>0.44868101933841154</v>
      </c>
      <c r="AZ305" s="38">
        <v>1.098854204450893E-2</v>
      </c>
      <c r="BA305" s="38">
        <v>6.4010924531119978E-2</v>
      </c>
      <c r="BB305" s="38">
        <v>7.2545714468602645E-3</v>
      </c>
      <c r="BC305" s="31">
        <v>8857.8629999999994</v>
      </c>
      <c r="BD305" s="50">
        <v>1.9802744747802039</v>
      </c>
      <c r="BE305" s="50">
        <v>2.2599999999999998</v>
      </c>
      <c r="BF305" s="50">
        <v>0.27972552521979588</v>
      </c>
      <c r="BG305" s="8"/>
      <c r="BH305" s="58">
        <v>2003</v>
      </c>
      <c r="BI305" s="58">
        <v>1943</v>
      </c>
      <c r="BJ305" s="58">
        <v>2063</v>
      </c>
      <c r="BK305" s="28">
        <v>0</v>
      </c>
      <c r="BL305" s="28">
        <v>109.41583756978449</v>
      </c>
      <c r="BM305" s="40">
        <v>130</v>
      </c>
      <c r="BN305" s="28">
        <v>87.70295979789789</v>
      </c>
      <c r="BO305" s="28">
        <v>87.4</v>
      </c>
    </row>
    <row r="306" spans="1:67" x14ac:dyDescent="0.2">
      <c r="A306" s="29">
        <v>305</v>
      </c>
      <c r="B306" s="28">
        <v>88.568236711207078</v>
      </c>
      <c r="C306" s="65">
        <f t="shared" si="19"/>
        <v>0.88568236711207082</v>
      </c>
      <c r="D306" s="64">
        <v>62.9</v>
      </c>
      <c r="E306" s="27">
        <v>44113</v>
      </c>
      <c r="F306" s="28">
        <v>160229</v>
      </c>
      <c r="G306" s="29">
        <v>438</v>
      </c>
      <c r="H306" s="29">
        <v>63</v>
      </c>
      <c r="I306" s="3"/>
      <c r="J306" s="3"/>
      <c r="K306" s="3">
        <v>23.8</v>
      </c>
      <c r="L306" s="3">
        <f t="shared" si="17"/>
        <v>23.8</v>
      </c>
      <c r="M306" s="7">
        <f t="shared" si="20"/>
        <v>23.8</v>
      </c>
      <c r="N306" s="7">
        <v>10</v>
      </c>
      <c r="O306" s="5"/>
      <c r="P306" s="30">
        <v>54075</v>
      </c>
      <c r="Q306" s="48">
        <v>53995</v>
      </c>
      <c r="R306" s="60">
        <v>22594</v>
      </c>
      <c r="S306" s="71">
        <f t="shared" si="18"/>
        <v>22674</v>
      </c>
      <c r="T306" s="31">
        <v>-22674</v>
      </c>
      <c r="U306" s="73">
        <v>-141.50996386421932</v>
      </c>
      <c r="V306" s="62">
        <v>-130</v>
      </c>
      <c r="W306" s="8">
        <v>28</v>
      </c>
      <c r="X306" s="8">
        <v>9</v>
      </c>
      <c r="Y306" s="41">
        <v>37</v>
      </c>
      <c r="Z306" s="42">
        <v>0.23091949647067633</v>
      </c>
      <c r="AA306" s="8">
        <v>78</v>
      </c>
      <c r="AB306" s="32">
        <v>4.8680326283007444E-4</v>
      </c>
      <c r="AC306" s="43">
        <v>11839</v>
      </c>
      <c r="AD306" s="33">
        <v>6.8925566908275837E-2</v>
      </c>
      <c r="AE306" s="8"/>
      <c r="AF306" s="34">
        <v>160151</v>
      </c>
      <c r="AG306" s="35">
        <v>141912</v>
      </c>
      <c r="AH306" s="8">
        <v>480</v>
      </c>
      <c r="AI306" s="8">
        <v>76529</v>
      </c>
      <c r="AJ306" s="8">
        <v>52407</v>
      </c>
      <c r="AK306" s="8">
        <v>1736</v>
      </c>
      <c r="AL306" s="8">
        <v>9890</v>
      </c>
      <c r="AM306" s="8">
        <v>870</v>
      </c>
      <c r="AN306" s="36">
        <v>0.88568236711207082</v>
      </c>
      <c r="AO306" s="37">
        <v>0.874</v>
      </c>
      <c r="AP306" s="44">
        <v>1.1682367112070824E-2</v>
      </c>
      <c r="AQ306" s="45">
        <v>0.87197006347968953</v>
      </c>
      <c r="AR306" s="8">
        <v>62.9</v>
      </c>
      <c r="AS306" s="50">
        <v>66.7</v>
      </c>
      <c r="AT306" s="50">
        <v>-3.8000000000000043</v>
      </c>
      <c r="AU306" s="28">
        <v>131152</v>
      </c>
      <c r="AV306" s="38">
        <v>0.92417836405659848</v>
      </c>
      <c r="AW306" s="38">
        <v>3.3823778116015557E-3</v>
      </c>
      <c r="AX306" s="38">
        <v>0.53927081571678226</v>
      </c>
      <c r="AY306" s="38">
        <v>0.36929223744292239</v>
      </c>
      <c r="AZ306" s="38">
        <v>1.2232933085292294E-2</v>
      </c>
      <c r="BA306" s="38">
        <v>6.969107615987373E-2</v>
      </c>
      <c r="BB306" s="38">
        <v>6.1305597835278197E-3</v>
      </c>
      <c r="BC306" s="31">
        <v>8926.264799999999</v>
      </c>
      <c r="BD306" s="50">
        <v>2.5401442269559382</v>
      </c>
      <c r="BE306" s="50">
        <v>2.2599999999999998</v>
      </c>
      <c r="BF306" s="50">
        <v>-0.28014422695593844</v>
      </c>
      <c r="BG306" s="8"/>
      <c r="BH306" s="58">
        <v>2003</v>
      </c>
      <c r="BI306" s="58">
        <v>1943</v>
      </c>
      <c r="BJ306" s="58">
        <v>2063</v>
      </c>
      <c r="BK306" s="28">
        <v>0</v>
      </c>
      <c r="BL306" s="28">
        <v>141.50996386421932</v>
      </c>
      <c r="BM306" s="40">
        <v>130</v>
      </c>
      <c r="BN306" s="28">
        <v>88.568236711207078</v>
      </c>
      <c r="BO306" s="28">
        <v>87.4</v>
      </c>
    </row>
    <row r="307" spans="1:67" x14ac:dyDescent="0.2">
      <c r="A307" s="29">
        <v>306</v>
      </c>
      <c r="B307" s="28">
        <v>86.950440521757585</v>
      </c>
      <c r="C307" s="65">
        <f t="shared" si="19"/>
        <v>0.86950440521757588</v>
      </c>
      <c r="D307" s="64">
        <v>62.7</v>
      </c>
      <c r="E307" s="39">
        <v>44114</v>
      </c>
      <c r="F307" s="28">
        <v>160151</v>
      </c>
      <c r="G307" s="29">
        <v>439</v>
      </c>
      <c r="H307" s="29">
        <v>63</v>
      </c>
      <c r="I307" s="3"/>
      <c r="J307" s="3"/>
      <c r="K307" s="3">
        <v>24</v>
      </c>
      <c r="L307" s="3">
        <f t="shared" si="17"/>
        <v>24</v>
      </c>
      <c r="M307" s="7">
        <f t="shared" si="20"/>
        <v>24</v>
      </c>
      <c r="N307" s="7">
        <v>7</v>
      </c>
      <c r="O307" s="5"/>
      <c r="P307" s="30">
        <v>53995</v>
      </c>
      <c r="Q307" s="48">
        <v>35995</v>
      </c>
      <c r="R307" s="48"/>
      <c r="S307" s="71">
        <f t="shared" si="18"/>
        <v>18000</v>
      </c>
      <c r="T307" s="31">
        <v>-18000</v>
      </c>
      <c r="U307" s="73">
        <v>-112.39392823023272</v>
      </c>
      <c r="V307" s="62">
        <v>-130</v>
      </c>
      <c r="W307" s="8">
        <v>29</v>
      </c>
      <c r="X307" s="8">
        <v>10</v>
      </c>
      <c r="Y307" s="41">
        <v>39</v>
      </c>
      <c r="Z307" s="42">
        <v>0.24352017783217089</v>
      </c>
      <c r="AA307" s="8">
        <v>77</v>
      </c>
      <c r="AB307" s="32">
        <v>4.8079624854043993E-4</v>
      </c>
      <c r="AC307" s="43">
        <v>11916</v>
      </c>
      <c r="AD307" s="33">
        <v>6.9373853811894162E-2</v>
      </c>
      <c r="AE307" s="8"/>
      <c r="AF307" s="34">
        <v>160074</v>
      </c>
      <c r="AG307" s="35">
        <v>139252</v>
      </c>
      <c r="AH307" s="8">
        <v>493</v>
      </c>
      <c r="AI307" s="8">
        <v>76235</v>
      </c>
      <c r="AJ307" s="8">
        <v>50412</v>
      </c>
      <c r="AK307" s="8">
        <v>1382</v>
      </c>
      <c r="AL307" s="8">
        <v>9890</v>
      </c>
      <c r="AM307" s="8">
        <v>840</v>
      </c>
      <c r="AN307" s="36">
        <v>0.86950440521757588</v>
      </c>
      <c r="AO307" s="37">
        <v>0.874</v>
      </c>
      <c r="AP307" s="44">
        <v>-4.4955947824241171E-3</v>
      </c>
      <c r="AQ307" s="45">
        <v>0.87326657865867041</v>
      </c>
      <c r="AR307" s="8">
        <v>62.7</v>
      </c>
      <c r="AS307" s="50">
        <v>66.7</v>
      </c>
      <c r="AT307" s="50">
        <v>-4</v>
      </c>
      <c r="AU307" s="28">
        <v>128522</v>
      </c>
      <c r="AV307" s="38">
        <v>0.92294545141182893</v>
      </c>
      <c r="AW307" s="38">
        <v>3.5403441243213743E-3</v>
      </c>
      <c r="AX307" s="38">
        <v>0.5474607186970385</v>
      </c>
      <c r="AY307" s="38">
        <v>0.36201993508172237</v>
      </c>
      <c r="AZ307" s="38">
        <v>9.924453508746732E-3</v>
      </c>
      <c r="BA307" s="38">
        <v>7.1022319248556579E-2</v>
      </c>
      <c r="BB307" s="38">
        <v>6.0322293396145119E-3</v>
      </c>
      <c r="BC307" s="31">
        <v>8731.1004000000012</v>
      </c>
      <c r="BD307" s="50">
        <v>2.061595809847748</v>
      </c>
      <c r="BE307" s="50">
        <v>2.2599999999999998</v>
      </c>
      <c r="BF307" s="50">
        <v>0.19840419015225175</v>
      </c>
      <c r="BG307" s="8"/>
      <c r="BH307" s="58">
        <v>2003</v>
      </c>
      <c r="BI307" s="58">
        <v>1943</v>
      </c>
      <c r="BJ307" s="58">
        <v>2063</v>
      </c>
      <c r="BK307" s="28">
        <v>0</v>
      </c>
      <c r="BL307" s="28">
        <v>112.39392823023272</v>
      </c>
      <c r="BM307" s="40">
        <v>130</v>
      </c>
      <c r="BN307" s="28">
        <v>86.950440521757585</v>
      </c>
      <c r="BO307" s="28">
        <v>87.4</v>
      </c>
    </row>
    <row r="308" spans="1:67" x14ac:dyDescent="0.2">
      <c r="A308" s="29">
        <v>307</v>
      </c>
      <c r="B308" s="28">
        <v>87.353349076052325</v>
      </c>
      <c r="C308" s="65">
        <f t="shared" si="19"/>
        <v>0.87353349076052322</v>
      </c>
      <c r="D308" s="64">
        <v>62.8</v>
      </c>
      <c r="E308" s="27">
        <v>44115</v>
      </c>
      <c r="F308" s="28">
        <v>160074</v>
      </c>
      <c r="G308" s="29">
        <v>440</v>
      </c>
      <c r="H308" s="29">
        <v>63</v>
      </c>
      <c r="I308" s="3"/>
      <c r="J308" s="3"/>
      <c r="K308" s="3">
        <v>23.9</v>
      </c>
      <c r="L308" s="3">
        <f t="shared" si="17"/>
        <v>23.9</v>
      </c>
      <c r="M308" s="7">
        <f t="shared" si="20"/>
        <v>23.9</v>
      </c>
      <c r="N308" s="7">
        <v>10</v>
      </c>
      <c r="O308" s="5"/>
      <c r="P308" s="30">
        <v>35995</v>
      </c>
      <c r="Q308" s="48">
        <v>18025</v>
      </c>
      <c r="R308" s="48"/>
      <c r="S308" s="71">
        <f t="shared" si="18"/>
        <v>17970</v>
      </c>
      <c r="T308" s="31">
        <v>-17970</v>
      </c>
      <c r="U308" s="73">
        <v>-112.26057948198958</v>
      </c>
      <c r="V308" s="62">
        <v>-130</v>
      </c>
      <c r="W308" s="8">
        <v>28</v>
      </c>
      <c r="X308" s="8">
        <v>9</v>
      </c>
      <c r="Y308" s="41">
        <v>37</v>
      </c>
      <c r="Z308" s="42">
        <v>0.23114309631795293</v>
      </c>
      <c r="AA308" s="8">
        <v>84</v>
      </c>
      <c r="AB308" s="32">
        <v>5.2475729974886618E-4</v>
      </c>
      <c r="AC308" s="43">
        <v>12000</v>
      </c>
      <c r="AD308" s="33">
        <v>6.9862894070386872E-2</v>
      </c>
      <c r="AE308" s="8"/>
      <c r="AF308" s="34">
        <v>159990</v>
      </c>
      <c r="AG308" s="35">
        <v>139830</v>
      </c>
      <c r="AH308" s="8">
        <v>509</v>
      </c>
      <c r="AI308" s="8">
        <v>75605</v>
      </c>
      <c r="AJ308" s="8">
        <v>51035</v>
      </c>
      <c r="AK308" s="8">
        <v>1771</v>
      </c>
      <c r="AL308" s="8">
        <v>9890</v>
      </c>
      <c r="AM308" s="8">
        <v>1020</v>
      </c>
      <c r="AN308" s="36">
        <v>0.87353349076052322</v>
      </c>
      <c r="AO308" s="37">
        <v>0.874</v>
      </c>
      <c r="AP308" s="44">
        <v>-4.6650923947677558E-4</v>
      </c>
      <c r="AQ308" s="45">
        <v>0.87011054816713929</v>
      </c>
      <c r="AR308" s="8">
        <v>62.8</v>
      </c>
      <c r="AS308" s="50">
        <v>66.7</v>
      </c>
      <c r="AT308" s="50">
        <v>-3.9000000000000057</v>
      </c>
      <c r="AU308" s="28">
        <v>128920</v>
      </c>
      <c r="AV308" s="38">
        <v>0.92197668597582783</v>
      </c>
      <c r="AW308" s="38">
        <v>3.6401344489737537E-3</v>
      </c>
      <c r="AX308" s="38">
        <v>0.54069226918400914</v>
      </c>
      <c r="AY308" s="38">
        <v>0.36497890295358648</v>
      </c>
      <c r="AZ308" s="38">
        <v>1.2665379389258385E-2</v>
      </c>
      <c r="BA308" s="38">
        <v>7.0728742043910456E-2</v>
      </c>
      <c r="BB308" s="38">
        <v>7.2945719802617465E-3</v>
      </c>
      <c r="BC308" s="31">
        <v>8781.3240000000005</v>
      </c>
      <c r="BD308" s="50">
        <v>2.0463884489400459</v>
      </c>
      <c r="BE308" s="50">
        <v>2.2599999999999998</v>
      </c>
      <c r="BF308" s="50">
        <v>0.21361155105995389</v>
      </c>
      <c r="BG308" s="8"/>
      <c r="BH308" s="58">
        <v>2003</v>
      </c>
      <c r="BI308" s="58">
        <v>1943</v>
      </c>
      <c r="BJ308" s="58">
        <v>2063</v>
      </c>
      <c r="BK308" s="28">
        <v>0</v>
      </c>
      <c r="BL308" s="28">
        <v>112.26057948198958</v>
      </c>
      <c r="BM308" s="40">
        <v>130</v>
      </c>
      <c r="BN308" s="28">
        <v>87.353349076052325</v>
      </c>
      <c r="BO308" s="28">
        <v>87.4</v>
      </c>
    </row>
    <row r="309" spans="1:67" x14ac:dyDescent="0.2">
      <c r="A309" s="29">
        <v>308</v>
      </c>
      <c r="B309" s="28">
        <v>86.757922370148137</v>
      </c>
      <c r="C309" s="65">
        <f t="shared" si="19"/>
        <v>0.86757922370148133</v>
      </c>
      <c r="D309" s="64">
        <v>62.7</v>
      </c>
      <c r="E309" s="39">
        <v>44116</v>
      </c>
      <c r="F309" s="28">
        <v>159990</v>
      </c>
      <c r="G309" s="29">
        <v>441</v>
      </c>
      <c r="H309" s="29">
        <v>63</v>
      </c>
      <c r="I309" s="3"/>
      <c r="J309" s="3"/>
      <c r="K309" s="3">
        <v>23.7</v>
      </c>
      <c r="L309" s="3">
        <f t="shared" si="17"/>
        <v>23.7</v>
      </c>
      <c r="M309" s="7">
        <f t="shared" si="20"/>
        <v>23.7</v>
      </c>
      <c r="N309" s="7">
        <v>9</v>
      </c>
      <c r="O309" s="5"/>
      <c r="P309" s="30">
        <v>18025</v>
      </c>
      <c r="Q309" s="48">
        <v>32605</v>
      </c>
      <c r="R309" s="48">
        <v>32124</v>
      </c>
      <c r="S309" s="71">
        <f t="shared" si="18"/>
        <v>17544</v>
      </c>
      <c r="T309" s="31">
        <v>-17544</v>
      </c>
      <c r="U309" s="73">
        <v>-109.65685355334709</v>
      </c>
      <c r="V309" s="62">
        <v>-130</v>
      </c>
      <c r="W309" s="8">
        <v>29</v>
      </c>
      <c r="X309" s="8">
        <v>9</v>
      </c>
      <c r="Y309" s="41">
        <v>38</v>
      </c>
      <c r="Z309" s="42">
        <v>0.23751484467779238</v>
      </c>
      <c r="AA309" s="8">
        <v>69</v>
      </c>
      <c r="AB309" s="32">
        <v>4.3127695480967563E-4</v>
      </c>
      <c r="AC309" s="43">
        <v>12069</v>
      </c>
      <c r="AD309" s="33">
        <v>7.0264605711291589E-2</v>
      </c>
      <c r="AE309" s="8"/>
      <c r="AF309" s="34">
        <v>159921</v>
      </c>
      <c r="AG309" s="35">
        <v>138804</v>
      </c>
      <c r="AH309" s="8">
        <v>495</v>
      </c>
      <c r="AI309" s="8">
        <v>61084</v>
      </c>
      <c r="AJ309" s="8">
        <v>65866</v>
      </c>
      <c r="AK309" s="8">
        <v>1399</v>
      </c>
      <c r="AL309" s="8">
        <v>9060</v>
      </c>
      <c r="AM309" s="8">
        <v>900</v>
      </c>
      <c r="AN309" s="36">
        <v>0.86757922370148133</v>
      </c>
      <c r="AO309" s="37">
        <v>0.874</v>
      </c>
      <c r="AP309" s="44">
        <v>-6.4207762985186712E-3</v>
      </c>
      <c r="AQ309" s="45">
        <v>0.87155087100357698</v>
      </c>
      <c r="AR309" s="8">
        <v>62.7</v>
      </c>
      <c r="AS309" s="50">
        <v>66.7</v>
      </c>
      <c r="AT309" s="50">
        <v>-4</v>
      </c>
      <c r="AU309" s="28">
        <v>128844</v>
      </c>
      <c r="AV309" s="38">
        <v>0.9282441428200916</v>
      </c>
      <c r="AW309" s="38">
        <v>3.5661796490014698E-3</v>
      </c>
      <c r="AX309" s="38">
        <v>0.4400737730901127</v>
      </c>
      <c r="AY309" s="38">
        <v>0.47452522982046624</v>
      </c>
      <c r="AZ309" s="38">
        <v>1.0078960260511225E-2</v>
      </c>
      <c r="BA309" s="38">
        <v>6.5271894181723869E-2</v>
      </c>
      <c r="BB309" s="38">
        <v>6.4839629981844902E-3</v>
      </c>
      <c r="BC309" s="31">
        <v>8703.0108</v>
      </c>
      <c r="BD309" s="50">
        <v>2.0158540995950505</v>
      </c>
      <c r="BE309" s="50">
        <v>2.2599999999999998</v>
      </c>
      <c r="BF309" s="50">
        <v>0.24414590040494932</v>
      </c>
      <c r="BG309" s="8"/>
      <c r="BH309" s="58">
        <v>2003</v>
      </c>
      <c r="BI309" s="58">
        <v>1943</v>
      </c>
      <c r="BJ309" s="58">
        <v>2063</v>
      </c>
      <c r="BK309" s="28">
        <v>0</v>
      </c>
      <c r="BL309" s="28">
        <v>109.65685355334709</v>
      </c>
      <c r="BM309" s="40">
        <v>130</v>
      </c>
      <c r="BN309" s="28">
        <v>86.757922370148137</v>
      </c>
      <c r="BO309" s="28">
        <v>87.4</v>
      </c>
    </row>
    <row r="310" spans="1:67" x14ac:dyDescent="0.2">
      <c r="A310" s="29">
        <v>309</v>
      </c>
      <c r="B310" s="28">
        <v>88.315480768629513</v>
      </c>
      <c r="C310" s="65">
        <f t="shared" si="19"/>
        <v>0.88315480768629517</v>
      </c>
      <c r="D310" s="64">
        <v>62.7</v>
      </c>
      <c r="E310" s="27">
        <v>44117</v>
      </c>
      <c r="F310" s="28">
        <v>159921</v>
      </c>
      <c r="G310" s="29">
        <v>442</v>
      </c>
      <c r="H310" s="29">
        <v>64</v>
      </c>
      <c r="I310" s="3"/>
      <c r="J310" s="3"/>
      <c r="K310" s="3">
        <v>23.8</v>
      </c>
      <c r="L310" s="3">
        <f t="shared" si="17"/>
        <v>23.8</v>
      </c>
      <c r="M310" s="7">
        <f t="shared" si="20"/>
        <v>23.8</v>
      </c>
      <c r="N310" s="7">
        <v>8</v>
      </c>
      <c r="O310" s="5"/>
      <c r="P310" s="30">
        <v>32605</v>
      </c>
      <c r="Q310" s="48">
        <v>31085</v>
      </c>
      <c r="R310" s="48">
        <v>16063</v>
      </c>
      <c r="S310" s="71">
        <f t="shared" si="18"/>
        <v>17583</v>
      </c>
      <c r="T310" s="31">
        <v>-17583</v>
      </c>
      <c r="U310" s="73">
        <v>-109.94803684319132</v>
      </c>
      <c r="V310" s="62">
        <v>-130</v>
      </c>
      <c r="W310" s="8">
        <v>29</v>
      </c>
      <c r="X310" s="8">
        <v>9</v>
      </c>
      <c r="Y310" s="41">
        <v>38</v>
      </c>
      <c r="Z310" s="42">
        <v>0.23761732355350454</v>
      </c>
      <c r="AA310" s="8">
        <v>72</v>
      </c>
      <c r="AB310" s="32">
        <v>4.5022229725927179E-4</v>
      </c>
      <c r="AC310" s="43">
        <v>12141</v>
      </c>
      <c r="AD310" s="33">
        <v>7.0683783075713907E-2</v>
      </c>
      <c r="AE310" s="8"/>
      <c r="AF310" s="34">
        <v>159849</v>
      </c>
      <c r="AG310" s="35">
        <v>141235</v>
      </c>
      <c r="AH310" s="8">
        <v>559</v>
      </c>
      <c r="AI310" s="8">
        <v>77876</v>
      </c>
      <c r="AJ310" s="8">
        <v>50067</v>
      </c>
      <c r="AK310" s="8">
        <v>1633</v>
      </c>
      <c r="AL310" s="8">
        <v>10350</v>
      </c>
      <c r="AM310" s="8">
        <v>750</v>
      </c>
      <c r="AN310" s="36">
        <v>0.88315480768629506</v>
      </c>
      <c r="AO310" s="37">
        <v>0.87</v>
      </c>
      <c r="AP310" s="44">
        <v>1.3154807686295067E-2</v>
      </c>
      <c r="AQ310" s="45">
        <v>0.87374958558295079</v>
      </c>
      <c r="AR310" s="8">
        <v>62.7</v>
      </c>
      <c r="AS310" s="50">
        <v>66.8</v>
      </c>
      <c r="AT310" s="50">
        <v>-4.0999999999999943</v>
      </c>
      <c r="AU310" s="28">
        <v>130135</v>
      </c>
      <c r="AV310" s="38">
        <v>0.92140758310617055</v>
      </c>
      <c r="AW310" s="38">
        <v>3.9579424363649241E-3</v>
      </c>
      <c r="AX310" s="38">
        <v>0.55139306829043788</v>
      </c>
      <c r="AY310" s="38">
        <v>0.35449428257868093</v>
      </c>
      <c r="AZ310" s="38">
        <v>1.1562289800686798E-2</v>
      </c>
      <c r="BA310" s="38">
        <v>7.328211845505718E-2</v>
      </c>
      <c r="BB310" s="38">
        <v>5.3102984387722587E-3</v>
      </c>
      <c r="BC310" s="31">
        <v>8855.4344999999994</v>
      </c>
      <c r="BD310" s="50">
        <v>1.9855603923217999</v>
      </c>
      <c r="BE310" s="50">
        <v>2.25</v>
      </c>
      <c r="BF310" s="50">
        <v>0.26443960767820007</v>
      </c>
      <c r="BG310" s="8"/>
      <c r="BH310" s="58">
        <v>2005</v>
      </c>
      <c r="BI310" s="58">
        <v>1945</v>
      </c>
      <c r="BJ310" s="58">
        <v>2065</v>
      </c>
      <c r="BK310" s="28">
        <v>0</v>
      </c>
      <c r="BL310" s="28">
        <v>109.94803684319132</v>
      </c>
      <c r="BM310" s="40">
        <v>130</v>
      </c>
      <c r="BN310" s="28">
        <v>88.315480768629513</v>
      </c>
      <c r="BO310" s="28">
        <v>87</v>
      </c>
    </row>
    <row r="311" spans="1:67" x14ac:dyDescent="0.2">
      <c r="A311" s="29">
        <v>310</v>
      </c>
      <c r="B311" s="28">
        <v>86.141295847956513</v>
      </c>
      <c r="C311" s="65">
        <f t="shared" si="19"/>
        <v>0.86141295847956512</v>
      </c>
      <c r="D311" s="64">
        <v>62.7</v>
      </c>
      <c r="E311" s="39">
        <v>44118</v>
      </c>
      <c r="F311" s="28">
        <v>159849</v>
      </c>
      <c r="G311" s="29">
        <v>443</v>
      </c>
      <c r="H311" s="29">
        <v>64</v>
      </c>
      <c r="I311" s="3"/>
      <c r="J311" s="3"/>
      <c r="K311" s="3">
        <v>24</v>
      </c>
      <c r="L311" s="3">
        <f t="shared" si="17"/>
        <v>24</v>
      </c>
      <c r="M311" s="7">
        <f t="shared" si="20"/>
        <v>24</v>
      </c>
      <c r="N311" s="7">
        <v>8</v>
      </c>
      <c r="O311" s="5"/>
      <c r="P311" s="30">
        <v>31085</v>
      </c>
      <c r="Q311" s="48">
        <v>52965</v>
      </c>
      <c r="R311" s="48">
        <v>40185</v>
      </c>
      <c r="S311" s="71">
        <f t="shared" si="18"/>
        <v>18305</v>
      </c>
      <c r="T311" s="31">
        <v>-18305</v>
      </c>
      <c r="U311" s="73">
        <v>-114.51432289222954</v>
      </c>
      <c r="V311" s="62">
        <v>-130</v>
      </c>
      <c r="W311" s="8">
        <v>28</v>
      </c>
      <c r="X311" s="8">
        <v>9</v>
      </c>
      <c r="Y311" s="41">
        <v>37</v>
      </c>
      <c r="Z311" s="42">
        <v>0.23146844834812855</v>
      </c>
      <c r="AA311" s="8">
        <v>104</v>
      </c>
      <c r="AB311" s="32">
        <v>6.506140169785235E-4</v>
      </c>
      <c r="AC311" s="43">
        <v>12245</v>
      </c>
      <c r="AD311" s="33">
        <v>7.1289261490990602E-2</v>
      </c>
      <c r="AE311" s="8"/>
      <c r="AF311" s="34">
        <v>159745</v>
      </c>
      <c r="AG311" s="35">
        <v>137696</v>
      </c>
      <c r="AH311" s="8">
        <v>472</v>
      </c>
      <c r="AI311" s="8">
        <v>74868</v>
      </c>
      <c r="AJ311" s="8">
        <v>47654</v>
      </c>
      <c r="AK311" s="8">
        <v>1442</v>
      </c>
      <c r="AL311" s="8">
        <v>11820</v>
      </c>
      <c r="AM311" s="8">
        <v>1440</v>
      </c>
      <c r="AN311" s="36">
        <v>0.86141295847956512</v>
      </c>
      <c r="AO311" s="37">
        <v>0.87</v>
      </c>
      <c r="AP311" s="44">
        <v>-8.5870415204348793E-3</v>
      </c>
      <c r="AQ311" s="45">
        <v>0.87398526441949875</v>
      </c>
      <c r="AR311" s="8">
        <v>62.7</v>
      </c>
      <c r="AS311" s="50">
        <v>66.8</v>
      </c>
      <c r="AT311" s="50">
        <v>-4.0999999999999943</v>
      </c>
      <c r="AU311" s="28">
        <v>124436</v>
      </c>
      <c r="AV311" s="38">
        <v>0.90370090634441091</v>
      </c>
      <c r="AW311" s="38">
        <v>3.4278410411340927E-3</v>
      </c>
      <c r="AX311" s="38">
        <v>0.54371949802463393</v>
      </c>
      <c r="AY311" s="38">
        <v>0.34608122240297468</v>
      </c>
      <c r="AZ311" s="38">
        <v>1.0472344875668138E-2</v>
      </c>
      <c r="BA311" s="38">
        <v>8.5841273530095283E-2</v>
      </c>
      <c r="BB311" s="38">
        <v>1.0457820125493842E-2</v>
      </c>
      <c r="BC311" s="31">
        <v>8633.5392000000011</v>
      </c>
      <c r="BD311" s="50">
        <v>2.1202197124442312</v>
      </c>
      <c r="BE311" s="50">
        <v>2.25</v>
      </c>
      <c r="BF311" s="50">
        <v>0.12978028755576876</v>
      </c>
      <c r="BG311" s="8"/>
      <c r="BH311" s="58">
        <v>2005</v>
      </c>
      <c r="BI311" s="58">
        <v>1945</v>
      </c>
      <c r="BJ311" s="58">
        <v>2065</v>
      </c>
      <c r="BK311" s="28">
        <v>0</v>
      </c>
      <c r="BL311" s="28">
        <v>114.51432289222954</v>
      </c>
      <c r="BM311" s="40">
        <v>130</v>
      </c>
      <c r="BN311" s="28">
        <v>86.141295847956513</v>
      </c>
      <c r="BO311" s="28">
        <v>87</v>
      </c>
    </row>
    <row r="312" spans="1:67" x14ac:dyDescent="0.2">
      <c r="A312" s="29">
        <v>311</v>
      </c>
      <c r="B312" s="28">
        <v>86.688785251494565</v>
      </c>
      <c r="C312" s="65">
        <f t="shared" si="19"/>
        <v>0.8668878525149456</v>
      </c>
      <c r="D312" s="64">
        <v>62.8</v>
      </c>
      <c r="E312" s="27">
        <v>44119</v>
      </c>
      <c r="F312" s="28">
        <v>159745</v>
      </c>
      <c r="G312" s="29">
        <v>444</v>
      </c>
      <c r="H312" s="29">
        <v>64</v>
      </c>
      <c r="I312" s="3"/>
      <c r="J312" s="3"/>
      <c r="K312" s="3">
        <v>23.7</v>
      </c>
      <c r="L312" s="3">
        <f t="shared" si="17"/>
        <v>23.7</v>
      </c>
      <c r="M312" s="7">
        <f t="shared" si="20"/>
        <v>23.7</v>
      </c>
      <c r="N312" s="7">
        <v>7</v>
      </c>
      <c r="O312" s="5"/>
      <c r="P312" s="30">
        <v>52965</v>
      </c>
      <c r="Q312" s="48">
        <v>54005</v>
      </c>
      <c r="R312" s="48">
        <v>20079</v>
      </c>
      <c r="S312" s="71">
        <f t="shared" si="18"/>
        <v>19039</v>
      </c>
      <c r="T312" s="31">
        <v>-19039</v>
      </c>
      <c r="U312" s="73">
        <v>-119.18369902031363</v>
      </c>
      <c r="V312" s="62">
        <v>-130</v>
      </c>
      <c r="W312" s="8">
        <v>27</v>
      </c>
      <c r="X312" s="8">
        <v>9</v>
      </c>
      <c r="Y312" s="41">
        <v>36</v>
      </c>
      <c r="Z312" s="42">
        <v>0.22535916617108517</v>
      </c>
      <c r="AA312" s="8">
        <v>102</v>
      </c>
      <c r="AB312" s="32">
        <v>6.3851763748474133E-4</v>
      </c>
      <c r="AC312" s="43">
        <v>12347</v>
      </c>
      <c r="AD312" s="33">
        <v>7.1883096090588891E-2</v>
      </c>
      <c r="AE312" s="8"/>
      <c r="AF312" s="34">
        <v>159643</v>
      </c>
      <c r="AG312" s="35">
        <v>138481</v>
      </c>
      <c r="AH312" s="8">
        <v>523</v>
      </c>
      <c r="AI312" s="8">
        <v>79165</v>
      </c>
      <c r="AJ312" s="8">
        <v>47190</v>
      </c>
      <c r="AK312" s="8">
        <v>1583</v>
      </c>
      <c r="AL312" s="8">
        <v>9300</v>
      </c>
      <c r="AM312" s="8">
        <v>720</v>
      </c>
      <c r="AN312" s="36">
        <v>0.86688785251494571</v>
      </c>
      <c r="AO312" s="37">
        <v>0.87</v>
      </c>
      <c r="AP312" s="44">
        <v>-3.1121474850542841E-3</v>
      </c>
      <c r="AQ312" s="45">
        <v>0.87253644363892235</v>
      </c>
      <c r="AR312" s="8">
        <v>62.8</v>
      </c>
      <c r="AS312" s="50">
        <v>66.8</v>
      </c>
      <c r="AT312" s="50">
        <v>-4</v>
      </c>
      <c r="AU312" s="28">
        <v>128461</v>
      </c>
      <c r="AV312" s="38">
        <v>0.92764350344090529</v>
      </c>
      <c r="AW312" s="38">
        <v>3.7766913872661232E-3</v>
      </c>
      <c r="AX312" s="38">
        <v>0.57166687126753846</v>
      </c>
      <c r="AY312" s="38">
        <v>0.3407687697229223</v>
      </c>
      <c r="AZ312" s="38">
        <v>1.1431171063178341E-2</v>
      </c>
      <c r="BA312" s="38">
        <v>6.7157227345267578E-2</v>
      </c>
      <c r="BB312" s="38">
        <v>5.1992692138271672E-3</v>
      </c>
      <c r="BC312" s="31">
        <v>8696.6067999999996</v>
      </c>
      <c r="BD312" s="50">
        <v>2.1892446603426983</v>
      </c>
      <c r="BE312" s="50">
        <v>2.25</v>
      </c>
      <c r="BF312" s="50">
        <v>6.0755339657301732E-2</v>
      </c>
      <c r="BG312" s="8"/>
      <c r="BH312" s="58">
        <v>2005</v>
      </c>
      <c r="BI312" s="58">
        <v>1945</v>
      </c>
      <c r="BJ312" s="58">
        <v>2065</v>
      </c>
      <c r="BK312" s="28">
        <v>0</v>
      </c>
      <c r="BL312" s="28">
        <v>119.18369902031363</v>
      </c>
      <c r="BM312" s="40">
        <v>130</v>
      </c>
      <c r="BN312" s="28">
        <v>86.688785251494565</v>
      </c>
      <c r="BO312" s="28">
        <v>87</v>
      </c>
    </row>
    <row r="313" spans="1:67" x14ac:dyDescent="0.2">
      <c r="A313" s="29">
        <v>312</v>
      </c>
      <c r="B313" s="28">
        <v>86.696566714481676</v>
      </c>
      <c r="C313" s="65">
        <f t="shared" si="19"/>
        <v>0.86696566714481671</v>
      </c>
      <c r="D313" s="64">
        <v>62.8</v>
      </c>
      <c r="E313" s="39">
        <v>44120</v>
      </c>
      <c r="F313" s="28">
        <v>159643</v>
      </c>
      <c r="G313" s="29">
        <v>445</v>
      </c>
      <c r="H313" s="29">
        <v>64</v>
      </c>
      <c r="I313" s="3"/>
      <c r="J313" s="3"/>
      <c r="K313" s="3">
        <v>23.6</v>
      </c>
      <c r="L313" s="3">
        <f t="shared" si="17"/>
        <v>23.6</v>
      </c>
      <c r="M313" s="7">
        <f t="shared" si="20"/>
        <v>23.6</v>
      </c>
      <c r="N313" s="7">
        <v>6</v>
      </c>
      <c r="O313" s="5"/>
      <c r="P313" s="30">
        <v>54005</v>
      </c>
      <c r="Q313" s="48">
        <v>53365</v>
      </c>
      <c r="R313" s="48">
        <v>17738</v>
      </c>
      <c r="S313" s="71">
        <f t="shared" si="18"/>
        <v>18378</v>
      </c>
      <c r="T313" s="31">
        <v>-18378</v>
      </c>
      <c r="U313" s="73">
        <v>-115.119360072161</v>
      </c>
      <c r="V313" s="62">
        <v>-130</v>
      </c>
      <c r="W313" s="8">
        <v>27</v>
      </c>
      <c r="X313" s="8">
        <v>8</v>
      </c>
      <c r="Y313" s="41">
        <v>35</v>
      </c>
      <c r="Z313" s="42">
        <v>0.21923917741460633</v>
      </c>
      <c r="AA313" s="8">
        <v>83</v>
      </c>
      <c r="AB313" s="32">
        <v>5.1991004929749507E-4</v>
      </c>
      <c r="AC313" s="43">
        <v>12430</v>
      </c>
      <c r="AD313" s="33">
        <v>7.2366314441242391E-2</v>
      </c>
      <c r="AE313" s="8"/>
      <c r="AF313" s="34">
        <v>159560</v>
      </c>
      <c r="AG313" s="35">
        <v>138405</v>
      </c>
      <c r="AH313" s="8">
        <v>474</v>
      </c>
      <c r="AI313" s="8">
        <v>79368</v>
      </c>
      <c r="AJ313" s="8">
        <v>44915</v>
      </c>
      <c r="AK313" s="8">
        <v>2488</v>
      </c>
      <c r="AL313" s="8">
        <v>10140</v>
      </c>
      <c r="AM313" s="8">
        <v>1020</v>
      </c>
      <c r="AN313" s="36">
        <v>0.86696566714481682</v>
      </c>
      <c r="AO313" s="37">
        <v>0.87</v>
      </c>
      <c r="AP313" s="44">
        <v>-3.034332855183175E-3</v>
      </c>
      <c r="AQ313" s="45">
        <v>0.86986262935788627</v>
      </c>
      <c r="AR313" s="8">
        <v>62.8</v>
      </c>
      <c r="AS313" s="50">
        <v>66.8</v>
      </c>
      <c r="AT313" s="50">
        <v>-4</v>
      </c>
      <c r="AU313" s="28">
        <v>127245</v>
      </c>
      <c r="AV313" s="38">
        <v>0.91936707488891301</v>
      </c>
      <c r="AW313" s="38">
        <v>3.4247317654709005E-3</v>
      </c>
      <c r="AX313" s="38">
        <v>0.57344749105884907</v>
      </c>
      <c r="AY313" s="38">
        <v>0.3245186228821213</v>
      </c>
      <c r="AZ313" s="38">
        <v>1.7976229182471732E-2</v>
      </c>
      <c r="BA313" s="38">
        <v>7.3263249160073693E-2</v>
      </c>
      <c r="BB313" s="38">
        <v>7.3696759510133306E-3</v>
      </c>
      <c r="BC313" s="31">
        <v>8691.8340000000007</v>
      </c>
      <c r="BD313" s="50">
        <v>2.1143984111983731</v>
      </c>
      <c r="BE313" s="50">
        <v>2.25</v>
      </c>
      <c r="BF313" s="50">
        <v>0.13560158880162687</v>
      </c>
      <c r="BG313" s="8"/>
      <c r="BH313" s="58">
        <v>2005</v>
      </c>
      <c r="BI313" s="58">
        <v>1945</v>
      </c>
      <c r="BJ313" s="58">
        <v>2065</v>
      </c>
      <c r="BK313" s="28">
        <v>0</v>
      </c>
      <c r="BL313" s="28">
        <v>115.119360072161</v>
      </c>
      <c r="BM313" s="40">
        <v>130</v>
      </c>
      <c r="BN313" s="28">
        <v>86.696566714481676</v>
      </c>
      <c r="BO313" s="28">
        <v>87</v>
      </c>
    </row>
    <row r="314" spans="1:67" x14ac:dyDescent="0.2">
      <c r="A314" s="29">
        <v>313</v>
      </c>
      <c r="B314" s="28">
        <v>89.081223364251699</v>
      </c>
      <c r="C314" s="65">
        <f t="shared" si="19"/>
        <v>0.89081223364251694</v>
      </c>
      <c r="D314" s="64">
        <v>62.7</v>
      </c>
      <c r="E314" s="27">
        <v>44121</v>
      </c>
      <c r="F314" s="28">
        <v>159560</v>
      </c>
      <c r="G314" s="29">
        <v>446</v>
      </c>
      <c r="H314" s="29">
        <v>64</v>
      </c>
      <c r="I314" s="3"/>
      <c r="J314" s="3"/>
      <c r="K314" s="3">
        <v>23.6</v>
      </c>
      <c r="L314" s="3">
        <f t="shared" si="17"/>
        <v>23.6</v>
      </c>
      <c r="M314" s="7">
        <f t="shared" si="20"/>
        <v>23.6</v>
      </c>
      <c r="N314" s="7">
        <v>3</v>
      </c>
      <c r="O314" s="5"/>
      <c r="P314" s="30">
        <v>53365</v>
      </c>
      <c r="Q314" s="48">
        <v>35285</v>
      </c>
      <c r="R314" s="48"/>
      <c r="S314" s="71">
        <f t="shared" si="18"/>
        <v>18080</v>
      </c>
      <c r="T314" s="31">
        <v>-18080</v>
      </c>
      <c r="U314" s="73">
        <v>-113.31160691902733</v>
      </c>
      <c r="V314" s="62">
        <v>-130</v>
      </c>
      <c r="W314" s="8">
        <v>27</v>
      </c>
      <c r="X314" s="8">
        <v>10</v>
      </c>
      <c r="Y314" s="41">
        <v>37</v>
      </c>
      <c r="Z314" s="42">
        <v>0.23188769115066432</v>
      </c>
      <c r="AA314" s="8">
        <v>81</v>
      </c>
      <c r="AB314" s="32">
        <v>5.0764602657307593E-4</v>
      </c>
      <c r="AC314" s="43">
        <v>12511</v>
      </c>
      <c r="AD314" s="33">
        <v>7.2837888976217513E-2</v>
      </c>
      <c r="AE314" s="8"/>
      <c r="AF314" s="34">
        <v>159479</v>
      </c>
      <c r="AG314" s="35">
        <v>142138</v>
      </c>
      <c r="AH314" s="8">
        <v>517</v>
      </c>
      <c r="AI314" s="8">
        <v>82677</v>
      </c>
      <c r="AJ314" s="8">
        <v>44774</v>
      </c>
      <c r="AK314" s="8">
        <v>2410</v>
      </c>
      <c r="AL314" s="8">
        <v>10590</v>
      </c>
      <c r="AM314" s="8">
        <v>1170</v>
      </c>
      <c r="AN314" s="36">
        <v>0.89081223364251694</v>
      </c>
      <c r="AO314" s="37">
        <v>0.87</v>
      </c>
      <c r="AP314" s="44">
        <v>2.0812233642516942E-2</v>
      </c>
      <c r="AQ314" s="45">
        <v>0.87290660484716354</v>
      </c>
      <c r="AR314" s="8">
        <v>62.7</v>
      </c>
      <c r="AS314" s="50">
        <v>66.8</v>
      </c>
      <c r="AT314" s="50">
        <v>-4.0999999999999943</v>
      </c>
      <c r="AU314" s="28">
        <v>130378</v>
      </c>
      <c r="AV314" s="38">
        <v>0.91726350448156013</v>
      </c>
      <c r="AW314" s="38">
        <v>3.6373102196456965E-3</v>
      </c>
      <c r="AX314" s="38">
        <v>0.58166711224303147</v>
      </c>
      <c r="AY314" s="38">
        <v>0.31500372877063137</v>
      </c>
      <c r="AZ314" s="38">
        <v>1.69553532482517E-2</v>
      </c>
      <c r="BA314" s="38">
        <v>7.450505846430934E-2</v>
      </c>
      <c r="BB314" s="38">
        <v>8.2314370541304929E-3</v>
      </c>
      <c r="BC314" s="31">
        <v>8912.0525999999991</v>
      </c>
      <c r="BD314" s="50">
        <v>2.0287133404037587</v>
      </c>
      <c r="BE314" s="50">
        <v>2.25</v>
      </c>
      <c r="BF314" s="50">
        <v>0.22128665959624128</v>
      </c>
      <c r="BG314" s="8"/>
      <c r="BH314" s="58">
        <v>2005</v>
      </c>
      <c r="BI314" s="58">
        <v>1945</v>
      </c>
      <c r="BJ314" s="58">
        <v>2065</v>
      </c>
      <c r="BK314" s="28">
        <v>0</v>
      </c>
      <c r="BL314" s="28">
        <v>113.31160691902733</v>
      </c>
      <c r="BM314" s="40">
        <v>130</v>
      </c>
      <c r="BN314" s="28">
        <v>89.081223364251699</v>
      </c>
      <c r="BO314" s="28">
        <v>87</v>
      </c>
    </row>
    <row r="315" spans="1:67" x14ac:dyDescent="0.2">
      <c r="A315" s="29">
        <v>314</v>
      </c>
      <c r="B315" s="28">
        <v>84.849415910558761</v>
      </c>
      <c r="C315" s="65">
        <f t="shared" si="19"/>
        <v>0.84849415910558756</v>
      </c>
      <c r="D315" s="64">
        <v>62.8</v>
      </c>
      <c r="E315" s="39">
        <v>44122</v>
      </c>
      <c r="F315" s="28">
        <v>159479</v>
      </c>
      <c r="G315" s="29">
        <v>447</v>
      </c>
      <c r="H315" s="29">
        <v>64</v>
      </c>
      <c r="I315" s="3"/>
      <c r="J315" s="3"/>
      <c r="K315" s="3">
        <v>23</v>
      </c>
      <c r="L315" s="3">
        <f t="shared" si="17"/>
        <v>23</v>
      </c>
      <c r="M315" s="7">
        <f t="shared" si="20"/>
        <v>23</v>
      </c>
      <c r="N315" s="4">
        <v>4</v>
      </c>
      <c r="O315" s="5"/>
      <c r="P315" s="30">
        <v>35285</v>
      </c>
      <c r="Q315" s="48">
        <v>17015</v>
      </c>
      <c r="R315" s="48"/>
      <c r="S315" s="71">
        <f t="shared" si="18"/>
        <v>18270</v>
      </c>
      <c r="T315" s="31">
        <v>-18270</v>
      </c>
      <c r="U315" s="73">
        <v>-114.56053775105187</v>
      </c>
      <c r="V315" s="62">
        <v>-130</v>
      </c>
      <c r="W315" s="8">
        <v>28</v>
      </c>
      <c r="X315" s="8">
        <v>10</v>
      </c>
      <c r="Y315" s="41">
        <v>38</v>
      </c>
      <c r="Z315" s="42">
        <v>0.23827588585330986</v>
      </c>
      <c r="AA315" s="8">
        <v>91</v>
      </c>
      <c r="AB315" s="32">
        <v>5.7060804243818937E-4</v>
      </c>
      <c r="AC315" s="43">
        <v>12602</v>
      </c>
      <c r="AD315" s="33">
        <v>7.3367682589584607E-2</v>
      </c>
      <c r="AE315" s="8"/>
      <c r="AF315" s="34">
        <v>159388</v>
      </c>
      <c r="AG315" s="35">
        <v>135317</v>
      </c>
      <c r="AH315" s="8">
        <v>392</v>
      </c>
      <c r="AI315" s="8">
        <v>77488</v>
      </c>
      <c r="AJ315" s="8">
        <v>43309</v>
      </c>
      <c r="AK315" s="8">
        <v>2308</v>
      </c>
      <c r="AL315" s="8">
        <v>10590</v>
      </c>
      <c r="AM315" s="8">
        <v>1230</v>
      </c>
      <c r="AN315" s="36">
        <v>0.84849415910558756</v>
      </c>
      <c r="AO315" s="37">
        <v>0.87</v>
      </c>
      <c r="AP315" s="44">
        <v>-2.1505840894412431E-2</v>
      </c>
      <c r="AQ315" s="45">
        <v>0.86932955746788709</v>
      </c>
      <c r="AR315" s="8">
        <v>62.8</v>
      </c>
      <c r="AS315" s="50">
        <v>66.8</v>
      </c>
      <c r="AT315" s="50">
        <v>-4</v>
      </c>
      <c r="AU315" s="28">
        <v>123497</v>
      </c>
      <c r="AV315" s="38">
        <v>0.91264955622722943</v>
      </c>
      <c r="AW315" s="38">
        <v>2.8969013501629506E-3</v>
      </c>
      <c r="AX315" s="38">
        <v>0.57264054036078249</v>
      </c>
      <c r="AY315" s="38">
        <v>0.32005586881175313</v>
      </c>
      <c r="AZ315" s="38">
        <v>1.7056245704530841E-2</v>
      </c>
      <c r="BA315" s="38">
        <v>7.826067678118788E-2</v>
      </c>
      <c r="BB315" s="38">
        <v>9.0897669915827282E-3</v>
      </c>
      <c r="BC315" s="31">
        <v>8497.9076000000005</v>
      </c>
      <c r="BD315" s="50">
        <v>2.1499410043008704</v>
      </c>
      <c r="BE315" s="50">
        <v>2.25</v>
      </c>
      <c r="BF315" s="50">
        <v>0.10005899569912957</v>
      </c>
      <c r="BG315" s="8"/>
      <c r="BH315" s="58">
        <v>2005</v>
      </c>
      <c r="BI315" s="58">
        <v>1945</v>
      </c>
      <c r="BJ315" s="58">
        <v>2065</v>
      </c>
      <c r="BK315" s="28">
        <v>0</v>
      </c>
      <c r="BL315" s="28">
        <v>114.56053775105187</v>
      </c>
      <c r="BM315" s="40">
        <v>130</v>
      </c>
      <c r="BN315" s="28">
        <v>84.849415910558761</v>
      </c>
      <c r="BO315" s="28">
        <v>87</v>
      </c>
    </row>
    <row r="316" spans="1:67" x14ac:dyDescent="0.2">
      <c r="A316" s="29">
        <v>315</v>
      </c>
      <c r="B316" s="28">
        <v>87.617010063492856</v>
      </c>
      <c r="C316" s="65">
        <f t="shared" si="19"/>
        <v>0.87617010063492851</v>
      </c>
      <c r="D316" s="64">
        <v>62.8</v>
      </c>
      <c r="E316" s="27">
        <v>44123</v>
      </c>
      <c r="F316" s="28">
        <v>159388</v>
      </c>
      <c r="G316" s="29">
        <v>448</v>
      </c>
      <c r="H316" s="29">
        <v>64</v>
      </c>
      <c r="I316" s="3"/>
      <c r="J316" s="3"/>
      <c r="K316" s="3">
        <v>23.1</v>
      </c>
      <c r="L316" s="3">
        <f t="shared" si="17"/>
        <v>23.1</v>
      </c>
      <c r="M316" s="7">
        <f t="shared" si="20"/>
        <v>23.1</v>
      </c>
      <c r="N316" s="4">
        <v>5</v>
      </c>
      <c r="O316" s="5"/>
      <c r="P316" s="30">
        <v>17015</v>
      </c>
      <c r="Q316" s="48">
        <v>23000</v>
      </c>
      <c r="R316" s="48">
        <v>24106</v>
      </c>
      <c r="S316" s="71">
        <f t="shared" si="18"/>
        <v>18121</v>
      </c>
      <c r="T316" s="31">
        <v>-18121</v>
      </c>
      <c r="U316" s="73">
        <v>-113.69111852837102</v>
      </c>
      <c r="V316" s="62">
        <v>-130</v>
      </c>
      <c r="W316" s="8">
        <v>29</v>
      </c>
      <c r="X316" s="8">
        <v>10</v>
      </c>
      <c r="Y316" s="41">
        <v>39</v>
      </c>
      <c r="Z316" s="42">
        <v>0.2446859236579918</v>
      </c>
      <c r="AA316" s="8">
        <v>89</v>
      </c>
      <c r="AB316" s="32">
        <v>5.5838582578362236E-4</v>
      </c>
      <c r="AC316" s="43">
        <v>12691</v>
      </c>
      <c r="AD316" s="33">
        <v>7.3885832387273309E-2</v>
      </c>
      <c r="AE316" s="8"/>
      <c r="AF316" s="34">
        <v>159299</v>
      </c>
      <c r="AG316" s="35">
        <v>139651</v>
      </c>
      <c r="AH316" s="8">
        <v>499</v>
      </c>
      <c r="AI316" s="8">
        <v>54189</v>
      </c>
      <c r="AJ316" s="8">
        <v>72044</v>
      </c>
      <c r="AK316" s="8">
        <v>1429</v>
      </c>
      <c r="AL316" s="8">
        <v>10410</v>
      </c>
      <c r="AM316" s="8">
        <v>1080</v>
      </c>
      <c r="AN316" s="36">
        <v>0.87617010063492862</v>
      </c>
      <c r="AO316" s="37">
        <v>0.87</v>
      </c>
      <c r="AP316" s="44">
        <v>6.1701006349286214E-3</v>
      </c>
      <c r="AQ316" s="45">
        <v>0.87055682560123659</v>
      </c>
      <c r="AR316" s="8">
        <v>62.8</v>
      </c>
      <c r="AS316" s="50">
        <v>66.8</v>
      </c>
      <c r="AT316" s="50">
        <v>-4</v>
      </c>
      <c r="AU316" s="28">
        <v>128161</v>
      </c>
      <c r="AV316" s="38">
        <v>0.91772346778755609</v>
      </c>
      <c r="AW316" s="38">
        <v>3.5731931744133589E-3</v>
      </c>
      <c r="AX316" s="38">
        <v>0.38803159304265633</v>
      </c>
      <c r="AY316" s="38">
        <v>0.5158860301752225</v>
      </c>
      <c r="AZ316" s="38">
        <v>1.0232651395263907E-2</v>
      </c>
      <c r="BA316" s="38">
        <v>7.4542967826940018E-2</v>
      </c>
      <c r="BB316" s="38">
        <v>7.7335643855038633E-3</v>
      </c>
      <c r="BC316" s="31">
        <v>8770.0827999999983</v>
      </c>
      <c r="BD316" s="50">
        <v>2.0662290668452985</v>
      </c>
      <c r="BE316" s="50">
        <v>2.25</v>
      </c>
      <c r="BF316" s="50">
        <v>0.1837709331547015</v>
      </c>
      <c r="BG316" s="8"/>
      <c r="BH316" s="58">
        <v>2005</v>
      </c>
      <c r="BI316" s="58">
        <v>1945</v>
      </c>
      <c r="BJ316" s="58">
        <v>2065</v>
      </c>
      <c r="BK316" s="28">
        <v>0</v>
      </c>
      <c r="BL316" s="28">
        <v>113.69111852837102</v>
      </c>
      <c r="BM316" s="40">
        <v>130</v>
      </c>
      <c r="BN316" s="28">
        <v>87.617010063492856</v>
      </c>
      <c r="BO316" s="28">
        <v>87</v>
      </c>
    </row>
    <row r="317" spans="1:67" x14ac:dyDescent="0.2">
      <c r="A317" s="29">
        <v>316</v>
      </c>
      <c r="B317" s="28">
        <v>86.738146504372281</v>
      </c>
      <c r="C317" s="65">
        <f t="shared" si="19"/>
        <v>0.86738146504372282</v>
      </c>
      <c r="D317" s="64">
        <v>62.8</v>
      </c>
      <c r="E317" s="39">
        <v>44124</v>
      </c>
      <c r="F317" s="28">
        <v>159299</v>
      </c>
      <c r="G317" s="29">
        <v>449</v>
      </c>
      <c r="H317" s="29">
        <v>65</v>
      </c>
      <c r="I317" s="3"/>
      <c r="J317" s="3"/>
      <c r="K317" s="3">
        <v>23.3</v>
      </c>
      <c r="L317" s="3">
        <f t="shared" si="17"/>
        <v>23.3</v>
      </c>
      <c r="M317" s="7">
        <f t="shared" si="20"/>
        <v>23.3</v>
      </c>
      <c r="N317" s="4">
        <v>6</v>
      </c>
      <c r="O317" s="5"/>
      <c r="P317" s="30">
        <v>23000</v>
      </c>
      <c r="Q317" s="48">
        <v>37335</v>
      </c>
      <c r="R317" s="48">
        <v>32096</v>
      </c>
      <c r="S317" s="71">
        <f t="shared" si="18"/>
        <v>17761</v>
      </c>
      <c r="T317" s="31">
        <v>-17761</v>
      </c>
      <c r="U317" s="73">
        <v>-111.49473631347341</v>
      </c>
      <c r="V317" s="62">
        <v>-130</v>
      </c>
      <c r="W317" s="8">
        <v>29</v>
      </c>
      <c r="X317" s="8">
        <v>10</v>
      </c>
      <c r="Y317" s="41">
        <v>39</v>
      </c>
      <c r="Z317" s="42">
        <v>0.24482262914393688</v>
      </c>
      <c r="AA317" s="8">
        <v>100</v>
      </c>
      <c r="AB317" s="32">
        <v>6.2775033113829967E-4</v>
      </c>
      <c r="AC317" s="43">
        <v>12791</v>
      </c>
      <c r="AD317" s="33">
        <v>7.4468023171193207E-2</v>
      </c>
      <c r="AE317" s="8"/>
      <c r="AF317" s="34">
        <v>159199</v>
      </c>
      <c r="AG317" s="35">
        <v>138173</v>
      </c>
      <c r="AH317" s="8">
        <v>432</v>
      </c>
      <c r="AI317" s="8">
        <v>85340</v>
      </c>
      <c r="AJ317" s="8">
        <v>38138</v>
      </c>
      <c r="AK317" s="8">
        <v>2383</v>
      </c>
      <c r="AL317" s="8">
        <v>11160</v>
      </c>
      <c r="AM317" s="8">
        <v>720</v>
      </c>
      <c r="AN317" s="36">
        <v>0.86738146504372282</v>
      </c>
      <c r="AO317" s="37">
        <v>0.86599999999999999</v>
      </c>
      <c r="AP317" s="44">
        <v>1.3814650437228293E-3</v>
      </c>
      <c r="AQ317" s="45">
        <v>0.86830349093801196</v>
      </c>
      <c r="AR317" s="8">
        <v>62.8</v>
      </c>
      <c r="AS317" s="50">
        <v>66.900000000000006</v>
      </c>
      <c r="AT317" s="50">
        <v>-4.1000000000000085</v>
      </c>
      <c r="AU317" s="28">
        <v>126293</v>
      </c>
      <c r="AV317" s="38">
        <v>0.91402082896079551</v>
      </c>
      <c r="AW317" s="38">
        <v>3.1265153105165264E-3</v>
      </c>
      <c r="AX317" s="38">
        <v>0.61763151990620457</v>
      </c>
      <c r="AY317" s="38">
        <v>0.27601629840851688</v>
      </c>
      <c r="AZ317" s="38">
        <v>1.72464953355576E-2</v>
      </c>
      <c r="BA317" s="38">
        <v>8.0768312188343599E-2</v>
      </c>
      <c r="BB317" s="38">
        <v>5.2108588508608771E-3</v>
      </c>
      <c r="BC317" s="31">
        <v>8677.2644</v>
      </c>
      <c r="BD317" s="50">
        <v>2.0468432424394027</v>
      </c>
      <c r="BE317" s="50">
        <v>2.25</v>
      </c>
      <c r="BF317" s="50">
        <v>0.20315675756059726</v>
      </c>
      <c r="BG317" s="8">
        <v>1987</v>
      </c>
      <c r="BH317" s="58">
        <v>2008</v>
      </c>
      <c r="BI317" s="58">
        <v>1948</v>
      </c>
      <c r="BJ317" s="58">
        <v>2068</v>
      </c>
      <c r="BK317" s="28">
        <v>-21</v>
      </c>
      <c r="BL317" s="28">
        <v>111.49473631347341</v>
      </c>
      <c r="BM317" s="40">
        <v>130</v>
      </c>
      <c r="BN317" s="28">
        <v>86.738146504372281</v>
      </c>
      <c r="BO317" s="28">
        <v>86.6</v>
      </c>
    </row>
    <row r="318" spans="1:67" x14ac:dyDescent="0.2">
      <c r="A318" s="29">
        <v>317</v>
      </c>
      <c r="B318" s="28">
        <v>88.065879810802826</v>
      </c>
      <c r="C318" s="65">
        <f t="shared" si="19"/>
        <v>0.88065879810802827</v>
      </c>
      <c r="D318" s="64">
        <v>62.8</v>
      </c>
      <c r="E318" s="27">
        <v>44125</v>
      </c>
      <c r="F318" s="28">
        <v>159199</v>
      </c>
      <c r="G318" s="29">
        <v>450</v>
      </c>
      <c r="H318" s="29">
        <v>65</v>
      </c>
      <c r="I318" s="3"/>
      <c r="J318" s="3"/>
      <c r="K318" s="3">
        <v>23.3</v>
      </c>
      <c r="L318" s="3">
        <f t="shared" si="17"/>
        <v>23.3</v>
      </c>
      <c r="M318" s="7">
        <f t="shared" si="20"/>
        <v>23.3</v>
      </c>
      <c r="N318" s="4">
        <v>6</v>
      </c>
      <c r="O318" s="5"/>
      <c r="P318" s="30">
        <v>37335</v>
      </c>
      <c r="Q318" s="48">
        <v>47795</v>
      </c>
      <c r="R318" s="48">
        <v>28052</v>
      </c>
      <c r="S318" s="71">
        <f t="shared" si="18"/>
        <v>17592</v>
      </c>
      <c r="T318" s="31">
        <v>-17592</v>
      </c>
      <c r="U318" s="73">
        <v>-110.50320667843391</v>
      </c>
      <c r="V318" s="62">
        <v>-130</v>
      </c>
      <c r="W318" s="8">
        <v>29</v>
      </c>
      <c r="X318" s="8">
        <v>10</v>
      </c>
      <c r="Y318" s="41">
        <v>39</v>
      </c>
      <c r="Z318" s="42">
        <v>0.24497641316842445</v>
      </c>
      <c r="AA318" s="8">
        <v>95</v>
      </c>
      <c r="AB318" s="32">
        <v>5.9673741669231592E-4</v>
      </c>
      <c r="AC318" s="43">
        <v>12886</v>
      </c>
      <c r="AD318" s="33">
        <v>7.5021104415917098E-2</v>
      </c>
      <c r="AE318" s="8"/>
      <c r="AF318" s="34">
        <v>159104</v>
      </c>
      <c r="AG318" s="35">
        <v>140200</v>
      </c>
      <c r="AH318" s="8">
        <v>460</v>
      </c>
      <c r="AI318" s="8">
        <v>75450</v>
      </c>
      <c r="AJ318" s="8">
        <v>48949</v>
      </c>
      <c r="AK318" s="8">
        <v>2380</v>
      </c>
      <c r="AL318" s="8">
        <v>11640</v>
      </c>
      <c r="AM318" s="8">
        <v>1321</v>
      </c>
      <c r="AN318" s="36">
        <v>0.88065879810802827</v>
      </c>
      <c r="AO318" s="37">
        <v>0.86599999999999999</v>
      </c>
      <c r="AP318" s="44">
        <v>1.4658798108028281E-2</v>
      </c>
      <c r="AQ318" s="45">
        <v>0.87105289659922092</v>
      </c>
      <c r="AR318" s="8">
        <v>62.8</v>
      </c>
      <c r="AS318" s="50">
        <v>66.900000000000006</v>
      </c>
      <c r="AT318" s="50">
        <v>-4.1000000000000085</v>
      </c>
      <c r="AU318" s="28">
        <v>127239</v>
      </c>
      <c r="AV318" s="38">
        <v>0.90755349500713267</v>
      </c>
      <c r="AW318" s="38">
        <v>3.2810271041369471E-3</v>
      </c>
      <c r="AX318" s="38">
        <v>0.53815977175463625</v>
      </c>
      <c r="AY318" s="38">
        <v>0.34913694721825961</v>
      </c>
      <c r="AZ318" s="38">
        <v>1.6975748930099857E-2</v>
      </c>
      <c r="BA318" s="38">
        <v>8.3024251069900148E-2</v>
      </c>
      <c r="BB318" s="38">
        <v>9.422253922967189E-3</v>
      </c>
      <c r="BC318" s="31">
        <v>8804.56</v>
      </c>
      <c r="BD318" s="50">
        <v>1.9980555530316111</v>
      </c>
      <c r="BE318" s="50">
        <v>2.25</v>
      </c>
      <c r="BF318" s="50">
        <v>0.25194444696838891</v>
      </c>
      <c r="BG318" s="8"/>
      <c r="BH318" s="58">
        <v>2008</v>
      </c>
      <c r="BI318" s="58">
        <v>1948</v>
      </c>
      <c r="BJ318" s="58">
        <v>2068</v>
      </c>
      <c r="BK318" s="28">
        <v>0</v>
      </c>
      <c r="BL318" s="28">
        <v>110.50320667843391</v>
      </c>
      <c r="BM318" s="40">
        <v>130</v>
      </c>
      <c r="BN318" s="28">
        <v>88.065879810802826</v>
      </c>
      <c r="BO318" s="28">
        <v>86.6</v>
      </c>
    </row>
    <row r="319" spans="1:67" x14ac:dyDescent="0.2">
      <c r="A319" s="29">
        <v>318</v>
      </c>
      <c r="B319" s="28">
        <v>86.296384754625905</v>
      </c>
      <c r="C319" s="65">
        <f t="shared" si="19"/>
        <v>0.8629638475462591</v>
      </c>
      <c r="D319" s="64">
        <v>63.2</v>
      </c>
      <c r="E319" s="39">
        <v>44126</v>
      </c>
      <c r="F319" s="28">
        <v>159104</v>
      </c>
      <c r="G319" s="29">
        <v>451</v>
      </c>
      <c r="H319" s="29">
        <v>65</v>
      </c>
      <c r="I319" s="3">
        <v>19</v>
      </c>
      <c r="J319" s="3">
        <v>25</v>
      </c>
      <c r="K319" s="3">
        <v>23.9</v>
      </c>
      <c r="L319" s="3">
        <f t="shared" si="17"/>
        <v>22.633333333333336</v>
      </c>
      <c r="M319" s="7">
        <f t="shared" si="20"/>
        <v>22.633333333333336</v>
      </c>
      <c r="N319" s="4">
        <v>11</v>
      </c>
      <c r="O319" s="5"/>
      <c r="P319" s="30">
        <v>47795</v>
      </c>
      <c r="Q319" s="48">
        <v>53885</v>
      </c>
      <c r="R319" s="48">
        <v>24048</v>
      </c>
      <c r="S319" s="71">
        <f t="shared" si="18"/>
        <v>17958</v>
      </c>
      <c r="T319" s="31">
        <v>-17958</v>
      </c>
      <c r="U319" s="73">
        <v>-112.86956958970234</v>
      </c>
      <c r="V319" s="62">
        <v>-130</v>
      </c>
      <c r="W319" s="8">
        <v>27</v>
      </c>
      <c r="X319" s="8">
        <v>11</v>
      </c>
      <c r="Y319" s="41">
        <v>38</v>
      </c>
      <c r="Z319" s="42">
        <v>0.23883748994368462</v>
      </c>
      <c r="AA319" s="8">
        <v>84</v>
      </c>
      <c r="AB319" s="32">
        <v>5.2795655671761862E-4</v>
      </c>
      <c r="AC319" s="43">
        <v>12970</v>
      </c>
      <c r="AD319" s="33">
        <v>7.5510144674409807E-2</v>
      </c>
      <c r="AE319" s="8"/>
      <c r="AF319" s="34">
        <v>159020</v>
      </c>
      <c r="AG319" s="35">
        <v>137301</v>
      </c>
      <c r="AH319" s="8">
        <v>361</v>
      </c>
      <c r="AI319" s="8">
        <v>48782</v>
      </c>
      <c r="AJ319" s="8">
        <v>73024</v>
      </c>
      <c r="AK319" s="8">
        <v>3854</v>
      </c>
      <c r="AL319" s="8">
        <v>10320</v>
      </c>
      <c r="AM319" s="8">
        <v>960</v>
      </c>
      <c r="AN319" s="36">
        <v>0.8629638475462591</v>
      </c>
      <c r="AO319" s="37">
        <v>0.86599999999999999</v>
      </c>
      <c r="AP319" s="44">
        <v>-3.0361524537408924E-3</v>
      </c>
      <c r="AQ319" s="45">
        <v>0.87049232446083713</v>
      </c>
      <c r="AR319" s="8">
        <v>63.2</v>
      </c>
      <c r="AS319" s="50">
        <v>66.900000000000006</v>
      </c>
      <c r="AT319" s="50">
        <v>-3.7000000000000028</v>
      </c>
      <c r="AU319" s="28">
        <v>126021</v>
      </c>
      <c r="AV319" s="38">
        <v>0.91784473528961918</v>
      </c>
      <c r="AW319" s="38">
        <v>2.6292598014581105E-3</v>
      </c>
      <c r="AX319" s="38">
        <v>0.35529238679980479</v>
      </c>
      <c r="AY319" s="38">
        <v>0.53185337324564275</v>
      </c>
      <c r="AZ319" s="38">
        <v>2.8069715442713455E-2</v>
      </c>
      <c r="BA319" s="38">
        <v>7.5163327288220769E-2</v>
      </c>
      <c r="BB319" s="38">
        <v>6.9919374221600718E-3</v>
      </c>
      <c r="BC319" s="31">
        <v>8677.4232000000011</v>
      </c>
      <c r="BD319" s="50">
        <v>2.0695083766342059</v>
      </c>
      <c r="BE319" s="50">
        <v>2.25</v>
      </c>
      <c r="BF319" s="50">
        <v>0.18049162336579405</v>
      </c>
      <c r="BG319" s="8"/>
      <c r="BH319" s="58">
        <v>2008</v>
      </c>
      <c r="BI319" s="58">
        <v>1948</v>
      </c>
      <c r="BJ319" s="58">
        <v>2068</v>
      </c>
      <c r="BK319" s="28">
        <v>0</v>
      </c>
      <c r="BL319" s="28">
        <v>112.86956958970234</v>
      </c>
      <c r="BM319" s="40">
        <v>130</v>
      </c>
      <c r="BN319" s="28">
        <v>86.296384754625905</v>
      </c>
      <c r="BO319" s="28">
        <v>86.6</v>
      </c>
    </row>
    <row r="320" spans="1:67" x14ac:dyDescent="0.2">
      <c r="A320" s="29">
        <v>319</v>
      </c>
      <c r="B320" s="28">
        <v>87.133693874984274</v>
      </c>
      <c r="C320" s="65">
        <f t="shared" si="19"/>
        <v>0.87133693874984275</v>
      </c>
      <c r="D320" s="64">
        <v>63.2</v>
      </c>
      <c r="E320" s="27">
        <v>44127</v>
      </c>
      <c r="F320" s="28">
        <v>159020</v>
      </c>
      <c r="G320" s="29">
        <v>452</v>
      </c>
      <c r="H320" s="29">
        <v>65</v>
      </c>
      <c r="I320" s="3">
        <v>19</v>
      </c>
      <c r="J320" s="3">
        <v>25</v>
      </c>
      <c r="K320" s="3">
        <v>24</v>
      </c>
      <c r="L320" s="3">
        <f t="shared" si="17"/>
        <v>22.666666666666668</v>
      </c>
      <c r="M320" s="7">
        <f t="shared" si="20"/>
        <v>22.666666666666668</v>
      </c>
      <c r="N320" s="4">
        <v>12</v>
      </c>
      <c r="O320" s="5"/>
      <c r="P320" s="30">
        <v>53885</v>
      </c>
      <c r="Q320" s="48">
        <v>53785</v>
      </c>
      <c r="R320" s="48">
        <v>18007</v>
      </c>
      <c r="S320" s="71">
        <f t="shared" si="18"/>
        <v>18107</v>
      </c>
      <c r="T320" s="31">
        <v>-18107</v>
      </c>
      <c r="U320" s="73">
        <v>-113.86618035467237</v>
      </c>
      <c r="V320" s="62">
        <v>-130</v>
      </c>
      <c r="W320" s="8">
        <v>28</v>
      </c>
      <c r="X320" s="8">
        <v>9</v>
      </c>
      <c r="Y320" s="41">
        <v>37</v>
      </c>
      <c r="Z320" s="42">
        <v>0.23267513520311911</v>
      </c>
      <c r="AA320" s="8">
        <v>80</v>
      </c>
      <c r="AB320" s="32">
        <v>5.0308137341214946E-4</v>
      </c>
      <c r="AC320" s="43">
        <v>13050</v>
      </c>
      <c r="AD320" s="33">
        <v>7.597589730154572E-2</v>
      </c>
      <c r="AE320" s="8"/>
      <c r="AF320" s="34">
        <v>158940</v>
      </c>
      <c r="AG320" s="35">
        <v>138560</v>
      </c>
      <c r="AH320" s="8">
        <v>351</v>
      </c>
      <c r="AI320" s="8">
        <v>79570</v>
      </c>
      <c r="AJ320" s="8">
        <v>43229</v>
      </c>
      <c r="AK320" s="8">
        <v>2910</v>
      </c>
      <c r="AL320" s="8">
        <v>11330</v>
      </c>
      <c r="AM320" s="8">
        <v>1170</v>
      </c>
      <c r="AN320" s="36">
        <v>0.87133693874984275</v>
      </c>
      <c r="AO320" s="37">
        <v>0.86599999999999999</v>
      </c>
      <c r="AP320" s="44">
        <v>5.3369387498427567E-3</v>
      </c>
      <c r="AQ320" s="45">
        <v>0.87111679183298374</v>
      </c>
      <c r="AR320" s="8">
        <v>63.2</v>
      </c>
      <c r="AS320" s="50">
        <v>66.900000000000006</v>
      </c>
      <c r="AT320" s="50">
        <v>-3.7000000000000028</v>
      </c>
      <c r="AU320" s="28">
        <v>126060</v>
      </c>
      <c r="AV320" s="38">
        <v>0.90978637413394914</v>
      </c>
      <c r="AW320" s="38">
        <v>2.5331986143187065E-3</v>
      </c>
      <c r="AX320" s="38">
        <v>0.57426385681293302</v>
      </c>
      <c r="AY320" s="38">
        <v>0.31198758660508086</v>
      </c>
      <c r="AZ320" s="38">
        <v>2.1001732101616627E-2</v>
      </c>
      <c r="BA320" s="38">
        <v>8.1769630484988448E-2</v>
      </c>
      <c r="BB320" s="38">
        <v>8.4439953810623563E-3</v>
      </c>
      <c r="BC320" s="31">
        <v>8756.9920000000002</v>
      </c>
      <c r="BD320" s="50">
        <v>2.0677191437425089</v>
      </c>
      <c r="BE320" s="50">
        <v>2.25</v>
      </c>
      <c r="BF320" s="50">
        <v>0.18228085625749113</v>
      </c>
      <c r="BG320" s="8"/>
      <c r="BH320" s="58">
        <v>2008</v>
      </c>
      <c r="BI320" s="58">
        <v>1948</v>
      </c>
      <c r="BJ320" s="58">
        <v>2068</v>
      </c>
      <c r="BK320" s="28">
        <v>0</v>
      </c>
      <c r="BL320" s="28">
        <v>113.86618035467237</v>
      </c>
      <c r="BM320" s="40">
        <v>130</v>
      </c>
      <c r="BN320" s="28">
        <v>87.133693874984274</v>
      </c>
      <c r="BO320" s="28">
        <v>86.6</v>
      </c>
    </row>
    <row r="321" spans="1:67" x14ac:dyDescent="0.2">
      <c r="A321" s="29">
        <v>320</v>
      </c>
      <c r="B321" s="28">
        <v>87.724298477412859</v>
      </c>
      <c r="C321" s="65">
        <f t="shared" si="19"/>
        <v>0.87724298477412854</v>
      </c>
      <c r="D321" s="64">
        <v>63</v>
      </c>
      <c r="E321" s="39">
        <v>44128</v>
      </c>
      <c r="F321" s="28">
        <v>158940</v>
      </c>
      <c r="G321" s="29">
        <v>453</v>
      </c>
      <c r="H321" s="29">
        <v>65</v>
      </c>
      <c r="I321" s="3">
        <v>19</v>
      </c>
      <c r="J321" s="3">
        <v>25</v>
      </c>
      <c r="K321" s="3">
        <v>23.9</v>
      </c>
      <c r="L321" s="3">
        <f t="shared" si="17"/>
        <v>22.633333333333336</v>
      </c>
      <c r="M321" s="7">
        <f t="shared" si="20"/>
        <v>22.633333333333336</v>
      </c>
      <c r="N321" s="4">
        <v>11</v>
      </c>
      <c r="O321" s="5"/>
      <c r="P321" s="30">
        <v>53785</v>
      </c>
      <c r="Q321" s="48">
        <v>35375</v>
      </c>
      <c r="R321" s="48"/>
      <c r="S321" s="71">
        <f t="shared" si="18"/>
        <v>18410</v>
      </c>
      <c r="T321" s="31">
        <v>-18410</v>
      </c>
      <c r="U321" s="73">
        <v>-115.8298729080156</v>
      </c>
      <c r="V321" s="62">
        <v>-130</v>
      </c>
      <c r="W321" s="8">
        <v>29</v>
      </c>
      <c r="X321" s="8">
        <v>10</v>
      </c>
      <c r="Y321" s="41">
        <v>39</v>
      </c>
      <c r="Z321" s="42">
        <v>0.24537561343903361</v>
      </c>
      <c r="AA321" s="8">
        <v>83</v>
      </c>
      <c r="AB321" s="32">
        <v>5.2220963885743043E-4</v>
      </c>
      <c r="AC321" s="43">
        <v>13133</v>
      </c>
      <c r="AD321" s="33">
        <v>7.6459115652199219E-2</v>
      </c>
      <c r="AE321" s="8"/>
      <c r="AF321" s="34">
        <v>158857</v>
      </c>
      <c r="AG321" s="35">
        <v>139429</v>
      </c>
      <c r="AH321" s="8">
        <v>418</v>
      </c>
      <c r="AI321" s="8">
        <v>82524</v>
      </c>
      <c r="AJ321" s="8">
        <v>41508</v>
      </c>
      <c r="AK321" s="8">
        <v>2719</v>
      </c>
      <c r="AL321" s="8">
        <v>11330</v>
      </c>
      <c r="AM321" s="8">
        <v>930</v>
      </c>
      <c r="AN321" s="36">
        <v>0.87724298477412865</v>
      </c>
      <c r="AO321" s="37">
        <v>0.86599999999999999</v>
      </c>
      <c r="AP321" s="44">
        <v>1.1242984774128661E-2</v>
      </c>
      <c r="AQ321" s="45">
        <v>0.86917832770892822</v>
      </c>
      <c r="AR321" s="8">
        <v>63</v>
      </c>
      <c r="AS321" s="50">
        <v>66.900000000000006</v>
      </c>
      <c r="AT321" s="50">
        <v>-3.9000000000000057</v>
      </c>
      <c r="AU321" s="28">
        <v>127169</v>
      </c>
      <c r="AV321" s="38">
        <v>0.91206994240796391</v>
      </c>
      <c r="AW321" s="38">
        <v>2.9979416046876906E-3</v>
      </c>
      <c r="AX321" s="38">
        <v>0.59187113154365301</v>
      </c>
      <c r="AY321" s="38">
        <v>0.29769990461094892</v>
      </c>
      <c r="AZ321" s="38">
        <v>1.9500964648674235E-2</v>
      </c>
      <c r="BA321" s="38">
        <v>8.1259996127061085E-2</v>
      </c>
      <c r="BB321" s="38">
        <v>6.6700614649750052E-3</v>
      </c>
      <c r="BC321" s="31">
        <v>8784.027</v>
      </c>
      <c r="BD321" s="50">
        <v>2.0958496598428034</v>
      </c>
      <c r="BE321" s="50">
        <v>2.25</v>
      </c>
      <c r="BF321" s="50">
        <v>0.15415034015719664</v>
      </c>
      <c r="BG321" s="8"/>
      <c r="BH321" s="58">
        <v>2008</v>
      </c>
      <c r="BI321" s="58">
        <v>1948</v>
      </c>
      <c r="BJ321" s="58">
        <v>2068</v>
      </c>
      <c r="BK321" s="28">
        <v>0</v>
      </c>
      <c r="BL321" s="28">
        <v>115.8298729080156</v>
      </c>
      <c r="BM321" s="40">
        <v>130</v>
      </c>
      <c r="BN321" s="28">
        <v>87.724298477412859</v>
      </c>
      <c r="BO321" s="28">
        <v>86.6</v>
      </c>
    </row>
    <row r="322" spans="1:67" x14ac:dyDescent="0.2">
      <c r="A322" s="29">
        <v>321</v>
      </c>
      <c r="B322" s="28">
        <v>87.90925171695298</v>
      </c>
      <c r="C322" s="65">
        <f t="shared" si="19"/>
        <v>0.87909251716952985</v>
      </c>
      <c r="D322" s="64">
        <v>63</v>
      </c>
      <c r="E322" s="27">
        <v>44129</v>
      </c>
      <c r="F322" s="28">
        <v>158857</v>
      </c>
      <c r="G322" s="29">
        <v>454</v>
      </c>
      <c r="H322" s="29">
        <v>65</v>
      </c>
      <c r="I322" s="3">
        <v>20</v>
      </c>
      <c r="J322" s="3">
        <v>25</v>
      </c>
      <c r="K322" s="3">
        <v>24.2</v>
      </c>
      <c r="L322" s="3">
        <f t="shared" si="17"/>
        <v>23.066666666666666</v>
      </c>
      <c r="M322" s="7">
        <f t="shared" si="20"/>
        <v>23.066666666666666</v>
      </c>
      <c r="N322" s="4">
        <v>10</v>
      </c>
      <c r="O322" s="5"/>
      <c r="P322" s="30">
        <v>35375</v>
      </c>
      <c r="Q322" s="48">
        <v>16555</v>
      </c>
      <c r="R322" s="48"/>
      <c r="S322" s="71">
        <f t="shared" si="18"/>
        <v>18820</v>
      </c>
      <c r="T322" s="31">
        <v>-18820</v>
      </c>
      <c r="U322" s="73">
        <v>-118.47132956054817</v>
      </c>
      <c r="V322" s="62">
        <v>-130</v>
      </c>
      <c r="W322" s="8">
        <v>28</v>
      </c>
      <c r="X322" s="8">
        <v>10</v>
      </c>
      <c r="Y322" s="41">
        <v>38</v>
      </c>
      <c r="Z322" s="42">
        <v>0.23920884820939586</v>
      </c>
      <c r="AA322" s="8">
        <v>91</v>
      </c>
      <c r="AB322" s="32">
        <v>5.728422417646059E-4</v>
      </c>
      <c r="AC322" s="43">
        <v>13224</v>
      </c>
      <c r="AD322" s="33">
        <v>7.6988909265566327E-2</v>
      </c>
      <c r="AE322" s="8"/>
      <c r="AF322" s="34">
        <v>158766</v>
      </c>
      <c r="AG322" s="35">
        <v>139650</v>
      </c>
      <c r="AH322" s="8">
        <v>387</v>
      </c>
      <c r="AI322" s="8">
        <v>82325</v>
      </c>
      <c r="AJ322" s="8">
        <v>41961</v>
      </c>
      <c r="AK322" s="8">
        <v>2687</v>
      </c>
      <c r="AL322" s="8">
        <v>11330</v>
      </c>
      <c r="AM322" s="8">
        <v>960</v>
      </c>
      <c r="AN322" s="36">
        <v>0.87909251716952985</v>
      </c>
      <c r="AO322" s="37">
        <v>0.86599999999999999</v>
      </c>
      <c r="AP322" s="44">
        <v>1.309251716952986E-2</v>
      </c>
      <c r="AQ322" s="45">
        <v>0.87354952171806288</v>
      </c>
      <c r="AR322" s="8">
        <v>63</v>
      </c>
      <c r="AS322" s="50">
        <v>66.900000000000006</v>
      </c>
      <c r="AT322" s="50">
        <v>-3.9000000000000057</v>
      </c>
      <c r="AU322" s="28">
        <v>127360</v>
      </c>
      <c r="AV322" s="38">
        <v>0.91199427139276767</v>
      </c>
      <c r="AW322" s="38">
        <v>2.7712137486573577E-3</v>
      </c>
      <c r="AX322" s="38">
        <v>0.58950948800572855</v>
      </c>
      <c r="AY322" s="38">
        <v>0.30047261009667026</v>
      </c>
      <c r="AZ322" s="38">
        <v>1.9240959541711421E-2</v>
      </c>
      <c r="BA322" s="38">
        <v>8.1131399928392411E-2</v>
      </c>
      <c r="BB322" s="38">
        <v>6.8743286788399572E-3</v>
      </c>
      <c r="BC322" s="31">
        <v>8797.9500000000007</v>
      </c>
      <c r="BD322" s="50">
        <v>2.1391346847845236</v>
      </c>
      <c r="BE322" s="50">
        <v>2.25</v>
      </c>
      <c r="BF322" s="50">
        <v>0.11086531521547638</v>
      </c>
      <c r="BG322" s="8"/>
      <c r="BH322" s="58">
        <v>2008</v>
      </c>
      <c r="BI322" s="58">
        <v>1948</v>
      </c>
      <c r="BJ322" s="58">
        <v>2068</v>
      </c>
      <c r="BK322" s="28">
        <v>0</v>
      </c>
      <c r="BL322" s="28">
        <v>118.47132956054817</v>
      </c>
      <c r="BM322" s="40">
        <v>130</v>
      </c>
      <c r="BN322" s="28">
        <v>87.90925171695298</v>
      </c>
      <c r="BO322" s="28">
        <v>86.6</v>
      </c>
    </row>
    <row r="323" spans="1:67" x14ac:dyDescent="0.2">
      <c r="A323" s="29">
        <v>322</v>
      </c>
      <c r="B323" s="28">
        <v>86.746532632931491</v>
      </c>
      <c r="C323" s="65">
        <f t="shared" si="19"/>
        <v>0.86746532632931495</v>
      </c>
      <c r="D323" s="64">
        <v>63.2</v>
      </c>
      <c r="E323" s="39">
        <v>44130</v>
      </c>
      <c r="F323" s="28">
        <v>158766</v>
      </c>
      <c r="G323" s="29">
        <v>455</v>
      </c>
      <c r="H323" s="29">
        <v>65</v>
      </c>
      <c r="I323" s="6">
        <v>19</v>
      </c>
      <c r="J323" s="3">
        <v>25</v>
      </c>
      <c r="K323" s="3">
        <v>24</v>
      </c>
      <c r="L323" s="3">
        <f t="shared" ref="L323:L386" si="21">IF(COUNTA(I323:K323),AVERAGE(I323:K323),"")</f>
        <v>22.666666666666668</v>
      </c>
      <c r="M323" s="7">
        <f t="shared" si="20"/>
        <v>22.666666666666668</v>
      </c>
      <c r="N323" s="4">
        <v>11</v>
      </c>
      <c r="O323" s="5"/>
      <c r="P323" s="30">
        <v>16555</v>
      </c>
      <c r="Q323" s="48">
        <v>30345</v>
      </c>
      <c r="R323" s="48">
        <v>32031</v>
      </c>
      <c r="S323" s="71">
        <f t="shared" ref="S323:S386" si="22">T323*(-1)</f>
        <v>18241</v>
      </c>
      <c r="T323" s="31">
        <v>-18241</v>
      </c>
      <c r="U323" s="73">
        <v>-114.89235730572037</v>
      </c>
      <c r="V323" s="62">
        <v>-130</v>
      </c>
      <c r="W323" s="8">
        <v>28</v>
      </c>
      <c r="X323" s="8">
        <v>9</v>
      </c>
      <c r="Y323" s="41">
        <v>37</v>
      </c>
      <c r="Z323" s="42">
        <v>0.23304737790206972</v>
      </c>
      <c r="AA323" s="8">
        <v>85</v>
      </c>
      <c r="AB323" s="32">
        <v>5.3537911139664668E-4</v>
      </c>
      <c r="AC323" s="43">
        <v>13309</v>
      </c>
      <c r="AD323" s="33">
        <v>7.7483771431898232E-2</v>
      </c>
      <c r="AE323" s="8"/>
      <c r="AF323" s="34">
        <v>158681</v>
      </c>
      <c r="AG323" s="35">
        <v>137724</v>
      </c>
      <c r="AH323" s="8">
        <v>414</v>
      </c>
      <c r="AI323" s="8">
        <v>39357</v>
      </c>
      <c r="AJ323" s="8">
        <v>83530</v>
      </c>
      <c r="AK323" s="8">
        <v>2183</v>
      </c>
      <c r="AL323" s="8">
        <v>10710</v>
      </c>
      <c r="AM323" s="8">
        <v>1530</v>
      </c>
      <c r="AN323" s="36">
        <v>0.86746532632931483</v>
      </c>
      <c r="AO323" s="37">
        <v>0.86599999999999999</v>
      </c>
      <c r="AP323" s="44">
        <v>1.4653263293148422E-3</v>
      </c>
      <c r="AQ323" s="45">
        <v>0.87230598253154668</v>
      </c>
      <c r="AR323" s="8">
        <v>63.2</v>
      </c>
      <c r="AS323" s="50">
        <v>66.900000000000006</v>
      </c>
      <c r="AT323" s="50">
        <v>-3.7000000000000028</v>
      </c>
      <c r="AU323" s="28">
        <v>125484</v>
      </c>
      <c r="AV323" s="38">
        <v>0.91112660102814325</v>
      </c>
      <c r="AW323" s="38">
        <v>3.0060120240480962E-3</v>
      </c>
      <c r="AX323" s="38">
        <v>0.28576718654700706</v>
      </c>
      <c r="AY323" s="38">
        <v>0.60650286079405191</v>
      </c>
      <c r="AZ323" s="38">
        <v>1.5850541663036219E-2</v>
      </c>
      <c r="BA323" s="38">
        <v>7.776422410037466E-2</v>
      </c>
      <c r="BB323" s="38">
        <v>1.1109174871482094E-2</v>
      </c>
      <c r="BC323" s="31">
        <v>8704.1568000000007</v>
      </c>
      <c r="BD323" s="50">
        <v>2.0956653722046918</v>
      </c>
      <c r="BE323" s="50">
        <v>2.25</v>
      </c>
      <c r="BF323" s="50">
        <v>0.15433462779530815</v>
      </c>
      <c r="BG323" s="8"/>
      <c r="BH323" s="58">
        <v>2008</v>
      </c>
      <c r="BI323" s="58">
        <v>1948</v>
      </c>
      <c r="BJ323" s="58">
        <v>2068</v>
      </c>
      <c r="BK323" s="28">
        <v>0</v>
      </c>
      <c r="BL323" s="28">
        <v>114.89235730572037</v>
      </c>
      <c r="BM323" s="40">
        <v>130</v>
      </c>
      <c r="BN323" s="28">
        <v>86.746532632931491</v>
      </c>
      <c r="BO323" s="28">
        <v>86.6</v>
      </c>
    </row>
    <row r="324" spans="1:67" x14ac:dyDescent="0.2">
      <c r="A324" s="29">
        <v>323</v>
      </c>
      <c r="B324" s="28">
        <v>88.473100119106888</v>
      </c>
      <c r="C324" s="65">
        <f t="shared" ref="C324:C387" si="23">B324/100</f>
        <v>0.88473100119106884</v>
      </c>
      <c r="D324" s="64">
        <v>63.1</v>
      </c>
      <c r="E324" s="27">
        <v>44131</v>
      </c>
      <c r="F324" s="28">
        <v>158681</v>
      </c>
      <c r="G324" s="29">
        <v>456</v>
      </c>
      <c r="H324" s="29">
        <v>66</v>
      </c>
      <c r="I324" s="3">
        <v>19</v>
      </c>
      <c r="J324" s="3">
        <v>25</v>
      </c>
      <c r="K324" s="3">
        <v>23.8</v>
      </c>
      <c r="L324" s="3">
        <f t="shared" si="21"/>
        <v>22.599999999999998</v>
      </c>
      <c r="M324" s="7">
        <f t="shared" si="20"/>
        <v>22.599999999999998</v>
      </c>
      <c r="N324" s="4">
        <v>12</v>
      </c>
      <c r="O324" s="5"/>
      <c r="P324" s="30">
        <v>30345</v>
      </c>
      <c r="Q324" s="48">
        <v>43995</v>
      </c>
      <c r="R324" s="48">
        <v>32048</v>
      </c>
      <c r="S324" s="71">
        <f t="shared" si="22"/>
        <v>18398</v>
      </c>
      <c r="T324" s="31">
        <v>-18398</v>
      </c>
      <c r="U324" s="73">
        <v>-115.94330764237684</v>
      </c>
      <c r="V324" s="62">
        <v>-130</v>
      </c>
      <c r="W324" s="8">
        <v>29</v>
      </c>
      <c r="X324" s="8">
        <v>10</v>
      </c>
      <c r="Y324" s="41">
        <v>39</v>
      </c>
      <c r="Z324" s="42">
        <v>0.24577611686339262</v>
      </c>
      <c r="AA324" s="8">
        <v>90</v>
      </c>
      <c r="AB324" s="32">
        <v>5.6717565430013681E-4</v>
      </c>
      <c r="AC324" s="43">
        <v>13399</v>
      </c>
      <c r="AD324" s="33">
        <v>7.800774313742613E-2</v>
      </c>
      <c r="AE324" s="8"/>
      <c r="AF324" s="34">
        <v>158591</v>
      </c>
      <c r="AG324" s="35">
        <v>140390</v>
      </c>
      <c r="AH324" s="8">
        <v>422</v>
      </c>
      <c r="AI324" s="8">
        <v>76906</v>
      </c>
      <c r="AJ324" s="8">
        <v>49893</v>
      </c>
      <c r="AK324" s="8">
        <v>1619</v>
      </c>
      <c r="AL324" s="8">
        <v>10620</v>
      </c>
      <c r="AM324" s="8">
        <v>930</v>
      </c>
      <c r="AN324" s="36">
        <v>0.88473100119106884</v>
      </c>
      <c r="AO324" s="37">
        <v>0.86099999999999999</v>
      </c>
      <c r="AP324" s="44">
        <v>2.3731001191068857E-2</v>
      </c>
      <c r="AQ324" s="45">
        <v>0.87478448769545325</v>
      </c>
      <c r="AR324" s="8">
        <v>63.1</v>
      </c>
      <c r="AS324" s="50">
        <v>67</v>
      </c>
      <c r="AT324" s="50">
        <v>-3.8999999999999986</v>
      </c>
      <c r="AU324" s="28">
        <v>128840</v>
      </c>
      <c r="AV324" s="38">
        <v>0.91772918299024142</v>
      </c>
      <c r="AW324" s="38">
        <v>3.0059121020015673E-3</v>
      </c>
      <c r="AX324" s="38">
        <v>0.54780255003917655</v>
      </c>
      <c r="AY324" s="38">
        <v>0.3553885604387777</v>
      </c>
      <c r="AZ324" s="38">
        <v>1.1532160410285633E-2</v>
      </c>
      <c r="BA324" s="38">
        <v>7.5646413562219531E-2</v>
      </c>
      <c r="BB324" s="38">
        <v>6.6244034475389981E-3</v>
      </c>
      <c r="BC324" s="31">
        <v>8858.6090000000004</v>
      </c>
      <c r="BD324" s="50">
        <v>2.0768497627562068</v>
      </c>
      <c r="BE324" s="50">
        <v>2.25</v>
      </c>
      <c r="BF324" s="50">
        <v>0.17315023724379319</v>
      </c>
      <c r="BG324" s="8"/>
      <c r="BH324" s="58">
        <v>2011</v>
      </c>
      <c r="BI324" s="58">
        <v>1951</v>
      </c>
      <c r="BJ324" s="58">
        <v>2071</v>
      </c>
      <c r="BK324" s="28">
        <v>0</v>
      </c>
      <c r="BL324" s="28">
        <v>115.94330764237684</v>
      </c>
      <c r="BM324" s="40">
        <v>130</v>
      </c>
      <c r="BN324" s="28">
        <v>88.473100119106888</v>
      </c>
      <c r="BO324" s="28">
        <v>86.1</v>
      </c>
    </row>
    <row r="325" spans="1:67" x14ac:dyDescent="0.2">
      <c r="A325" s="29">
        <v>324</v>
      </c>
      <c r="B325" s="28">
        <v>86.841624051806221</v>
      </c>
      <c r="C325" s="65">
        <f t="shared" si="23"/>
        <v>0.86841624051806221</v>
      </c>
      <c r="D325" s="64">
        <v>63.3</v>
      </c>
      <c r="E325" s="39">
        <v>44132</v>
      </c>
      <c r="F325" s="28">
        <v>158591</v>
      </c>
      <c r="G325" s="29">
        <v>457</v>
      </c>
      <c r="H325" s="29">
        <v>66</v>
      </c>
      <c r="I325" s="3">
        <v>19</v>
      </c>
      <c r="J325" s="3">
        <v>25</v>
      </c>
      <c r="K325" s="3">
        <v>23.7</v>
      </c>
      <c r="L325" s="3">
        <f t="shared" si="21"/>
        <v>22.566666666666666</v>
      </c>
      <c r="M325" s="7">
        <f t="shared" si="20"/>
        <v>22.566666666666666</v>
      </c>
      <c r="N325" s="4">
        <v>8</v>
      </c>
      <c r="O325" s="5"/>
      <c r="P325" s="30">
        <v>43995</v>
      </c>
      <c r="Q325" s="48">
        <v>49575</v>
      </c>
      <c r="R325" s="48">
        <v>24047</v>
      </c>
      <c r="S325" s="71">
        <f t="shared" si="22"/>
        <v>18467</v>
      </c>
      <c r="T325" s="31">
        <v>-18467</v>
      </c>
      <c r="U325" s="73">
        <v>-116.44418661840835</v>
      </c>
      <c r="V325" s="62">
        <v>-130</v>
      </c>
      <c r="W325" s="8">
        <v>28</v>
      </c>
      <c r="X325" s="8">
        <v>9</v>
      </c>
      <c r="Y325" s="41">
        <v>37</v>
      </c>
      <c r="Z325" s="42">
        <v>0.23330453808854221</v>
      </c>
      <c r="AA325" s="8">
        <v>88</v>
      </c>
      <c r="AB325" s="32">
        <v>5.5488646896734368E-4</v>
      </c>
      <c r="AC325" s="43">
        <v>13487</v>
      </c>
      <c r="AD325" s="33">
        <v>7.8520071027275637E-2</v>
      </c>
      <c r="AE325" s="8"/>
      <c r="AF325" s="34">
        <v>158503</v>
      </c>
      <c r="AG325" s="35">
        <v>137723</v>
      </c>
      <c r="AH325" s="8">
        <v>365</v>
      </c>
      <c r="AI325" s="8">
        <v>87564</v>
      </c>
      <c r="AJ325" s="8">
        <v>35920</v>
      </c>
      <c r="AK325" s="8">
        <v>1124</v>
      </c>
      <c r="AL325" s="8">
        <v>12060</v>
      </c>
      <c r="AM325" s="8">
        <v>690</v>
      </c>
      <c r="AN325" s="36">
        <v>0.86841624051806221</v>
      </c>
      <c r="AO325" s="37">
        <v>0.86099999999999999</v>
      </c>
      <c r="AP325" s="44">
        <v>7.4162405180622226E-3</v>
      </c>
      <c r="AQ325" s="45">
        <v>0.87303555089688667</v>
      </c>
      <c r="AR325" s="8">
        <v>63.3</v>
      </c>
      <c r="AS325" s="50">
        <v>67</v>
      </c>
      <c r="AT325" s="50">
        <v>-3.7000000000000028</v>
      </c>
      <c r="AU325" s="28">
        <v>124973</v>
      </c>
      <c r="AV325" s="38">
        <v>0.90742287054449877</v>
      </c>
      <c r="AW325" s="38">
        <v>2.6502472353927813E-3</v>
      </c>
      <c r="AX325" s="38">
        <v>0.63579794224639308</v>
      </c>
      <c r="AY325" s="38">
        <v>0.26081337176796904</v>
      </c>
      <c r="AZ325" s="38">
        <v>8.1613092947437973E-3</v>
      </c>
      <c r="BA325" s="38">
        <v>8.7567073037909421E-2</v>
      </c>
      <c r="BB325" s="38">
        <v>5.0100564175918332E-3</v>
      </c>
      <c r="BC325" s="31">
        <v>8717.8659000000007</v>
      </c>
      <c r="BD325" s="50">
        <v>2.1182936525784366</v>
      </c>
      <c r="BE325" s="50">
        <v>2.25</v>
      </c>
      <c r="BF325" s="50">
        <v>0.1317063474215634</v>
      </c>
      <c r="BG325" s="8"/>
      <c r="BH325" s="58">
        <v>2011</v>
      </c>
      <c r="BI325" s="58">
        <v>1951</v>
      </c>
      <c r="BJ325" s="58">
        <v>2071</v>
      </c>
      <c r="BK325" s="28">
        <v>0</v>
      </c>
      <c r="BL325" s="28">
        <v>116.44418661840835</v>
      </c>
      <c r="BM325" s="40">
        <v>130</v>
      </c>
      <c r="BN325" s="28">
        <v>86.841624051806221</v>
      </c>
      <c r="BO325" s="28">
        <v>86.1</v>
      </c>
    </row>
    <row r="326" spans="1:67" x14ac:dyDescent="0.2">
      <c r="A326" s="29">
        <v>325</v>
      </c>
      <c r="B326" s="28">
        <v>86.631167864330635</v>
      </c>
      <c r="C326" s="65">
        <f t="shared" si="23"/>
        <v>0.86631167864330638</v>
      </c>
      <c r="D326" s="64">
        <v>63.3</v>
      </c>
      <c r="E326" s="27">
        <v>44133</v>
      </c>
      <c r="F326" s="28">
        <v>158503</v>
      </c>
      <c r="G326" s="29">
        <v>458</v>
      </c>
      <c r="H326" s="29">
        <v>66</v>
      </c>
      <c r="I326" s="3">
        <v>19</v>
      </c>
      <c r="J326" s="3">
        <v>24.5</v>
      </c>
      <c r="K326" s="3">
        <v>23.5</v>
      </c>
      <c r="L326" s="3">
        <f t="shared" si="21"/>
        <v>22.333333333333332</v>
      </c>
      <c r="M326" s="7">
        <f t="shared" si="20"/>
        <v>22.333333333333332</v>
      </c>
      <c r="N326" s="4">
        <v>9</v>
      </c>
      <c r="O326" s="5"/>
      <c r="P326" s="30">
        <v>49575</v>
      </c>
      <c r="Q326" s="48">
        <v>59785</v>
      </c>
      <c r="R326" s="48">
        <v>28368</v>
      </c>
      <c r="S326" s="71">
        <f t="shared" si="22"/>
        <v>18158</v>
      </c>
      <c r="T326" s="31">
        <v>-18158</v>
      </c>
      <c r="U326" s="73">
        <v>-114.55934587988871</v>
      </c>
      <c r="V326" s="62">
        <v>-130</v>
      </c>
      <c r="W326" s="8">
        <v>29</v>
      </c>
      <c r="X326" s="8">
        <v>11</v>
      </c>
      <c r="Y326" s="41">
        <v>40</v>
      </c>
      <c r="Z326" s="42">
        <v>0.25236115404755749</v>
      </c>
      <c r="AA326" s="8">
        <v>103</v>
      </c>
      <c r="AB326" s="32">
        <v>6.4982997167246047E-4</v>
      </c>
      <c r="AC326" s="43">
        <v>13590</v>
      </c>
      <c r="AD326" s="33">
        <v>7.9119727534713122E-2</v>
      </c>
      <c r="AE326" s="8"/>
      <c r="AF326" s="34">
        <v>158400</v>
      </c>
      <c r="AG326" s="35">
        <v>137313</v>
      </c>
      <c r="AH326" s="8">
        <v>324</v>
      </c>
      <c r="AI326" s="8">
        <v>122953</v>
      </c>
      <c r="AJ326" s="8">
        <v>295</v>
      </c>
      <c r="AK326" s="8">
        <v>1231</v>
      </c>
      <c r="AL326" s="8">
        <v>11580</v>
      </c>
      <c r="AM326" s="8">
        <v>930</v>
      </c>
      <c r="AN326" s="36">
        <v>0.86631167864330638</v>
      </c>
      <c r="AO326" s="37">
        <v>0.86099999999999999</v>
      </c>
      <c r="AP326" s="44">
        <v>5.3116786433063945E-3</v>
      </c>
      <c r="AQ326" s="45">
        <v>0.87351381248217908</v>
      </c>
      <c r="AR326" s="8">
        <v>63.3</v>
      </c>
      <c r="AS326" s="50">
        <v>67</v>
      </c>
      <c r="AT326" s="50">
        <v>-3.7000000000000028</v>
      </c>
      <c r="AU326" s="28">
        <v>124803</v>
      </c>
      <c r="AV326" s="38">
        <v>0.90889427803631118</v>
      </c>
      <c r="AW326" s="38">
        <v>2.3595726551746739E-3</v>
      </c>
      <c r="AX326" s="38">
        <v>0.89542140948052984</v>
      </c>
      <c r="AY326" s="38">
        <v>2.1483763372732371E-3</v>
      </c>
      <c r="AZ326" s="38">
        <v>8.964919563333406E-3</v>
      </c>
      <c r="BA326" s="38">
        <v>8.4332874527539278E-2</v>
      </c>
      <c r="BB326" s="38">
        <v>6.7728474361495273E-3</v>
      </c>
      <c r="BC326" s="31">
        <v>8691.9129000000012</v>
      </c>
      <c r="BD326" s="50">
        <v>2.0890683338531839</v>
      </c>
      <c r="BE326" s="50">
        <v>2.25</v>
      </c>
      <c r="BF326" s="50">
        <v>0.16093166614681609</v>
      </c>
      <c r="BG326" s="8"/>
      <c r="BH326" s="58">
        <v>2011</v>
      </c>
      <c r="BI326" s="58">
        <v>1951</v>
      </c>
      <c r="BJ326" s="58">
        <v>2071</v>
      </c>
      <c r="BK326" s="28">
        <v>0</v>
      </c>
      <c r="BL326" s="28">
        <v>114.55934587988871</v>
      </c>
      <c r="BM326" s="40">
        <v>130</v>
      </c>
      <c r="BN326" s="28">
        <v>86.631167864330635</v>
      </c>
      <c r="BO326" s="28">
        <v>86.1</v>
      </c>
    </row>
    <row r="327" spans="1:67" x14ac:dyDescent="0.2">
      <c r="A327" s="29">
        <v>326</v>
      </c>
      <c r="B327" s="28">
        <v>86.134469696969688</v>
      </c>
      <c r="C327" s="65">
        <f t="shared" si="23"/>
        <v>0.86134469696969684</v>
      </c>
      <c r="D327" s="64">
        <v>63.4</v>
      </c>
      <c r="E327" s="39">
        <v>44134</v>
      </c>
      <c r="F327" s="28">
        <v>158400</v>
      </c>
      <c r="G327" s="29">
        <v>459</v>
      </c>
      <c r="H327" s="29">
        <v>66</v>
      </c>
      <c r="I327" s="3">
        <v>19</v>
      </c>
      <c r="J327" s="3">
        <v>24.5</v>
      </c>
      <c r="K327" s="3">
        <v>23.5</v>
      </c>
      <c r="L327" s="3">
        <f t="shared" si="21"/>
        <v>22.333333333333332</v>
      </c>
      <c r="M327" s="7">
        <f t="shared" si="20"/>
        <v>22.333333333333332</v>
      </c>
      <c r="N327" s="4">
        <v>8</v>
      </c>
      <c r="O327" s="5"/>
      <c r="P327" s="30">
        <v>59785</v>
      </c>
      <c r="Q327" s="48">
        <v>55675</v>
      </c>
      <c r="R327" s="48">
        <v>14535</v>
      </c>
      <c r="S327" s="71">
        <f t="shared" si="22"/>
        <v>18645</v>
      </c>
      <c r="T327" s="31">
        <v>-18645</v>
      </c>
      <c r="U327" s="73">
        <v>-117.70833333333333</v>
      </c>
      <c r="V327" s="62">
        <v>-130</v>
      </c>
      <c r="W327" s="8">
        <v>28</v>
      </c>
      <c r="X327" s="8">
        <v>10</v>
      </c>
      <c r="Y327" s="41">
        <v>38</v>
      </c>
      <c r="Z327" s="42">
        <v>0.23989898989898989</v>
      </c>
      <c r="AA327" s="8">
        <v>89</v>
      </c>
      <c r="AB327" s="32">
        <v>5.6186868686868691E-4</v>
      </c>
      <c r="AC327" s="43">
        <v>13679</v>
      </c>
      <c r="AD327" s="33">
        <v>7.9637877332401824E-2</v>
      </c>
      <c r="AE327" s="8"/>
      <c r="AF327" s="34">
        <v>158311</v>
      </c>
      <c r="AG327" s="35">
        <v>136437</v>
      </c>
      <c r="AH327" s="8">
        <v>368</v>
      </c>
      <c r="AI327" s="8">
        <v>61079</v>
      </c>
      <c r="AJ327" s="8">
        <v>61676</v>
      </c>
      <c r="AK327" s="8">
        <v>1364</v>
      </c>
      <c r="AL327" s="8">
        <v>10960</v>
      </c>
      <c r="AM327" s="8">
        <v>990</v>
      </c>
      <c r="AN327" s="36">
        <v>0.86134469696969695</v>
      </c>
      <c r="AO327" s="37">
        <v>0.86099999999999999</v>
      </c>
      <c r="AP327" s="44">
        <v>3.4469696969696706E-4</v>
      </c>
      <c r="AQ327" s="45">
        <v>0.87208634937072971</v>
      </c>
      <c r="AR327" s="8">
        <v>63.4</v>
      </c>
      <c r="AS327" s="50">
        <v>67</v>
      </c>
      <c r="AT327" s="50">
        <v>-3.6000000000000014</v>
      </c>
      <c r="AU327" s="28">
        <v>124487</v>
      </c>
      <c r="AV327" s="38">
        <v>0.91241378804869644</v>
      </c>
      <c r="AW327" s="38">
        <v>2.6972155646928621E-3</v>
      </c>
      <c r="AX327" s="38">
        <v>0.44767181922792204</v>
      </c>
      <c r="AY327" s="38">
        <v>0.45204746513042648</v>
      </c>
      <c r="AZ327" s="38">
        <v>9.9972881256550645E-3</v>
      </c>
      <c r="BA327" s="38">
        <v>8.0330115731070018E-2</v>
      </c>
      <c r="BB327" s="38">
        <v>7.2560962202335147E-3</v>
      </c>
      <c r="BC327" s="31">
        <v>8650.1057999999994</v>
      </c>
      <c r="BD327" s="50">
        <v>2.1554649655267801</v>
      </c>
      <c r="BE327" s="50">
        <v>2.25</v>
      </c>
      <c r="BF327" s="50">
        <v>9.453503447321987E-2</v>
      </c>
      <c r="BG327" s="8"/>
      <c r="BH327" s="58">
        <v>2011</v>
      </c>
      <c r="BI327" s="58">
        <v>1951</v>
      </c>
      <c r="BJ327" s="58">
        <v>2071</v>
      </c>
      <c r="BK327" s="28">
        <v>0</v>
      </c>
      <c r="BL327" s="28">
        <v>117.70833333333333</v>
      </c>
      <c r="BM327" s="40">
        <v>130</v>
      </c>
      <c r="BN327" s="28">
        <v>86.134469696969688</v>
      </c>
      <c r="BO327" s="28">
        <v>86.1</v>
      </c>
    </row>
    <row r="328" spans="1:67" x14ac:dyDescent="0.2">
      <c r="A328" s="29">
        <v>327</v>
      </c>
      <c r="B328" s="28">
        <v>85.856320786300387</v>
      </c>
      <c r="C328" s="65">
        <f t="shared" si="23"/>
        <v>0.85856320786300389</v>
      </c>
      <c r="D328" s="64">
        <v>63.4</v>
      </c>
      <c r="E328" s="27">
        <v>44135</v>
      </c>
      <c r="F328" s="28">
        <v>158311</v>
      </c>
      <c r="G328" s="29">
        <v>460</v>
      </c>
      <c r="H328" s="29">
        <v>66</v>
      </c>
      <c r="I328" s="3">
        <v>19</v>
      </c>
      <c r="J328" s="3">
        <v>24</v>
      </c>
      <c r="K328" s="3">
        <v>23.3</v>
      </c>
      <c r="L328" s="3">
        <f t="shared" si="21"/>
        <v>22.099999999999998</v>
      </c>
      <c r="M328" s="7">
        <f t="shared" si="20"/>
        <v>22.099999999999998</v>
      </c>
      <c r="N328" s="4">
        <v>8</v>
      </c>
      <c r="O328" s="5"/>
      <c r="P328" s="30">
        <v>55675</v>
      </c>
      <c r="Q328" s="48">
        <v>37780</v>
      </c>
      <c r="R328" s="48"/>
      <c r="S328" s="71">
        <f t="shared" si="22"/>
        <v>17895</v>
      </c>
      <c r="T328" s="31">
        <v>-17895</v>
      </c>
      <c r="U328" s="73">
        <v>-113.036996797443</v>
      </c>
      <c r="V328" s="62">
        <v>-130</v>
      </c>
      <c r="W328" s="8">
        <v>27</v>
      </c>
      <c r="X328" s="8">
        <v>9</v>
      </c>
      <c r="Y328" s="41">
        <v>36</v>
      </c>
      <c r="Z328" s="42">
        <v>0.22740049649108401</v>
      </c>
      <c r="AA328" s="8">
        <v>108</v>
      </c>
      <c r="AB328" s="32">
        <v>6.8220148947325198E-4</v>
      </c>
      <c r="AC328" s="43">
        <v>13787</v>
      </c>
      <c r="AD328" s="33">
        <v>8.0266643379035316E-2</v>
      </c>
      <c r="AE328" s="8"/>
      <c r="AF328" s="34">
        <v>158203</v>
      </c>
      <c r="AG328" s="35">
        <v>135920</v>
      </c>
      <c r="AH328" s="8">
        <v>327</v>
      </c>
      <c r="AI328" s="8">
        <v>66360</v>
      </c>
      <c r="AJ328" s="8">
        <v>55769</v>
      </c>
      <c r="AK328" s="8">
        <v>1364</v>
      </c>
      <c r="AL328" s="8">
        <v>10960</v>
      </c>
      <c r="AM328" s="8">
        <v>1140</v>
      </c>
      <c r="AN328" s="36">
        <v>0.85856320786300389</v>
      </c>
      <c r="AO328" s="37">
        <v>0.86099999999999999</v>
      </c>
      <c r="AP328" s="44">
        <v>-2.4367921369961021E-3</v>
      </c>
      <c r="AQ328" s="45">
        <v>0.86941780981199757</v>
      </c>
      <c r="AR328" s="8">
        <v>63.4</v>
      </c>
      <c r="AS328" s="50">
        <v>67</v>
      </c>
      <c r="AT328" s="50">
        <v>-3.6000000000000014</v>
      </c>
      <c r="AU328" s="28">
        <v>123820</v>
      </c>
      <c r="AV328" s="38">
        <v>0.91097704532077695</v>
      </c>
      <c r="AW328" s="38">
        <v>2.405826957033549E-3</v>
      </c>
      <c r="AX328" s="38">
        <v>0.48822836962919364</v>
      </c>
      <c r="AY328" s="38">
        <v>0.41030753384343732</v>
      </c>
      <c r="AZ328" s="38">
        <v>1.0035314891112418E-2</v>
      </c>
      <c r="BA328" s="38">
        <v>8.0635668040023548E-2</v>
      </c>
      <c r="BB328" s="38">
        <v>8.3872866391995291E-3</v>
      </c>
      <c r="BC328" s="31">
        <v>8617.3279999999995</v>
      </c>
      <c r="BD328" s="50">
        <v>2.0766297859382865</v>
      </c>
      <c r="BE328" s="50">
        <v>2.25</v>
      </c>
      <c r="BF328" s="50">
        <v>0.17337021406171349</v>
      </c>
      <c r="BG328" s="8"/>
      <c r="BH328" s="58">
        <v>2011</v>
      </c>
      <c r="BI328" s="58">
        <v>1951</v>
      </c>
      <c r="BJ328" s="58">
        <v>2071</v>
      </c>
      <c r="BK328" s="28">
        <v>0</v>
      </c>
      <c r="BL328" s="28">
        <v>113.036996797443</v>
      </c>
      <c r="BM328" s="40">
        <v>130</v>
      </c>
      <c r="BN328" s="28">
        <v>85.856320786300387</v>
      </c>
      <c r="BO328" s="28">
        <v>86.1</v>
      </c>
    </row>
    <row r="329" spans="1:67" x14ac:dyDescent="0.2">
      <c r="A329" s="29">
        <v>328</v>
      </c>
      <c r="B329" s="28">
        <v>87.686706320360557</v>
      </c>
      <c r="C329" s="65">
        <f t="shared" si="23"/>
        <v>0.87686706320360552</v>
      </c>
      <c r="D329" s="64">
        <v>63.3</v>
      </c>
      <c r="E329" s="39">
        <v>44136</v>
      </c>
      <c r="F329" s="28">
        <v>158203</v>
      </c>
      <c r="G329" s="29">
        <v>461</v>
      </c>
      <c r="H329" s="29">
        <v>66</v>
      </c>
      <c r="I329" s="3">
        <v>18</v>
      </c>
      <c r="J329" s="3">
        <v>24</v>
      </c>
      <c r="K329" s="3">
        <v>23.1</v>
      </c>
      <c r="L329" s="3">
        <f t="shared" si="21"/>
        <v>21.7</v>
      </c>
      <c r="M329" s="7">
        <f t="shared" si="20"/>
        <v>21.7</v>
      </c>
      <c r="N329" s="4">
        <v>9</v>
      </c>
      <c r="O329" s="5"/>
      <c r="P329" s="30">
        <v>37780</v>
      </c>
      <c r="Q329" s="48">
        <v>19540</v>
      </c>
      <c r="R329" s="48"/>
      <c r="S329" s="71">
        <f t="shared" si="22"/>
        <v>18240</v>
      </c>
      <c r="T329" s="31">
        <v>-18240</v>
      </c>
      <c r="U329" s="73">
        <v>-115.29490591202442</v>
      </c>
      <c r="V329" s="62">
        <v>-130</v>
      </c>
      <c r="W329" s="8">
        <v>27</v>
      </c>
      <c r="X329" s="8">
        <v>9</v>
      </c>
      <c r="Y329" s="41">
        <v>36</v>
      </c>
      <c r="Z329" s="42">
        <v>0.22755573535267978</v>
      </c>
      <c r="AA329" s="8">
        <v>99</v>
      </c>
      <c r="AB329" s="32">
        <v>6.2577827221986938E-4</v>
      </c>
      <c r="AC329" s="43">
        <v>13886</v>
      </c>
      <c r="AD329" s="33">
        <v>8.0843012255116004E-2</v>
      </c>
      <c r="AE329" s="8"/>
      <c r="AF329" s="34">
        <v>158104</v>
      </c>
      <c r="AG329" s="35">
        <v>138723</v>
      </c>
      <c r="AH329" s="8">
        <v>363</v>
      </c>
      <c r="AI329" s="8">
        <v>72267</v>
      </c>
      <c r="AJ329" s="8">
        <v>52878</v>
      </c>
      <c r="AK329" s="8">
        <v>1325</v>
      </c>
      <c r="AL329" s="8">
        <v>10960</v>
      </c>
      <c r="AM329" s="8">
        <v>930</v>
      </c>
      <c r="AN329" s="36">
        <v>0.87686706320360552</v>
      </c>
      <c r="AO329" s="37">
        <v>0.86099999999999999</v>
      </c>
      <c r="AP329" s="44">
        <v>1.5867063203605536E-2</v>
      </c>
      <c r="AQ329" s="45">
        <v>0.86909988781686554</v>
      </c>
      <c r="AR329" s="8">
        <v>63.3</v>
      </c>
      <c r="AS329" s="50">
        <v>67</v>
      </c>
      <c r="AT329" s="50">
        <v>-3.7000000000000028</v>
      </c>
      <c r="AU329" s="28">
        <v>126833</v>
      </c>
      <c r="AV329" s="38">
        <v>0.91428962753112319</v>
      </c>
      <c r="AW329" s="38">
        <v>2.6167254168378709E-3</v>
      </c>
      <c r="AX329" s="38">
        <v>0.52094461624964861</v>
      </c>
      <c r="AY329" s="38">
        <v>0.38117687766268032</v>
      </c>
      <c r="AZ329" s="38">
        <v>9.5514082019564159E-3</v>
      </c>
      <c r="BA329" s="38">
        <v>7.9006365202597989E-2</v>
      </c>
      <c r="BB329" s="38">
        <v>6.7040072662788433E-3</v>
      </c>
      <c r="BC329" s="31">
        <v>8781.1659</v>
      </c>
      <c r="BD329" s="50">
        <v>2.0771729184617729</v>
      </c>
      <c r="BE329" s="50">
        <v>2.25</v>
      </c>
      <c r="BF329" s="50">
        <v>0.17282708153822712</v>
      </c>
      <c r="BG329" s="8"/>
      <c r="BH329" s="58">
        <v>2011</v>
      </c>
      <c r="BI329" s="58">
        <v>1951</v>
      </c>
      <c r="BJ329" s="58">
        <v>2071</v>
      </c>
      <c r="BK329" s="28">
        <v>0</v>
      </c>
      <c r="BL329" s="28">
        <v>115.29490591202442</v>
      </c>
      <c r="BM329" s="40">
        <v>130</v>
      </c>
      <c r="BN329" s="28">
        <v>87.686706320360557</v>
      </c>
      <c r="BO329" s="28">
        <v>86.1</v>
      </c>
    </row>
    <row r="330" spans="1:67" x14ac:dyDescent="0.2">
      <c r="A330" s="29">
        <v>329</v>
      </c>
      <c r="B330" s="28">
        <v>87.047133532358444</v>
      </c>
      <c r="C330" s="65">
        <f t="shared" si="23"/>
        <v>0.87047133532358445</v>
      </c>
      <c r="D330" s="64">
        <v>63</v>
      </c>
      <c r="E330" s="27">
        <v>44137</v>
      </c>
      <c r="F330" s="28">
        <v>158104</v>
      </c>
      <c r="G330" s="29">
        <v>462</v>
      </c>
      <c r="H330" s="29">
        <v>66</v>
      </c>
      <c r="I330" s="3">
        <v>18</v>
      </c>
      <c r="J330" s="3">
        <v>24</v>
      </c>
      <c r="K330" s="3">
        <v>23.2</v>
      </c>
      <c r="L330" s="3">
        <f t="shared" si="21"/>
        <v>21.733333333333334</v>
      </c>
      <c r="M330" s="7">
        <f t="shared" si="20"/>
        <v>21.733333333333334</v>
      </c>
      <c r="N330" s="4">
        <v>7</v>
      </c>
      <c r="O330" s="5"/>
      <c r="P330" s="30">
        <v>19540</v>
      </c>
      <c r="Q330" s="48">
        <v>25295</v>
      </c>
      <c r="R330" s="48">
        <v>24067</v>
      </c>
      <c r="S330" s="71">
        <f t="shared" si="22"/>
        <v>18312</v>
      </c>
      <c r="T330" s="31">
        <v>-18312</v>
      </c>
      <c r="U330" s="73">
        <v>-115.82249658452665</v>
      </c>
      <c r="V330" s="62">
        <v>-130</v>
      </c>
      <c r="W330" s="8">
        <v>27</v>
      </c>
      <c r="X330" s="8">
        <v>9</v>
      </c>
      <c r="Y330" s="41">
        <v>36</v>
      </c>
      <c r="Z330" s="42">
        <v>0.22769822395385317</v>
      </c>
      <c r="AA330" s="8">
        <v>98</v>
      </c>
      <c r="AB330" s="32">
        <v>6.1984516520771139E-4</v>
      </c>
      <c r="AC330" s="43">
        <v>13984</v>
      </c>
      <c r="AD330" s="33">
        <v>8.1413559223357496E-2</v>
      </c>
      <c r="AE330" s="8"/>
      <c r="AF330" s="34">
        <v>158006</v>
      </c>
      <c r="AG330" s="35">
        <v>137625</v>
      </c>
      <c r="AH330" s="8">
        <v>358</v>
      </c>
      <c r="AI330" s="8">
        <v>75998</v>
      </c>
      <c r="AJ330" s="8">
        <v>47164</v>
      </c>
      <c r="AK330" s="8">
        <v>875</v>
      </c>
      <c r="AL330" s="8">
        <v>11940</v>
      </c>
      <c r="AM330" s="8">
        <v>1290</v>
      </c>
      <c r="AN330" s="36">
        <v>0.87047133532358445</v>
      </c>
      <c r="AO330" s="37">
        <v>0.86099999999999999</v>
      </c>
      <c r="AP330" s="44">
        <v>9.4713353235844622E-3</v>
      </c>
      <c r="AQ330" s="45">
        <v>0.86952931767318975</v>
      </c>
      <c r="AR330" s="8">
        <v>63</v>
      </c>
      <c r="AS330" s="50">
        <v>67</v>
      </c>
      <c r="AT330" s="50">
        <v>-4</v>
      </c>
      <c r="AU330" s="28">
        <v>124395</v>
      </c>
      <c r="AV330" s="38">
        <v>0.90386920980926433</v>
      </c>
      <c r="AW330" s="38">
        <v>2.6012715712988191E-3</v>
      </c>
      <c r="AX330" s="38">
        <v>0.55221071752951867</v>
      </c>
      <c r="AY330" s="38">
        <v>0.3426993642143506</v>
      </c>
      <c r="AZ330" s="38">
        <v>6.3578564940962763E-3</v>
      </c>
      <c r="BA330" s="38">
        <v>8.6757493188010903E-2</v>
      </c>
      <c r="BB330" s="38">
        <v>9.3732970027247953E-3</v>
      </c>
      <c r="BC330" s="31">
        <v>8670.375</v>
      </c>
      <c r="BD330" s="50">
        <v>2.1120193763245534</v>
      </c>
      <c r="BE330" s="50">
        <v>2.25</v>
      </c>
      <c r="BF330" s="50">
        <v>0.13798062367544661</v>
      </c>
      <c r="BG330" s="8"/>
      <c r="BH330" s="58">
        <v>2011</v>
      </c>
      <c r="BI330" s="58">
        <v>1951</v>
      </c>
      <c r="BJ330" s="58">
        <v>2071</v>
      </c>
      <c r="BK330" s="28">
        <v>0</v>
      </c>
      <c r="BL330" s="28">
        <v>115.82249658452665</v>
      </c>
      <c r="BM330" s="40">
        <v>130</v>
      </c>
      <c r="BN330" s="28">
        <v>87.047133532358444</v>
      </c>
      <c r="BO330" s="28">
        <v>86.1</v>
      </c>
    </row>
    <row r="331" spans="1:67" x14ac:dyDescent="0.2">
      <c r="A331" s="29">
        <v>330</v>
      </c>
      <c r="B331" s="28">
        <v>86.671392225611683</v>
      </c>
      <c r="C331" s="65">
        <f t="shared" si="23"/>
        <v>0.86671392225611688</v>
      </c>
      <c r="D331" s="64">
        <v>63.3</v>
      </c>
      <c r="E331" s="39">
        <v>44138</v>
      </c>
      <c r="F331" s="28">
        <v>158006</v>
      </c>
      <c r="G331" s="29">
        <v>463</v>
      </c>
      <c r="H331" s="29">
        <v>67</v>
      </c>
      <c r="I331" s="3">
        <v>18</v>
      </c>
      <c r="J331" s="3">
        <v>24</v>
      </c>
      <c r="K331" s="3">
        <v>23.1</v>
      </c>
      <c r="L331" s="3">
        <f t="shared" si="21"/>
        <v>21.7</v>
      </c>
      <c r="M331" s="7">
        <f t="shared" si="20"/>
        <v>21.7</v>
      </c>
      <c r="N331" s="4">
        <v>12</v>
      </c>
      <c r="O331" s="5"/>
      <c r="P331" s="30">
        <v>25295</v>
      </c>
      <c r="Q331" s="48">
        <v>39175</v>
      </c>
      <c r="R331" s="48">
        <v>32100</v>
      </c>
      <c r="S331" s="71">
        <f t="shared" si="22"/>
        <v>18220</v>
      </c>
      <c r="T331" s="31">
        <v>-18220</v>
      </c>
      <c r="U331" s="73">
        <v>-115.31207675657888</v>
      </c>
      <c r="V331" s="62">
        <v>-130</v>
      </c>
      <c r="W331" s="8">
        <v>26</v>
      </c>
      <c r="X331" s="8">
        <v>8</v>
      </c>
      <c r="Y331" s="41">
        <v>34</v>
      </c>
      <c r="Z331" s="42">
        <v>0.21518170196068503</v>
      </c>
      <c r="AA331" s="8">
        <v>104</v>
      </c>
      <c r="AB331" s="32">
        <v>6.5820285305621311E-4</v>
      </c>
      <c r="AC331" s="43">
        <v>14088</v>
      </c>
      <c r="AD331" s="33">
        <v>8.2019037638634176E-2</v>
      </c>
      <c r="AE331" s="8"/>
      <c r="AF331" s="34">
        <v>157902</v>
      </c>
      <c r="AG331" s="35">
        <v>136946</v>
      </c>
      <c r="AH331" s="8">
        <v>366</v>
      </c>
      <c r="AI331" s="8">
        <v>47349</v>
      </c>
      <c r="AJ331" s="8">
        <v>72709</v>
      </c>
      <c r="AK331" s="8">
        <v>4192</v>
      </c>
      <c r="AL331" s="8">
        <v>11010</v>
      </c>
      <c r="AM331" s="8">
        <v>1320</v>
      </c>
      <c r="AN331" s="36">
        <v>0.86671392225611688</v>
      </c>
      <c r="AO331" s="37">
        <v>0.85699999999999998</v>
      </c>
      <c r="AP331" s="44">
        <v>9.7139222561168914E-3</v>
      </c>
      <c r="AQ331" s="45">
        <v>0.86695544925391077</v>
      </c>
      <c r="AR331" s="8">
        <v>63.3</v>
      </c>
      <c r="AS331" s="50">
        <v>67.099999999999994</v>
      </c>
      <c r="AT331" s="50">
        <v>-3.7999999999999972</v>
      </c>
      <c r="AU331" s="28">
        <v>124616</v>
      </c>
      <c r="AV331" s="38">
        <v>0.90996451155930069</v>
      </c>
      <c r="AW331" s="38">
        <v>2.6725862748820705E-3</v>
      </c>
      <c r="AX331" s="38">
        <v>0.34574941947921078</v>
      </c>
      <c r="AY331" s="38">
        <v>0.53093190016502856</v>
      </c>
      <c r="AZ331" s="38">
        <v>3.0610605640179339E-2</v>
      </c>
      <c r="BA331" s="38">
        <v>8.0396652695222934E-2</v>
      </c>
      <c r="BB331" s="38">
        <v>9.6388357454763197E-3</v>
      </c>
      <c r="BC331" s="31">
        <v>8668.6817999999985</v>
      </c>
      <c r="BD331" s="50">
        <v>2.1018189870575252</v>
      </c>
      <c r="BE331" s="50">
        <v>2.25</v>
      </c>
      <c r="BF331" s="50">
        <v>0.14818101294247477</v>
      </c>
      <c r="BG331" s="8">
        <v>2012</v>
      </c>
      <c r="BH331" s="58">
        <v>2013</v>
      </c>
      <c r="BI331" s="58">
        <v>1953</v>
      </c>
      <c r="BJ331" s="58">
        <v>2073</v>
      </c>
      <c r="BK331" s="28">
        <v>-1</v>
      </c>
      <c r="BL331" s="28">
        <v>115.31207675657888</v>
      </c>
      <c r="BM331" s="40">
        <v>130</v>
      </c>
      <c r="BN331" s="28">
        <v>86.671392225611683</v>
      </c>
      <c r="BO331" s="28">
        <v>85.7</v>
      </c>
    </row>
    <row r="332" spans="1:67" x14ac:dyDescent="0.2">
      <c r="A332" s="29">
        <v>331</v>
      </c>
      <c r="B332" s="28">
        <v>86.245899355296316</v>
      </c>
      <c r="C332" s="65">
        <f t="shared" si="23"/>
        <v>0.86245899355296318</v>
      </c>
      <c r="D332" s="64">
        <v>63.5</v>
      </c>
      <c r="E332" s="27">
        <v>44139</v>
      </c>
      <c r="F332" s="28">
        <v>157902</v>
      </c>
      <c r="G332" s="29">
        <v>464</v>
      </c>
      <c r="H332" s="29">
        <v>67</v>
      </c>
      <c r="I332" s="3">
        <v>18</v>
      </c>
      <c r="J332" s="3">
        <v>23</v>
      </c>
      <c r="K332" s="3">
        <v>22.7</v>
      </c>
      <c r="L332" s="3">
        <f t="shared" si="21"/>
        <v>21.233333333333334</v>
      </c>
      <c r="M332" s="7">
        <f t="shared" si="20"/>
        <v>21.233333333333334</v>
      </c>
      <c r="N332" s="4">
        <v>8</v>
      </c>
      <c r="O332" s="5"/>
      <c r="P332" s="30">
        <v>39175</v>
      </c>
      <c r="Q332" s="48">
        <v>52100</v>
      </c>
      <c r="R332" s="48">
        <v>32097</v>
      </c>
      <c r="S332" s="71">
        <f t="shared" si="22"/>
        <v>19172</v>
      </c>
      <c r="T332" s="31">
        <v>-19172</v>
      </c>
      <c r="U332" s="73">
        <v>-121.41708148091855</v>
      </c>
      <c r="V332" s="62">
        <v>-130</v>
      </c>
      <c r="W332" s="8">
        <v>25</v>
      </c>
      <c r="X332" s="8">
        <v>8</v>
      </c>
      <c r="Y332" s="41">
        <v>33</v>
      </c>
      <c r="Z332" s="42">
        <v>0.20899038644222367</v>
      </c>
      <c r="AA332" s="8">
        <v>72</v>
      </c>
      <c r="AB332" s="32">
        <v>4.559790249648516E-4</v>
      </c>
      <c r="AC332" s="43">
        <v>14160</v>
      </c>
      <c r="AD332" s="33">
        <v>8.2438215003056495E-2</v>
      </c>
      <c r="AE332" s="8"/>
      <c r="AF332" s="34">
        <v>157830</v>
      </c>
      <c r="AG332" s="35">
        <v>136184</v>
      </c>
      <c r="AH332" s="8">
        <v>331</v>
      </c>
      <c r="AI332" s="8">
        <v>77030</v>
      </c>
      <c r="AJ332" s="8">
        <v>44920</v>
      </c>
      <c r="AK332" s="8">
        <v>2413</v>
      </c>
      <c r="AL332" s="8">
        <v>10620</v>
      </c>
      <c r="AM332" s="8">
        <v>870</v>
      </c>
      <c r="AN332" s="36">
        <v>0.86245899355296318</v>
      </c>
      <c r="AO332" s="37">
        <v>0.85699999999999998</v>
      </c>
      <c r="AP332" s="44">
        <v>5.4589935529631983E-3</v>
      </c>
      <c r="AQ332" s="45">
        <v>0.86610441397318227</v>
      </c>
      <c r="AR332" s="8">
        <v>63.5</v>
      </c>
      <c r="AS332" s="50">
        <v>67.099999999999994</v>
      </c>
      <c r="AT332" s="50">
        <v>-3.5999999999999943</v>
      </c>
      <c r="AU332" s="28">
        <v>124694</v>
      </c>
      <c r="AV332" s="38">
        <v>0.91562885507842329</v>
      </c>
      <c r="AW332" s="38">
        <v>2.4305351583152205E-3</v>
      </c>
      <c r="AX332" s="38">
        <v>0.56563179228103155</v>
      </c>
      <c r="AY332" s="38">
        <v>0.32984785290489338</v>
      </c>
      <c r="AZ332" s="38">
        <v>1.7718674734183162E-2</v>
      </c>
      <c r="BA332" s="38">
        <v>7.7982729248663576E-2</v>
      </c>
      <c r="BB332" s="38">
        <v>6.3884156729131173E-3</v>
      </c>
      <c r="BC332" s="31">
        <v>8647.6839999999993</v>
      </c>
      <c r="BD332" s="50">
        <v>2.2170097797283068</v>
      </c>
      <c r="BE332" s="50">
        <v>2.25</v>
      </c>
      <c r="BF332" s="50">
        <v>3.2990220271693182E-2</v>
      </c>
      <c r="BG332" s="8"/>
      <c r="BH332" s="58">
        <v>2013</v>
      </c>
      <c r="BI332" s="58">
        <v>1953</v>
      </c>
      <c r="BJ332" s="58">
        <v>2073</v>
      </c>
      <c r="BK332" s="28">
        <v>0</v>
      </c>
      <c r="BL332" s="28">
        <v>121.41708148091855</v>
      </c>
      <c r="BM332" s="40">
        <v>130</v>
      </c>
      <c r="BN332" s="28">
        <v>86.245899355296316</v>
      </c>
      <c r="BO332" s="28">
        <v>85.7</v>
      </c>
    </row>
    <row r="333" spans="1:67" x14ac:dyDescent="0.2">
      <c r="A333" s="29">
        <v>332</v>
      </c>
      <c r="B333" s="28">
        <v>86.809225115630738</v>
      </c>
      <c r="C333" s="65">
        <f t="shared" si="23"/>
        <v>0.86809225115630739</v>
      </c>
      <c r="D333" s="64">
        <v>63.4</v>
      </c>
      <c r="E333" s="39">
        <v>44140</v>
      </c>
      <c r="F333" s="28">
        <v>157830</v>
      </c>
      <c r="G333" s="29">
        <v>465</v>
      </c>
      <c r="H333" s="29">
        <v>67</v>
      </c>
      <c r="I333" s="3">
        <v>18</v>
      </c>
      <c r="J333" s="3">
        <v>23</v>
      </c>
      <c r="K333" s="3">
        <v>22.8</v>
      </c>
      <c r="L333" s="3">
        <f t="shared" si="21"/>
        <v>21.266666666666666</v>
      </c>
      <c r="M333" s="7">
        <f t="shared" ref="M333:M396" si="24">IF(L333="",M332,L333)</f>
        <v>21.266666666666666</v>
      </c>
      <c r="N333" s="4">
        <v>9</v>
      </c>
      <c r="O333" s="5"/>
      <c r="P333" s="30">
        <v>52100</v>
      </c>
      <c r="Q333" s="48">
        <v>61995</v>
      </c>
      <c r="R333" s="48">
        <v>28100</v>
      </c>
      <c r="S333" s="71">
        <f t="shared" si="22"/>
        <v>18205</v>
      </c>
      <c r="T333" s="31">
        <v>-18205</v>
      </c>
      <c r="U333" s="73">
        <v>-115.34562503959957</v>
      </c>
      <c r="V333" s="62">
        <v>-130</v>
      </c>
      <c r="W333" s="8">
        <v>26</v>
      </c>
      <c r="X333" s="8">
        <v>9</v>
      </c>
      <c r="Y333" s="41">
        <v>35</v>
      </c>
      <c r="Z333" s="42">
        <v>0.2217575872774504</v>
      </c>
      <c r="AA333" s="8">
        <v>89</v>
      </c>
      <c r="AB333" s="32">
        <v>5.6389786479123108E-4</v>
      </c>
      <c r="AC333" s="43">
        <v>14249</v>
      </c>
      <c r="AD333" s="33">
        <v>8.2956364800745211E-2</v>
      </c>
      <c r="AE333" s="8"/>
      <c r="AF333" s="34">
        <v>157741</v>
      </c>
      <c r="AG333" s="35">
        <v>137011</v>
      </c>
      <c r="AH333" s="8">
        <v>323</v>
      </c>
      <c r="AI333" s="8">
        <v>69355</v>
      </c>
      <c r="AJ333" s="8">
        <v>52462</v>
      </c>
      <c r="AK333" s="8">
        <v>2181</v>
      </c>
      <c r="AL333" s="8">
        <v>11310</v>
      </c>
      <c r="AM333" s="8">
        <v>1380</v>
      </c>
      <c r="AN333" s="36">
        <v>0.86809225115630739</v>
      </c>
      <c r="AO333" s="37">
        <v>0.85699999999999998</v>
      </c>
      <c r="AP333" s="44">
        <v>1.1092251156307409E-2</v>
      </c>
      <c r="AQ333" s="45">
        <v>0.86635878147503953</v>
      </c>
      <c r="AR333" s="8">
        <v>63.4</v>
      </c>
      <c r="AS333" s="50">
        <v>67.099999999999994</v>
      </c>
      <c r="AT333" s="50">
        <v>-3.6999999999999957</v>
      </c>
      <c r="AU333" s="28">
        <v>124321</v>
      </c>
      <c r="AV333" s="38">
        <v>0.90737969944019092</v>
      </c>
      <c r="AW333" s="38">
        <v>2.3574749472670079E-3</v>
      </c>
      <c r="AX333" s="38">
        <v>0.50620023209815268</v>
      </c>
      <c r="AY333" s="38">
        <v>0.38290356248768348</v>
      </c>
      <c r="AZ333" s="38">
        <v>1.5918429907087753E-2</v>
      </c>
      <c r="BA333" s="38">
        <v>8.2548116574581609E-2</v>
      </c>
      <c r="BB333" s="38">
        <v>1.0072183985227464E-2</v>
      </c>
      <c r="BC333" s="31">
        <v>8686.4974000000002</v>
      </c>
      <c r="BD333" s="50">
        <v>2.0957814366006717</v>
      </c>
      <c r="BE333" s="50">
        <v>2.25</v>
      </c>
      <c r="BF333" s="50">
        <v>0.15421856339932827</v>
      </c>
      <c r="BG333" s="8"/>
      <c r="BH333" s="58">
        <v>2013</v>
      </c>
      <c r="BI333" s="58">
        <v>1953</v>
      </c>
      <c r="BJ333" s="58">
        <v>2073</v>
      </c>
      <c r="BK333" s="28">
        <v>0</v>
      </c>
      <c r="BL333" s="28">
        <v>115.34562503959957</v>
      </c>
      <c r="BM333" s="40">
        <v>130</v>
      </c>
      <c r="BN333" s="28">
        <v>86.809225115630738</v>
      </c>
      <c r="BO333" s="28">
        <v>85.7</v>
      </c>
    </row>
    <row r="334" spans="1:67" x14ac:dyDescent="0.2">
      <c r="A334" s="29">
        <v>333</v>
      </c>
      <c r="B334" s="28">
        <v>86.321882072511272</v>
      </c>
      <c r="C334" s="65">
        <f t="shared" si="23"/>
        <v>0.86321882072511269</v>
      </c>
      <c r="D334" s="64">
        <v>63.4</v>
      </c>
      <c r="E334" s="27">
        <v>44141</v>
      </c>
      <c r="F334" s="28">
        <v>157741</v>
      </c>
      <c r="G334" s="29">
        <v>466</v>
      </c>
      <c r="H334" s="29">
        <v>67</v>
      </c>
      <c r="I334" s="3"/>
      <c r="J334" s="3"/>
      <c r="K334" s="3">
        <v>22.9</v>
      </c>
      <c r="L334" s="3">
        <f t="shared" si="21"/>
        <v>22.9</v>
      </c>
      <c r="M334" s="7">
        <f t="shared" si="24"/>
        <v>22.9</v>
      </c>
      <c r="N334" s="4">
        <v>11</v>
      </c>
      <c r="O334" s="5"/>
      <c r="P334" s="30">
        <v>61995</v>
      </c>
      <c r="Q334" s="48">
        <v>61455</v>
      </c>
      <c r="R334" s="48">
        <v>18501</v>
      </c>
      <c r="S334" s="71">
        <f t="shared" si="22"/>
        <v>19041</v>
      </c>
      <c r="T334" s="31">
        <v>-19041</v>
      </c>
      <c r="U334" s="73">
        <v>-120.71053182114987</v>
      </c>
      <c r="V334" s="62">
        <v>-130</v>
      </c>
      <c r="W334" s="8">
        <v>26</v>
      </c>
      <c r="X334" s="8">
        <v>9</v>
      </c>
      <c r="Y334" s="41">
        <v>35</v>
      </c>
      <c r="Z334" s="42">
        <v>0.22188270646185837</v>
      </c>
      <c r="AA334" s="8">
        <v>102</v>
      </c>
      <c r="AB334" s="32">
        <v>6.4662960168884438E-4</v>
      </c>
      <c r="AC334" s="43">
        <v>14351</v>
      </c>
      <c r="AD334" s="33">
        <v>8.3550199400343486E-2</v>
      </c>
      <c r="AE334" s="8"/>
      <c r="AF334" s="34">
        <v>157639</v>
      </c>
      <c r="AG334" s="35">
        <v>136165</v>
      </c>
      <c r="AH334" s="8">
        <v>335</v>
      </c>
      <c r="AI334" s="8">
        <v>33533</v>
      </c>
      <c r="AJ334" s="8">
        <v>86369</v>
      </c>
      <c r="AK334" s="8">
        <v>2128</v>
      </c>
      <c r="AL334" s="8">
        <v>12720</v>
      </c>
      <c r="AM334" s="8">
        <v>1080</v>
      </c>
      <c r="AN334" s="36">
        <v>0.86321882072511269</v>
      </c>
      <c r="AO334" s="37">
        <v>0.85699999999999998</v>
      </c>
      <c r="AP334" s="44">
        <v>6.2188207251127059E-3</v>
      </c>
      <c r="AQ334" s="45">
        <v>0.86662651344009922</v>
      </c>
      <c r="AR334" s="8">
        <v>63.4</v>
      </c>
      <c r="AS334" s="50">
        <v>67.099999999999994</v>
      </c>
      <c r="AT334" s="50">
        <v>-3.6999999999999957</v>
      </c>
      <c r="AU334" s="28">
        <v>122365</v>
      </c>
      <c r="AV334" s="38">
        <v>0.89865237028605005</v>
      </c>
      <c r="AW334" s="38">
        <v>2.4602504314618296E-3</v>
      </c>
      <c r="AX334" s="38">
        <v>0.24626739617375978</v>
      </c>
      <c r="AY334" s="38">
        <v>0.63429662541769172</v>
      </c>
      <c r="AZ334" s="38">
        <v>1.5628098263136634E-2</v>
      </c>
      <c r="BA334" s="38">
        <v>9.3416076084162594E-2</v>
      </c>
      <c r="BB334" s="38">
        <v>7.9315536297873898E-3</v>
      </c>
      <c r="BC334" s="31">
        <v>8632.8610000000008</v>
      </c>
      <c r="BD334" s="50">
        <v>2.2056419071267332</v>
      </c>
      <c r="BE334" s="50">
        <v>2.25</v>
      </c>
      <c r="BF334" s="50">
        <v>4.4358092873266752E-2</v>
      </c>
      <c r="BG334" s="8"/>
      <c r="BH334" s="58">
        <v>2013</v>
      </c>
      <c r="BI334" s="58">
        <v>1953</v>
      </c>
      <c r="BJ334" s="58">
        <v>2073</v>
      </c>
      <c r="BK334" s="28">
        <v>0</v>
      </c>
      <c r="BL334" s="28">
        <v>120.71053182114987</v>
      </c>
      <c r="BM334" s="40">
        <v>130</v>
      </c>
      <c r="BN334" s="28">
        <v>86.321882072511272</v>
      </c>
      <c r="BO334" s="28">
        <v>85.7</v>
      </c>
    </row>
    <row r="335" spans="1:67" x14ac:dyDescent="0.2">
      <c r="A335" s="29">
        <v>334</v>
      </c>
      <c r="B335" s="28">
        <v>85.37481207061704</v>
      </c>
      <c r="C335" s="65">
        <f t="shared" si="23"/>
        <v>0.85374812070617034</v>
      </c>
      <c r="D335" s="64">
        <v>63.3</v>
      </c>
      <c r="E335" s="39">
        <v>44142</v>
      </c>
      <c r="F335" s="28">
        <v>157639</v>
      </c>
      <c r="G335" s="29">
        <v>467</v>
      </c>
      <c r="H335" s="29">
        <v>67</v>
      </c>
      <c r="I335" s="3"/>
      <c r="J335" s="3"/>
      <c r="K335" s="3">
        <v>22.8</v>
      </c>
      <c r="L335" s="3">
        <f t="shared" si="21"/>
        <v>22.8</v>
      </c>
      <c r="M335" s="7">
        <f t="shared" si="24"/>
        <v>22.8</v>
      </c>
      <c r="N335" s="4">
        <v>9</v>
      </c>
      <c r="O335" s="5"/>
      <c r="P335" s="30">
        <v>61455</v>
      </c>
      <c r="Q335" s="48">
        <v>43135</v>
      </c>
      <c r="R335" s="48"/>
      <c r="S335" s="71">
        <f t="shared" si="22"/>
        <v>18320</v>
      </c>
      <c r="T335" s="31">
        <v>-18320</v>
      </c>
      <c r="U335" s="73">
        <v>-116.21489605998515</v>
      </c>
      <c r="V335" s="62">
        <v>-130</v>
      </c>
      <c r="W335" s="8">
        <v>27</v>
      </c>
      <c r="X335" s="8">
        <v>10</v>
      </c>
      <c r="Y335" s="41">
        <v>37</v>
      </c>
      <c r="Z335" s="42">
        <v>0.23471349095084337</v>
      </c>
      <c r="AA335" s="8">
        <v>119</v>
      </c>
      <c r="AB335" s="32">
        <v>7.5488933576082064E-4</v>
      </c>
      <c r="AC335" s="43">
        <v>14470</v>
      </c>
      <c r="AD335" s="33">
        <v>8.4243006433208159E-2</v>
      </c>
      <c r="AE335" s="8"/>
      <c r="AF335" s="34">
        <v>157520</v>
      </c>
      <c r="AG335" s="35">
        <v>134584</v>
      </c>
      <c r="AH335" s="8">
        <v>372</v>
      </c>
      <c r="AI335" s="8">
        <v>45680</v>
      </c>
      <c r="AJ335" s="8">
        <v>73098</v>
      </c>
      <c r="AK335" s="8">
        <v>2129</v>
      </c>
      <c r="AL335" s="8">
        <v>12285</v>
      </c>
      <c r="AM335" s="8">
        <v>1020</v>
      </c>
      <c r="AN335" s="36">
        <v>0.85374812070617045</v>
      </c>
      <c r="AO335" s="37">
        <v>0.85699999999999998</v>
      </c>
      <c r="AP335" s="44">
        <v>-3.2518792938295293E-3</v>
      </c>
      <c r="AQ335" s="45">
        <v>0.86593864384626584</v>
      </c>
      <c r="AR335" s="8">
        <v>63.3</v>
      </c>
      <c r="AS335" s="50">
        <v>67.099999999999994</v>
      </c>
      <c r="AT335" s="50">
        <v>-3.7999999999999972</v>
      </c>
      <c r="AU335" s="28">
        <v>121279</v>
      </c>
      <c r="AV335" s="38">
        <v>0.90113980859537535</v>
      </c>
      <c r="AW335" s="38">
        <v>2.7640729953040482E-3</v>
      </c>
      <c r="AX335" s="38">
        <v>0.33941627533733582</v>
      </c>
      <c r="AY335" s="38">
        <v>0.54314034357724539</v>
      </c>
      <c r="AZ335" s="38">
        <v>1.5819116685490103E-2</v>
      </c>
      <c r="BA335" s="38">
        <v>9.1281281578790938E-2</v>
      </c>
      <c r="BB335" s="38">
        <v>7.5789098258336801E-3</v>
      </c>
      <c r="BC335" s="31">
        <v>8519.1671999999999</v>
      </c>
      <c r="BD335" s="50">
        <v>2.1504449402049532</v>
      </c>
      <c r="BE335" s="50">
        <v>2.25</v>
      </c>
      <c r="BF335" s="50">
        <v>9.9555059795046752E-2</v>
      </c>
      <c r="BG335" s="8"/>
      <c r="BH335" s="58">
        <v>2013</v>
      </c>
      <c r="BI335" s="58">
        <v>1953</v>
      </c>
      <c r="BJ335" s="58">
        <v>2073</v>
      </c>
      <c r="BK335" s="28">
        <v>0</v>
      </c>
      <c r="BL335" s="28">
        <v>116.21489605998515</v>
      </c>
      <c r="BM335" s="40">
        <v>130</v>
      </c>
      <c r="BN335" s="28">
        <v>85.37481207061704</v>
      </c>
      <c r="BO335" s="28">
        <v>85.7</v>
      </c>
    </row>
    <row r="336" spans="1:67" x14ac:dyDescent="0.2">
      <c r="A336" s="29">
        <v>335</v>
      </c>
      <c r="B336" s="28">
        <v>87.117826307770443</v>
      </c>
      <c r="C336" s="65">
        <f t="shared" si="23"/>
        <v>0.87117826307770441</v>
      </c>
      <c r="D336" s="64">
        <v>63.1</v>
      </c>
      <c r="E336" s="27">
        <v>44143</v>
      </c>
      <c r="F336" s="28">
        <v>157520</v>
      </c>
      <c r="G336" s="29">
        <v>468</v>
      </c>
      <c r="H336" s="29">
        <v>67</v>
      </c>
      <c r="I336" s="3"/>
      <c r="J336" s="3"/>
      <c r="K336" s="3">
        <v>23</v>
      </c>
      <c r="L336" s="3">
        <f t="shared" si="21"/>
        <v>23</v>
      </c>
      <c r="M336" s="7">
        <f t="shared" si="24"/>
        <v>23</v>
      </c>
      <c r="N336" s="4">
        <v>7</v>
      </c>
      <c r="O336" s="5"/>
      <c r="P336" s="30">
        <v>43135</v>
      </c>
      <c r="Q336" s="48">
        <v>24375</v>
      </c>
      <c r="R336" s="48"/>
      <c r="S336" s="71">
        <f t="shared" si="22"/>
        <v>18760</v>
      </c>
      <c r="T336" s="31">
        <v>-18760</v>
      </c>
      <c r="U336" s="73">
        <v>-119.09598781107161</v>
      </c>
      <c r="V336" s="62">
        <v>-130</v>
      </c>
      <c r="W336" s="8">
        <v>26</v>
      </c>
      <c r="X336" s="8">
        <v>10</v>
      </c>
      <c r="Y336" s="41">
        <v>36</v>
      </c>
      <c r="Z336" s="42">
        <v>0.22854240731335704</v>
      </c>
      <c r="AA336" s="8">
        <v>85</v>
      </c>
      <c r="AB336" s="32">
        <v>5.3961401726764857E-4</v>
      </c>
      <c r="AC336" s="43">
        <v>14555</v>
      </c>
      <c r="AD336" s="33">
        <v>8.4737868599540064E-2</v>
      </c>
      <c r="AE336" s="8"/>
      <c r="AF336" s="34">
        <v>157435</v>
      </c>
      <c r="AG336" s="35">
        <v>137228</v>
      </c>
      <c r="AH336" s="8">
        <v>473</v>
      </c>
      <c r="AI336" s="8">
        <v>52889</v>
      </c>
      <c r="AJ336" s="8">
        <v>68143</v>
      </c>
      <c r="AK336" s="8">
        <v>2178</v>
      </c>
      <c r="AL336" s="8">
        <v>12285</v>
      </c>
      <c r="AM336" s="8">
        <v>1260</v>
      </c>
      <c r="AN336" s="36">
        <v>0.87117826307770441</v>
      </c>
      <c r="AO336" s="37">
        <v>0.85699999999999998</v>
      </c>
      <c r="AP336" s="44">
        <v>1.4178263077704423E-2</v>
      </c>
      <c r="AQ336" s="45">
        <v>0.86512595811399418</v>
      </c>
      <c r="AR336" s="8">
        <v>63.1</v>
      </c>
      <c r="AS336" s="50">
        <v>67.099999999999994</v>
      </c>
      <c r="AT336" s="50">
        <v>-3.9999999999999929</v>
      </c>
      <c r="AU336" s="28">
        <v>123683</v>
      </c>
      <c r="AV336" s="38">
        <v>0.90129565394817379</v>
      </c>
      <c r="AW336" s="38">
        <v>3.446818433555834E-3</v>
      </c>
      <c r="AX336" s="38">
        <v>0.38540968315504126</v>
      </c>
      <c r="AY336" s="38">
        <v>0.49656775585157548</v>
      </c>
      <c r="AZ336" s="38">
        <v>1.5871396508001283E-2</v>
      </c>
      <c r="BA336" s="38">
        <v>8.952254641909814E-2</v>
      </c>
      <c r="BB336" s="38">
        <v>9.181799632728015E-3</v>
      </c>
      <c r="BC336" s="31">
        <v>8659.0868000000009</v>
      </c>
      <c r="BD336" s="50">
        <v>2.1665102144489414</v>
      </c>
      <c r="BE336" s="50">
        <v>2.25</v>
      </c>
      <c r="BF336" s="50">
        <v>8.3489785551058571E-2</v>
      </c>
      <c r="BG336" s="8"/>
      <c r="BH336" s="58">
        <v>2013</v>
      </c>
      <c r="BI336" s="58">
        <v>1953</v>
      </c>
      <c r="BJ336" s="58">
        <v>2073</v>
      </c>
      <c r="BK336" s="28">
        <v>0</v>
      </c>
      <c r="BL336" s="28">
        <v>119.09598781107161</v>
      </c>
      <c r="BM336" s="40">
        <v>130</v>
      </c>
      <c r="BN336" s="28">
        <v>87.117826307770443</v>
      </c>
      <c r="BO336" s="28">
        <v>85.7</v>
      </c>
    </row>
    <row r="337" spans="1:67" x14ac:dyDescent="0.2">
      <c r="A337" s="29">
        <v>336</v>
      </c>
      <c r="B337" s="28">
        <v>85.93387747324293</v>
      </c>
      <c r="C337" s="65">
        <f t="shared" si="23"/>
        <v>0.85933877473242926</v>
      </c>
      <c r="D337" s="64">
        <v>63.2</v>
      </c>
      <c r="E337" s="39">
        <v>44144</v>
      </c>
      <c r="F337" s="28">
        <v>157435</v>
      </c>
      <c r="G337" s="29">
        <v>469</v>
      </c>
      <c r="H337" s="29">
        <v>67</v>
      </c>
      <c r="I337" s="3"/>
      <c r="J337" s="3"/>
      <c r="K337" s="3">
        <v>22.2</v>
      </c>
      <c r="L337" s="3">
        <f t="shared" si="21"/>
        <v>22.2</v>
      </c>
      <c r="M337" s="7">
        <f t="shared" si="24"/>
        <v>22.2</v>
      </c>
      <c r="N337" s="4">
        <v>2</v>
      </c>
      <c r="O337" s="5"/>
      <c r="P337" s="30">
        <v>24375</v>
      </c>
      <c r="Q337" s="48">
        <v>29775</v>
      </c>
      <c r="R337" s="48">
        <v>24082</v>
      </c>
      <c r="S337" s="71">
        <f t="shared" si="22"/>
        <v>18682</v>
      </c>
      <c r="T337" s="31">
        <v>-18682</v>
      </c>
      <c r="U337" s="73">
        <v>-118.66484580938165</v>
      </c>
      <c r="V337" s="62">
        <v>-130</v>
      </c>
      <c r="W337" s="8">
        <v>26</v>
      </c>
      <c r="X337" s="8">
        <v>9</v>
      </c>
      <c r="Y337" s="41">
        <v>35</v>
      </c>
      <c r="Z337" s="42">
        <v>0.22231397084511068</v>
      </c>
      <c r="AA337" s="8">
        <v>95</v>
      </c>
      <c r="AB337" s="32">
        <v>6.0342363515101475E-4</v>
      </c>
      <c r="AC337" s="43">
        <v>14650</v>
      </c>
      <c r="AD337" s="33">
        <v>8.5290949844263969E-2</v>
      </c>
      <c r="AE337" s="8"/>
      <c r="AF337" s="34">
        <v>157340</v>
      </c>
      <c r="AG337" s="35">
        <v>135290</v>
      </c>
      <c r="AH337" s="8">
        <v>415</v>
      </c>
      <c r="AI337" s="8">
        <v>59351</v>
      </c>
      <c r="AJ337" s="8">
        <v>60692</v>
      </c>
      <c r="AK337" s="8">
        <v>2022</v>
      </c>
      <c r="AL337" s="8">
        <v>11820</v>
      </c>
      <c r="AM337" s="8">
        <v>990</v>
      </c>
      <c r="AN337" s="36">
        <v>0.85933877473242926</v>
      </c>
      <c r="AO337" s="37">
        <v>0.85699999999999998</v>
      </c>
      <c r="AP337" s="44">
        <v>2.3387747324292718E-3</v>
      </c>
      <c r="AQ337" s="45">
        <v>0.86353559231525778</v>
      </c>
      <c r="AR337" s="8">
        <v>63.2</v>
      </c>
      <c r="AS337" s="50">
        <v>67.099999999999994</v>
      </c>
      <c r="AT337" s="50">
        <v>-3.8999999999999915</v>
      </c>
      <c r="AU337" s="28">
        <v>122480</v>
      </c>
      <c r="AV337" s="38">
        <v>0.90531450957203041</v>
      </c>
      <c r="AW337" s="38">
        <v>3.0674846625766872E-3</v>
      </c>
      <c r="AX337" s="38">
        <v>0.43869465592431073</v>
      </c>
      <c r="AY337" s="38">
        <v>0.44860669672555253</v>
      </c>
      <c r="AZ337" s="38">
        <v>1.4945672259590509E-2</v>
      </c>
      <c r="BA337" s="38">
        <v>8.7367876413629975E-2</v>
      </c>
      <c r="BB337" s="38">
        <v>7.3176140143395669E-3</v>
      </c>
      <c r="BC337" s="31">
        <v>8550.3279999999995</v>
      </c>
      <c r="BD337" s="50">
        <v>2.1849454196377027</v>
      </c>
      <c r="BE337" s="50">
        <v>2.25</v>
      </c>
      <c r="BF337" s="50">
        <v>6.5054580362297276E-2</v>
      </c>
      <c r="BG337" s="8"/>
      <c r="BH337" s="58">
        <v>2013</v>
      </c>
      <c r="BI337" s="58">
        <v>1953</v>
      </c>
      <c r="BJ337" s="58">
        <v>2073</v>
      </c>
      <c r="BK337" s="28">
        <v>0</v>
      </c>
      <c r="BL337" s="28">
        <v>118.66484580938165</v>
      </c>
      <c r="BM337" s="40">
        <v>130</v>
      </c>
      <c r="BN337" s="28">
        <v>85.93387747324293</v>
      </c>
      <c r="BO337" s="28">
        <v>85.7</v>
      </c>
    </row>
    <row r="338" spans="1:67" x14ac:dyDescent="0.2">
      <c r="A338" s="29">
        <v>337</v>
      </c>
      <c r="B338" s="28">
        <v>86.113512139316128</v>
      </c>
      <c r="C338" s="65">
        <f t="shared" si="23"/>
        <v>0.86113512139316128</v>
      </c>
      <c r="D338" s="64">
        <v>63.1</v>
      </c>
      <c r="E338" s="27">
        <v>44145</v>
      </c>
      <c r="F338" s="28">
        <v>157340</v>
      </c>
      <c r="G338" s="29">
        <v>470</v>
      </c>
      <c r="H338" s="29">
        <v>68</v>
      </c>
      <c r="I338" s="3"/>
      <c r="J338" s="3"/>
      <c r="K338" s="3">
        <v>22.5</v>
      </c>
      <c r="L338" s="3">
        <f t="shared" si="21"/>
        <v>22.5</v>
      </c>
      <c r="M338" s="7">
        <f t="shared" si="24"/>
        <v>22.5</v>
      </c>
      <c r="N338" s="4">
        <v>7</v>
      </c>
      <c r="O338" s="5"/>
      <c r="P338" s="30">
        <v>29775</v>
      </c>
      <c r="Q338" s="48">
        <v>43010</v>
      </c>
      <c r="R338" s="48">
        <v>32101</v>
      </c>
      <c r="S338" s="71">
        <f t="shared" si="22"/>
        <v>18866</v>
      </c>
      <c r="T338" s="31">
        <v>-18866</v>
      </c>
      <c r="U338" s="73">
        <v>-119.90593618914453</v>
      </c>
      <c r="V338" s="62">
        <v>-130</v>
      </c>
      <c r="W338" s="8">
        <v>27</v>
      </c>
      <c r="X338" s="8">
        <v>9</v>
      </c>
      <c r="Y338" s="41">
        <v>36</v>
      </c>
      <c r="Z338" s="42">
        <v>0.22880386424304056</v>
      </c>
      <c r="AA338" s="8">
        <v>108</v>
      </c>
      <c r="AB338" s="32">
        <v>6.864115927291217E-4</v>
      </c>
      <c r="AC338" s="43">
        <v>14758</v>
      </c>
      <c r="AD338" s="33">
        <v>8.5919715890897447E-2</v>
      </c>
      <c r="AE338" s="8"/>
      <c r="AF338" s="34">
        <v>157232</v>
      </c>
      <c r="AG338" s="35">
        <v>135491</v>
      </c>
      <c r="AH338" s="8">
        <v>399</v>
      </c>
      <c r="AI338" s="8">
        <v>78094</v>
      </c>
      <c r="AJ338" s="8">
        <v>40773</v>
      </c>
      <c r="AK338" s="8">
        <v>2095</v>
      </c>
      <c r="AL338" s="8">
        <v>12960</v>
      </c>
      <c r="AM338" s="8">
        <v>1170</v>
      </c>
      <c r="AN338" s="36">
        <v>0.86113512139316128</v>
      </c>
      <c r="AO338" s="37">
        <v>0.85199999999999998</v>
      </c>
      <c r="AP338" s="44">
        <v>9.1351213931613051E-3</v>
      </c>
      <c r="AQ338" s="45">
        <v>0.86273862076340702</v>
      </c>
      <c r="AR338" s="8">
        <v>63.1</v>
      </c>
      <c r="AS338" s="50">
        <v>67.2</v>
      </c>
      <c r="AT338" s="50">
        <v>-4.1000000000000014</v>
      </c>
      <c r="AU338" s="28">
        <v>121361</v>
      </c>
      <c r="AV338" s="38">
        <v>0.895712630359212</v>
      </c>
      <c r="AW338" s="38">
        <v>2.9448450450583435E-3</v>
      </c>
      <c r="AX338" s="38">
        <v>0.57637776678893804</v>
      </c>
      <c r="AY338" s="38">
        <v>0.30092773689765373</v>
      </c>
      <c r="AZ338" s="38">
        <v>1.5462281627561978E-2</v>
      </c>
      <c r="BA338" s="38">
        <v>9.5652109734225887E-2</v>
      </c>
      <c r="BB338" s="38">
        <v>8.6352599065620591E-3</v>
      </c>
      <c r="BC338" s="31">
        <v>8549.4820999999993</v>
      </c>
      <c r="BD338" s="50">
        <v>2.2066833732536852</v>
      </c>
      <c r="BE338" s="50">
        <v>2.25</v>
      </c>
      <c r="BF338" s="50">
        <v>4.3316626746314757E-2</v>
      </c>
      <c r="BG338" s="8"/>
      <c r="BH338" s="58">
        <v>2015</v>
      </c>
      <c r="BI338" s="58">
        <v>1955</v>
      </c>
      <c r="BJ338" s="58">
        <v>2075</v>
      </c>
      <c r="BK338" s="28">
        <v>0</v>
      </c>
      <c r="BL338" s="28">
        <v>119.90593618914453</v>
      </c>
      <c r="BM338" s="40">
        <v>130</v>
      </c>
      <c r="BN338" s="28">
        <v>86.113512139316128</v>
      </c>
      <c r="BO338" s="28">
        <v>85.2</v>
      </c>
    </row>
    <row r="339" spans="1:67" x14ac:dyDescent="0.2">
      <c r="A339" s="29">
        <v>338</v>
      </c>
      <c r="B339" s="28">
        <v>86.083621654625006</v>
      </c>
      <c r="C339" s="65">
        <f t="shared" si="23"/>
        <v>0.86083621654625009</v>
      </c>
      <c r="D339" s="64">
        <v>63</v>
      </c>
      <c r="E339" s="39">
        <v>44146</v>
      </c>
      <c r="F339" s="28">
        <v>157232</v>
      </c>
      <c r="G339" s="29">
        <v>471</v>
      </c>
      <c r="H339" s="29">
        <v>68</v>
      </c>
      <c r="I339" s="3"/>
      <c r="J339" s="3"/>
      <c r="K339" s="3"/>
      <c r="L339" s="3" t="str">
        <f t="shared" si="21"/>
        <v/>
      </c>
      <c r="M339" s="7">
        <f t="shared" si="24"/>
        <v>22.5</v>
      </c>
      <c r="N339" s="4">
        <v>5</v>
      </c>
      <c r="O339" s="5"/>
      <c r="P339" s="30">
        <v>43010</v>
      </c>
      <c r="Q339" s="48">
        <v>56360</v>
      </c>
      <c r="R339" s="48">
        <v>32115</v>
      </c>
      <c r="S339" s="71">
        <f t="shared" si="22"/>
        <v>18765</v>
      </c>
      <c r="T339" s="31">
        <v>-18765</v>
      </c>
      <c r="U339" s="73">
        <v>-119.34593466978733</v>
      </c>
      <c r="V339" s="62">
        <v>-130</v>
      </c>
      <c r="W339" s="8">
        <v>31</v>
      </c>
      <c r="X339" s="8">
        <v>10</v>
      </c>
      <c r="Y339" s="41">
        <v>41</v>
      </c>
      <c r="Z339" s="42">
        <v>0.26076116821003353</v>
      </c>
      <c r="AA339" s="8">
        <v>114</v>
      </c>
      <c r="AB339" s="32">
        <v>7.2504324819375188E-4</v>
      </c>
      <c r="AC339" s="43">
        <v>14872</v>
      </c>
      <c r="AD339" s="33">
        <v>8.6583413384566127E-2</v>
      </c>
      <c r="AE339" s="8"/>
      <c r="AF339" s="34">
        <v>157118</v>
      </c>
      <c r="AG339" s="35">
        <v>135351</v>
      </c>
      <c r="AH339" s="8">
        <v>542</v>
      </c>
      <c r="AI339" s="8">
        <v>90463</v>
      </c>
      <c r="AJ339" s="8">
        <v>30071</v>
      </c>
      <c r="AK339" s="8">
        <v>1195</v>
      </c>
      <c r="AL339" s="8">
        <v>11550</v>
      </c>
      <c r="AM339" s="8">
        <v>1530</v>
      </c>
      <c r="AN339" s="36">
        <v>0.86083621654625009</v>
      </c>
      <c r="AO339" s="37">
        <v>0.85199999999999998</v>
      </c>
      <c r="AP339" s="44">
        <v>8.8362165462501085E-3</v>
      </c>
      <c r="AQ339" s="45">
        <v>0.8625067954767337</v>
      </c>
      <c r="AR339" s="8">
        <v>63</v>
      </c>
      <c r="AS339" s="50">
        <v>67.2</v>
      </c>
      <c r="AT339" s="50">
        <v>-4.2000000000000028</v>
      </c>
      <c r="AU339" s="28">
        <v>122271</v>
      </c>
      <c r="AV339" s="38">
        <v>0.9033623689518363</v>
      </c>
      <c r="AW339" s="38">
        <v>4.0044033660630507E-3</v>
      </c>
      <c r="AX339" s="38">
        <v>0.66835856402981875</v>
      </c>
      <c r="AY339" s="38">
        <v>0.22217050483557566</v>
      </c>
      <c r="AZ339" s="38">
        <v>8.8288967203788669E-3</v>
      </c>
      <c r="BA339" s="38">
        <v>8.5333687966841765E-2</v>
      </c>
      <c r="BB339" s="38">
        <v>1.1303943081321896E-2</v>
      </c>
      <c r="BC339" s="31">
        <v>8527.1129999999994</v>
      </c>
      <c r="BD339" s="50">
        <v>2.2006275746551034</v>
      </c>
      <c r="BE339" s="50">
        <v>2.25</v>
      </c>
      <c r="BF339" s="50">
        <v>4.9372425344896609E-2</v>
      </c>
      <c r="BG339" s="8"/>
      <c r="BH339" s="58">
        <v>2015</v>
      </c>
      <c r="BI339" s="58">
        <v>1955</v>
      </c>
      <c r="BJ339" s="58">
        <v>2075</v>
      </c>
      <c r="BK339" s="28">
        <v>0</v>
      </c>
      <c r="BL339" s="28">
        <v>119.34593466978733</v>
      </c>
      <c r="BM339" s="40">
        <v>130</v>
      </c>
      <c r="BN339" s="28">
        <v>86.083621654625006</v>
      </c>
      <c r="BO339" s="28">
        <v>85.2</v>
      </c>
    </row>
    <row r="340" spans="1:67" x14ac:dyDescent="0.2">
      <c r="A340" s="29">
        <v>339</v>
      </c>
      <c r="B340" s="28">
        <v>84.798049873343601</v>
      </c>
      <c r="C340" s="65">
        <f t="shared" si="23"/>
        <v>0.84798049873343606</v>
      </c>
      <c r="D340" s="64">
        <v>63.3</v>
      </c>
      <c r="E340" s="27">
        <v>44147</v>
      </c>
      <c r="F340" s="28">
        <v>157118</v>
      </c>
      <c r="G340" s="29">
        <v>472</v>
      </c>
      <c r="H340" s="29">
        <v>68</v>
      </c>
      <c r="I340" s="3"/>
      <c r="J340" s="3"/>
      <c r="K340" s="3"/>
      <c r="L340" s="3" t="str">
        <f t="shared" si="21"/>
        <v/>
      </c>
      <c r="M340" s="7">
        <f t="shared" si="24"/>
        <v>22.5</v>
      </c>
      <c r="N340" s="4">
        <v>4</v>
      </c>
      <c r="O340" s="5"/>
      <c r="P340" s="30">
        <v>56360</v>
      </c>
      <c r="Q340" s="48">
        <v>55865</v>
      </c>
      <c r="R340" s="48">
        <v>16047</v>
      </c>
      <c r="S340" s="71">
        <f t="shared" si="22"/>
        <v>16542</v>
      </c>
      <c r="T340" s="31">
        <v>-16542</v>
      </c>
      <c r="U340" s="73">
        <v>-105.28392673022825</v>
      </c>
      <c r="V340" s="62">
        <v>-130</v>
      </c>
      <c r="W340" s="8">
        <v>26</v>
      </c>
      <c r="X340" s="8">
        <v>9</v>
      </c>
      <c r="Y340" s="41">
        <v>35</v>
      </c>
      <c r="Z340" s="42">
        <v>0.22276250970608077</v>
      </c>
      <c r="AA340" s="8">
        <v>99</v>
      </c>
      <c r="AB340" s="32">
        <v>6.3009967031148564E-4</v>
      </c>
      <c r="AC340" s="43">
        <v>14971</v>
      </c>
      <c r="AD340" s="33">
        <v>8.7159782260646815E-2</v>
      </c>
      <c r="AE340" s="8"/>
      <c r="AF340" s="34">
        <v>157019</v>
      </c>
      <c r="AG340" s="35">
        <v>133233</v>
      </c>
      <c r="AH340" s="8">
        <v>494</v>
      </c>
      <c r="AI340" s="8">
        <v>53773</v>
      </c>
      <c r="AJ340" s="8">
        <v>64750</v>
      </c>
      <c r="AK340" s="8">
        <v>1616</v>
      </c>
      <c r="AL340" s="8">
        <v>11580</v>
      </c>
      <c r="AM340" s="8">
        <v>1020</v>
      </c>
      <c r="AN340" s="36">
        <v>0.84798049873343606</v>
      </c>
      <c r="AO340" s="37">
        <v>0.85199999999999998</v>
      </c>
      <c r="AP340" s="44">
        <v>-4.0195012665639185E-3</v>
      </c>
      <c r="AQ340" s="45">
        <v>0.85963368798775208</v>
      </c>
      <c r="AR340" s="8">
        <v>63.3</v>
      </c>
      <c r="AS340" s="50">
        <v>67.2</v>
      </c>
      <c r="AT340" s="50">
        <v>-3.9000000000000057</v>
      </c>
      <c r="AU340" s="28">
        <v>120633</v>
      </c>
      <c r="AV340" s="38">
        <v>0.90542883519848683</v>
      </c>
      <c r="AW340" s="38">
        <v>3.7077901120593248E-3</v>
      </c>
      <c r="AX340" s="38">
        <v>0.40360120991045761</v>
      </c>
      <c r="AY340" s="38">
        <v>0.48599070800777583</v>
      </c>
      <c r="AZ340" s="38">
        <v>1.2129127168194066E-2</v>
      </c>
      <c r="BA340" s="38">
        <v>8.691540384139064E-2</v>
      </c>
      <c r="BB340" s="38">
        <v>7.6557609601224921E-3</v>
      </c>
      <c r="BC340" s="31">
        <v>8433.6489000000001</v>
      </c>
      <c r="BD340" s="50">
        <v>1.9614285816427572</v>
      </c>
      <c r="BE340" s="50">
        <v>2.25</v>
      </c>
      <c r="BF340" s="50">
        <v>0.28857141835724276</v>
      </c>
      <c r="BG340" s="8"/>
      <c r="BH340" s="58">
        <v>2015</v>
      </c>
      <c r="BI340" s="58">
        <v>1955</v>
      </c>
      <c r="BJ340" s="58">
        <v>2075</v>
      </c>
      <c r="BK340" s="28">
        <v>0</v>
      </c>
      <c r="BL340" s="28">
        <v>105.28392673022825</v>
      </c>
      <c r="BM340" s="40">
        <v>130</v>
      </c>
      <c r="BN340" s="28">
        <v>84.798049873343601</v>
      </c>
      <c r="BO340" s="28">
        <v>85.2</v>
      </c>
    </row>
    <row r="341" spans="1:67" x14ac:dyDescent="0.2">
      <c r="A341" s="29">
        <v>340</v>
      </c>
      <c r="B341" s="28">
        <v>87.677287462026882</v>
      </c>
      <c r="C341" s="65">
        <f t="shared" si="23"/>
        <v>0.87677287462026887</v>
      </c>
      <c r="D341" s="64">
        <v>63.2</v>
      </c>
      <c r="E341" s="39">
        <v>44148</v>
      </c>
      <c r="F341" s="28">
        <v>157019</v>
      </c>
      <c r="G341" s="29">
        <v>473</v>
      </c>
      <c r="H341" s="29">
        <v>68</v>
      </c>
      <c r="I341" s="3"/>
      <c r="J341" s="3"/>
      <c r="K341" s="3"/>
      <c r="L341" s="3" t="str">
        <f t="shared" si="21"/>
        <v/>
      </c>
      <c r="M341" s="7">
        <f t="shared" si="24"/>
        <v>22.5</v>
      </c>
      <c r="N341" s="4">
        <v>3</v>
      </c>
      <c r="O341" s="5"/>
      <c r="P341" s="30">
        <v>55865</v>
      </c>
      <c r="Q341" s="48">
        <v>59715</v>
      </c>
      <c r="R341" s="48">
        <v>20083</v>
      </c>
      <c r="S341" s="71">
        <f t="shared" si="22"/>
        <v>16233</v>
      </c>
      <c r="T341" s="31">
        <v>-16233</v>
      </c>
      <c r="U341" s="73">
        <v>-103.38239321356015</v>
      </c>
      <c r="V341" s="62">
        <v>-130</v>
      </c>
      <c r="W341" s="8">
        <v>27</v>
      </c>
      <c r="X341" s="8">
        <v>9</v>
      </c>
      <c r="Y341" s="41">
        <v>36</v>
      </c>
      <c r="Z341" s="42">
        <v>0.22927161681070446</v>
      </c>
      <c r="AA341" s="8">
        <v>98</v>
      </c>
      <c r="AB341" s="32">
        <v>6.2412829020691769E-4</v>
      </c>
      <c r="AC341" s="43">
        <v>15069</v>
      </c>
      <c r="AD341" s="33">
        <v>8.7730329228888307E-2</v>
      </c>
      <c r="AE341" s="8"/>
      <c r="AF341" s="34">
        <v>156921</v>
      </c>
      <c r="AG341" s="35">
        <v>137670</v>
      </c>
      <c r="AH341" s="8">
        <v>453</v>
      </c>
      <c r="AI341" s="8">
        <v>47193</v>
      </c>
      <c r="AJ341" s="8">
        <v>75036</v>
      </c>
      <c r="AK341" s="8">
        <v>1338</v>
      </c>
      <c r="AL341" s="8">
        <v>12660</v>
      </c>
      <c r="AM341" s="8">
        <v>990</v>
      </c>
      <c r="AN341" s="36">
        <v>0.87677287462026887</v>
      </c>
      <c r="AO341" s="37">
        <v>0.85199999999999998</v>
      </c>
      <c r="AP341" s="44">
        <v>2.4772874620268892E-2</v>
      </c>
      <c r="AQ341" s="45">
        <v>0.86156998140134589</v>
      </c>
      <c r="AR341" s="8">
        <v>63.2</v>
      </c>
      <c r="AS341" s="50">
        <v>67.2</v>
      </c>
      <c r="AT341" s="50">
        <v>-4</v>
      </c>
      <c r="AU341" s="28">
        <v>124020</v>
      </c>
      <c r="AV341" s="38">
        <v>0.90084985835694054</v>
      </c>
      <c r="AW341" s="38">
        <v>3.2904772281542819E-3</v>
      </c>
      <c r="AX341" s="38">
        <v>0.34279799520592724</v>
      </c>
      <c r="AY341" s="38">
        <v>0.54504249291784701</v>
      </c>
      <c r="AZ341" s="38">
        <v>9.7188930050119849E-3</v>
      </c>
      <c r="BA341" s="38">
        <v>9.1959032468947488E-2</v>
      </c>
      <c r="BB341" s="38">
        <v>7.1911091741120071E-3</v>
      </c>
      <c r="BC341" s="31">
        <v>8700.7440000000006</v>
      </c>
      <c r="BD341" s="50">
        <v>1.8657025192328378</v>
      </c>
      <c r="BE341" s="50">
        <v>2.25</v>
      </c>
      <c r="BF341" s="50">
        <v>0.38429748076716219</v>
      </c>
      <c r="BG341" s="8"/>
      <c r="BH341" s="58">
        <v>2015</v>
      </c>
      <c r="BI341" s="58">
        <v>1955</v>
      </c>
      <c r="BJ341" s="58">
        <v>2075</v>
      </c>
      <c r="BK341" s="28">
        <v>0</v>
      </c>
      <c r="BL341" s="28">
        <v>103.38239321356015</v>
      </c>
      <c r="BM341" s="40">
        <v>130</v>
      </c>
      <c r="BN341" s="28">
        <v>87.677287462026882</v>
      </c>
      <c r="BO341" s="28">
        <v>85.2</v>
      </c>
    </row>
    <row r="342" spans="1:67" x14ac:dyDescent="0.2">
      <c r="A342" s="29">
        <v>341</v>
      </c>
      <c r="B342" s="28">
        <v>85.743781902995778</v>
      </c>
      <c r="C342" s="65">
        <f t="shared" si="23"/>
        <v>0.85743781902995775</v>
      </c>
      <c r="D342" s="64">
        <v>63.2</v>
      </c>
      <c r="E342" s="27">
        <v>44149</v>
      </c>
      <c r="F342" s="28">
        <v>156921</v>
      </c>
      <c r="G342" s="29">
        <v>474</v>
      </c>
      <c r="H342" s="29">
        <v>68</v>
      </c>
      <c r="I342" s="3"/>
      <c r="J342" s="3"/>
      <c r="K342" s="3"/>
      <c r="L342" s="3" t="str">
        <f t="shared" si="21"/>
        <v/>
      </c>
      <c r="M342" s="7">
        <f t="shared" si="24"/>
        <v>22.5</v>
      </c>
      <c r="N342" s="4">
        <v>3</v>
      </c>
      <c r="O342" s="5"/>
      <c r="P342" s="30">
        <v>59715</v>
      </c>
      <c r="Q342" s="48">
        <v>42550</v>
      </c>
      <c r="R342" s="48"/>
      <c r="S342" s="71">
        <f t="shared" si="22"/>
        <v>17165</v>
      </c>
      <c r="T342" s="31">
        <v>-17165</v>
      </c>
      <c r="U342" s="73">
        <v>-109.38625168078205</v>
      </c>
      <c r="V342" s="62">
        <v>-130</v>
      </c>
      <c r="W342" s="8">
        <v>27</v>
      </c>
      <c r="X342" s="8">
        <v>9</v>
      </c>
      <c r="Y342" s="41">
        <v>36</v>
      </c>
      <c r="Z342" s="42">
        <v>0.22941480107824958</v>
      </c>
      <c r="AA342" s="8">
        <v>94</v>
      </c>
      <c r="AB342" s="32">
        <v>5.9902753614876278E-4</v>
      </c>
      <c r="AC342" s="43">
        <v>15163</v>
      </c>
      <c r="AD342" s="33">
        <v>8.8277588565773002E-2</v>
      </c>
      <c r="AE342" s="8"/>
      <c r="AF342" s="34">
        <v>156827</v>
      </c>
      <c r="AG342" s="35">
        <v>134550</v>
      </c>
      <c r="AH342" s="8">
        <v>460</v>
      </c>
      <c r="AI342" s="8">
        <v>45640</v>
      </c>
      <c r="AJ342" s="8">
        <v>73122</v>
      </c>
      <c r="AK342" s="8">
        <v>1558</v>
      </c>
      <c r="AL342" s="8">
        <v>12660</v>
      </c>
      <c r="AM342" s="8">
        <v>1110</v>
      </c>
      <c r="AN342" s="36">
        <v>0.85743781902995775</v>
      </c>
      <c r="AO342" s="37">
        <v>0.85199999999999998</v>
      </c>
      <c r="AP342" s="44">
        <v>5.4378190299577689E-3</v>
      </c>
      <c r="AQ342" s="45">
        <v>0.86209708116188666</v>
      </c>
      <c r="AR342" s="8">
        <v>63.2</v>
      </c>
      <c r="AS342" s="50">
        <v>67.2</v>
      </c>
      <c r="AT342" s="50">
        <v>-4</v>
      </c>
      <c r="AU342" s="28">
        <v>120780</v>
      </c>
      <c r="AV342" s="38">
        <v>0.89765886287625418</v>
      </c>
      <c r="AW342" s="38">
        <v>3.4188034188034188E-3</v>
      </c>
      <c r="AX342" s="38">
        <v>0.33920475659606092</v>
      </c>
      <c r="AY342" s="38">
        <v>0.54345596432552956</v>
      </c>
      <c r="AZ342" s="38">
        <v>1.1579338535860274E-2</v>
      </c>
      <c r="BA342" s="38">
        <v>9.4091415830546268E-2</v>
      </c>
      <c r="BB342" s="38">
        <v>8.2497212931995547E-3</v>
      </c>
      <c r="BC342" s="31">
        <v>8503.56</v>
      </c>
      <c r="BD342" s="50">
        <v>2.0185663416263306</v>
      </c>
      <c r="BE342" s="50">
        <v>2.25</v>
      </c>
      <c r="BF342" s="50">
        <v>0.23143365837366936</v>
      </c>
      <c r="BG342" s="8"/>
      <c r="BH342" s="58">
        <v>2015</v>
      </c>
      <c r="BI342" s="58">
        <v>1955</v>
      </c>
      <c r="BJ342" s="58">
        <v>2075</v>
      </c>
      <c r="BK342" s="28">
        <v>0</v>
      </c>
      <c r="BL342" s="28">
        <v>109.38625168078205</v>
      </c>
      <c r="BM342" s="40">
        <v>130</v>
      </c>
      <c r="BN342" s="28">
        <v>85.743781902995778</v>
      </c>
      <c r="BO342" s="28">
        <v>85.2</v>
      </c>
    </row>
    <row r="343" spans="1:67" x14ac:dyDescent="0.2">
      <c r="A343" s="29">
        <v>342</v>
      </c>
      <c r="B343" s="28">
        <v>85.551595069726517</v>
      </c>
      <c r="C343" s="65">
        <f t="shared" si="23"/>
        <v>0.85551595069726516</v>
      </c>
      <c r="D343" s="64">
        <v>62.9</v>
      </c>
      <c r="E343" s="39">
        <v>44150</v>
      </c>
      <c r="F343" s="28">
        <v>156827</v>
      </c>
      <c r="G343" s="29">
        <v>475</v>
      </c>
      <c r="H343" s="29">
        <v>68</v>
      </c>
      <c r="I343" s="3"/>
      <c r="J343" s="3"/>
      <c r="K343" s="3"/>
      <c r="L343" s="3" t="str">
        <f t="shared" si="21"/>
        <v/>
      </c>
      <c r="M343" s="7">
        <f t="shared" si="24"/>
        <v>22.5</v>
      </c>
      <c r="N343" s="4">
        <v>4</v>
      </c>
      <c r="O343" s="5"/>
      <c r="P343" s="30">
        <v>42550</v>
      </c>
      <c r="Q343" s="48">
        <v>24985</v>
      </c>
      <c r="R343" s="48"/>
      <c r="S343" s="71">
        <f t="shared" si="22"/>
        <v>17565</v>
      </c>
      <c r="T343" s="31">
        <v>-17565</v>
      </c>
      <c r="U343" s="73">
        <v>-112.00239754634087</v>
      </c>
      <c r="V343" s="62">
        <v>-130</v>
      </c>
      <c r="W343" s="8">
        <v>26</v>
      </c>
      <c r="X343" s="8">
        <v>9</v>
      </c>
      <c r="Y343" s="41">
        <v>35</v>
      </c>
      <c r="Z343" s="42">
        <v>0.22317585619823116</v>
      </c>
      <c r="AA343" s="8">
        <v>86</v>
      </c>
      <c r="AB343" s="32">
        <v>5.4837496094422514E-4</v>
      </c>
      <c r="AC343" s="43">
        <v>15249</v>
      </c>
      <c r="AD343" s="33">
        <v>8.8778272639944103E-2</v>
      </c>
      <c r="AE343" s="8"/>
      <c r="AF343" s="34">
        <v>156741</v>
      </c>
      <c r="AG343" s="35">
        <v>134168</v>
      </c>
      <c r="AH343" s="8">
        <v>504</v>
      </c>
      <c r="AI343" s="8">
        <v>52418</v>
      </c>
      <c r="AJ343" s="8">
        <v>66213</v>
      </c>
      <c r="AK343" s="8">
        <v>1173</v>
      </c>
      <c r="AL343" s="8">
        <v>12660</v>
      </c>
      <c r="AM343" s="8">
        <v>1200</v>
      </c>
      <c r="AN343" s="36">
        <v>0.85551595069726516</v>
      </c>
      <c r="AO343" s="37">
        <v>0.85199999999999998</v>
      </c>
      <c r="AP343" s="44">
        <v>3.5159506972651799E-3</v>
      </c>
      <c r="AQ343" s="45">
        <v>0.85985960796468119</v>
      </c>
      <c r="AR343" s="8">
        <v>62.9</v>
      </c>
      <c r="AS343" s="50">
        <v>67.2</v>
      </c>
      <c r="AT343" s="50">
        <v>-4.3000000000000043</v>
      </c>
      <c r="AU343" s="28">
        <v>120308</v>
      </c>
      <c r="AV343" s="38">
        <v>0.89669667879076975</v>
      </c>
      <c r="AW343" s="38">
        <v>3.7564844076083716E-3</v>
      </c>
      <c r="AX343" s="38">
        <v>0.39068928507542783</v>
      </c>
      <c r="AY343" s="38">
        <v>0.49350813904954982</v>
      </c>
      <c r="AZ343" s="38">
        <v>8.7427702581837699E-3</v>
      </c>
      <c r="BA343" s="38">
        <v>9.4359310714924566E-2</v>
      </c>
      <c r="BB343" s="38">
        <v>8.9440104943056473E-3</v>
      </c>
      <c r="BC343" s="31">
        <v>8439.1671999999999</v>
      </c>
      <c r="BD343" s="50">
        <v>2.0813665120890126</v>
      </c>
      <c r="BE343" s="50">
        <v>2.25</v>
      </c>
      <c r="BF343" s="50">
        <v>0.16863348791098742</v>
      </c>
      <c r="BG343" s="8"/>
      <c r="BH343" s="58">
        <v>2015</v>
      </c>
      <c r="BI343" s="58">
        <v>1955</v>
      </c>
      <c r="BJ343" s="58">
        <v>2075</v>
      </c>
      <c r="BK343" s="28">
        <v>0</v>
      </c>
      <c r="BL343" s="28">
        <v>112.00239754634087</v>
      </c>
      <c r="BM343" s="40">
        <v>130</v>
      </c>
      <c r="BN343" s="28">
        <v>85.551595069726517</v>
      </c>
      <c r="BO343" s="28">
        <v>85.2</v>
      </c>
    </row>
    <row r="344" spans="1:67" x14ac:dyDescent="0.2">
      <c r="A344" s="29">
        <v>343</v>
      </c>
      <c r="B344" s="28">
        <v>85.970486343713517</v>
      </c>
      <c r="C344" s="65">
        <f t="shared" si="23"/>
        <v>0.85970486343713515</v>
      </c>
      <c r="D344" s="64">
        <v>63.2</v>
      </c>
      <c r="E344" s="27">
        <v>44151</v>
      </c>
      <c r="F344" s="28">
        <v>156741</v>
      </c>
      <c r="G344" s="29">
        <v>476</v>
      </c>
      <c r="H344" s="29">
        <v>68</v>
      </c>
      <c r="I344" s="3"/>
      <c r="J344" s="3"/>
      <c r="K344" s="3"/>
      <c r="L344" s="3" t="str">
        <f t="shared" si="21"/>
        <v/>
      </c>
      <c r="M344" s="7">
        <f t="shared" si="24"/>
        <v>22.5</v>
      </c>
      <c r="N344" s="4">
        <v>5</v>
      </c>
      <c r="O344" s="5"/>
      <c r="P344" s="30">
        <v>24985</v>
      </c>
      <c r="Q344" s="48">
        <v>34995</v>
      </c>
      <c r="R344" s="48">
        <v>28100</v>
      </c>
      <c r="S344" s="71">
        <f t="shared" si="22"/>
        <v>18090</v>
      </c>
      <c r="T344" s="31">
        <v>-18090</v>
      </c>
      <c r="U344" s="73">
        <v>-115.41332516699524</v>
      </c>
      <c r="V344" s="62">
        <v>-130</v>
      </c>
      <c r="W344" s="8">
        <v>25</v>
      </c>
      <c r="X344" s="8">
        <v>8</v>
      </c>
      <c r="Y344" s="41">
        <v>33</v>
      </c>
      <c r="Z344" s="42">
        <v>0.21053840411889679</v>
      </c>
      <c r="AA344" s="8">
        <v>114</v>
      </c>
      <c r="AB344" s="32">
        <v>7.2731448695618887E-4</v>
      </c>
      <c r="AC344" s="43">
        <v>15363</v>
      </c>
      <c r="AD344" s="33">
        <v>8.9441970133612783E-2</v>
      </c>
      <c r="AE344" s="8"/>
      <c r="AF344" s="34">
        <v>156627</v>
      </c>
      <c r="AG344" s="35">
        <v>134751</v>
      </c>
      <c r="AH344" s="8">
        <v>485</v>
      </c>
      <c r="AI344" s="8">
        <v>37410</v>
      </c>
      <c r="AJ344" s="8">
        <v>82112</v>
      </c>
      <c r="AK344" s="8">
        <v>1574</v>
      </c>
      <c r="AL344" s="8">
        <v>11940</v>
      </c>
      <c r="AM344" s="8">
        <v>1230</v>
      </c>
      <c r="AN344" s="36">
        <v>0.85970486343713515</v>
      </c>
      <c r="AO344" s="37">
        <v>0.85199999999999998</v>
      </c>
      <c r="AP344" s="44">
        <v>7.7048634371351676E-3</v>
      </c>
      <c r="AQ344" s="45">
        <v>0.85991190635106773</v>
      </c>
      <c r="AR344" s="8">
        <v>63.2</v>
      </c>
      <c r="AS344" s="50">
        <v>67.2</v>
      </c>
      <c r="AT344" s="50">
        <v>-4</v>
      </c>
      <c r="AU344" s="28">
        <v>121581</v>
      </c>
      <c r="AV344" s="38">
        <v>0.90226417614711574</v>
      </c>
      <c r="AW344" s="38">
        <v>3.599231174536738E-3</v>
      </c>
      <c r="AX344" s="38">
        <v>0.27762317162766881</v>
      </c>
      <c r="AY344" s="38">
        <v>0.60936096949187757</v>
      </c>
      <c r="AZ344" s="38">
        <v>1.1680803853032631E-2</v>
      </c>
      <c r="BA344" s="38">
        <v>8.8607876750450829E-2</v>
      </c>
      <c r="BB344" s="38">
        <v>9.1279471024333769E-3</v>
      </c>
      <c r="BC344" s="31">
        <v>8516.2632000000012</v>
      </c>
      <c r="BD344" s="50">
        <v>2.1241710801047105</v>
      </c>
      <c r="BE344" s="50">
        <v>2.25</v>
      </c>
      <c r="BF344" s="50">
        <v>0.12582891989528955</v>
      </c>
      <c r="BG344" s="8"/>
      <c r="BH344" s="58">
        <v>2015</v>
      </c>
      <c r="BI344" s="58">
        <v>1955</v>
      </c>
      <c r="BJ344" s="58">
        <v>2075</v>
      </c>
      <c r="BK344" s="28">
        <v>0</v>
      </c>
      <c r="BL344" s="28">
        <v>115.41332516699524</v>
      </c>
      <c r="BM344" s="40">
        <v>130</v>
      </c>
      <c r="BN344" s="28">
        <v>85.970486343713517</v>
      </c>
      <c r="BO344" s="28">
        <v>85.2</v>
      </c>
    </row>
    <row r="345" spans="1:67" x14ac:dyDescent="0.2">
      <c r="A345" s="29">
        <v>344</v>
      </c>
      <c r="B345" s="28">
        <v>87.434478091261397</v>
      </c>
      <c r="C345" s="65">
        <f t="shared" si="23"/>
        <v>0.87434478091261392</v>
      </c>
      <c r="D345" s="64">
        <v>63.2</v>
      </c>
      <c r="E345" s="39">
        <v>44152</v>
      </c>
      <c r="F345" s="28">
        <v>156627</v>
      </c>
      <c r="G345" s="29">
        <v>477</v>
      </c>
      <c r="H345" s="29">
        <v>69</v>
      </c>
      <c r="I345" s="3"/>
      <c r="J345" s="3"/>
      <c r="K345" s="3"/>
      <c r="L345" s="3" t="str">
        <f t="shared" si="21"/>
        <v/>
      </c>
      <c r="M345" s="7">
        <f t="shared" si="24"/>
        <v>22.5</v>
      </c>
      <c r="N345" s="4">
        <v>1</v>
      </c>
      <c r="O345" s="5"/>
      <c r="P345" s="30">
        <v>34995</v>
      </c>
      <c r="Q345" s="48">
        <v>40455</v>
      </c>
      <c r="R345" s="48">
        <v>24088</v>
      </c>
      <c r="S345" s="71">
        <f t="shared" si="22"/>
        <v>18628</v>
      </c>
      <c r="T345" s="31">
        <v>-18628</v>
      </c>
      <c r="U345" s="73">
        <v>-118.93224029062678</v>
      </c>
      <c r="V345" s="62">
        <v>-130</v>
      </c>
      <c r="W345" s="8">
        <v>25</v>
      </c>
      <c r="X345" s="8">
        <v>8</v>
      </c>
      <c r="Y345" s="41">
        <v>33</v>
      </c>
      <c r="Z345" s="42">
        <v>0.21069164320327913</v>
      </c>
      <c r="AA345" s="8">
        <v>94</v>
      </c>
      <c r="AB345" s="32">
        <v>6.0015195336691628E-4</v>
      </c>
      <c r="AC345" s="43">
        <v>15457</v>
      </c>
      <c r="AD345" s="33">
        <v>8.9989229470497478E-2</v>
      </c>
      <c r="AE345" s="8"/>
      <c r="AF345" s="34">
        <v>156533</v>
      </c>
      <c r="AG345" s="35">
        <v>136946</v>
      </c>
      <c r="AH345" s="8">
        <v>417</v>
      </c>
      <c r="AI345" s="8">
        <v>46348</v>
      </c>
      <c r="AJ345" s="8">
        <v>73614</v>
      </c>
      <c r="AK345" s="8">
        <v>2037</v>
      </c>
      <c r="AL345" s="8">
        <v>13240</v>
      </c>
      <c r="AM345" s="8">
        <v>1290</v>
      </c>
      <c r="AN345" s="36">
        <v>0.87434478091261403</v>
      </c>
      <c r="AO345" s="37">
        <v>0.84699999999999998</v>
      </c>
      <c r="AP345" s="44">
        <v>2.7344780912614053E-2</v>
      </c>
      <c r="AQ345" s="45">
        <v>0.86179900056813252</v>
      </c>
      <c r="AR345" s="8">
        <v>63.2</v>
      </c>
      <c r="AS345" s="50">
        <v>67.3</v>
      </c>
      <c r="AT345" s="50">
        <v>-4.0999999999999943</v>
      </c>
      <c r="AU345" s="28">
        <v>122416</v>
      </c>
      <c r="AV345" s="38">
        <v>0.89389978531684022</v>
      </c>
      <c r="AW345" s="38">
        <v>3.0449958377754736E-3</v>
      </c>
      <c r="AX345" s="38">
        <v>0.33843996903889123</v>
      </c>
      <c r="AY345" s="38">
        <v>0.53754034436931342</v>
      </c>
      <c r="AZ345" s="38">
        <v>1.4874476070860046E-2</v>
      </c>
      <c r="BA345" s="38">
        <v>9.6680443386444298E-2</v>
      </c>
      <c r="BB345" s="38">
        <v>9.4197712967154928E-3</v>
      </c>
      <c r="BC345" s="31">
        <v>8654.9872000000014</v>
      </c>
      <c r="BD345" s="50">
        <v>2.1522851010108943</v>
      </c>
      <c r="BE345" s="50">
        <v>2.2400000000000002</v>
      </c>
      <c r="BF345" s="50">
        <v>8.7714898989105894E-2</v>
      </c>
      <c r="BG345" s="8"/>
      <c r="BH345" s="58">
        <v>2018</v>
      </c>
      <c r="BI345" s="58">
        <v>1957</v>
      </c>
      <c r="BJ345" s="58">
        <v>2079</v>
      </c>
      <c r="BK345" s="28">
        <v>0</v>
      </c>
      <c r="BL345" s="28">
        <v>118.93224029062678</v>
      </c>
      <c r="BM345" s="40">
        <v>130</v>
      </c>
      <c r="BN345" s="28">
        <v>87.434478091261397</v>
      </c>
      <c r="BO345" s="28">
        <v>84.7</v>
      </c>
    </row>
    <row r="346" spans="1:67" x14ac:dyDescent="0.2">
      <c r="A346" s="29">
        <v>345</v>
      </c>
      <c r="B346" s="28">
        <v>83.554266512492575</v>
      </c>
      <c r="C346" s="65">
        <f t="shared" si="23"/>
        <v>0.8355426651249257</v>
      </c>
      <c r="D346" s="64">
        <v>63.3</v>
      </c>
      <c r="E346" s="27">
        <v>44153</v>
      </c>
      <c r="F346" s="28">
        <v>156533</v>
      </c>
      <c r="G346" s="29">
        <v>478</v>
      </c>
      <c r="H346" s="29">
        <v>69</v>
      </c>
      <c r="I346" s="3"/>
      <c r="J346" s="3"/>
      <c r="K346" s="3"/>
      <c r="L346" s="3" t="str">
        <f t="shared" si="21"/>
        <v/>
      </c>
      <c r="M346" s="7">
        <f t="shared" si="24"/>
        <v>22.5</v>
      </c>
      <c r="N346" s="4"/>
      <c r="O346" s="5"/>
      <c r="P346" s="30">
        <v>40455</v>
      </c>
      <c r="Q346" s="48">
        <v>57315</v>
      </c>
      <c r="R346" s="48">
        <v>35423</v>
      </c>
      <c r="S346" s="71">
        <f t="shared" si="22"/>
        <v>18563</v>
      </c>
      <c r="T346" s="31">
        <v>-18563</v>
      </c>
      <c r="U346" s="73">
        <v>-118.58841266697758</v>
      </c>
      <c r="V346" s="62">
        <v>-130</v>
      </c>
      <c r="W346" s="8">
        <v>25</v>
      </c>
      <c r="X346" s="8">
        <v>9</v>
      </c>
      <c r="Y346" s="41">
        <v>34</v>
      </c>
      <c r="Z346" s="42">
        <v>0.21720659541438547</v>
      </c>
      <c r="AA346" s="8">
        <v>83</v>
      </c>
      <c r="AB346" s="32">
        <v>5.3023962998217629E-4</v>
      </c>
      <c r="AC346" s="43">
        <v>15540</v>
      </c>
      <c r="AD346" s="33">
        <v>9.0472447821150992E-2</v>
      </c>
      <c r="AE346" s="8"/>
      <c r="AF346" s="34">
        <v>156450</v>
      </c>
      <c r="AG346" s="35">
        <v>130790</v>
      </c>
      <c r="AH346" s="8">
        <v>382</v>
      </c>
      <c r="AI346" s="8">
        <v>44116</v>
      </c>
      <c r="AJ346" s="8">
        <v>70056</v>
      </c>
      <c r="AK346" s="8">
        <v>1886</v>
      </c>
      <c r="AL346" s="8">
        <v>13240</v>
      </c>
      <c r="AM346" s="8">
        <v>1110</v>
      </c>
      <c r="AN346" s="36">
        <v>0.8355426651249257</v>
      </c>
      <c r="AO346" s="37">
        <v>0.84699999999999998</v>
      </c>
      <c r="AP346" s="44">
        <v>-1.1457334875074277E-2</v>
      </c>
      <c r="AQ346" s="45">
        <v>0.85818563607937193</v>
      </c>
      <c r="AR346" s="8">
        <v>63.3</v>
      </c>
      <c r="AS346" s="50">
        <v>67.3</v>
      </c>
      <c r="AT346" s="50">
        <v>-4</v>
      </c>
      <c r="AU346" s="28">
        <v>116440</v>
      </c>
      <c r="AV346" s="38">
        <v>0.89028213166144199</v>
      </c>
      <c r="AW346" s="38">
        <v>2.9207125927058642E-3</v>
      </c>
      <c r="AX346" s="38">
        <v>0.33730407523510969</v>
      </c>
      <c r="AY346" s="38">
        <v>0.5356372811377017</v>
      </c>
      <c r="AZ346" s="38">
        <v>1.4420062695924765E-2</v>
      </c>
      <c r="BA346" s="38">
        <v>0.10123098096184724</v>
      </c>
      <c r="BB346" s="38">
        <v>8.4868873767107583E-3</v>
      </c>
      <c r="BC346" s="31">
        <v>8279.0069999999996</v>
      </c>
      <c r="BD346" s="50">
        <v>2.2421771113371447</v>
      </c>
      <c r="BE346" s="50">
        <v>2.2400000000000002</v>
      </c>
      <c r="BF346" s="50">
        <v>-2.1771113371444883E-3</v>
      </c>
      <c r="BG346" s="8"/>
      <c r="BH346" s="58">
        <v>2018</v>
      </c>
      <c r="BI346" s="58">
        <v>1957</v>
      </c>
      <c r="BJ346" s="58">
        <v>2079</v>
      </c>
      <c r="BK346" s="28">
        <v>0</v>
      </c>
      <c r="BL346" s="28">
        <v>118.58841266697758</v>
      </c>
      <c r="BM346" s="40">
        <v>130</v>
      </c>
      <c r="BN346" s="28">
        <v>83.554266512492575</v>
      </c>
      <c r="BO346" s="28">
        <v>84.7</v>
      </c>
    </row>
    <row r="347" spans="1:67" x14ac:dyDescent="0.2">
      <c r="A347" s="29">
        <v>346</v>
      </c>
      <c r="B347" s="28">
        <v>86.011505273250251</v>
      </c>
      <c r="C347" s="65">
        <f t="shared" si="23"/>
        <v>0.86011505273250255</v>
      </c>
      <c r="D347" s="64">
        <v>63.6</v>
      </c>
      <c r="E347" s="39">
        <v>44154</v>
      </c>
      <c r="F347" s="28">
        <v>156450</v>
      </c>
      <c r="G347" s="29">
        <v>479</v>
      </c>
      <c r="H347" s="29">
        <v>69</v>
      </c>
      <c r="I347" s="3"/>
      <c r="J347" s="3"/>
      <c r="K347" s="3"/>
      <c r="L347" s="3" t="str">
        <f t="shared" si="21"/>
        <v/>
      </c>
      <c r="M347" s="7">
        <f t="shared" si="24"/>
        <v>22.5</v>
      </c>
      <c r="N347" s="4"/>
      <c r="O347" s="5"/>
      <c r="P347" s="30">
        <v>57315</v>
      </c>
      <c r="Q347" s="48">
        <v>59815</v>
      </c>
      <c r="R347" s="48">
        <v>20076</v>
      </c>
      <c r="S347" s="71">
        <f t="shared" si="22"/>
        <v>17576</v>
      </c>
      <c r="T347" s="31">
        <v>-17576</v>
      </c>
      <c r="U347" s="73">
        <v>-112.34260147011825</v>
      </c>
      <c r="V347" s="62">
        <v>-130</v>
      </c>
      <c r="W347" s="8">
        <v>24</v>
      </c>
      <c r="X347" s="8">
        <v>9</v>
      </c>
      <c r="Y347" s="41">
        <v>33</v>
      </c>
      <c r="Z347" s="42">
        <v>0.2109300095877277</v>
      </c>
      <c r="AA347" s="8">
        <v>82</v>
      </c>
      <c r="AB347" s="32">
        <v>5.2412911473314163E-4</v>
      </c>
      <c r="AC347" s="43">
        <v>15622</v>
      </c>
      <c r="AD347" s="33">
        <v>9.0949844263965296E-2</v>
      </c>
      <c r="AE347" s="8"/>
      <c r="AF347" s="34">
        <v>156368</v>
      </c>
      <c r="AG347" s="35">
        <v>134565</v>
      </c>
      <c r="AH347" s="8">
        <v>319</v>
      </c>
      <c r="AI347" s="8">
        <v>54659</v>
      </c>
      <c r="AJ347" s="8">
        <v>62598</v>
      </c>
      <c r="AK347" s="8">
        <v>2609</v>
      </c>
      <c r="AL347" s="8">
        <v>13240</v>
      </c>
      <c r="AM347" s="8">
        <v>1140</v>
      </c>
      <c r="AN347" s="36">
        <v>0.86011505273250244</v>
      </c>
      <c r="AO347" s="37">
        <v>0.84699999999999998</v>
      </c>
      <c r="AP347" s="44">
        <v>1.3115052732502464E-2</v>
      </c>
      <c r="AQ347" s="45">
        <v>0.85991914379352419</v>
      </c>
      <c r="AR347" s="8">
        <v>63.6</v>
      </c>
      <c r="AS347" s="50">
        <v>67.3</v>
      </c>
      <c r="AT347" s="50">
        <v>-3.6999999999999957</v>
      </c>
      <c r="AU347" s="28">
        <v>120185</v>
      </c>
      <c r="AV347" s="38">
        <v>0.89313714561735968</v>
      </c>
      <c r="AW347" s="38">
        <v>2.3706015680154571E-3</v>
      </c>
      <c r="AX347" s="38">
        <v>0.40619031694720026</v>
      </c>
      <c r="AY347" s="38">
        <v>0.46518782744398618</v>
      </c>
      <c r="AZ347" s="38">
        <v>1.9388399658157768E-2</v>
      </c>
      <c r="BA347" s="38">
        <v>9.8391112101958167E-2</v>
      </c>
      <c r="BB347" s="38">
        <v>8.4717422806821988E-3</v>
      </c>
      <c r="BC347" s="31">
        <v>8558.3340000000007</v>
      </c>
      <c r="BD347" s="50">
        <v>2.0536707261015987</v>
      </c>
      <c r="BE347" s="50">
        <v>2.2400000000000002</v>
      </c>
      <c r="BF347" s="50">
        <v>0.18632927389840148</v>
      </c>
      <c r="BG347" s="8"/>
      <c r="BH347" s="58">
        <v>2018</v>
      </c>
      <c r="BI347" s="58">
        <v>1957</v>
      </c>
      <c r="BJ347" s="58">
        <v>2079</v>
      </c>
      <c r="BK347" s="28">
        <v>0</v>
      </c>
      <c r="BL347" s="28">
        <v>112.34260147011825</v>
      </c>
      <c r="BM347" s="40">
        <v>130</v>
      </c>
      <c r="BN347" s="28">
        <v>86.011505273250251</v>
      </c>
      <c r="BO347" s="28">
        <v>84.7</v>
      </c>
    </row>
    <row r="348" spans="1:67" x14ac:dyDescent="0.2">
      <c r="A348" s="29">
        <v>347</v>
      </c>
      <c r="B348" s="28">
        <v>85.615343292745322</v>
      </c>
      <c r="C348" s="65">
        <f t="shared" si="23"/>
        <v>0.85615343292745327</v>
      </c>
      <c r="D348" s="64">
        <v>63.4</v>
      </c>
      <c r="E348" s="27">
        <v>44155</v>
      </c>
      <c r="F348" s="28">
        <v>156368</v>
      </c>
      <c r="G348" s="29">
        <v>480</v>
      </c>
      <c r="H348" s="29">
        <v>69</v>
      </c>
      <c r="I348" s="3"/>
      <c r="J348" s="3"/>
      <c r="K348" s="3"/>
      <c r="L348" s="3" t="str">
        <f t="shared" si="21"/>
        <v/>
      </c>
      <c r="M348" s="7">
        <f t="shared" si="24"/>
        <v>22.5</v>
      </c>
      <c r="N348" s="4"/>
      <c r="O348" s="5"/>
      <c r="P348" s="30">
        <v>59815</v>
      </c>
      <c r="Q348" s="48">
        <v>57755</v>
      </c>
      <c r="R348" s="48">
        <v>15857</v>
      </c>
      <c r="S348" s="71">
        <f t="shared" si="22"/>
        <v>17917</v>
      </c>
      <c r="T348" s="31">
        <v>-17917</v>
      </c>
      <c r="U348" s="73">
        <v>-114.58226747160543</v>
      </c>
      <c r="V348" s="62">
        <v>-130</v>
      </c>
      <c r="W348" s="8">
        <v>25</v>
      </c>
      <c r="X348" s="8">
        <v>9</v>
      </c>
      <c r="Y348" s="41">
        <v>34</v>
      </c>
      <c r="Z348" s="42">
        <v>0.21743579248951192</v>
      </c>
      <c r="AA348" s="8">
        <v>82</v>
      </c>
      <c r="AB348" s="32">
        <v>5.2440397012176406E-4</v>
      </c>
      <c r="AC348" s="43">
        <v>15704</v>
      </c>
      <c r="AD348" s="33">
        <v>9.1427240706779614E-2</v>
      </c>
      <c r="AE348" s="8"/>
      <c r="AF348" s="34">
        <v>156286</v>
      </c>
      <c r="AG348" s="35">
        <v>133875</v>
      </c>
      <c r="AH348" s="8">
        <v>352</v>
      </c>
      <c r="AI348" s="8">
        <v>44991</v>
      </c>
      <c r="AJ348" s="8">
        <v>72898</v>
      </c>
      <c r="AK348" s="8">
        <v>2464</v>
      </c>
      <c r="AL348" s="8">
        <v>12030</v>
      </c>
      <c r="AM348" s="8">
        <v>1140</v>
      </c>
      <c r="AN348" s="36">
        <v>0.85615343292745316</v>
      </c>
      <c r="AO348" s="37">
        <v>0.84699999999999998</v>
      </c>
      <c r="AP348" s="44">
        <v>9.1534329274531867E-3</v>
      </c>
      <c r="AQ348" s="45">
        <v>0.85697350926597893</v>
      </c>
      <c r="AR348" s="8">
        <v>63.4</v>
      </c>
      <c r="AS348" s="50">
        <v>67.3</v>
      </c>
      <c r="AT348" s="50">
        <v>-3.8999999999999986</v>
      </c>
      <c r="AU348" s="28">
        <v>120705</v>
      </c>
      <c r="AV348" s="38">
        <v>0.90162464985994395</v>
      </c>
      <c r="AW348" s="38">
        <v>2.6293183940242762E-3</v>
      </c>
      <c r="AX348" s="38">
        <v>0.3360672268907563</v>
      </c>
      <c r="AY348" s="38">
        <v>0.54452287581699343</v>
      </c>
      <c r="AZ348" s="38">
        <v>1.8405228758169936E-2</v>
      </c>
      <c r="BA348" s="38">
        <v>8.9859943977591034E-2</v>
      </c>
      <c r="BB348" s="38">
        <v>8.5154061624649856E-3</v>
      </c>
      <c r="BC348" s="31">
        <v>8487.6749999999993</v>
      </c>
      <c r="BD348" s="50">
        <v>2.1109432206110625</v>
      </c>
      <c r="BE348" s="50">
        <v>2.2400000000000002</v>
      </c>
      <c r="BF348" s="50">
        <v>0.12905677938893767</v>
      </c>
      <c r="BG348" s="8"/>
      <c r="BH348" s="58">
        <v>2018</v>
      </c>
      <c r="BI348" s="58">
        <v>1957</v>
      </c>
      <c r="BJ348" s="58">
        <v>2079</v>
      </c>
      <c r="BK348" s="28">
        <v>0</v>
      </c>
      <c r="BL348" s="28">
        <v>114.58226747160543</v>
      </c>
      <c r="BM348" s="40">
        <v>130</v>
      </c>
      <c r="BN348" s="28">
        <v>85.615343292745322</v>
      </c>
      <c r="BO348" s="28">
        <v>84.7</v>
      </c>
    </row>
    <row r="349" spans="1:67" x14ac:dyDescent="0.2">
      <c r="A349" s="29">
        <v>348</v>
      </c>
      <c r="B349" s="28">
        <v>87.979729470330042</v>
      </c>
      <c r="C349" s="65">
        <f t="shared" si="23"/>
        <v>0.87979729470330037</v>
      </c>
      <c r="D349" s="64">
        <v>63.2</v>
      </c>
      <c r="E349" s="39">
        <v>44156</v>
      </c>
      <c r="F349" s="28">
        <v>156286</v>
      </c>
      <c r="G349" s="29">
        <v>481</v>
      </c>
      <c r="H349" s="29">
        <v>69</v>
      </c>
      <c r="I349" s="3"/>
      <c r="J349" s="3"/>
      <c r="K349" s="3"/>
      <c r="L349" s="3" t="str">
        <f t="shared" si="21"/>
        <v/>
      </c>
      <c r="M349" s="7">
        <f t="shared" si="24"/>
        <v>22.5</v>
      </c>
      <c r="N349" s="4"/>
      <c r="O349" s="5"/>
      <c r="P349" s="30">
        <v>57755</v>
      </c>
      <c r="Q349" s="48">
        <v>39995</v>
      </c>
      <c r="R349" s="48"/>
      <c r="S349" s="71">
        <f t="shared" si="22"/>
        <v>17760</v>
      </c>
      <c r="T349" s="31">
        <v>-17760</v>
      </c>
      <c r="U349" s="73">
        <v>-113.6378178467681</v>
      </c>
      <c r="V349" s="62">
        <v>-130</v>
      </c>
      <c r="W349" s="8">
        <v>24</v>
      </c>
      <c r="X349" s="8">
        <v>8</v>
      </c>
      <c r="Y349" s="41">
        <v>32</v>
      </c>
      <c r="Z349" s="42">
        <v>0.20475282494913175</v>
      </c>
      <c r="AA349" s="8">
        <v>74</v>
      </c>
      <c r="AB349" s="32">
        <v>4.734909076948671E-4</v>
      </c>
      <c r="AC349" s="43">
        <v>15778</v>
      </c>
      <c r="AD349" s="33">
        <v>9.1858061886880324E-2</v>
      </c>
      <c r="AE349" s="8"/>
      <c r="AF349" s="34">
        <v>156212</v>
      </c>
      <c r="AG349" s="35">
        <v>137500</v>
      </c>
      <c r="AH349" s="8">
        <v>453</v>
      </c>
      <c r="AI349" s="8">
        <v>50502</v>
      </c>
      <c r="AJ349" s="8">
        <v>70670</v>
      </c>
      <c r="AK349" s="8">
        <v>1955</v>
      </c>
      <c r="AL349" s="8">
        <v>12630</v>
      </c>
      <c r="AM349" s="8">
        <v>1290</v>
      </c>
      <c r="AN349" s="36">
        <v>0.87979729470330037</v>
      </c>
      <c r="AO349" s="37">
        <v>0.84699999999999998</v>
      </c>
      <c r="AP349" s="44">
        <v>3.2797294703300395E-2</v>
      </c>
      <c r="AQ349" s="45">
        <v>0.86016772007645648</v>
      </c>
      <c r="AR349" s="8">
        <v>63.2</v>
      </c>
      <c r="AS349" s="50">
        <v>67.3</v>
      </c>
      <c r="AT349" s="50">
        <v>-4.0999999999999943</v>
      </c>
      <c r="AU349" s="28">
        <v>123580</v>
      </c>
      <c r="AV349" s="38">
        <v>0.89876363636363632</v>
      </c>
      <c r="AW349" s="38">
        <v>3.2945454545454545E-3</v>
      </c>
      <c r="AX349" s="38">
        <v>0.36728727272727274</v>
      </c>
      <c r="AY349" s="38">
        <v>0.5139636363636364</v>
      </c>
      <c r="AZ349" s="38">
        <v>1.4218181818181819E-2</v>
      </c>
      <c r="BA349" s="38">
        <v>9.1854545454545453E-2</v>
      </c>
      <c r="BB349" s="38">
        <v>9.3818181818181821E-3</v>
      </c>
      <c r="BC349" s="31">
        <v>8690</v>
      </c>
      <c r="BD349" s="50">
        <v>2.0437284234752591</v>
      </c>
      <c r="BE349" s="50">
        <v>2.2400000000000002</v>
      </c>
      <c r="BF349" s="50">
        <v>0.19627157652474114</v>
      </c>
      <c r="BG349" s="8"/>
      <c r="BH349" s="58">
        <v>2018</v>
      </c>
      <c r="BI349" s="58">
        <v>1957</v>
      </c>
      <c r="BJ349" s="58">
        <v>2079</v>
      </c>
      <c r="BK349" s="28">
        <v>0</v>
      </c>
      <c r="BL349" s="28">
        <v>113.6378178467681</v>
      </c>
      <c r="BM349" s="40">
        <v>130</v>
      </c>
      <c r="BN349" s="28">
        <v>87.979729470330042</v>
      </c>
      <c r="BO349" s="28">
        <v>84.7</v>
      </c>
    </row>
    <row r="350" spans="1:67" x14ac:dyDescent="0.2">
      <c r="A350" s="29">
        <v>349</v>
      </c>
      <c r="B350" s="28">
        <v>84.878242388548898</v>
      </c>
      <c r="C350" s="65">
        <f t="shared" si="23"/>
        <v>0.84878242388548897</v>
      </c>
      <c r="D350" s="64">
        <v>63.2</v>
      </c>
      <c r="E350" s="27">
        <v>44157</v>
      </c>
      <c r="F350" s="28">
        <v>156212</v>
      </c>
      <c r="G350" s="29">
        <v>482</v>
      </c>
      <c r="H350" s="29">
        <v>69</v>
      </c>
      <c r="I350" s="3"/>
      <c r="J350" s="3"/>
      <c r="K350" s="3"/>
      <c r="L350" s="3" t="str">
        <f t="shared" si="21"/>
        <v/>
      </c>
      <c r="M350" s="7">
        <f t="shared" si="24"/>
        <v>22.5</v>
      </c>
      <c r="N350" s="4"/>
      <c r="O350" s="5"/>
      <c r="P350" s="30">
        <v>39995</v>
      </c>
      <c r="Q350" s="48">
        <v>21785</v>
      </c>
      <c r="R350" s="48"/>
      <c r="S350" s="71">
        <f t="shared" si="22"/>
        <v>18210</v>
      </c>
      <c r="T350" s="31">
        <v>-18210</v>
      </c>
      <c r="U350" s="73">
        <v>-116.57235039561621</v>
      </c>
      <c r="V350" s="62">
        <v>-130</v>
      </c>
      <c r="W350" s="8">
        <v>24</v>
      </c>
      <c r="X350" s="8">
        <v>8</v>
      </c>
      <c r="Y350" s="41">
        <v>32</v>
      </c>
      <c r="Z350" s="42">
        <v>0.20484981947609657</v>
      </c>
      <c r="AA350" s="8">
        <v>87</v>
      </c>
      <c r="AB350" s="32">
        <v>5.5693544670063757E-4</v>
      </c>
      <c r="AC350" s="43">
        <v>15865</v>
      </c>
      <c r="AD350" s="33">
        <v>9.2364567868890635E-2</v>
      </c>
      <c r="AE350" s="8"/>
      <c r="AF350" s="34">
        <v>156125</v>
      </c>
      <c r="AG350" s="35">
        <v>132590</v>
      </c>
      <c r="AH350" s="8">
        <v>490</v>
      </c>
      <c r="AI350" s="8">
        <v>48105</v>
      </c>
      <c r="AJ350" s="8">
        <v>68651</v>
      </c>
      <c r="AK350" s="8">
        <v>1574</v>
      </c>
      <c r="AL350" s="8">
        <v>12720</v>
      </c>
      <c r="AM350" s="8">
        <v>1050</v>
      </c>
      <c r="AN350" s="36">
        <v>0.84878242388548897</v>
      </c>
      <c r="AO350" s="37">
        <v>0.84699999999999998</v>
      </c>
      <c r="AP350" s="44">
        <v>1.7824238854889929E-3</v>
      </c>
      <c r="AQ350" s="45">
        <v>0.8592057876747744</v>
      </c>
      <c r="AR350" s="8">
        <v>63.2</v>
      </c>
      <c r="AS350" s="50">
        <v>67.3</v>
      </c>
      <c r="AT350" s="50">
        <v>-4.0999999999999943</v>
      </c>
      <c r="AU350" s="28">
        <v>118820</v>
      </c>
      <c r="AV350" s="38">
        <v>0.89614601402820726</v>
      </c>
      <c r="AW350" s="38">
        <v>3.6956029866505769E-3</v>
      </c>
      <c r="AX350" s="38">
        <v>0.36281016667923677</v>
      </c>
      <c r="AY350" s="38">
        <v>0.51776906252356891</v>
      </c>
      <c r="AZ350" s="38">
        <v>1.1871181838751037E-2</v>
      </c>
      <c r="BA350" s="38">
        <v>9.5934836714684363E-2</v>
      </c>
      <c r="BB350" s="38">
        <v>7.9191492571083801E-3</v>
      </c>
      <c r="BC350" s="31">
        <v>8379.6880000000001</v>
      </c>
      <c r="BD350" s="50">
        <v>2.1731119344777512</v>
      </c>
      <c r="BE350" s="50">
        <v>2.2400000000000002</v>
      </c>
      <c r="BF350" s="50">
        <v>6.6888065522249018E-2</v>
      </c>
      <c r="BG350" s="8"/>
      <c r="BH350" s="58">
        <v>2018</v>
      </c>
      <c r="BI350" s="58">
        <v>1957</v>
      </c>
      <c r="BJ350" s="58">
        <v>2079</v>
      </c>
      <c r="BK350" s="28">
        <v>0</v>
      </c>
      <c r="BL350" s="28">
        <v>116.57235039561621</v>
      </c>
      <c r="BM350" s="40">
        <v>130</v>
      </c>
      <c r="BN350" s="28">
        <v>84.878242388548898</v>
      </c>
      <c r="BO350" s="28">
        <v>84.7</v>
      </c>
    </row>
    <row r="351" spans="1:67" x14ac:dyDescent="0.2">
      <c r="A351" s="29">
        <v>350</v>
      </c>
      <c r="B351" s="28">
        <v>85.472538030424346</v>
      </c>
      <c r="C351" s="65">
        <f t="shared" si="23"/>
        <v>0.8547253803042435</v>
      </c>
      <c r="D351" s="64">
        <v>63</v>
      </c>
      <c r="E351" s="39">
        <v>44158</v>
      </c>
      <c r="F351" s="28">
        <v>156125</v>
      </c>
      <c r="G351" s="29">
        <v>483</v>
      </c>
      <c r="H351" s="29">
        <v>69</v>
      </c>
      <c r="I351" s="3"/>
      <c r="J351" s="3"/>
      <c r="K351" s="3"/>
      <c r="L351" s="3" t="str">
        <f t="shared" si="21"/>
        <v/>
      </c>
      <c r="M351" s="7">
        <f t="shared" si="24"/>
        <v>22.5</v>
      </c>
      <c r="N351" s="4"/>
      <c r="O351" s="5"/>
      <c r="P351" s="30">
        <v>21785</v>
      </c>
      <c r="Q351" s="48">
        <v>27535</v>
      </c>
      <c r="R351" s="48">
        <v>24085</v>
      </c>
      <c r="S351" s="71">
        <f t="shared" si="22"/>
        <v>18335</v>
      </c>
      <c r="T351" s="31">
        <v>-18335</v>
      </c>
      <c r="U351" s="73">
        <v>-117.43795036028823</v>
      </c>
      <c r="V351" s="62">
        <v>-130</v>
      </c>
      <c r="W351" s="8">
        <v>24</v>
      </c>
      <c r="X351" s="8">
        <v>8</v>
      </c>
      <c r="Y351" s="41">
        <v>32</v>
      </c>
      <c r="Z351" s="42">
        <v>0.20496397117694157</v>
      </c>
      <c r="AA351" s="8">
        <v>89</v>
      </c>
      <c r="AB351" s="32">
        <v>5.7005604483586873E-4</v>
      </c>
      <c r="AC351" s="43">
        <v>15954</v>
      </c>
      <c r="AD351" s="33">
        <v>9.2882717666579337E-2</v>
      </c>
      <c r="AE351" s="8"/>
      <c r="AF351" s="34">
        <v>156036</v>
      </c>
      <c r="AG351" s="35">
        <v>133444</v>
      </c>
      <c r="AH351" s="8">
        <v>444</v>
      </c>
      <c r="AI351" s="8">
        <v>40620</v>
      </c>
      <c r="AJ351" s="8">
        <v>75525</v>
      </c>
      <c r="AK351" s="8">
        <v>1505</v>
      </c>
      <c r="AL351" s="8">
        <v>14540</v>
      </c>
      <c r="AM351" s="8">
        <v>810</v>
      </c>
      <c r="AN351" s="36">
        <v>0.85472538030424339</v>
      </c>
      <c r="AO351" s="37">
        <v>0.84699999999999998</v>
      </c>
      <c r="AP351" s="44">
        <v>7.7253803042434122E-3</v>
      </c>
      <c r="AQ351" s="45">
        <v>0.85849443294150407</v>
      </c>
      <c r="AR351" s="8">
        <v>63</v>
      </c>
      <c r="AS351" s="50">
        <v>67.3</v>
      </c>
      <c r="AT351" s="50">
        <v>-4.2999999999999972</v>
      </c>
      <c r="AU351" s="28">
        <v>118094</v>
      </c>
      <c r="AV351" s="38">
        <v>0.88497047450615984</v>
      </c>
      <c r="AW351" s="38">
        <v>3.3272383921345281E-3</v>
      </c>
      <c r="AX351" s="38">
        <v>0.30439735019933456</v>
      </c>
      <c r="AY351" s="38">
        <v>0.5659677467701808</v>
      </c>
      <c r="AZ351" s="38">
        <v>1.1278139144510056E-2</v>
      </c>
      <c r="BA351" s="38">
        <v>0.10895956356224334</v>
      </c>
      <c r="BB351" s="38">
        <v>6.069961931596775E-3</v>
      </c>
      <c r="BC351" s="31">
        <v>8406.9719999999998</v>
      </c>
      <c r="BD351" s="50">
        <v>2.1809279250602951</v>
      </c>
      <c r="BE351" s="50">
        <v>2.2400000000000002</v>
      </c>
      <c r="BF351" s="50">
        <v>5.9072074939705121E-2</v>
      </c>
      <c r="BG351" s="8">
        <v>2019</v>
      </c>
      <c r="BH351" s="58">
        <v>2018</v>
      </c>
      <c r="BI351" s="58">
        <v>1957</v>
      </c>
      <c r="BJ351" s="58">
        <v>2079</v>
      </c>
      <c r="BK351" s="28">
        <v>1</v>
      </c>
      <c r="BL351" s="28">
        <v>117.43795036028823</v>
      </c>
      <c r="BM351" s="40">
        <v>130</v>
      </c>
      <c r="BN351" s="28">
        <v>85.472538030424346</v>
      </c>
      <c r="BO351" s="28">
        <v>84.7</v>
      </c>
    </row>
    <row r="352" spans="1:67" x14ac:dyDescent="0.2">
      <c r="A352" s="29">
        <v>351</v>
      </c>
      <c r="B352" s="28">
        <v>83.687097849214283</v>
      </c>
      <c r="C352" s="65">
        <f t="shared" si="23"/>
        <v>0.83687097849214287</v>
      </c>
      <c r="D352" s="64">
        <v>63</v>
      </c>
      <c r="E352" s="27">
        <v>44159</v>
      </c>
      <c r="F352" s="28">
        <v>156036</v>
      </c>
      <c r="G352" s="29">
        <v>484</v>
      </c>
      <c r="H352" s="29">
        <v>70</v>
      </c>
      <c r="I352" s="3"/>
      <c r="J352" s="3"/>
      <c r="K352" s="3"/>
      <c r="L352" s="3" t="str">
        <f t="shared" si="21"/>
        <v/>
      </c>
      <c r="M352" s="7">
        <f t="shared" si="24"/>
        <v>22.5</v>
      </c>
      <c r="N352" s="4"/>
      <c r="O352" s="5"/>
      <c r="P352" s="30">
        <v>27535</v>
      </c>
      <c r="Q352" s="48">
        <v>41010</v>
      </c>
      <c r="R352" s="48">
        <v>32105</v>
      </c>
      <c r="S352" s="71">
        <f t="shared" si="22"/>
        <v>18630</v>
      </c>
      <c r="T352" s="31">
        <v>-18630</v>
      </c>
      <c r="U352" s="73">
        <v>-119.39552410982081</v>
      </c>
      <c r="V352" s="62">
        <v>-130</v>
      </c>
      <c r="W352" s="8">
        <v>25</v>
      </c>
      <c r="X352" s="8">
        <v>8</v>
      </c>
      <c r="Y352" s="41">
        <v>33</v>
      </c>
      <c r="Z352" s="42">
        <v>0.21148965623317698</v>
      </c>
      <c r="AA352" s="8">
        <v>91</v>
      </c>
      <c r="AB352" s="32">
        <v>5.8319874900663953E-4</v>
      </c>
      <c r="AC352" s="43">
        <v>16045</v>
      </c>
      <c r="AD352" s="33">
        <v>9.3412511279946445E-2</v>
      </c>
      <c r="AE352" s="8"/>
      <c r="AF352" s="34">
        <v>155945</v>
      </c>
      <c r="AG352" s="35">
        <v>130582</v>
      </c>
      <c r="AH352" s="8">
        <v>889</v>
      </c>
      <c r="AI352" s="8">
        <v>47509</v>
      </c>
      <c r="AJ352" s="8">
        <v>69905</v>
      </c>
      <c r="AK352" s="8">
        <v>2009</v>
      </c>
      <c r="AL352" s="8">
        <v>9190</v>
      </c>
      <c r="AM352" s="8">
        <v>1080</v>
      </c>
      <c r="AN352" s="36">
        <v>0.83687097849214287</v>
      </c>
      <c r="AO352" s="37">
        <v>0.84199999999999997</v>
      </c>
      <c r="AP352" s="44">
        <v>-5.1290215078571011E-3</v>
      </c>
      <c r="AQ352" s="45">
        <v>0.85314103259572238</v>
      </c>
      <c r="AR352" s="8">
        <v>63</v>
      </c>
      <c r="AS352" s="50">
        <v>67.400000000000006</v>
      </c>
      <c r="AT352" s="50">
        <v>-4.4000000000000057</v>
      </c>
      <c r="AU352" s="28">
        <v>120312</v>
      </c>
      <c r="AV352" s="38">
        <v>0.9213521005957942</v>
      </c>
      <c r="AW352" s="38">
        <v>6.8079827234994103E-3</v>
      </c>
      <c r="AX352" s="38">
        <v>0.36382502948338974</v>
      </c>
      <c r="AY352" s="38">
        <v>0.5353341195570599</v>
      </c>
      <c r="AZ352" s="38">
        <v>1.5384968831845125E-2</v>
      </c>
      <c r="BA352" s="38">
        <v>7.0377234228300986E-2</v>
      </c>
      <c r="BB352" s="38">
        <v>8.2706651759047959E-3</v>
      </c>
      <c r="BC352" s="31">
        <v>8226.6659999999993</v>
      </c>
      <c r="BD352" s="50">
        <v>2.2645868934025035</v>
      </c>
      <c r="BE352" s="50">
        <v>2.2400000000000002</v>
      </c>
      <c r="BF352" s="50">
        <v>-2.4586893402503307E-2</v>
      </c>
      <c r="BG352" s="8"/>
      <c r="BH352" s="58">
        <v>2020</v>
      </c>
      <c r="BI352" s="58">
        <v>1959</v>
      </c>
      <c r="BJ352" s="58">
        <v>2081</v>
      </c>
      <c r="BK352" s="28">
        <v>0</v>
      </c>
      <c r="BL352" s="28">
        <v>119.39552410982081</v>
      </c>
      <c r="BM352" s="40">
        <v>130</v>
      </c>
      <c r="BN352" s="28">
        <v>83.687097849214283</v>
      </c>
      <c r="BO352" s="28">
        <v>84.2</v>
      </c>
    </row>
    <row r="353" spans="1:67" x14ac:dyDescent="0.2">
      <c r="A353" s="29">
        <v>352</v>
      </c>
      <c r="B353" s="28">
        <v>85.498092276122989</v>
      </c>
      <c r="C353" s="65">
        <f t="shared" si="23"/>
        <v>0.85498092276122994</v>
      </c>
      <c r="D353" s="64">
        <v>63.4</v>
      </c>
      <c r="E353" s="39">
        <v>44160</v>
      </c>
      <c r="F353" s="28">
        <v>155945</v>
      </c>
      <c r="G353" s="29">
        <v>485</v>
      </c>
      <c r="H353" s="29">
        <v>70</v>
      </c>
      <c r="I353" s="3"/>
      <c r="J353" s="3"/>
      <c r="K353" s="3"/>
      <c r="L353" s="3" t="str">
        <f t="shared" si="21"/>
        <v/>
      </c>
      <c r="M353" s="7">
        <f t="shared" si="24"/>
        <v>22.5</v>
      </c>
      <c r="N353" s="4"/>
      <c r="O353" s="5"/>
      <c r="P353" s="30">
        <v>41010</v>
      </c>
      <c r="Q353" s="48">
        <v>55215</v>
      </c>
      <c r="R353" s="48">
        <v>32130</v>
      </c>
      <c r="S353" s="71">
        <f t="shared" si="22"/>
        <v>17925</v>
      </c>
      <c r="T353" s="31">
        <v>-17925</v>
      </c>
      <c r="U353" s="73">
        <v>-114.94437141299817</v>
      </c>
      <c r="V353" s="62">
        <v>-130</v>
      </c>
      <c r="W353" s="8">
        <v>24</v>
      </c>
      <c r="X353" s="8">
        <v>8</v>
      </c>
      <c r="Y353" s="41">
        <v>32</v>
      </c>
      <c r="Z353" s="42">
        <v>0.20520055147648211</v>
      </c>
      <c r="AA353" s="8">
        <v>92</v>
      </c>
      <c r="AB353" s="32">
        <v>5.8995158549488599E-4</v>
      </c>
      <c r="AC353" s="43">
        <v>16137</v>
      </c>
      <c r="AD353" s="33">
        <v>9.3948126801152734E-2</v>
      </c>
      <c r="AE353" s="8"/>
      <c r="AF353" s="34">
        <v>155853</v>
      </c>
      <c r="AG353" s="35">
        <v>133330</v>
      </c>
      <c r="AH353" s="8">
        <v>535</v>
      </c>
      <c r="AI353" s="8">
        <v>32062</v>
      </c>
      <c r="AJ353" s="8">
        <v>84707</v>
      </c>
      <c r="AK353" s="8">
        <v>2766</v>
      </c>
      <c r="AL353" s="8">
        <v>11910</v>
      </c>
      <c r="AM353" s="8">
        <v>1350</v>
      </c>
      <c r="AN353" s="36">
        <v>0.85498092276122994</v>
      </c>
      <c r="AO353" s="37">
        <v>0.84199999999999997</v>
      </c>
      <c r="AP353" s="44">
        <v>1.2980922761229974E-2</v>
      </c>
      <c r="AQ353" s="45">
        <v>0.85591792654376575</v>
      </c>
      <c r="AR353" s="8">
        <v>63.4</v>
      </c>
      <c r="AS353" s="50">
        <v>67.400000000000006</v>
      </c>
      <c r="AT353" s="50">
        <v>-4.0000000000000071</v>
      </c>
      <c r="AU353" s="28">
        <v>120070</v>
      </c>
      <c r="AV353" s="38">
        <v>0.90054751368784225</v>
      </c>
      <c r="AW353" s="38">
        <v>4.0126003150078755E-3</v>
      </c>
      <c r="AX353" s="38">
        <v>0.24047101177529437</v>
      </c>
      <c r="AY353" s="38">
        <v>0.63531838295957399</v>
      </c>
      <c r="AZ353" s="38">
        <v>2.0745518637965948E-2</v>
      </c>
      <c r="BA353" s="38">
        <v>8.9327233180829524E-2</v>
      </c>
      <c r="BB353" s="38">
        <v>1.0125253131328284E-2</v>
      </c>
      <c r="BC353" s="31">
        <v>8453.1219999999994</v>
      </c>
      <c r="BD353" s="50">
        <v>2.1205183126423588</v>
      </c>
      <c r="BE353" s="50">
        <v>2.2400000000000002</v>
      </c>
      <c r="BF353" s="50">
        <v>0.11948168735764142</v>
      </c>
      <c r="BG353" s="8"/>
      <c r="BH353" s="58">
        <v>2020</v>
      </c>
      <c r="BI353" s="58">
        <v>1959</v>
      </c>
      <c r="BJ353" s="58">
        <v>2081</v>
      </c>
      <c r="BK353" s="28">
        <v>0</v>
      </c>
      <c r="BL353" s="28">
        <v>114.94437141299817</v>
      </c>
      <c r="BM353" s="40">
        <v>130</v>
      </c>
      <c r="BN353" s="28">
        <v>85.498092276122989</v>
      </c>
      <c r="BO353" s="28">
        <v>84.2</v>
      </c>
    </row>
    <row r="354" spans="1:67" x14ac:dyDescent="0.2">
      <c r="A354" s="29">
        <v>353</v>
      </c>
      <c r="B354" s="28">
        <v>86.949882260848369</v>
      </c>
      <c r="C354" s="65">
        <f t="shared" si="23"/>
        <v>0.86949882260848366</v>
      </c>
      <c r="D354" s="64">
        <v>64</v>
      </c>
      <c r="E354" s="27">
        <v>44161</v>
      </c>
      <c r="F354" s="28">
        <v>155853</v>
      </c>
      <c r="G354" s="29">
        <v>486</v>
      </c>
      <c r="H354" s="29">
        <v>70</v>
      </c>
      <c r="I354" s="3"/>
      <c r="J354" s="3"/>
      <c r="K354" s="3">
        <v>22.8</v>
      </c>
      <c r="L354" s="3">
        <f t="shared" si="21"/>
        <v>22.8</v>
      </c>
      <c r="M354" s="7">
        <f t="shared" si="24"/>
        <v>22.8</v>
      </c>
      <c r="N354" s="4"/>
      <c r="O354" s="5"/>
      <c r="P354" s="30">
        <v>55215</v>
      </c>
      <c r="Q354" s="48">
        <v>61075</v>
      </c>
      <c r="R354" s="48">
        <v>24087</v>
      </c>
      <c r="S354" s="71">
        <f t="shared" si="22"/>
        <v>18227</v>
      </c>
      <c r="T354" s="31">
        <v>-18227</v>
      </c>
      <c r="U354" s="73">
        <v>-116.94994642387378</v>
      </c>
      <c r="V354" s="62">
        <v>-130</v>
      </c>
      <c r="W354" s="8">
        <v>23</v>
      </c>
      <c r="X354" s="8">
        <v>8</v>
      </c>
      <c r="Y354" s="41">
        <v>31</v>
      </c>
      <c r="Z354" s="42">
        <v>0.19890537878642053</v>
      </c>
      <c r="AA354" s="8">
        <v>91</v>
      </c>
      <c r="AB354" s="32">
        <v>5.8388353127626679E-4</v>
      </c>
      <c r="AC354" s="43">
        <v>16228</v>
      </c>
      <c r="AD354" s="33">
        <v>9.4477920414519842E-2</v>
      </c>
      <c r="AE354" s="8"/>
      <c r="AF354" s="34">
        <v>155762</v>
      </c>
      <c r="AG354" s="35">
        <v>135514</v>
      </c>
      <c r="AH354" s="8">
        <v>269</v>
      </c>
      <c r="AI354" s="8">
        <v>44040</v>
      </c>
      <c r="AJ354" s="8">
        <v>71814</v>
      </c>
      <c r="AK354" s="8">
        <v>4361</v>
      </c>
      <c r="AL354" s="8">
        <v>14100</v>
      </c>
      <c r="AM354" s="8">
        <v>930</v>
      </c>
      <c r="AN354" s="36">
        <v>0.86949882260848366</v>
      </c>
      <c r="AO354" s="37">
        <v>0.84199999999999997</v>
      </c>
      <c r="AP354" s="44">
        <v>2.7498822608483686E-2</v>
      </c>
      <c r="AQ354" s="45">
        <v>0.8572584650974775</v>
      </c>
      <c r="AR354" s="8">
        <v>64</v>
      </c>
      <c r="AS354" s="50">
        <v>67.400000000000006</v>
      </c>
      <c r="AT354" s="50">
        <v>-3.4000000000000057</v>
      </c>
      <c r="AU354" s="28">
        <v>120484</v>
      </c>
      <c r="AV354" s="38">
        <v>0.88908895021916556</v>
      </c>
      <c r="AW354" s="38">
        <v>1.9850347565565181E-3</v>
      </c>
      <c r="AX354" s="38">
        <v>0.32498487241170654</v>
      </c>
      <c r="AY354" s="38">
        <v>0.52993786619832639</v>
      </c>
      <c r="AZ354" s="38">
        <v>3.218117685257612E-2</v>
      </c>
      <c r="BA354" s="38">
        <v>0.10404829021355727</v>
      </c>
      <c r="BB354" s="38">
        <v>6.8627595672771814E-3</v>
      </c>
      <c r="BC354" s="31">
        <v>8672.8960000000006</v>
      </c>
      <c r="BD354" s="50">
        <v>2.1016048157385949</v>
      </c>
      <c r="BE354" s="50">
        <v>2.2400000000000002</v>
      </c>
      <c r="BF354" s="50">
        <v>0.13839518426140529</v>
      </c>
      <c r="BG354" s="8"/>
      <c r="BH354" s="58">
        <v>2020</v>
      </c>
      <c r="BI354" s="58">
        <v>1959</v>
      </c>
      <c r="BJ354" s="58">
        <v>2081</v>
      </c>
      <c r="BK354" s="28">
        <v>0</v>
      </c>
      <c r="BL354" s="28">
        <v>116.94994642387378</v>
      </c>
      <c r="BM354" s="40">
        <v>130</v>
      </c>
      <c r="BN354" s="28">
        <v>86.949882260848369</v>
      </c>
      <c r="BO354" s="28">
        <v>84.2</v>
      </c>
    </row>
    <row r="355" spans="1:67" x14ac:dyDescent="0.2">
      <c r="A355" s="29">
        <v>354</v>
      </c>
      <c r="B355" s="28">
        <v>82.264608826286263</v>
      </c>
      <c r="C355" s="65">
        <f t="shared" si="23"/>
        <v>0.82264608826286267</v>
      </c>
      <c r="D355" s="64">
        <v>64.599999999999994</v>
      </c>
      <c r="E355" s="39">
        <v>44162</v>
      </c>
      <c r="F355" s="28">
        <v>155762</v>
      </c>
      <c r="G355" s="29">
        <v>487</v>
      </c>
      <c r="H355" s="29">
        <v>70</v>
      </c>
      <c r="I355" s="3"/>
      <c r="J355" s="3"/>
      <c r="K355" s="3">
        <v>22.8</v>
      </c>
      <c r="L355" s="3">
        <f t="shared" si="21"/>
        <v>22.8</v>
      </c>
      <c r="M355" s="7">
        <f t="shared" si="24"/>
        <v>22.8</v>
      </c>
      <c r="N355" s="4"/>
      <c r="O355" s="5"/>
      <c r="P355" s="30">
        <v>61075</v>
      </c>
      <c r="Q355" s="48">
        <v>63065</v>
      </c>
      <c r="R355" s="48">
        <v>20064</v>
      </c>
      <c r="S355" s="71">
        <f t="shared" si="22"/>
        <v>18074</v>
      </c>
      <c r="T355" s="31">
        <v>-18074</v>
      </c>
      <c r="U355" s="73">
        <v>-116.03600364658904</v>
      </c>
      <c r="V355" s="62">
        <v>-130</v>
      </c>
      <c r="W355" s="8">
        <v>23</v>
      </c>
      <c r="X355" s="8">
        <v>8</v>
      </c>
      <c r="Y355" s="41">
        <v>31</v>
      </c>
      <c r="Z355" s="42">
        <v>0.19902158421181032</v>
      </c>
      <c r="AA355" s="8">
        <v>92</v>
      </c>
      <c r="AB355" s="32">
        <v>5.9064470153182415E-4</v>
      </c>
      <c r="AC355" s="43">
        <v>16320</v>
      </c>
      <c r="AD355" s="33">
        <v>9.5013535935726132E-2</v>
      </c>
      <c r="AE355" s="8"/>
      <c r="AF355" s="34">
        <v>155670</v>
      </c>
      <c r="AG355" s="35">
        <v>128137</v>
      </c>
      <c r="AH355" s="8">
        <v>232</v>
      </c>
      <c r="AI355" s="8">
        <v>63208</v>
      </c>
      <c r="AJ355" s="8">
        <v>49674</v>
      </c>
      <c r="AK355" s="8">
        <v>3023</v>
      </c>
      <c r="AL355" s="8">
        <v>11010</v>
      </c>
      <c r="AM355" s="8">
        <v>990</v>
      </c>
      <c r="AN355" s="36">
        <v>0.82264608826286256</v>
      </c>
      <c r="AO355" s="37">
        <v>0.84199999999999997</v>
      </c>
      <c r="AP355" s="44">
        <v>-1.9353911737137408E-2</v>
      </c>
      <c r="AQ355" s="45">
        <v>0.85247170157396457</v>
      </c>
      <c r="AR355" s="8">
        <v>64.599999999999994</v>
      </c>
      <c r="AS355" s="50">
        <v>67.400000000000006</v>
      </c>
      <c r="AT355" s="50">
        <v>-2.8000000000000114</v>
      </c>
      <c r="AU355" s="28">
        <v>116137</v>
      </c>
      <c r="AV355" s="38">
        <v>0.90635023451462104</v>
      </c>
      <c r="AW355" s="38">
        <v>1.810562132717326E-3</v>
      </c>
      <c r="AX355" s="38">
        <v>0.49328453139998596</v>
      </c>
      <c r="AY355" s="38">
        <v>0.38766320422672607</v>
      </c>
      <c r="AZ355" s="38">
        <v>2.3591936755191709E-2</v>
      </c>
      <c r="BA355" s="38">
        <v>8.5923659832835175E-2</v>
      </c>
      <c r="BB355" s="38">
        <v>7.7261056525437617E-3</v>
      </c>
      <c r="BC355" s="31">
        <v>8277.6502</v>
      </c>
      <c r="BD355" s="50">
        <v>2.1834698934245855</v>
      </c>
      <c r="BE355" s="50">
        <v>2.2400000000000002</v>
      </c>
      <c r="BF355" s="50">
        <v>5.6530106575414685E-2</v>
      </c>
      <c r="BG355" s="8"/>
      <c r="BH355" s="58">
        <v>2020</v>
      </c>
      <c r="BI355" s="58">
        <v>1959</v>
      </c>
      <c r="BJ355" s="58">
        <v>2081</v>
      </c>
      <c r="BK355" s="28">
        <v>0</v>
      </c>
      <c r="BL355" s="28">
        <v>116.03600364658904</v>
      </c>
      <c r="BM355" s="40">
        <v>130</v>
      </c>
      <c r="BN355" s="28">
        <v>82.264608826286263</v>
      </c>
      <c r="BO355" s="28">
        <v>84.2</v>
      </c>
    </row>
    <row r="356" spans="1:67" x14ac:dyDescent="0.2">
      <c r="A356" s="29">
        <v>355</v>
      </c>
      <c r="B356" s="28">
        <v>85.958116528554001</v>
      </c>
      <c r="C356" s="65">
        <f t="shared" si="23"/>
        <v>0.85958116528553996</v>
      </c>
      <c r="D356" s="64">
        <v>64.7</v>
      </c>
      <c r="E356" s="27">
        <v>44163</v>
      </c>
      <c r="F356" s="28">
        <v>155670</v>
      </c>
      <c r="G356" s="29">
        <v>488</v>
      </c>
      <c r="H356" s="29">
        <v>70</v>
      </c>
      <c r="I356" s="3"/>
      <c r="J356" s="3"/>
      <c r="K356" s="3">
        <v>22.7</v>
      </c>
      <c r="L356" s="3">
        <f t="shared" si="21"/>
        <v>22.7</v>
      </c>
      <c r="M356" s="7">
        <f t="shared" si="24"/>
        <v>22.7</v>
      </c>
      <c r="N356" s="4"/>
      <c r="O356" s="5"/>
      <c r="P356" s="30">
        <v>63065</v>
      </c>
      <c r="Q356" s="48">
        <v>45105</v>
      </c>
      <c r="R356" s="48"/>
      <c r="S356" s="71">
        <f t="shared" si="22"/>
        <v>17960</v>
      </c>
      <c r="T356" s="31">
        <v>-17960</v>
      </c>
      <c r="U356" s="73">
        <v>-115.37226183593499</v>
      </c>
      <c r="V356" s="62">
        <v>-130</v>
      </c>
      <c r="W356" s="8">
        <v>23</v>
      </c>
      <c r="X356" s="8">
        <v>9</v>
      </c>
      <c r="Y356" s="41">
        <v>32</v>
      </c>
      <c r="Z356" s="42">
        <v>0.20556305004175499</v>
      </c>
      <c r="AA356" s="8">
        <v>80</v>
      </c>
      <c r="AB356" s="32">
        <v>5.1390762510438749E-4</v>
      </c>
      <c r="AC356" s="43">
        <v>16400</v>
      </c>
      <c r="AD356" s="33">
        <v>9.5479288562862044E-2</v>
      </c>
      <c r="AE356" s="8"/>
      <c r="AF356" s="34">
        <v>155590</v>
      </c>
      <c r="AG356" s="35">
        <v>133811</v>
      </c>
      <c r="AH356" s="8">
        <v>291</v>
      </c>
      <c r="AI356" s="8">
        <v>71178</v>
      </c>
      <c r="AJ356" s="8">
        <v>47160</v>
      </c>
      <c r="AK356" s="8">
        <v>2852</v>
      </c>
      <c r="AL356" s="8">
        <v>11220</v>
      </c>
      <c r="AM356" s="8">
        <v>1110</v>
      </c>
      <c r="AN356" s="36">
        <v>0.85958116528553996</v>
      </c>
      <c r="AO356" s="37">
        <v>0.84199999999999997</v>
      </c>
      <c r="AP356" s="44">
        <v>1.758116528553999E-2</v>
      </c>
      <c r="AQ356" s="45">
        <v>0.84958368308571308</v>
      </c>
      <c r="AR356" s="8">
        <v>64.7</v>
      </c>
      <c r="AS356" s="50">
        <v>67.400000000000006</v>
      </c>
      <c r="AT356" s="50">
        <v>-2.7000000000000028</v>
      </c>
      <c r="AU356" s="28">
        <v>121481</v>
      </c>
      <c r="AV356" s="38">
        <v>0.90785510907175049</v>
      </c>
      <c r="AW356" s="38">
        <v>2.1747091046326536E-3</v>
      </c>
      <c r="AX356" s="38">
        <v>0.53192936305684879</v>
      </c>
      <c r="AY356" s="38">
        <v>0.35243739303943622</v>
      </c>
      <c r="AZ356" s="38">
        <v>2.1313643870832743E-2</v>
      </c>
      <c r="BA356" s="38">
        <v>8.3849608776557977E-2</v>
      </c>
      <c r="BB356" s="38">
        <v>8.2952821516915649E-3</v>
      </c>
      <c r="BC356" s="31">
        <v>8657.5717000000004</v>
      </c>
      <c r="BD356" s="50">
        <v>2.0744846964420751</v>
      </c>
      <c r="BE356" s="50">
        <v>2.2400000000000002</v>
      </c>
      <c r="BF356" s="50">
        <v>0.1655153035579251</v>
      </c>
      <c r="BG356" s="8"/>
      <c r="BH356" s="58">
        <v>2020</v>
      </c>
      <c r="BI356" s="58">
        <v>1959</v>
      </c>
      <c r="BJ356" s="58">
        <v>2081</v>
      </c>
      <c r="BK356" s="28">
        <v>0</v>
      </c>
      <c r="BL356" s="28">
        <v>115.37226183593499</v>
      </c>
      <c r="BM356" s="40">
        <v>130</v>
      </c>
      <c r="BN356" s="28">
        <v>85.958116528554001</v>
      </c>
      <c r="BO356" s="28">
        <v>84.2</v>
      </c>
    </row>
    <row r="357" spans="1:67" x14ac:dyDescent="0.2">
      <c r="A357" s="29">
        <v>356</v>
      </c>
      <c r="B357" s="28">
        <v>85.303040041133755</v>
      </c>
      <c r="C357" s="65">
        <f t="shared" si="23"/>
        <v>0.8530304004113376</v>
      </c>
      <c r="D357" s="64">
        <v>64.7</v>
      </c>
      <c r="E357" s="39">
        <v>44164</v>
      </c>
      <c r="F357" s="28">
        <v>155590</v>
      </c>
      <c r="G357" s="29">
        <v>489</v>
      </c>
      <c r="H357" s="29">
        <v>70</v>
      </c>
      <c r="I357" s="3"/>
      <c r="J357" s="3">
        <v>22</v>
      </c>
      <c r="K357" s="3">
        <v>22.4</v>
      </c>
      <c r="L357" s="3">
        <f t="shared" si="21"/>
        <v>22.2</v>
      </c>
      <c r="M357" s="7">
        <f t="shared" si="24"/>
        <v>22.2</v>
      </c>
      <c r="N357" s="4"/>
      <c r="O357" s="5"/>
      <c r="P357" s="30">
        <v>45105</v>
      </c>
      <c r="Q357" s="48">
        <v>26995</v>
      </c>
      <c r="R357" s="48"/>
      <c r="S357" s="71">
        <f t="shared" si="22"/>
        <v>18110</v>
      </c>
      <c r="T357" s="31">
        <v>-18110</v>
      </c>
      <c r="U357" s="73">
        <v>-116.39565524776657</v>
      </c>
      <c r="V357" s="62">
        <v>-130</v>
      </c>
      <c r="W357" s="8">
        <v>24</v>
      </c>
      <c r="X357" s="8">
        <v>8</v>
      </c>
      <c r="Y357" s="41">
        <v>32</v>
      </c>
      <c r="Z357" s="42">
        <v>0.20566874477794203</v>
      </c>
      <c r="AA357" s="8">
        <v>84</v>
      </c>
      <c r="AB357" s="32">
        <v>5.3988045504209782E-4</v>
      </c>
      <c r="AC357" s="43">
        <v>16484</v>
      </c>
      <c r="AD357" s="33">
        <v>9.5968328821354754E-2</v>
      </c>
      <c r="AE357" s="8"/>
      <c r="AF357" s="34">
        <v>155506</v>
      </c>
      <c r="AG357" s="35">
        <v>132723</v>
      </c>
      <c r="AH357" s="8">
        <v>288</v>
      </c>
      <c r="AI357" s="8">
        <v>71200</v>
      </c>
      <c r="AJ357" s="8">
        <v>46334</v>
      </c>
      <c r="AK357" s="8">
        <v>2601</v>
      </c>
      <c r="AL357" s="8">
        <v>11220</v>
      </c>
      <c r="AM357" s="8">
        <v>1080</v>
      </c>
      <c r="AN357" s="36">
        <v>0.85303040041133749</v>
      </c>
      <c r="AO357" s="37">
        <v>0.84199999999999997</v>
      </c>
      <c r="AP357" s="44">
        <v>1.1030400411337515E-2</v>
      </c>
      <c r="AQ357" s="45">
        <v>0.85019053687512003</v>
      </c>
      <c r="AR357" s="8">
        <v>64.7</v>
      </c>
      <c r="AS357" s="50">
        <v>67.400000000000006</v>
      </c>
      <c r="AT357" s="50">
        <v>-2.7000000000000028</v>
      </c>
      <c r="AU357" s="28">
        <v>120423</v>
      </c>
      <c r="AV357" s="38">
        <v>0.9073257837752311</v>
      </c>
      <c r="AW357" s="38">
        <v>2.1699328677019054E-3</v>
      </c>
      <c r="AX357" s="38">
        <v>0.53645562562630444</v>
      </c>
      <c r="AY357" s="38">
        <v>0.34910301906979196</v>
      </c>
      <c r="AZ357" s="38">
        <v>1.9597206211432835E-2</v>
      </c>
      <c r="BA357" s="38">
        <v>8.4536967970886737E-2</v>
      </c>
      <c r="BB357" s="38">
        <v>8.1372482538821459E-3</v>
      </c>
      <c r="BC357" s="31">
        <v>8587.1780999999992</v>
      </c>
      <c r="BD357" s="50">
        <v>2.1089582385626779</v>
      </c>
      <c r="BE357" s="50">
        <v>2.2400000000000002</v>
      </c>
      <c r="BF357" s="50">
        <v>0.13104176143732227</v>
      </c>
      <c r="BG357" s="8"/>
      <c r="BH357" s="58">
        <v>2020</v>
      </c>
      <c r="BI357" s="58">
        <v>1959</v>
      </c>
      <c r="BJ357" s="58">
        <v>2081</v>
      </c>
      <c r="BK357" s="28">
        <v>0</v>
      </c>
      <c r="BL357" s="28">
        <v>116.39565524776657</v>
      </c>
      <c r="BM357" s="40">
        <v>130</v>
      </c>
      <c r="BN357" s="28">
        <v>85.303040041133755</v>
      </c>
      <c r="BO357" s="28">
        <v>84.2</v>
      </c>
    </row>
    <row r="358" spans="1:67" x14ac:dyDescent="0.2">
      <c r="A358" s="29">
        <v>357</v>
      </c>
      <c r="B358" s="28">
        <v>82.468843645904329</v>
      </c>
      <c r="C358" s="65">
        <f t="shared" si="23"/>
        <v>0.82468843645904333</v>
      </c>
      <c r="D358" s="64">
        <v>64.5</v>
      </c>
      <c r="E358" s="27">
        <v>44165</v>
      </c>
      <c r="F358" s="28">
        <v>155506</v>
      </c>
      <c r="G358" s="29">
        <v>490</v>
      </c>
      <c r="H358" s="29">
        <v>70</v>
      </c>
      <c r="I358" s="3"/>
      <c r="J358" s="3">
        <v>22.2</v>
      </c>
      <c r="K358" s="3">
        <v>22.3</v>
      </c>
      <c r="L358" s="3">
        <f t="shared" si="21"/>
        <v>22.25</v>
      </c>
      <c r="M358" s="7">
        <f t="shared" si="24"/>
        <v>22.25</v>
      </c>
      <c r="N358" s="4"/>
      <c r="O358" s="5"/>
      <c r="P358" s="30">
        <v>26995</v>
      </c>
      <c r="Q358" s="48">
        <v>37115</v>
      </c>
      <c r="R358" s="48">
        <v>28096</v>
      </c>
      <c r="S358" s="71">
        <f t="shared" si="22"/>
        <v>17976</v>
      </c>
      <c r="T358" s="31">
        <v>-17976</v>
      </c>
      <c r="U358" s="73">
        <v>-115.59682584594806</v>
      </c>
      <c r="V358" s="62">
        <v>-130</v>
      </c>
      <c r="W358" s="8">
        <v>24</v>
      </c>
      <c r="X358" s="8">
        <v>8</v>
      </c>
      <c r="Y358" s="41">
        <v>32</v>
      </c>
      <c r="Z358" s="42">
        <v>0.2057798412922974</v>
      </c>
      <c r="AA358" s="8">
        <v>90</v>
      </c>
      <c r="AB358" s="32">
        <v>5.7875580363458642E-4</v>
      </c>
      <c r="AC358" s="43">
        <v>16574</v>
      </c>
      <c r="AD358" s="33">
        <v>9.6492300526882666E-2</v>
      </c>
      <c r="AE358" s="8"/>
      <c r="AF358" s="34">
        <v>155416</v>
      </c>
      <c r="AG358" s="35">
        <v>128244</v>
      </c>
      <c r="AH358" s="8">
        <v>272</v>
      </c>
      <c r="AI358" s="8">
        <v>37124</v>
      </c>
      <c r="AJ358" s="8">
        <v>75758</v>
      </c>
      <c r="AK358" s="8">
        <v>2550</v>
      </c>
      <c r="AL358" s="8">
        <v>11220</v>
      </c>
      <c r="AM358" s="8">
        <v>1320</v>
      </c>
      <c r="AN358" s="36">
        <v>0.82468843645904333</v>
      </c>
      <c r="AO358" s="37">
        <v>0.84199999999999997</v>
      </c>
      <c r="AP358" s="44">
        <v>-1.7311563540956643E-2</v>
      </c>
      <c r="AQ358" s="45">
        <v>0.84589954489723429</v>
      </c>
      <c r="AR358" s="8">
        <v>64.5</v>
      </c>
      <c r="AS358" s="50">
        <v>67.400000000000006</v>
      </c>
      <c r="AT358" s="50">
        <v>-2.9000000000000057</v>
      </c>
      <c r="AU358" s="28">
        <v>115704</v>
      </c>
      <c r="AV358" s="38">
        <v>0.90221764760924483</v>
      </c>
      <c r="AW358" s="38">
        <v>2.1209569258600794E-3</v>
      </c>
      <c r="AX358" s="38">
        <v>0.28947942983687347</v>
      </c>
      <c r="AY358" s="38">
        <v>0.59073328966657312</v>
      </c>
      <c r="AZ358" s="38">
        <v>1.9883971179938242E-2</v>
      </c>
      <c r="BA358" s="38">
        <v>8.748947319172827E-2</v>
      </c>
      <c r="BB358" s="38">
        <v>1.0292879199026855E-2</v>
      </c>
      <c r="BC358" s="31">
        <v>8271.7379999999994</v>
      </c>
      <c r="BD358" s="50">
        <v>2.1731829513942538</v>
      </c>
      <c r="BE358" s="50">
        <v>2.2400000000000002</v>
      </c>
      <c r="BF358" s="50">
        <v>6.6817048605746443E-2</v>
      </c>
      <c r="BG358" s="8"/>
      <c r="BH358" s="58">
        <v>2020</v>
      </c>
      <c r="BI358" s="58">
        <v>1959</v>
      </c>
      <c r="BJ358" s="58">
        <v>2081</v>
      </c>
      <c r="BK358" s="28">
        <v>0</v>
      </c>
      <c r="BL358" s="28">
        <v>115.59682584594806</v>
      </c>
      <c r="BM358" s="40">
        <v>130</v>
      </c>
      <c r="BN358" s="28">
        <v>82.468843645904329</v>
      </c>
      <c r="BO358" s="28">
        <v>84.2</v>
      </c>
    </row>
    <row r="359" spans="1:67" x14ac:dyDescent="0.2">
      <c r="A359" s="29">
        <v>358</v>
      </c>
      <c r="B359" s="28">
        <v>84.93398363102898</v>
      </c>
      <c r="C359" s="65">
        <f t="shared" si="23"/>
        <v>0.84933983631028975</v>
      </c>
      <c r="D359" s="64">
        <v>64.599999999999994</v>
      </c>
      <c r="E359" s="39">
        <v>44166</v>
      </c>
      <c r="F359" s="28">
        <v>155416</v>
      </c>
      <c r="G359" s="29">
        <v>491</v>
      </c>
      <c r="H359" s="29">
        <v>71</v>
      </c>
      <c r="I359" s="3"/>
      <c r="J359" s="3"/>
      <c r="K359" s="3">
        <v>22.2</v>
      </c>
      <c r="L359" s="3">
        <f t="shared" si="21"/>
        <v>22.2</v>
      </c>
      <c r="M359" s="7">
        <f t="shared" si="24"/>
        <v>22.2</v>
      </c>
      <c r="N359" s="4"/>
      <c r="O359" s="5"/>
      <c r="P359" s="30">
        <v>37115</v>
      </c>
      <c r="Q359" s="48">
        <v>43115</v>
      </c>
      <c r="R359" s="48">
        <v>24067</v>
      </c>
      <c r="S359" s="71">
        <f t="shared" si="22"/>
        <v>18067</v>
      </c>
      <c r="T359" s="31">
        <v>-18067</v>
      </c>
      <c r="U359" s="73">
        <v>-116.24929222216502</v>
      </c>
      <c r="V359" s="62">
        <v>-130</v>
      </c>
      <c r="W359" s="8">
        <v>23</v>
      </c>
      <c r="X359" s="8">
        <v>8</v>
      </c>
      <c r="Y359" s="41">
        <v>31</v>
      </c>
      <c r="Z359" s="42">
        <v>0.19946466258300302</v>
      </c>
      <c r="AA359" s="8">
        <v>101</v>
      </c>
      <c r="AB359" s="32">
        <v>6.4986873938333251E-4</v>
      </c>
      <c r="AC359" s="43">
        <v>16675</v>
      </c>
      <c r="AD359" s="33">
        <v>9.7080313218641745E-2</v>
      </c>
      <c r="AE359" s="8"/>
      <c r="AF359" s="34">
        <v>155315</v>
      </c>
      <c r="AG359" s="35">
        <v>132001</v>
      </c>
      <c r="AH359" s="8">
        <v>270</v>
      </c>
      <c r="AI359" s="8">
        <v>70485</v>
      </c>
      <c r="AJ359" s="8">
        <v>45461</v>
      </c>
      <c r="AK359" s="8">
        <v>2465</v>
      </c>
      <c r="AL359" s="8">
        <v>12390</v>
      </c>
      <c r="AM359" s="8">
        <v>930</v>
      </c>
      <c r="AN359" s="36">
        <v>0.84933983631028975</v>
      </c>
      <c r="AO359" s="37">
        <v>0.83699999999999997</v>
      </c>
      <c r="AP359" s="44">
        <v>1.2339836310289787E-2</v>
      </c>
      <c r="AQ359" s="45">
        <v>0.84768081029982667</v>
      </c>
      <c r="AR359" s="8">
        <v>64.599999999999994</v>
      </c>
      <c r="AS359" s="50">
        <v>67.5</v>
      </c>
      <c r="AT359" s="50">
        <v>-2.9000000000000057</v>
      </c>
      <c r="AU359" s="28">
        <v>118681</v>
      </c>
      <c r="AV359" s="38">
        <v>0.89909167354792763</v>
      </c>
      <c r="AW359" s="38">
        <v>2.0454390497041688E-3</v>
      </c>
      <c r="AX359" s="38">
        <v>0.53397322747554943</v>
      </c>
      <c r="AY359" s="38">
        <v>0.3443989060688934</v>
      </c>
      <c r="AZ359" s="38">
        <v>1.8674100953780654E-2</v>
      </c>
      <c r="BA359" s="38">
        <v>9.3862925280869078E-2</v>
      </c>
      <c r="BB359" s="38">
        <v>7.0454011712032484E-3</v>
      </c>
      <c r="BC359" s="31">
        <v>8527.2646000000004</v>
      </c>
      <c r="BD359" s="50">
        <v>2.1187333626307314</v>
      </c>
      <c r="BE359" s="50">
        <v>2.2400000000000002</v>
      </c>
      <c r="BF359" s="50">
        <v>0.12126663736926879</v>
      </c>
      <c r="BG359" s="8"/>
      <c r="BH359" s="58">
        <v>2023</v>
      </c>
      <c r="BI359" s="58">
        <v>1962</v>
      </c>
      <c r="BJ359" s="58">
        <v>2084</v>
      </c>
      <c r="BK359" s="28">
        <v>0</v>
      </c>
      <c r="BL359" s="28">
        <v>116.24929222216502</v>
      </c>
      <c r="BM359" s="40">
        <v>130</v>
      </c>
      <c r="BN359" s="28">
        <v>84.93398363102898</v>
      </c>
      <c r="BO359" s="28">
        <v>83.7</v>
      </c>
    </row>
    <row r="360" spans="1:67" x14ac:dyDescent="0.2">
      <c r="A360" s="29">
        <v>359</v>
      </c>
      <c r="B360" s="28">
        <v>84.380130702121491</v>
      </c>
      <c r="C360" s="65">
        <f t="shared" si="23"/>
        <v>0.84380130702121492</v>
      </c>
      <c r="D360" s="64">
        <v>64.7</v>
      </c>
      <c r="E360" s="27">
        <v>44167</v>
      </c>
      <c r="F360" s="28">
        <v>155315</v>
      </c>
      <c r="G360" s="29">
        <v>492</v>
      </c>
      <c r="H360" s="29">
        <v>71</v>
      </c>
      <c r="I360" s="3"/>
      <c r="J360" s="3"/>
      <c r="K360" s="3">
        <v>22</v>
      </c>
      <c r="L360" s="3">
        <f t="shared" si="21"/>
        <v>22</v>
      </c>
      <c r="M360" s="7">
        <f t="shared" si="24"/>
        <v>22</v>
      </c>
      <c r="N360" s="4"/>
      <c r="O360" s="5"/>
      <c r="P360" s="30">
        <v>43115</v>
      </c>
      <c r="Q360" s="48">
        <v>32995</v>
      </c>
      <c r="R360" s="48">
        <v>8029</v>
      </c>
      <c r="S360" s="71">
        <f t="shared" si="22"/>
        <v>18149</v>
      </c>
      <c r="T360" s="31">
        <v>-18149</v>
      </c>
      <c r="U360" s="73">
        <v>-116.85284743907542</v>
      </c>
      <c r="V360" s="62">
        <v>-130</v>
      </c>
      <c r="W360" s="8">
        <v>24</v>
      </c>
      <c r="X360" s="8">
        <v>8</v>
      </c>
      <c r="Y360" s="41">
        <v>32</v>
      </c>
      <c r="Z360" s="42">
        <v>0.20603290087885909</v>
      </c>
      <c r="AA360" s="8">
        <v>109</v>
      </c>
      <c r="AB360" s="32">
        <v>7.017995686186138E-4</v>
      </c>
      <c r="AC360" s="43">
        <v>16784</v>
      </c>
      <c r="AD360" s="33">
        <v>9.7714901173114432E-2</v>
      </c>
      <c r="AE360" s="8"/>
      <c r="AF360" s="34">
        <v>155206</v>
      </c>
      <c r="AG360" s="35">
        <v>131055</v>
      </c>
      <c r="AH360" s="8">
        <v>243</v>
      </c>
      <c r="AI360" s="8">
        <v>78668</v>
      </c>
      <c r="AJ360" s="8">
        <v>36091</v>
      </c>
      <c r="AK360" s="8">
        <v>3003</v>
      </c>
      <c r="AL360" s="8">
        <v>11820</v>
      </c>
      <c r="AM360" s="8">
        <v>1230</v>
      </c>
      <c r="AN360" s="36">
        <v>0.84380130702121492</v>
      </c>
      <c r="AO360" s="37">
        <v>0.83699999999999997</v>
      </c>
      <c r="AP360" s="44">
        <v>6.8013070212149529E-3</v>
      </c>
      <c r="AQ360" s="45">
        <v>0.84608372233696738</v>
      </c>
      <c r="AR360" s="8">
        <v>64.7</v>
      </c>
      <c r="AS360" s="50">
        <v>67.5</v>
      </c>
      <c r="AT360" s="50">
        <v>-2.7999999999999972</v>
      </c>
      <c r="AU360" s="28">
        <v>118005</v>
      </c>
      <c r="AV360" s="38">
        <v>0.90042348632253633</v>
      </c>
      <c r="AW360" s="38">
        <v>1.8541833581320818E-3</v>
      </c>
      <c r="AX360" s="38">
        <v>0.60026706344664449</v>
      </c>
      <c r="AY360" s="38">
        <v>0.27538819579565832</v>
      </c>
      <c r="AZ360" s="38">
        <v>2.2914043722101408E-2</v>
      </c>
      <c r="BA360" s="38">
        <v>9.0191141123955584E-2</v>
      </c>
      <c r="BB360" s="38">
        <v>9.3853725535080687E-3</v>
      </c>
      <c r="BC360" s="31">
        <v>8479.2584999999999</v>
      </c>
      <c r="BD360" s="50">
        <v>2.1403994228976506</v>
      </c>
      <c r="BE360" s="50">
        <v>2.2400000000000002</v>
      </c>
      <c r="BF360" s="50">
        <v>9.9600577102349597E-2</v>
      </c>
      <c r="BG360" s="8"/>
      <c r="BH360" s="58">
        <v>2023</v>
      </c>
      <c r="BI360" s="58">
        <v>1962</v>
      </c>
      <c r="BJ360" s="58">
        <v>2084</v>
      </c>
      <c r="BK360" s="28">
        <v>0</v>
      </c>
      <c r="BL360" s="28">
        <v>116.85284743907542</v>
      </c>
      <c r="BM360" s="40">
        <v>130</v>
      </c>
      <c r="BN360" s="28">
        <v>84.380130702121491</v>
      </c>
      <c r="BO360" s="28">
        <v>83.7</v>
      </c>
    </row>
    <row r="361" spans="1:67" x14ac:dyDescent="0.2">
      <c r="A361" s="29">
        <v>360</v>
      </c>
      <c r="B361" s="28">
        <v>84.239011378426085</v>
      </c>
      <c r="C361" s="65">
        <f t="shared" si="23"/>
        <v>0.84239011378426087</v>
      </c>
      <c r="D361" s="64">
        <v>64.7</v>
      </c>
      <c r="E361" s="39">
        <v>44168</v>
      </c>
      <c r="F361" s="28">
        <v>155206</v>
      </c>
      <c r="G361" s="29">
        <v>493</v>
      </c>
      <c r="H361" s="29">
        <v>71</v>
      </c>
      <c r="I361" s="3"/>
      <c r="J361" s="3"/>
      <c r="K361" s="3">
        <v>22.1</v>
      </c>
      <c r="L361" s="3">
        <f t="shared" si="21"/>
        <v>22.1</v>
      </c>
      <c r="M361" s="7">
        <f t="shared" si="24"/>
        <v>22.1</v>
      </c>
      <c r="N361" s="4"/>
      <c r="O361" s="5"/>
      <c r="P361" s="30">
        <v>32995</v>
      </c>
      <c r="Q361" s="48">
        <v>46895</v>
      </c>
      <c r="R361" s="48">
        <v>32105</v>
      </c>
      <c r="S361" s="71">
        <f t="shared" si="22"/>
        <v>18205</v>
      </c>
      <c r="T361" s="31">
        <v>-18205</v>
      </c>
      <c r="U361" s="73">
        <v>-117.29572310348827</v>
      </c>
      <c r="V361" s="62">
        <v>-130</v>
      </c>
      <c r="W361" s="8">
        <v>24</v>
      </c>
      <c r="X361" s="8">
        <v>8</v>
      </c>
      <c r="Y361" s="41">
        <v>32</v>
      </c>
      <c r="Z361" s="42">
        <v>0.20617759622694998</v>
      </c>
      <c r="AA361" s="8">
        <v>92</v>
      </c>
      <c r="AB361" s="32">
        <v>5.9276058915248126E-4</v>
      </c>
      <c r="AC361" s="43">
        <v>16876</v>
      </c>
      <c r="AD361" s="33">
        <v>9.8250516694320722E-2</v>
      </c>
      <c r="AE361" s="8"/>
      <c r="AF361" s="34">
        <v>155114</v>
      </c>
      <c r="AG361" s="35">
        <v>130744</v>
      </c>
      <c r="AH361" s="8">
        <v>247</v>
      </c>
      <c r="AI361" s="8">
        <v>65437</v>
      </c>
      <c r="AJ361" s="8">
        <v>49631</v>
      </c>
      <c r="AK361" s="8">
        <v>2529</v>
      </c>
      <c r="AL361" s="8">
        <v>11700</v>
      </c>
      <c r="AM361" s="8">
        <v>1200</v>
      </c>
      <c r="AN361" s="36">
        <v>0.84239011378426087</v>
      </c>
      <c r="AO361" s="37">
        <v>0.83699999999999997</v>
      </c>
      <c r="AP361" s="44">
        <v>5.3901137842609081E-3</v>
      </c>
      <c r="AQ361" s="45">
        <v>0.84221104964779259</v>
      </c>
      <c r="AR361" s="8">
        <v>64.7</v>
      </c>
      <c r="AS361" s="50">
        <v>67.5</v>
      </c>
      <c r="AT361" s="50">
        <v>-2.7999999999999972</v>
      </c>
      <c r="AU361" s="28">
        <v>117844</v>
      </c>
      <c r="AV361" s="38">
        <v>0.90133390442391237</v>
      </c>
      <c r="AW361" s="38">
        <v>1.8891880315731505E-3</v>
      </c>
      <c r="AX361" s="38">
        <v>0.50049715474515077</v>
      </c>
      <c r="AY361" s="38">
        <v>0.37960441779355075</v>
      </c>
      <c r="AZ361" s="38">
        <v>1.9343143853637643E-2</v>
      </c>
      <c r="BA361" s="38">
        <v>8.9487854127149241E-2</v>
      </c>
      <c r="BB361" s="38">
        <v>9.1782414489383832E-3</v>
      </c>
      <c r="BC361" s="31">
        <v>8459.1368000000002</v>
      </c>
      <c r="BD361" s="50">
        <v>2.1521108394889654</v>
      </c>
      <c r="BE361" s="50">
        <v>2.2400000000000002</v>
      </c>
      <c r="BF361" s="50">
        <v>8.7889160511034792E-2</v>
      </c>
      <c r="BG361" s="8"/>
      <c r="BH361" s="58">
        <v>2023</v>
      </c>
      <c r="BI361" s="58">
        <v>1962</v>
      </c>
      <c r="BJ361" s="58">
        <v>2084</v>
      </c>
      <c r="BK361" s="28">
        <v>0</v>
      </c>
      <c r="BL361" s="28">
        <v>117.29572310348827</v>
      </c>
      <c r="BM361" s="40">
        <v>130</v>
      </c>
      <c r="BN361" s="28">
        <v>84.239011378426085</v>
      </c>
      <c r="BO361" s="28">
        <v>83.7</v>
      </c>
    </row>
    <row r="362" spans="1:67" x14ac:dyDescent="0.2">
      <c r="A362" s="29">
        <v>361</v>
      </c>
      <c r="B362" s="28">
        <v>83.946001005711921</v>
      </c>
      <c r="C362" s="65">
        <f t="shared" si="23"/>
        <v>0.83946001005711923</v>
      </c>
      <c r="D362" s="64">
        <v>64.400000000000006</v>
      </c>
      <c r="E362" s="27">
        <v>44169</v>
      </c>
      <c r="F362" s="28">
        <v>155114</v>
      </c>
      <c r="G362" s="29">
        <v>494</v>
      </c>
      <c r="H362" s="29">
        <v>71</v>
      </c>
      <c r="I362" s="3"/>
      <c r="J362" s="3"/>
      <c r="K362" s="3">
        <v>22.5</v>
      </c>
      <c r="L362" s="3">
        <f t="shared" si="21"/>
        <v>22.5</v>
      </c>
      <c r="M362" s="7">
        <f t="shared" si="24"/>
        <v>22.5</v>
      </c>
      <c r="N362" s="4"/>
      <c r="O362" s="5"/>
      <c r="P362" s="30">
        <v>46895</v>
      </c>
      <c r="Q362" s="48">
        <v>66280</v>
      </c>
      <c r="R362" s="48">
        <v>37639</v>
      </c>
      <c r="S362" s="71">
        <f t="shared" si="22"/>
        <v>18254</v>
      </c>
      <c r="T362" s="31">
        <v>-18254</v>
      </c>
      <c r="U362" s="73">
        <v>-117.68118931882357</v>
      </c>
      <c r="V362" s="62">
        <v>-130</v>
      </c>
      <c r="W362" s="8">
        <v>23</v>
      </c>
      <c r="X362" s="8">
        <v>9</v>
      </c>
      <c r="Y362" s="41">
        <v>32</v>
      </c>
      <c r="Z362" s="42">
        <v>0.20629988266694174</v>
      </c>
      <c r="AA362" s="8">
        <v>85</v>
      </c>
      <c r="AB362" s="32">
        <v>5.4798406333406396E-4</v>
      </c>
      <c r="AC362" s="43">
        <v>16961</v>
      </c>
      <c r="AD362" s="33">
        <v>9.8745378860652641E-2</v>
      </c>
      <c r="AE362" s="8"/>
      <c r="AF362" s="34">
        <v>155029</v>
      </c>
      <c r="AG362" s="35">
        <v>130212</v>
      </c>
      <c r="AH362" s="8">
        <v>291</v>
      </c>
      <c r="AI362" s="8">
        <v>75263</v>
      </c>
      <c r="AJ362" s="8">
        <v>39461</v>
      </c>
      <c r="AK362" s="8">
        <v>1447</v>
      </c>
      <c r="AL362" s="8">
        <v>12280</v>
      </c>
      <c r="AM362" s="8">
        <v>1470</v>
      </c>
      <c r="AN362" s="36">
        <v>0.83946001005711923</v>
      </c>
      <c r="AO362" s="37">
        <v>0.83699999999999997</v>
      </c>
      <c r="AP362" s="44">
        <v>2.4600100571192662E-3</v>
      </c>
      <c r="AQ362" s="45">
        <v>0.8446130384755437</v>
      </c>
      <c r="AR362" s="8">
        <v>64.400000000000006</v>
      </c>
      <c r="AS362" s="50">
        <v>67.5</v>
      </c>
      <c r="AT362" s="50">
        <v>-3.0999999999999943</v>
      </c>
      <c r="AU362" s="28">
        <v>116462</v>
      </c>
      <c r="AV362" s="38">
        <v>0.89440297361226306</v>
      </c>
      <c r="AW362" s="38">
        <v>2.2348170675513777E-3</v>
      </c>
      <c r="AX362" s="38">
        <v>0.57800356341965409</v>
      </c>
      <c r="AY362" s="38">
        <v>0.30305194605719904</v>
      </c>
      <c r="AZ362" s="38">
        <v>1.1112647067858569E-2</v>
      </c>
      <c r="BA362" s="38">
        <v>9.4307744293920678E-2</v>
      </c>
      <c r="BB362" s="38">
        <v>1.1289282093816239E-2</v>
      </c>
      <c r="BC362" s="31">
        <v>8385.6527999999998</v>
      </c>
      <c r="BD362" s="50">
        <v>2.1768132351007905</v>
      </c>
      <c r="BE362" s="50">
        <v>2.2400000000000002</v>
      </c>
      <c r="BF362" s="50">
        <v>6.3186764899209713E-2</v>
      </c>
      <c r="BG362" s="8"/>
      <c r="BH362" s="58">
        <v>2023</v>
      </c>
      <c r="BI362" s="58">
        <v>1962</v>
      </c>
      <c r="BJ362" s="58">
        <v>2084</v>
      </c>
      <c r="BK362" s="28">
        <v>0</v>
      </c>
      <c r="BL362" s="28">
        <v>117.68118931882357</v>
      </c>
      <c r="BM362" s="40">
        <v>130</v>
      </c>
      <c r="BN362" s="28">
        <v>83.946001005711921</v>
      </c>
      <c r="BO362" s="28">
        <v>83.7</v>
      </c>
    </row>
    <row r="363" spans="1:67" x14ac:dyDescent="0.2">
      <c r="A363" s="29">
        <v>362</v>
      </c>
      <c r="B363" s="28">
        <v>83.052203136187416</v>
      </c>
      <c r="C363" s="65">
        <f t="shared" si="23"/>
        <v>0.83052203136187419</v>
      </c>
      <c r="D363" s="64">
        <v>64.400000000000006</v>
      </c>
      <c r="E363" s="39">
        <v>44170</v>
      </c>
      <c r="F363" s="28">
        <v>155029</v>
      </c>
      <c r="G363" s="29">
        <v>495</v>
      </c>
      <c r="H363" s="29">
        <v>71</v>
      </c>
      <c r="I363" s="3"/>
      <c r="J363" s="3"/>
      <c r="K363" s="3">
        <v>22.3</v>
      </c>
      <c r="L363" s="3">
        <f t="shared" si="21"/>
        <v>22.3</v>
      </c>
      <c r="M363" s="7">
        <f t="shared" si="24"/>
        <v>22.3</v>
      </c>
      <c r="N363" s="4"/>
      <c r="O363" s="5"/>
      <c r="P363" s="30">
        <v>66280</v>
      </c>
      <c r="Q363" s="48">
        <v>48205</v>
      </c>
      <c r="R363" s="48"/>
      <c r="S363" s="71">
        <f t="shared" si="22"/>
        <v>18075</v>
      </c>
      <c r="T363" s="31">
        <v>-18075</v>
      </c>
      <c r="U363" s="73">
        <v>-116.59108940907831</v>
      </c>
      <c r="V363" s="62">
        <v>-130</v>
      </c>
      <c r="W363" s="8">
        <v>24</v>
      </c>
      <c r="X363" s="8">
        <v>8</v>
      </c>
      <c r="Y363" s="41">
        <v>32</v>
      </c>
      <c r="Z363" s="42">
        <v>0.2064129936979533</v>
      </c>
      <c r="AA363" s="8">
        <v>90</v>
      </c>
      <c r="AB363" s="32">
        <v>5.8053654477549358E-4</v>
      </c>
      <c r="AC363" s="43">
        <v>17051</v>
      </c>
      <c r="AD363" s="33">
        <v>9.9269350566180539E-2</v>
      </c>
      <c r="AE363" s="8"/>
      <c r="AF363" s="34">
        <v>154939</v>
      </c>
      <c r="AG363" s="35">
        <v>128755</v>
      </c>
      <c r="AH363" s="8">
        <v>274</v>
      </c>
      <c r="AI363" s="8">
        <v>75133</v>
      </c>
      <c r="AJ363" s="8">
        <v>38578</v>
      </c>
      <c r="AK363" s="8">
        <v>1410</v>
      </c>
      <c r="AL363" s="8">
        <v>12280</v>
      </c>
      <c r="AM363" s="8">
        <v>1080</v>
      </c>
      <c r="AN363" s="36">
        <v>0.83052203136187419</v>
      </c>
      <c r="AO363" s="37">
        <v>0.83699999999999997</v>
      </c>
      <c r="AP363" s="44">
        <v>-6.4779686381257751E-3</v>
      </c>
      <c r="AQ363" s="45">
        <v>0.84046173362930576</v>
      </c>
      <c r="AR363" s="8">
        <v>64.400000000000006</v>
      </c>
      <c r="AS363" s="50">
        <v>67.5</v>
      </c>
      <c r="AT363" s="50">
        <v>-3.0999999999999943</v>
      </c>
      <c r="AU363" s="28">
        <v>115395</v>
      </c>
      <c r="AV363" s="38">
        <v>0.89623703933827814</v>
      </c>
      <c r="AW363" s="38">
        <v>2.1280726962059726E-3</v>
      </c>
      <c r="AX363" s="38">
        <v>0.58353462001475676</v>
      </c>
      <c r="AY363" s="38">
        <v>0.2996233155993942</v>
      </c>
      <c r="AZ363" s="38">
        <v>1.0951031027921245E-2</v>
      </c>
      <c r="BA363" s="38">
        <v>9.5374936895654544E-2</v>
      </c>
      <c r="BB363" s="38">
        <v>8.3880237660673377E-3</v>
      </c>
      <c r="BC363" s="31">
        <v>8291.8220000000001</v>
      </c>
      <c r="BD363" s="50">
        <v>2.1798586607382551</v>
      </c>
      <c r="BE363" s="50">
        <v>2.2400000000000002</v>
      </c>
      <c r="BF363" s="50">
        <v>6.0141339261745141E-2</v>
      </c>
      <c r="BG363" s="8"/>
      <c r="BH363" s="58">
        <v>2023</v>
      </c>
      <c r="BI363" s="58">
        <v>1962</v>
      </c>
      <c r="BJ363" s="58">
        <v>2084</v>
      </c>
      <c r="BK363" s="28">
        <v>0</v>
      </c>
      <c r="BL363" s="28">
        <v>116.59108940907831</v>
      </c>
      <c r="BM363" s="40">
        <v>130</v>
      </c>
      <c r="BN363" s="28">
        <v>83.052203136187416</v>
      </c>
      <c r="BO363" s="28">
        <v>83.7</v>
      </c>
    </row>
    <row r="364" spans="1:67" x14ac:dyDescent="0.2">
      <c r="A364" s="29">
        <v>363</v>
      </c>
      <c r="B364" s="28">
        <v>85.04572767347149</v>
      </c>
      <c r="C364" s="65">
        <f t="shared" si="23"/>
        <v>0.85045727673471494</v>
      </c>
      <c r="D364" s="64">
        <v>64.2</v>
      </c>
      <c r="E364" s="27">
        <v>44171</v>
      </c>
      <c r="F364" s="28">
        <v>154939</v>
      </c>
      <c r="G364" s="29">
        <v>496</v>
      </c>
      <c r="H364" s="29">
        <v>71</v>
      </c>
      <c r="I364" s="3"/>
      <c r="J364" s="3"/>
      <c r="K364" s="3">
        <v>22.3</v>
      </c>
      <c r="L364" s="3">
        <f t="shared" si="21"/>
        <v>22.3</v>
      </c>
      <c r="M364" s="7">
        <f t="shared" si="24"/>
        <v>22.3</v>
      </c>
      <c r="N364" s="4"/>
      <c r="O364" s="5"/>
      <c r="P364" s="30">
        <v>48205</v>
      </c>
      <c r="Q364" s="48">
        <v>30115</v>
      </c>
      <c r="R364" s="48"/>
      <c r="S364" s="71">
        <f t="shared" si="22"/>
        <v>18090</v>
      </c>
      <c r="T364" s="31">
        <v>-18090</v>
      </c>
      <c r="U364" s="73">
        <v>-116.7556264078121</v>
      </c>
      <c r="V364" s="62">
        <v>-130</v>
      </c>
      <c r="W364" s="8">
        <v>23</v>
      </c>
      <c r="X364" s="8">
        <v>8</v>
      </c>
      <c r="Y364" s="41">
        <v>31</v>
      </c>
      <c r="Z364" s="42">
        <v>0.20007874066568135</v>
      </c>
      <c r="AA364" s="8">
        <v>76</v>
      </c>
      <c r="AB364" s="32">
        <v>4.9051562227715425E-4</v>
      </c>
      <c r="AC364" s="43">
        <v>17127</v>
      </c>
      <c r="AD364" s="33">
        <v>9.9711815561959655E-2</v>
      </c>
      <c r="AE364" s="8"/>
      <c r="AF364" s="34">
        <v>154863</v>
      </c>
      <c r="AG364" s="35">
        <v>131769</v>
      </c>
      <c r="AH364" s="8">
        <v>291</v>
      </c>
      <c r="AI364" s="8">
        <v>73876</v>
      </c>
      <c r="AJ364" s="8">
        <v>42287</v>
      </c>
      <c r="AK364" s="8">
        <v>1715</v>
      </c>
      <c r="AL364" s="8">
        <v>12280</v>
      </c>
      <c r="AM364" s="8">
        <v>1320</v>
      </c>
      <c r="AN364" s="36">
        <v>0.85045727673471494</v>
      </c>
      <c r="AO364" s="37">
        <v>0.83699999999999997</v>
      </c>
      <c r="AP364" s="44">
        <v>1.3457276734714974E-2</v>
      </c>
      <c r="AQ364" s="45">
        <v>0.8400941445326453</v>
      </c>
      <c r="AR364" s="8">
        <v>64.2</v>
      </c>
      <c r="AS364" s="50">
        <v>67.5</v>
      </c>
      <c r="AT364" s="50">
        <v>-3.2999999999999972</v>
      </c>
      <c r="AU364" s="28">
        <v>118169</v>
      </c>
      <c r="AV364" s="38">
        <v>0.89678907785594486</v>
      </c>
      <c r="AW364" s="38">
        <v>2.208410172347062E-3</v>
      </c>
      <c r="AX364" s="38">
        <v>0.56064780031722183</v>
      </c>
      <c r="AY364" s="38">
        <v>0.32091766652247494</v>
      </c>
      <c r="AZ364" s="38">
        <v>1.301520084390107E-2</v>
      </c>
      <c r="BA364" s="38">
        <v>9.3193391465367426E-2</v>
      </c>
      <c r="BB364" s="38">
        <v>1.0017530678687703E-2</v>
      </c>
      <c r="BC364" s="31">
        <v>8459.5698000000011</v>
      </c>
      <c r="BD364" s="50">
        <v>2.1384066125915764</v>
      </c>
      <c r="BE364" s="50">
        <v>2.2400000000000002</v>
      </c>
      <c r="BF364" s="50">
        <v>0.10159338740842383</v>
      </c>
      <c r="BG364" s="8"/>
      <c r="BH364" s="58">
        <v>2023</v>
      </c>
      <c r="BI364" s="58">
        <v>1962</v>
      </c>
      <c r="BJ364" s="58">
        <v>2084</v>
      </c>
      <c r="BK364" s="28">
        <v>0</v>
      </c>
      <c r="BL364" s="28">
        <v>116.7556264078121</v>
      </c>
      <c r="BM364" s="40">
        <v>130</v>
      </c>
      <c r="BN364" s="28">
        <v>85.04572767347149</v>
      </c>
      <c r="BO364" s="28">
        <v>83.7</v>
      </c>
    </row>
    <row r="365" spans="1:67" x14ac:dyDescent="0.2">
      <c r="A365" s="29">
        <v>364</v>
      </c>
      <c r="B365" s="28">
        <v>84.978335690255264</v>
      </c>
      <c r="C365" s="65">
        <f t="shared" si="23"/>
        <v>0.84978335690255269</v>
      </c>
      <c r="D365" s="64">
        <v>64</v>
      </c>
      <c r="E365" s="39">
        <v>44172</v>
      </c>
      <c r="F365" s="28">
        <v>154863</v>
      </c>
      <c r="G365" s="29">
        <v>497</v>
      </c>
      <c r="H365" s="29">
        <v>71</v>
      </c>
      <c r="I365" s="3"/>
      <c r="J365" s="3"/>
      <c r="K365" s="3">
        <v>21.9</v>
      </c>
      <c r="L365" s="3">
        <f t="shared" si="21"/>
        <v>21.9</v>
      </c>
      <c r="M365" s="7">
        <f t="shared" si="24"/>
        <v>21.9</v>
      </c>
      <c r="N365" s="4"/>
      <c r="O365" s="5"/>
      <c r="P365" s="30">
        <v>30115</v>
      </c>
      <c r="Q365" s="48">
        <v>41995</v>
      </c>
      <c r="R365" s="48">
        <v>30128</v>
      </c>
      <c r="S365" s="71">
        <f t="shared" si="22"/>
        <v>18248</v>
      </c>
      <c r="T365" s="31">
        <v>-18248</v>
      </c>
      <c r="U365" s="73">
        <v>-117.83318158630532</v>
      </c>
      <c r="V365" s="62">
        <v>-130</v>
      </c>
      <c r="W365" s="8">
        <v>24</v>
      </c>
      <c r="X365" s="8">
        <v>8</v>
      </c>
      <c r="Y365" s="41">
        <v>32</v>
      </c>
      <c r="Z365" s="42">
        <v>0.20663425091855381</v>
      </c>
      <c r="AA365" s="8">
        <v>87</v>
      </c>
      <c r="AB365" s="32">
        <v>5.6178686968481818E-4</v>
      </c>
      <c r="AC365" s="43">
        <v>17214</v>
      </c>
      <c r="AD365" s="33">
        <v>0.10021832154396997</v>
      </c>
      <c r="AE365" s="8"/>
      <c r="AF365" s="34">
        <v>154776</v>
      </c>
      <c r="AG365" s="35">
        <v>131600</v>
      </c>
      <c r="AH365" s="8">
        <v>301</v>
      </c>
      <c r="AI365" s="8">
        <v>40066</v>
      </c>
      <c r="AJ365" s="8">
        <v>75345</v>
      </c>
      <c r="AK365" s="8">
        <v>1608</v>
      </c>
      <c r="AL365" s="8">
        <v>12780</v>
      </c>
      <c r="AM365" s="8">
        <v>1500</v>
      </c>
      <c r="AN365" s="36">
        <v>0.84978335690255258</v>
      </c>
      <c r="AO365" s="37">
        <v>0.83699999999999997</v>
      </c>
      <c r="AP365" s="44">
        <v>1.2783356902552612E-2</v>
      </c>
      <c r="AQ365" s="45">
        <v>0.84367913316743237</v>
      </c>
      <c r="AR365" s="8">
        <v>64</v>
      </c>
      <c r="AS365" s="50">
        <v>67.5</v>
      </c>
      <c r="AT365" s="50">
        <v>-3.5</v>
      </c>
      <c r="AU365" s="28">
        <v>117320</v>
      </c>
      <c r="AV365" s="38">
        <v>0.89148936170212767</v>
      </c>
      <c r="AW365" s="38">
        <v>2.2872340425531914E-3</v>
      </c>
      <c r="AX365" s="38">
        <v>0.30445288753799393</v>
      </c>
      <c r="AY365" s="38">
        <v>0.57253039513677817</v>
      </c>
      <c r="AZ365" s="38">
        <v>1.2218844984802432E-2</v>
      </c>
      <c r="BA365" s="38">
        <v>9.7112462006079023E-2</v>
      </c>
      <c r="BB365" s="38">
        <v>1.1398176291793313E-2</v>
      </c>
      <c r="BC365" s="31">
        <v>8422.4</v>
      </c>
      <c r="BD365" s="50">
        <v>2.1666033434650456</v>
      </c>
      <c r="BE365" s="50">
        <v>2.2400000000000002</v>
      </c>
      <c r="BF365" s="50">
        <v>7.3396656534954641E-2</v>
      </c>
      <c r="BG365" s="8"/>
      <c r="BH365" s="58">
        <v>2023</v>
      </c>
      <c r="BI365" s="58">
        <v>1962</v>
      </c>
      <c r="BJ365" s="58">
        <v>2084</v>
      </c>
      <c r="BK365" s="28">
        <v>0</v>
      </c>
      <c r="BL365" s="28">
        <v>117.83318158630532</v>
      </c>
      <c r="BM365" s="40">
        <v>130</v>
      </c>
      <c r="BN365" s="28">
        <v>84.978335690255264</v>
      </c>
      <c r="BO365" s="28">
        <v>83.7</v>
      </c>
    </row>
    <row r="366" spans="1:67" x14ac:dyDescent="0.2">
      <c r="A366" s="29">
        <v>365</v>
      </c>
      <c r="B366" s="28">
        <v>83.046467152530113</v>
      </c>
      <c r="C366" s="65">
        <f t="shared" si="23"/>
        <v>0.83046467152530112</v>
      </c>
      <c r="D366" s="64">
        <v>64</v>
      </c>
      <c r="E366" s="27">
        <v>44173</v>
      </c>
      <c r="F366" s="28">
        <v>154776</v>
      </c>
      <c r="G366" s="29">
        <v>498</v>
      </c>
      <c r="H366" s="29">
        <v>72</v>
      </c>
      <c r="I366" s="3"/>
      <c r="J366" s="3"/>
      <c r="K366" s="3">
        <v>21.9</v>
      </c>
      <c r="L366" s="3">
        <f t="shared" si="21"/>
        <v>21.9</v>
      </c>
      <c r="M366" s="7">
        <f t="shared" si="24"/>
        <v>21.9</v>
      </c>
      <c r="N366" s="7">
        <v>-9.6</v>
      </c>
      <c r="O366" s="5"/>
      <c r="P366" s="30">
        <v>41995</v>
      </c>
      <c r="Q366" s="48">
        <v>55355</v>
      </c>
      <c r="R366" s="48">
        <v>32132</v>
      </c>
      <c r="S366" s="71">
        <f t="shared" si="22"/>
        <v>18772</v>
      </c>
      <c r="T366" s="31">
        <v>-18772</v>
      </c>
      <c r="U366" s="73">
        <v>-121.28495373959787</v>
      </c>
      <c r="V366" s="62">
        <v>-130</v>
      </c>
      <c r="W366" s="8">
        <v>25</v>
      </c>
      <c r="X366" s="8">
        <v>7</v>
      </c>
      <c r="Y366" s="41">
        <v>32</v>
      </c>
      <c r="Z366" s="42">
        <v>0.20675040057890112</v>
      </c>
      <c r="AA366" s="8">
        <v>95</v>
      </c>
      <c r="AB366" s="32">
        <v>6.1379025171861266E-4</v>
      </c>
      <c r="AC366" s="43">
        <v>17309</v>
      </c>
      <c r="AD366" s="33">
        <v>0.10077140278869386</v>
      </c>
      <c r="AE366" s="8"/>
      <c r="AF366" s="34">
        <v>154681</v>
      </c>
      <c r="AG366" s="35">
        <v>128536</v>
      </c>
      <c r="AH366" s="8">
        <v>314</v>
      </c>
      <c r="AI366" s="8">
        <v>73509</v>
      </c>
      <c r="AJ366" s="8">
        <v>37943</v>
      </c>
      <c r="AK366" s="8">
        <v>1410</v>
      </c>
      <c r="AL366" s="8">
        <v>13650</v>
      </c>
      <c r="AM366" s="8">
        <v>1710</v>
      </c>
      <c r="AN366" s="36">
        <v>0.83046467152530112</v>
      </c>
      <c r="AO366" s="37">
        <v>0.83199999999999996</v>
      </c>
      <c r="AP366" s="44">
        <v>-1.5353284746988383E-3</v>
      </c>
      <c r="AQ366" s="45">
        <v>0.84098268105529106</v>
      </c>
      <c r="AR366" s="8">
        <v>64</v>
      </c>
      <c r="AS366" s="50">
        <v>67.599999999999994</v>
      </c>
      <c r="AT366" s="50">
        <v>-3.5999999999999943</v>
      </c>
      <c r="AU366" s="28">
        <v>113176</v>
      </c>
      <c r="AV366" s="38">
        <v>0.88050040455592204</v>
      </c>
      <c r="AW366" s="38">
        <v>2.4428953756146137E-3</v>
      </c>
      <c r="AX366" s="38">
        <v>0.57189425530590654</v>
      </c>
      <c r="AY366" s="38">
        <v>0.29519356444887035</v>
      </c>
      <c r="AZ366" s="38">
        <v>1.0969689425530591E-2</v>
      </c>
      <c r="BA366" s="38">
        <v>0.10619592954503018</v>
      </c>
      <c r="BB366" s="38">
        <v>1.3303665899047738E-2</v>
      </c>
      <c r="BC366" s="31">
        <v>8226.3040000000001</v>
      </c>
      <c r="BD366" s="50">
        <v>2.2819482479616604</v>
      </c>
      <c r="BE366" s="50">
        <v>2.2400000000000002</v>
      </c>
      <c r="BF366" s="50">
        <v>-4.194824796166019E-2</v>
      </c>
      <c r="BG366" s="8"/>
      <c r="BH366" s="58">
        <v>2025</v>
      </c>
      <c r="BI366" s="58">
        <v>1964</v>
      </c>
      <c r="BJ366" s="58">
        <v>2086</v>
      </c>
      <c r="BK366" s="28">
        <v>0</v>
      </c>
      <c r="BL366" s="28">
        <v>121.28495373959787</v>
      </c>
      <c r="BM366" s="40">
        <v>130</v>
      </c>
      <c r="BN366" s="28">
        <v>83.046467152530113</v>
      </c>
      <c r="BO366" s="28">
        <v>83.2</v>
      </c>
    </row>
    <row r="367" spans="1:67" x14ac:dyDescent="0.2">
      <c r="A367" s="29">
        <v>366</v>
      </c>
      <c r="B367" s="28">
        <v>85.471389504851928</v>
      </c>
      <c r="C367" s="65">
        <f t="shared" si="23"/>
        <v>0.85471389504851925</v>
      </c>
      <c r="D367" s="64">
        <v>64.099999999999994</v>
      </c>
      <c r="E367" s="39">
        <v>44174</v>
      </c>
      <c r="F367" s="28">
        <v>154681</v>
      </c>
      <c r="G367" s="29">
        <v>499</v>
      </c>
      <c r="H367" s="29">
        <v>72</v>
      </c>
      <c r="I367" s="3"/>
      <c r="J367" s="3"/>
      <c r="K367" s="3">
        <v>21.9</v>
      </c>
      <c r="L367" s="3">
        <f t="shared" si="21"/>
        <v>21.9</v>
      </c>
      <c r="M367" s="7">
        <f t="shared" si="24"/>
        <v>21.9</v>
      </c>
      <c r="N367" s="7">
        <v>-7.8</v>
      </c>
      <c r="O367" s="5"/>
      <c r="P367" s="30">
        <v>55355</v>
      </c>
      <c r="Q367" s="48">
        <v>68990</v>
      </c>
      <c r="R367" s="48">
        <v>32148</v>
      </c>
      <c r="S367" s="71">
        <f t="shared" si="22"/>
        <v>18513</v>
      </c>
      <c r="T367" s="31">
        <v>-18513</v>
      </c>
      <c r="U367" s="73">
        <v>-119.68502918910531</v>
      </c>
      <c r="V367" s="62">
        <v>-130</v>
      </c>
      <c r="W367" s="8">
        <v>24</v>
      </c>
      <c r="X367" s="8">
        <v>7</v>
      </c>
      <c r="Y367" s="41">
        <v>31</v>
      </c>
      <c r="Z367" s="42">
        <v>0.20041246177617161</v>
      </c>
      <c r="AA367" s="8">
        <v>100</v>
      </c>
      <c r="AB367" s="32">
        <v>6.4649181218119872E-4</v>
      </c>
      <c r="AC367" s="43">
        <v>17409</v>
      </c>
      <c r="AD367" s="33">
        <v>0.10135359357261374</v>
      </c>
      <c r="AE367" s="8"/>
      <c r="AF367" s="34">
        <v>154581</v>
      </c>
      <c r="AG367" s="35">
        <v>132208</v>
      </c>
      <c r="AH367" s="8">
        <v>306</v>
      </c>
      <c r="AI367" s="8">
        <v>56693</v>
      </c>
      <c r="AJ367" s="8">
        <v>56864</v>
      </c>
      <c r="AK367" s="8">
        <v>1515</v>
      </c>
      <c r="AL367" s="8">
        <v>14730</v>
      </c>
      <c r="AM367" s="8">
        <v>2100</v>
      </c>
      <c r="AN367" s="36">
        <v>0.85471389504851925</v>
      </c>
      <c r="AO367" s="37">
        <v>0.83199999999999996</v>
      </c>
      <c r="AP367" s="44">
        <v>2.2713895048519284E-2</v>
      </c>
      <c r="AQ367" s="45">
        <v>0.84254162220204887</v>
      </c>
      <c r="AR367" s="8">
        <v>64.099999999999994</v>
      </c>
      <c r="AS367" s="50">
        <v>67.599999999999994</v>
      </c>
      <c r="AT367" s="50">
        <v>-3.5</v>
      </c>
      <c r="AU367" s="28">
        <v>115378</v>
      </c>
      <c r="AV367" s="38">
        <v>0.87270059300496183</v>
      </c>
      <c r="AW367" s="38">
        <v>2.3145346726370568E-3</v>
      </c>
      <c r="AX367" s="38">
        <v>0.42881671305821129</v>
      </c>
      <c r="AY367" s="38">
        <v>0.43011012949292027</v>
      </c>
      <c r="AZ367" s="38">
        <v>1.1459215781193272E-2</v>
      </c>
      <c r="BA367" s="38">
        <v>0.11141534551615637</v>
      </c>
      <c r="BB367" s="38">
        <v>1.5884061478881762E-2</v>
      </c>
      <c r="BC367" s="31">
        <v>8474.532799999999</v>
      </c>
      <c r="BD367" s="50">
        <v>2.1845452058430883</v>
      </c>
      <c r="BE367" s="50">
        <v>2.2400000000000002</v>
      </c>
      <c r="BF367" s="50">
        <v>5.5454794156911902E-2</v>
      </c>
      <c r="BG367" s="8"/>
      <c r="BH367" s="58">
        <v>2025</v>
      </c>
      <c r="BI367" s="58">
        <v>1964</v>
      </c>
      <c r="BJ367" s="58">
        <v>2086</v>
      </c>
      <c r="BK367" s="28">
        <v>0</v>
      </c>
      <c r="BL367" s="28">
        <v>119.68502918910531</v>
      </c>
      <c r="BM367" s="40">
        <v>130</v>
      </c>
      <c r="BN367" s="28">
        <v>85.471389504851928</v>
      </c>
      <c r="BO367" s="28">
        <v>83.2</v>
      </c>
    </row>
    <row r="368" spans="1:67" x14ac:dyDescent="0.2">
      <c r="A368" s="29">
        <v>367</v>
      </c>
      <c r="B368" s="28">
        <v>82.521137785368197</v>
      </c>
      <c r="C368" s="65">
        <f t="shared" si="23"/>
        <v>0.82521137785368193</v>
      </c>
      <c r="D368" s="64">
        <v>64.400000000000006</v>
      </c>
      <c r="E368" s="27">
        <v>44175</v>
      </c>
      <c r="F368" s="28">
        <v>154581</v>
      </c>
      <c r="G368" s="29">
        <v>500</v>
      </c>
      <c r="H368" s="29">
        <v>72</v>
      </c>
      <c r="I368" s="3">
        <v>18</v>
      </c>
      <c r="J368" s="3">
        <v>23</v>
      </c>
      <c r="K368" s="3">
        <v>21.9</v>
      </c>
      <c r="L368" s="3">
        <f t="shared" si="21"/>
        <v>20.966666666666665</v>
      </c>
      <c r="M368" s="7">
        <f t="shared" si="24"/>
        <v>20.966666666666665</v>
      </c>
      <c r="N368" s="7">
        <v>-9.1999999999999993</v>
      </c>
      <c r="O368" s="5"/>
      <c r="P368" s="30">
        <v>68990</v>
      </c>
      <c r="Q368" s="48">
        <v>66565</v>
      </c>
      <c r="R368" s="48">
        <v>16067</v>
      </c>
      <c r="S368" s="71">
        <f t="shared" si="22"/>
        <v>18492</v>
      </c>
      <c r="T368" s="31">
        <v>-18492</v>
      </c>
      <c r="U368" s="73">
        <v>-119.62660352824733</v>
      </c>
      <c r="V368" s="62">
        <v>-130</v>
      </c>
      <c r="W368" s="8">
        <v>24</v>
      </c>
      <c r="X368" s="8">
        <v>8</v>
      </c>
      <c r="Y368" s="41">
        <v>32</v>
      </c>
      <c r="Z368" s="42">
        <v>0.20701121095089306</v>
      </c>
      <c r="AA368" s="8">
        <v>103</v>
      </c>
      <c r="AB368" s="32">
        <v>6.66317335248187E-4</v>
      </c>
      <c r="AC368" s="43">
        <v>17512</v>
      </c>
      <c r="AD368" s="33">
        <v>0.10195325008005124</v>
      </c>
      <c r="AE368" s="8"/>
      <c r="AF368" s="34">
        <v>154478</v>
      </c>
      <c r="AG368" s="35">
        <v>127562</v>
      </c>
      <c r="AH368" s="8">
        <v>271</v>
      </c>
      <c r="AI368" s="8">
        <v>64246</v>
      </c>
      <c r="AJ368" s="8">
        <v>46390</v>
      </c>
      <c r="AK368" s="8">
        <v>3275</v>
      </c>
      <c r="AL368" s="8">
        <v>11610</v>
      </c>
      <c r="AM368" s="8">
        <v>1770</v>
      </c>
      <c r="AN368" s="36">
        <v>0.82521137785368193</v>
      </c>
      <c r="AO368" s="37">
        <v>0.83199999999999996</v>
      </c>
      <c r="AP368" s="44">
        <v>-6.7886221463180352E-3</v>
      </c>
      <c r="AQ368" s="45">
        <v>0.840087517069109</v>
      </c>
      <c r="AR368" s="8">
        <v>64.400000000000006</v>
      </c>
      <c r="AS368" s="50">
        <v>67.599999999999994</v>
      </c>
      <c r="AT368" s="50">
        <v>-3.1999999999999886</v>
      </c>
      <c r="AU368" s="28">
        <v>114182</v>
      </c>
      <c r="AV368" s="38">
        <v>0.89510982894592428</v>
      </c>
      <c r="AW368" s="38">
        <v>2.1244571267305312E-3</v>
      </c>
      <c r="AX368" s="38">
        <v>0.5036452862137627</v>
      </c>
      <c r="AY368" s="38">
        <v>0.3636662956052743</v>
      </c>
      <c r="AZ368" s="38">
        <v>2.5673790000156786E-2</v>
      </c>
      <c r="BA368" s="38">
        <v>9.1014565466204664E-2</v>
      </c>
      <c r="BB368" s="38">
        <v>1.3875605587870996E-2</v>
      </c>
      <c r="BC368" s="31">
        <v>8214.9928</v>
      </c>
      <c r="BD368" s="50">
        <v>2.2510062333834302</v>
      </c>
      <c r="BE368" s="50">
        <v>2.2400000000000002</v>
      </c>
      <c r="BF368" s="50">
        <v>-1.1006233383429986E-2</v>
      </c>
      <c r="BG368" s="8"/>
      <c r="BH368" s="58">
        <v>2025</v>
      </c>
      <c r="BI368" s="58">
        <v>1964</v>
      </c>
      <c r="BJ368" s="58">
        <v>2086</v>
      </c>
      <c r="BK368" s="28">
        <v>0</v>
      </c>
      <c r="BL368" s="28">
        <v>119.62660352824733</v>
      </c>
      <c r="BM368" s="40">
        <v>130</v>
      </c>
      <c r="BN368" s="28">
        <v>82.521137785368197</v>
      </c>
      <c r="BO368" s="28">
        <v>83.2</v>
      </c>
    </row>
    <row r="369" spans="1:67" x14ac:dyDescent="0.2">
      <c r="A369" s="29">
        <v>368</v>
      </c>
      <c r="B369" s="28">
        <v>83.974417069097214</v>
      </c>
      <c r="C369" s="65">
        <f t="shared" si="23"/>
        <v>0.83974417069097218</v>
      </c>
      <c r="D369" s="64">
        <v>64.400000000000006</v>
      </c>
      <c r="E369" s="39">
        <v>44176</v>
      </c>
      <c r="F369" s="28">
        <v>154478</v>
      </c>
      <c r="G369" s="29">
        <v>501</v>
      </c>
      <c r="H369" s="29">
        <v>72</v>
      </c>
      <c r="I369" s="3">
        <v>18</v>
      </c>
      <c r="J369" s="3">
        <v>23</v>
      </c>
      <c r="K369" s="3">
        <v>22</v>
      </c>
      <c r="L369" s="3">
        <f t="shared" si="21"/>
        <v>21</v>
      </c>
      <c r="M369" s="7">
        <f t="shared" si="24"/>
        <v>21</v>
      </c>
      <c r="N369" s="7">
        <v>-6.8</v>
      </c>
      <c r="O369" s="5"/>
      <c r="P369" s="30">
        <v>66565</v>
      </c>
      <c r="Q369" s="48">
        <v>71075</v>
      </c>
      <c r="R369" s="48">
        <v>23095</v>
      </c>
      <c r="S369" s="71">
        <f t="shared" si="22"/>
        <v>18585</v>
      </c>
      <c r="T369" s="31">
        <v>-18585</v>
      </c>
      <c r="U369" s="73">
        <v>-120.30839342819043</v>
      </c>
      <c r="V369" s="62">
        <v>-130</v>
      </c>
      <c r="W369" s="8">
        <v>24</v>
      </c>
      <c r="X369" s="8">
        <v>9</v>
      </c>
      <c r="Y369" s="41">
        <v>33</v>
      </c>
      <c r="Z369" s="42">
        <v>0.21362265176918396</v>
      </c>
      <c r="AA369" s="8">
        <v>76</v>
      </c>
      <c r="AB369" s="32">
        <v>4.9197944043812068E-4</v>
      </c>
      <c r="AC369" s="43">
        <v>17588</v>
      </c>
      <c r="AD369" s="33">
        <v>0.10239571507583035</v>
      </c>
      <c r="AE369" s="8"/>
      <c r="AF369" s="34">
        <v>154402</v>
      </c>
      <c r="AG369" s="35">
        <v>129722</v>
      </c>
      <c r="AH369" s="8">
        <v>285</v>
      </c>
      <c r="AI369" s="8">
        <v>64893</v>
      </c>
      <c r="AJ369" s="8">
        <v>46353</v>
      </c>
      <c r="AK369" s="8">
        <v>3201</v>
      </c>
      <c r="AL369" s="8">
        <v>13430</v>
      </c>
      <c r="AM369" s="8">
        <v>1560</v>
      </c>
      <c r="AN369" s="36">
        <v>0.83974417069097218</v>
      </c>
      <c r="AO369" s="37">
        <v>0.83199999999999996</v>
      </c>
      <c r="AP369" s="44">
        <v>7.7441706909722186E-3</v>
      </c>
      <c r="AQ369" s="45">
        <v>0.8401281114453738</v>
      </c>
      <c r="AR369" s="8">
        <v>64.400000000000006</v>
      </c>
      <c r="AS369" s="50">
        <v>67.599999999999994</v>
      </c>
      <c r="AT369" s="50">
        <v>-3.1999999999999886</v>
      </c>
      <c r="AU369" s="28">
        <v>114732</v>
      </c>
      <c r="AV369" s="38">
        <v>0.884445198193059</v>
      </c>
      <c r="AW369" s="38">
        <v>2.197005904935169E-3</v>
      </c>
      <c r="AX369" s="38">
        <v>0.50024668136476469</v>
      </c>
      <c r="AY369" s="38">
        <v>0.35732566565424523</v>
      </c>
      <c r="AZ369" s="38">
        <v>2.4675845269113952E-2</v>
      </c>
      <c r="BA369" s="38">
        <v>0.10352908527466428</v>
      </c>
      <c r="BB369" s="38">
        <v>1.2025716532276715E-2</v>
      </c>
      <c r="BC369" s="31">
        <v>8354.0968000000012</v>
      </c>
      <c r="BD369" s="50">
        <v>2.2246570090018585</v>
      </c>
      <c r="BE369" s="50">
        <v>2.2400000000000002</v>
      </c>
      <c r="BF369" s="50">
        <v>1.5342990998141737E-2</v>
      </c>
      <c r="BG369" s="8"/>
      <c r="BH369" s="58">
        <v>2025</v>
      </c>
      <c r="BI369" s="58">
        <v>1964</v>
      </c>
      <c r="BJ369" s="58">
        <v>2086</v>
      </c>
      <c r="BK369" s="28">
        <v>0</v>
      </c>
      <c r="BL369" s="28">
        <v>120.30839342819043</v>
      </c>
      <c r="BM369" s="40">
        <v>130</v>
      </c>
      <c r="BN369" s="28">
        <v>83.974417069097214</v>
      </c>
      <c r="BO369" s="28">
        <v>83.2</v>
      </c>
    </row>
    <row r="370" spans="1:67" x14ac:dyDescent="0.2">
      <c r="A370" s="29">
        <v>369</v>
      </c>
      <c r="B370" s="28">
        <v>85.444489061022523</v>
      </c>
      <c r="C370" s="65">
        <f t="shared" si="23"/>
        <v>0.85444489061022522</v>
      </c>
      <c r="D370" s="64">
        <v>64.099999999999994</v>
      </c>
      <c r="E370" s="27">
        <v>44177</v>
      </c>
      <c r="F370" s="28">
        <v>154402</v>
      </c>
      <c r="G370" s="29">
        <v>502</v>
      </c>
      <c r="H370" s="29">
        <v>72</v>
      </c>
      <c r="I370" s="3">
        <v>18</v>
      </c>
      <c r="J370" s="3">
        <v>23</v>
      </c>
      <c r="K370" s="3">
        <v>22.1</v>
      </c>
      <c r="L370" s="3">
        <f t="shared" si="21"/>
        <v>21.033333333333335</v>
      </c>
      <c r="M370" s="7">
        <f t="shared" si="24"/>
        <v>21.033333333333335</v>
      </c>
      <c r="N370" s="7">
        <v>-8.1999999999999993</v>
      </c>
      <c r="O370" s="5"/>
      <c r="P370" s="30">
        <v>71075</v>
      </c>
      <c r="Q370" s="48">
        <v>52100</v>
      </c>
      <c r="R370" s="48"/>
      <c r="S370" s="71">
        <f t="shared" si="22"/>
        <v>18975</v>
      </c>
      <c r="T370" s="31">
        <v>-18975</v>
      </c>
      <c r="U370" s="73">
        <v>-122.8934858356757</v>
      </c>
      <c r="V370" s="62">
        <v>-130</v>
      </c>
      <c r="W370" s="8">
        <v>24</v>
      </c>
      <c r="X370" s="8">
        <v>9</v>
      </c>
      <c r="Y370" s="41">
        <v>33</v>
      </c>
      <c r="Z370" s="42">
        <v>0.21372780145334908</v>
      </c>
      <c r="AA370" s="8">
        <v>70</v>
      </c>
      <c r="AB370" s="32">
        <v>4.5336200308286162E-4</v>
      </c>
      <c r="AC370" s="43">
        <v>17658</v>
      </c>
      <c r="AD370" s="33">
        <v>0.10280324862457427</v>
      </c>
      <c r="AE370" s="8"/>
      <c r="AF370" s="34">
        <v>154332</v>
      </c>
      <c r="AG370" s="35">
        <v>131928</v>
      </c>
      <c r="AH370" s="8">
        <v>299</v>
      </c>
      <c r="AI370" s="8">
        <v>74920</v>
      </c>
      <c r="AJ370" s="8">
        <v>40231</v>
      </c>
      <c r="AK370" s="8">
        <v>1698</v>
      </c>
      <c r="AL370" s="8">
        <v>13430</v>
      </c>
      <c r="AM370" s="8">
        <v>1350</v>
      </c>
      <c r="AN370" s="36">
        <v>0.85444489061022522</v>
      </c>
      <c r="AO370" s="37">
        <v>0.83199999999999996</v>
      </c>
      <c r="AP370" s="44">
        <v>2.2444890610225254E-2</v>
      </c>
      <c r="AQ370" s="45">
        <v>0.84354566276656673</v>
      </c>
      <c r="AR370" s="8">
        <v>64.099999999999994</v>
      </c>
      <c r="AS370" s="50">
        <v>67.599999999999994</v>
      </c>
      <c r="AT370" s="50">
        <v>-3.5</v>
      </c>
      <c r="AU370" s="28">
        <v>117148</v>
      </c>
      <c r="AV370" s="38">
        <v>0.8879691953186587</v>
      </c>
      <c r="AW370" s="38">
        <v>2.2663877266387725E-3</v>
      </c>
      <c r="AX370" s="38">
        <v>0.56788551331029047</v>
      </c>
      <c r="AY370" s="38">
        <v>0.30494663755988116</v>
      </c>
      <c r="AZ370" s="38">
        <v>1.287065672184828E-2</v>
      </c>
      <c r="BA370" s="38">
        <v>0.10179795039718634</v>
      </c>
      <c r="BB370" s="38">
        <v>1.0232854284154994E-2</v>
      </c>
      <c r="BC370" s="31">
        <v>8456.5847999999987</v>
      </c>
      <c r="BD370" s="50">
        <v>2.2438136019164618</v>
      </c>
      <c r="BE370" s="50">
        <v>2.2400000000000002</v>
      </c>
      <c r="BF370" s="50">
        <v>-3.8136019164616286E-3</v>
      </c>
      <c r="BG370" s="8"/>
      <c r="BH370" s="58">
        <v>2025</v>
      </c>
      <c r="BI370" s="58">
        <v>1964</v>
      </c>
      <c r="BJ370" s="58">
        <v>2086</v>
      </c>
      <c r="BK370" s="28">
        <v>0</v>
      </c>
      <c r="BL370" s="28">
        <v>122.8934858356757</v>
      </c>
      <c r="BM370" s="40">
        <v>130</v>
      </c>
      <c r="BN370" s="28">
        <v>85.444489061022523</v>
      </c>
      <c r="BO370" s="28">
        <v>83.2</v>
      </c>
    </row>
    <row r="371" spans="1:67" x14ac:dyDescent="0.2">
      <c r="A371" s="29">
        <v>370</v>
      </c>
      <c r="B371" s="28">
        <v>83.208926211025585</v>
      </c>
      <c r="C371" s="65">
        <f t="shared" si="23"/>
        <v>0.8320892621102558</v>
      </c>
      <c r="D371" s="64">
        <v>64.400000000000006</v>
      </c>
      <c r="E371" s="39">
        <v>44178</v>
      </c>
      <c r="F371" s="28">
        <v>154332</v>
      </c>
      <c r="G371" s="29">
        <v>503</v>
      </c>
      <c r="H371" s="29">
        <v>72</v>
      </c>
      <c r="I371" s="3">
        <v>18</v>
      </c>
      <c r="J371" s="3">
        <v>23</v>
      </c>
      <c r="K371" s="3">
        <v>22.1</v>
      </c>
      <c r="L371" s="3">
        <f t="shared" si="21"/>
        <v>21.033333333333335</v>
      </c>
      <c r="M371" s="7">
        <f t="shared" si="24"/>
        <v>21.033333333333335</v>
      </c>
      <c r="N371" s="7">
        <v>-6.1</v>
      </c>
      <c r="O371" s="5"/>
      <c r="P371" s="30">
        <v>52100</v>
      </c>
      <c r="Q371" s="48">
        <v>33565</v>
      </c>
      <c r="R371" s="48"/>
      <c r="S371" s="71">
        <f t="shared" si="22"/>
        <v>18535</v>
      </c>
      <c r="T371" s="31">
        <v>-18535</v>
      </c>
      <c r="U371" s="73">
        <v>-120.09822979032215</v>
      </c>
      <c r="V371" s="62">
        <v>-130</v>
      </c>
      <c r="W371" s="8">
        <v>25</v>
      </c>
      <c r="X371" s="8">
        <v>8</v>
      </c>
      <c r="Y371" s="41">
        <v>33</v>
      </c>
      <c r="Z371" s="42">
        <v>0.21382474146644898</v>
      </c>
      <c r="AA371" s="8">
        <v>88</v>
      </c>
      <c r="AB371" s="32">
        <v>5.7019931057719717E-4</v>
      </c>
      <c r="AC371" s="43">
        <v>17746</v>
      </c>
      <c r="AD371" s="33">
        <v>0.10331557651442377</v>
      </c>
      <c r="AE371" s="8"/>
      <c r="AF371" s="34">
        <v>154244</v>
      </c>
      <c r="AG371" s="35">
        <v>128418</v>
      </c>
      <c r="AH371" s="8">
        <v>332</v>
      </c>
      <c r="AI371" s="8">
        <v>72916</v>
      </c>
      <c r="AJ371" s="8">
        <v>38847</v>
      </c>
      <c r="AK371" s="8">
        <v>1543</v>
      </c>
      <c r="AL371" s="8">
        <v>13430</v>
      </c>
      <c r="AM371" s="8">
        <v>1350</v>
      </c>
      <c r="AN371" s="36">
        <v>0.8320892621102558</v>
      </c>
      <c r="AO371" s="37">
        <v>0.83199999999999996</v>
      </c>
      <c r="AP371" s="44">
        <v>8.9262110255838856E-5</v>
      </c>
      <c r="AQ371" s="45">
        <v>0.8409216606773583</v>
      </c>
      <c r="AR371" s="8">
        <v>64.400000000000006</v>
      </c>
      <c r="AS371" s="50">
        <v>67.599999999999994</v>
      </c>
      <c r="AT371" s="50">
        <v>-3.1999999999999886</v>
      </c>
      <c r="AU371" s="28">
        <v>113638</v>
      </c>
      <c r="AV371" s="38">
        <v>0.88490710025074371</v>
      </c>
      <c r="AW371" s="38">
        <v>2.5853073556666513E-3</v>
      </c>
      <c r="AX371" s="38">
        <v>0.56780202152346249</v>
      </c>
      <c r="AY371" s="38">
        <v>0.30250432182404335</v>
      </c>
      <c r="AZ371" s="38">
        <v>1.2015449547571213E-2</v>
      </c>
      <c r="BA371" s="38">
        <v>0.10458035477892508</v>
      </c>
      <c r="BB371" s="38">
        <v>1.0512544970331262E-2</v>
      </c>
      <c r="BC371" s="31">
        <v>8270.119200000001</v>
      </c>
      <c r="BD371" s="50">
        <v>2.2412010699918326</v>
      </c>
      <c r="BE371" s="50">
        <v>2.2400000000000002</v>
      </c>
      <c r="BF371" s="50">
        <v>-1.2010699918323375E-3</v>
      </c>
      <c r="BG371" s="8"/>
      <c r="BH371" s="58">
        <v>2025</v>
      </c>
      <c r="BI371" s="58">
        <v>1964</v>
      </c>
      <c r="BJ371" s="58">
        <v>2086</v>
      </c>
      <c r="BK371" s="28">
        <v>0</v>
      </c>
      <c r="BL371" s="28">
        <v>120.09822979032215</v>
      </c>
      <c r="BM371" s="40">
        <v>130</v>
      </c>
      <c r="BN371" s="28">
        <v>83.208926211025585</v>
      </c>
      <c r="BO371" s="28">
        <v>83.2</v>
      </c>
    </row>
    <row r="372" spans="1:67" x14ac:dyDescent="0.2">
      <c r="A372" s="29">
        <v>371</v>
      </c>
      <c r="B372" s="28">
        <v>86.069474339358422</v>
      </c>
      <c r="C372" s="65">
        <f t="shared" si="23"/>
        <v>0.86069474339358421</v>
      </c>
      <c r="D372" s="64">
        <v>64.7</v>
      </c>
      <c r="E372" s="27">
        <v>44179</v>
      </c>
      <c r="F372" s="28">
        <v>154244</v>
      </c>
      <c r="G372" s="29">
        <v>504</v>
      </c>
      <c r="H372" s="29">
        <v>72</v>
      </c>
      <c r="I372" s="3">
        <v>18</v>
      </c>
      <c r="J372" s="3">
        <v>23.5</v>
      </c>
      <c r="K372" s="3">
        <v>22.3</v>
      </c>
      <c r="L372" s="3">
        <f t="shared" si="21"/>
        <v>21.266666666666666</v>
      </c>
      <c r="M372" s="7">
        <f t="shared" si="24"/>
        <v>21.266666666666666</v>
      </c>
      <c r="N372" s="7">
        <v>-4.8</v>
      </c>
      <c r="O372" s="5"/>
      <c r="P372" s="30">
        <v>33565</v>
      </c>
      <c r="Q372" s="48">
        <v>47110</v>
      </c>
      <c r="R372" s="48">
        <v>32127</v>
      </c>
      <c r="S372" s="71">
        <f t="shared" si="22"/>
        <v>18582</v>
      </c>
      <c r="T372" s="31">
        <v>-18582</v>
      </c>
      <c r="U372" s="73">
        <v>-120.47146080236507</v>
      </c>
      <c r="V372" s="62">
        <v>-130</v>
      </c>
      <c r="W372" s="8">
        <v>25</v>
      </c>
      <c r="X372" s="8">
        <v>9</v>
      </c>
      <c r="Y372" s="41">
        <v>34</v>
      </c>
      <c r="Z372" s="42">
        <v>0.22042996810248697</v>
      </c>
      <c r="AA372" s="8">
        <v>97</v>
      </c>
      <c r="AB372" s="32">
        <v>6.2887373252768343E-4</v>
      </c>
      <c r="AC372" s="43">
        <v>17843</v>
      </c>
      <c r="AD372" s="33">
        <v>0.10388030157482607</v>
      </c>
      <c r="AE372" s="8"/>
      <c r="AF372" s="34">
        <v>154147</v>
      </c>
      <c r="AG372" s="35">
        <v>132757</v>
      </c>
      <c r="AH372" s="8">
        <v>294</v>
      </c>
      <c r="AI372" s="8">
        <v>26838</v>
      </c>
      <c r="AJ372" s="8">
        <v>85382</v>
      </c>
      <c r="AK372" s="8">
        <v>2893</v>
      </c>
      <c r="AL372" s="8">
        <v>15730</v>
      </c>
      <c r="AM372" s="8">
        <v>1620</v>
      </c>
      <c r="AN372" s="36">
        <v>0.86069474339358421</v>
      </c>
      <c r="AO372" s="37">
        <v>0.83199999999999996</v>
      </c>
      <c r="AP372" s="44">
        <v>2.8694743393584243E-2</v>
      </c>
      <c r="AQ372" s="45">
        <v>0.84248043017607721</v>
      </c>
      <c r="AR372" s="8">
        <v>64.7</v>
      </c>
      <c r="AS372" s="50">
        <v>67.599999999999994</v>
      </c>
      <c r="AT372" s="50">
        <v>-2.8999999999999915</v>
      </c>
      <c r="AU372" s="28">
        <v>115407</v>
      </c>
      <c r="AV372" s="38">
        <v>0.86931009287645844</v>
      </c>
      <c r="AW372" s="38">
        <v>2.2145724895862367E-3</v>
      </c>
      <c r="AX372" s="38">
        <v>0.20215883154937217</v>
      </c>
      <c r="AY372" s="38">
        <v>0.64314499423759197</v>
      </c>
      <c r="AZ372" s="38">
        <v>2.1791694599908103E-2</v>
      </c>
      <c r="BA372" s="38">
        <v>0.11848716075235204</v>
      </c>
      <c r="BB372" s="38">
        <v>1.2202746371189467E-2</v>
      </c>
      <c r="BC372" s="31">
        <v>8589.3778999999995</v>
      </c>
      <c r="BD372" s="50">
        <v>2.1633697127238984</v>
      </c>
      <c r="BE372" s="50">
        <v>2.2400000000000002</v>
      </c>
      <c r="BF372" s="50">
        <v>7.6630287276101772E-2</v>
      </c>
      <c r="BG372" s="8"/>
      <c r="BH372" s="58">
        <v>2025</v>
      </c>
      <c r="BI372" s="58">
        <v>1964</v>
      </c>
      <c r="BJ372" s="58">
        <v>2086</v>
      </c>
      <c r="BK372" s="28">
        <v>0</v>
      </c>
      <c r="BL372" s="28">
        <v>120.47146080236507</v>
      </c>
      <c r="BM372" s="40">
        <v>130</v>
      </c>
      <c r="BN372" s="28">
        <v>86.069474339358422</v>
      </c>
      <c r="BO372" s="28">
        <v>83.2</v>
      </c>
    </row>
    <row r="373" spans="1:67" x14ac:dyDescent="0.2">
      <c r="A373" s="29">
        <v>372</v>
      </c>
      <c r="B373" s="28">
        <v>80.780034642257064</v>
      </c>
      <c r="C373" s="65">
        <f t="shared" si="23"/>
        <v>0.80780034642257059</v>
      </c>
      <c r="D373" s="64">
        <v>65</v>
      </c>
      <c r="E373" s="39">
        <v>44180</v>
      </c>
      <c r="F373" s="28">
        <v>154147</v>
      </c>
      <c r="G373" s="29">
        <v>505</v>
      </c>
      <c r="H373" s="29">
        <v>73</v>
      </c>
      <c r="I373" s="3">
        <v>18</v>
      </c>
      <c r="J373" s="3">
        <v>23.3</v>
      </c>
      <c r="K373" s="3">
        <v>22.3</v>
      </c>
      <c r="L373" s="3">
        <f t="shared" si="21"/>
        <v>21.2</v>
      </c>
      <c r="M373" s="7">
        <f t="shared" si="24"/>
        <v>21.2</v>
      </c>
      <c r="N373" s="7">
        <v>-3.2</v>
      </c>
      <c r="O373" s="5"/>
      <c r="P373" s="30">
        <v>47110</v>
      </c>
      <c r="Q373" s="48">
        <v>60895</v>
      </c>
      <c r="R373" s="48">
        <v>32116</v>
      </c>
      <c r="S373" s="71">
        <f t="shared" si="22"/>
        <v>18331</v>
      </c>
      <c r="T373" s="31">
        <v>-18331</v>
      </c>
      <c r="U373" s="73">
        <v>-118.91895398548138</v>
      </c>
      <c r="V373" s="62">
        <v>-130</v>
      </c>
      <c r="W373" s="8">
        <v>25</v>
      </c>
      <c r="X373" s="8">
        <v>9</v>
      </c>
      <c r="Y373" s="41">
        <v>34</v>
      </c>
      <c r="Z373" s="42">
        <v>0.22056867795026824</v>
      </c>
      <c r="AA373" s="8">
        <v>101</v>
      </c>
      <c r="AB373" s="32">
        <v>6.5521871979344387E-4</v>
      </c>
      <c r="AC373" s="43">
        <v>17944</v>
      </c>
      <c r="AD373" s="33">
        <v>0.10446831426658516</v>
      </c>
      <c r="AE373" s="8"/>
      <c r="AF373" s="34">
        <v>154046</v>
      </c>
      <c r="AG373" s="35">
        <v>124520</v>
      </c>
      <c r="AH373" s="8">
        <v>223</v>
      </c>
      <c r="AI373" s="8">
        <v>61086</v>
      </c>
      <c r="AJ373" s="8">
        <v>50721</v>
      </c>
      <c r="AK373" s="8">
        <v>2990</v>
      </c>
      <c r="AL373" s="8">
        <v>8180</v>
      </c>
      <c r="AM373" s="8">
        <v>1320</v>
      </c>
      <c r="AN373" s="36">
        <v>0.8078003464225707</v>
      </c>
      <c r="AO373" s="37">
        <v>0.82699999999999996</v>
      </c>
      <c r="AP373" s="44">
        <v>-1.9199653577429254E-2</v>
      </c>
      <c r="AQ373" s="45">
        <v>0.83924266944711567</v>
      </c>
      <c r="AR373" s="8">
        <v>65</v>
      </c>
      <c r="AS373" s="50">
        <v>67.7</v>
      </c>
      <c r="AT373" s="50">
        <v>-2.7000000000000028</v>
      </c>
      <c r="AU373" s="28">
        <v>115020</v>
      </c>
      <c r="AV373" s="38">
        <v>0.9237070350144555</v>
      </c>
      <c r="AW373" s="38">
        <v>1.7908769675554128E-3</v>
      </c>
      <c r="AX373" s="38">
        <v>0.4905717956954706</v>
      </c>
      <c r="AY373" s="38">
        <v>0.40733215547703178</v>
      </c>
      <c r="AZ373" s="38">
        <v>2.4012206874397687E-2</v>
      </c>
      <c r="BA373" s="38">
        <v>6.5692258271763573E-2</v>
      </c>
      <c r="BB373" s="38">
        <v>1.0600706713780919E-2</v>
      </c>
      <c r="BC373" s="31">
        <v>8093.8</v>
      </c>
      <c r="BD373" s="50">
        <v>2.264819985668042</v>
      </c>
      <c r="BE373" s="50">
        <v>2.2400000000000002</v>
      </c>
      <c r="BF373" s="50">
        <v>-2.4819985668041777E-2</v>
      </c>
      <c r="BG373" s="8"/>
      <c r="BH373" s="58">
        <v>2028</v>
      </c>
      <c r="BI373" s="58">
        <v>1967</v>
      </c>
      <c r="BJ373" s="58">
        <v>2089</v>
      </c>
      <c r="BK373" s="28">
        <v>0</v>
      </c>
      <c r="BL373" s="28">
        <v>118.91895398548138</v>
      </c>
      <c r="BM373" s="40">
        <v>130</v>
      </c>
      <c r="BN373" s="28">
        <v>80.780034642257064</v>
      </c>
      <c r="BO373" s="28">
        <v>82.699999999999989</v>
      </c>
    </row>
    <row r="374" spans="1:67" x14ac:dyDescent="0.2">
      <c r="A374" s="29">
        <v>373</v>
      </c>
      <c r="B374" s="28">
        <v>84.252755670384175</v>
      </c>
      <c r="C374" s="65">
        <f t="shared" si="23"/>
        <v>0.84252755670384172</v>
      </c>
      <c r="D374" s="64">
        <v>65</v>
      </c>
      <c r="E374" s="27">
        <v>44181</v>
      </c>
      <c r="F374" s="28">
        <v>154046</v>
      </c>
      <c r="G374" s="29">
        <v>506</v>
      </c>
      <c r="H374" s="29">
        <v>73</v>
      </c>
      <c r="I374" s="3">
        <v>18</v>
      </c>
      <c r="J374" s="3">
        <v>22.9</v>
      </c>
      <c r="K374" s="3">
        <v>22.3</v>
      </c>
      <c r="L374" s="3">
        <f t="shared" si="21"/>
        <v>21.066666666666666</v>
      </c>
      <c r="M374" s="7">
        <f t="shared" si="24"/>
        <v>21.066666666666666</v>
      </c>
      <c r="N374" s="7">
        <v>-3</v>
      </c>
      <c r="O374" s="5"/>
      <c r="P374" s="30">
        <v>60895</v>
      </c>
      <c r="Q374" s="48">
        <v>66565</v>
      </c>
      <c r="R374" s="48">
        <v>24098</v>
      </c>
      <c r="S374" s="71">
        <f t="shared" si="22"/>
        <v>18428</v>
      </c>
      <c r="T374" s="31">
        <v>-18428</v>
      </c>
      <c r="U374" s="73">
        <v>-119.62660504005297</v>
      </c>
      <c r="V374" s="62">
        <v>-130</v>
      </c>
      <c r="W374" s="8">
        <v>25</v>
      </c>
      <c r="X374" s="8">
        <v>9</v>
      </c>
      <c r="Y374" s="41">
        <v>34</v>
      </c>
      <c r="Z374" s="42">
        <v>0.22071329343183205</v>
      </c>
      <c r="AA374" s="8">
        <v>82</v>
      </c>
      <c r="AB374" s="32">
        <v>5.3230853121794789E-4</v>
      </c>
      <c r="AC374" s="43">
        <v>18026</v>
      </c>
      <c r="AD374" s="33">
        <v>0.10494571070939947</v>
      </c>
      <c r="AE374" s="8"/>
      <c r="AF374" s="34">
        <v>153964</v>
      </c>
      <c r="AG374" s="35">
        <v>129788</v>
      </c>
      <c r="AH374" s="8">
        <v>260</v>
      </c>
      <c r="AI374" s="8">
        <v>60446</v>
      </c>
      <c r="AJ374" s="8">
        <v>50948</v>
      </c>
      <c r="AK374" s="8">
        <v>3014</v>
      </c>
      <c r="AL374" s="8">
        <v>13890</v>
      </c>
      <c r="AM374" s="8">
        <v>1230</v>
      </c>
      <c r="AN374" s="36">
        <v>0.84252755670384172</v>
      </c>
      <c r="AO374" s="37">
        <v>0.82699999999999996</v>
      </c>
      <c r="AP374" s="44">
        <v>1.5527556703841761E-2</v>
      </c>
      <c r="AQ374" s="45">
        <v>0.83750176396930454</v>
      </c>
      <c r="AR374" s="8">
        <v>65</v>
      </c>
      <c r="AS374" s="50">
        <v>67.7</v>
      </c>
      <c r="AT374" s="50">
        <v>-2.7000000000000028</v>
      </c>
      <c r="AU374" s="28">
        <v>114668</v>
      </c>
      <c r="AV374" s="38">
        <v>0.88350232687151353</v>
      </c>
      <c r="AW374" s="38">
        <v>2.0032668659660368E-3</v>
      </c>
      <c r="AX374" s="38">
        <v>0.46572872684685795</v>
      </c>
      <c r="AY374" s="38">
        <v>0.39254784725860636</v>
      </c>
      <c r="AZ374" s="38">
        <v>2.3222485900083214E-2</v>
      </c>
      <c r="BA374" s="38">
        <v>0.10702067987795481</v>
      </c>
      <c r="BB374" s="38">
        <v>9.4769932505316366E-3</v>
      </c>
      <c r="BC374" s="31">
        <v>8436.2199999999993</v>
      </c>
      <c r="BD374" s="50">
        <v>2.1843906394095938</v>
      </c>
      <c r="BE374" s="50">
        <v>2.2400000000000002</v>
      </c>
      <c r="BF374" s="50">
        <v>5.5609360590406443E-2</v>
      </c>
      <c r="BG374" s="8"/>
      <c r="BH374" s="58">
        <v>2028</v>
      </c>
      <c r="BI374" s="58">
        <v>1967</v>
      </c>
      <c r="BJ374" s="58">
        <v>2089</v>
      </c>
      <c r="BK374" s="28">
        <v>0</v>
      </c>
      <c r="BL374" s="28">
        <v>119.62660504005297</v>
      </c>
      <c r="BM374" s="40">
        <v>130</v>
      </c>
      <c r="BN374" s="28">
        <v>84.252755670384175</v>
      </c>
      <c r="BO374" s="28">
        <v>82.699999999999989</v>
      </c>
    </row>
    <row r="375" spans="1:67" x14ac:dyDescent="0.2">
      <c r="A375" s="29">
        <v>374</v>
      </c>
      <c r="B375" s="28">
        <v>83.95598971188069</v>
      </c>
      <c r="C375" s="65">
        <f t="shared" si="23"/>
        <v>0.83955989711880685</v>
      </c>
      <c r="D375" s="64">
        <v>64.7</v>
      </c>
      <c r="E375" s="39">
        <v>44182</v>
      </c>
      <c r="F375" s="28">
        <v>153964</v>
      </c>
      <c r="G375" s="29">
        <v>507</v>
      </c>
      <c r="H375" s="29">
        <v>73</v>
      </c>
      <c r="I375" s="3">
        <v>18</v>
      </c>
      <c r="J375" s="3">
        <v>23</v>
      </c>
      <c r="K375" s="3">
        <v>22.5</v>
      </c>
      <c r="L375" s="3">
        <f t="shared" si="21"/>
        <v>21.166666666666668</v>
      </c>
      <c r="M375" s="7">
        <f t="shared" si="24"/>
        <v>21.166666666666668</v>
      </c>
      <c r="N375" s="7">
        <v>1.7</v>
      </c>
      <c r="O375" s="5"/>
      <c r="P375" s="30">
        <v>66565</v>
      </c>
      <c r="Q375" s="48">
        <v>71995</v>
      </c>
      <c r="R375" s="48">
        <v>24078</v>
      </c>
      <c r="S375" s="71">
        <f t="shared" si="22"/>
        <v>18648</v>
      </c>
      <c r="T375" s="31">
        <v>-18648</v>
      </c>
      <c r="U375" s="73">
        <v>-121.11922267543062</v>
      </c>
      <c r="V375" s="62">
        <v>-130</v>
      </c>
      <c r="W375" s="8">
        <v>25</v>
      </c>
      <c r="X375" s="8">
        <v>8</v>
      </c>
      <c r="Y375" s="41">
        <v>33</v>
      </c>
      <c r="Z375" s="42">
        <v>0.21433581876282767</v>
      </c>
      <c r="AA375" s="8">
        <v>76</v>
      </c>
      <c r="AB375" s="32">
        <v>4.9362188563560313E-4</v>
      </c>
      <c r="AC375" s="43">
        <v>18102</v>
      </c>
      <c r="AD375" s="33">
        <v>0.10538817570517858</v>
      </c>
      <c r="AE375" s="8"/>
      <c r="AF375" s="34">
        <v>153888</v>
      </c>
      <c r="AG375" s="35">
        <v>129262</v>
      </c>
      <c r="AH375" s="8">
        <v>231</v>
      </c>
      <c r="AI375" s="8">
        <v>39228</v>
      </c>
      <c r="AJ375" s="8">
        <v>72557</v>
      </c>
      <c r="AK375" s="8">
        <v>2036</v>
      </c>
      <c r="AL375" s="8">
        <v>13530</v>
      </c>
      <c r="AM375" s="8">
        <v>1680</v>
      </c>
      <c r="AN375" s="36">
        <v>0.83955989711880696</v>
      </c>
      <c r="AO375" s="37">
        <v>0.82699999999999996</v>
      </c>
      <c r="AP375" s="44">
        <v>1.2559897118807006E-2</v>
      </c>
      <c r="AQ375" s="45">
        <v>0.83955155243575097</v>
      </c>
      <c r="AR375" s="8">
        <v>64.7</v>
      </c>
      <c r="AS375" s="50">
        <v>67.7</v>
      </c>
      <c r="AT375" s="50">
        <v>-3</v>
      </c>
      <c r="AU375" s="28">
        <v>114052</v>
      </c>
      <c r="AV375" s="38">
        <v>0.88233200786000521</v>
      </c>
      <c r="AW375" s="38">
        <v>1.7870681252030759E-3</v>
      </c>
      <c r="AX375" s="38">
        <v>0.30347665980721328</v>
      </c>
      <c r="AY375" s="38">
        <v>0.56131732450372107</v>
      </c>
      <c r="AZ375" s="38">
        <v>1.5750955423867802E-2</v>
      </c>
      <c r="BA375" s="38">
        <v>0.10467113304760874</v>
      </c>
      <c r="BB375" s="38">
        <v>1.2996859092386006E-2</v>
      </c>
      <c r="BC375" s="31">
        <v>8363.251400000001</v>
      </c>
      <c r="BD375" s="50">
        <v>2.2297548056489127</v>
      </c>
      <c r="BE375" s="50">
        <v>2.2400000000000002</v>
      </c>
      <c r="BF375" s="50">
        <v>1.0245194351087505E-2</v>
      </c>
      <c r="BG375" s="8"/>
      <c r="BH375" s="58">
        <v>2028</v>
      </c>
      <c r="BI375" s="58">
        <v>1967</v>
      </c>
      <c r="BJ375" s="58">
        <v>2089</v>
      </c>
      <c r="BK375" s="28">
        <v>0</v>
      </c>
      <c r="BL375" s="28">
        <v>121.11922267543062</v>
      </c>
      <c r="BM375" s="40">
        <v>130</v>
      </c>
      <c r="BN375" s="28">
        <v>83.95598971188069</v>
      </c>
      <c r="BO375" s="28">
        <v>82.699999999999989</v>
      </c>
    </row>
    <row r="376" spans="1:67" x14ac:dyDescent="0.2">
      <c r="A376" s="29">
        <v>375</v>
      </c>
      <c r="B376" s="28">
        <v>83.404164067373671</v>
      </c>
      <c r="C376" s="65">
        <f t="shared" si="23"/>
        <v>0.83404164067373676</v>
      </c>
      <c r="D376" s="64">
        <v>64.7</v>
      </c>
      <c r="E376" s="27">
        <v>44183</v>
      </c>
      <c r="F376" s="28">
        <v>153888</v>
      </c>
      <c r="G376" s="29">
        <v>508</v>
      </c>
      <c r="H376" s="29">
        <v>73</v>
      </c>
      <c r="I376" s="3">
        <v>18</v>
      </c>
      <c r="J376" s="3">
        <v>22.8</v>
      </c>
      <c r="K376" s="3">
        <v>22.3</v>
      </c>
      <c r="L376" s="3">
        <f t="shared" si="21"/>
        <v>21.033333333333331</v>
      </c>
      <c r="M376" s="7">
        <f t="shared" si="24"/>
        <v>21.033333333333331</v>
      </c>
      <c r="N376" s="7">
        <v>-0.8</v>
      </c>
      <c r="O376" s="5"/>
      <c r="P376" s="30">
        <v>71995</v>
      </c>
      <c r="Q376" s="48">
        <v>71985</v>
      </c>
      <c r="R376" s="48">
        <v>18558</v>
      </c>
      <c r="S376" s="71">
        <f t="shared" si="22"/>
        <v>18568</v>
      </c>
      <c r="T376" s="31">
        <v>-18568</v>
      </c>
      <c r="U376" s="73">
        <v>-120.65918070284883</v>
      </c>
      <c r="V376" s="62">
        <v>-130</v>
      </c>
      <c r="W376" s="8">
        <v>25</v>
      </c>
      <c r="X376" s="8">
        <v>8</v>
      </c>
      <c r="Y376" s="41">
        <v>33</v>
      </c>
      <c r="Z376" s="42">
        <v>0.21444167186525265</v>
      </c>
      <c r="AA376" s="8">
        <v>94</v>
      </c>
      <c r="AB376" s="32">
        <v>6.1083385319193179E-4</v>
      </c>
      <c r="AC376" s="43">
        <v>18196</v>
      </c>
      <c r="AD376" s="33">
        <v>0.10593543504206328</v>
      </c>
      <c r="AE376" s="8"/>
      <c r="AF376" s="34">
        <v>153794</v>
      </c>
      <c r="AG376" s="35">
        <v>128349</v>
      </c>
      <c r="AH376" s="8">
        <v>223</v>
      </c>
      <c r="AI376" s="8">
        <v>69567</v>
      </c>
      <c r="AJ376" s="8">
        <v>41398</v>
      </c>
      <c r="AK376" s="8">
        <v>2789</v>
      </c>
      <c r="AL376" s="8">
        <v>12870</v>
      </c>
      <c r="AM376" s="8">
        <v>1502</v>
      </c>
      <c r="AN376" s="36">
        <v>0.83404164067373676</v>
      </c>
      <c r="AO376" s="37">
        <v>0.82699999999999996</v>
      </c>
      <c r="AP376" s="44">
        <v>7.0416406737368042E-3</v>
      </c>
      <c r="AQ376" s="45">
        <v>0.83873690529043166</v>
      </c>
      <c r="AR376" s="8">
        <v>64.7</v>
      </c>
      <c r="AS376" s="50">
        <v>67.7</v>
      </c>
      <c r="AT376" s="50">
        <v>-3</v>
      </c>
      <c r="AU376" s="28">
        <v>113977</v>
      </c>
      <c r="AV376" s="38">
        <v>0.88802405940054074</v>
      </c>
      <c r="AW376" s="38">
        <v>1.7374502333481368E-3</v>
      </c>
      <c r="AX376" s="38">
        <v>0.54201435149475263</v>
      </c>
      <c r="AY376" s="38">
        <v>0.32254244287061062</v>
      </c>
      <c r="AZ376" s="38">
        <v>2.1729814801829388E-2</v>
      </c>
      <c r="BA376" s="38">
        <v>0.10027347310847767</v>
      </c>
      <c r="BB376" s="38">
        <v>1.1702467490981621E-2</v>
      </c>
      <c r="BC376" s="31">
        <v>8304.1803</v>
      </c>
      <c r="BD376" s="50">
        <v>2.2359822799126845</v>
      </c>
      <c r="BE376" s="50">
        <v>2.2400000000000002</v>
      </c>
      <c r="BF376" s="50">
        <v>4.0177200873157126E-3</v>
      </c>
      <c r="BG376" s="8"/>
      <c r="BH376" s="58">
        <v>2028</v>
      </c>
      <c r="BI376" s="58">
        <v>1967</v>
      </c>
      <c r="BJ376" s="58">
        <v>2089</v>
      </c>
      <c r="BK376" s="28">
        <v>0</v>
      </c>
      <c r="BL376" s="28">
        <v>120.65918070284883</v>
      </c>
      <c r="BM376" s="40">
        <v>130</v>
      </c>
      <c r="BN376" s="28">
        <v>83.404164067373671</v>
      </c>
      <c r="BO376" s="28">
        <v>82.699999999999989</v>
      </c>
    </row>
    <row r="377" spans="1:67" x14ac:dyDescent="0.2">
      <c r="A377" s="29">
        <v>376</v>
      </c>
      <c r="B377" s="28">
        <v>83.695072629621436</v>
      </c>
      <c r="C377" s="65">
        <f t="shared" si="23"/>
        <v>0.83695072629621436</v>
      </c>
      <c r="D377" s="64">
        <v>64.599999999999994</v>
      </c>
      <c r="E377" s="39">
        <v>44184</v>
      </c>
      <c r="F377" s="28">
        <v>153794</v>
      </c>
      <c r="G377" s="29">
        <v>509</v>
      </c>
      <c r="H377" s="29">
        <v>73</v>
      </c>
      <c r="I377" s="3">
        <v>18</v>
      </c>
      <c r="J377" s="3">
        <v>23.3</v>
      </c>
      <c r="K377" s="3">
        <v>22.8</v>
      </c>
      <c r="L377" s="3">
        <f t="shared" si="21"/>
        <v>21.366666666666664</v>
      </c>
      <c r="M377" s="7">
        <f t="shared" si="24"/>
        <v>21.366666666666664</v>
      </c>
      <c r="N377" s="7">
        <v>1.8</v>
      </c>
      <c r="O377" s="5"/>
      <c r="P377" s="30">
        <v>71985</v>
      </c>
      <c r="Q377" s="48">
        <v>53575</v>
      </c>
      <c r="R377" s="48"/>
      <c r="S377" s="71">
        <f t="shared" si="22"/>
        <v>18410</v>
      </c>
      <c r="T377" s="31">
        <v>-18410</v>
      </c>
      <c r="U377" s="73">
        <v>-119.70558019168497</v>
      </c>
      <c r="V377" s="62">
        <v>-130</v>
      </c>
      <c r="W377" s="8">
        <v>26</v>
      </c>
      <c r="X377" s="8">
        <v>8</v>
      </c>
      <c r="Y377" s="41">
        <v>34</v>
      </c>
      <c r="Z377" s="42">
        <v>0.22107494440615369</v>
      </c>
      <c r="AA377" s="8">
        <v>74</v>
      </c>
      <c r="AB377" s="32">
        <v>4.8116311429574626E-4</v>
      </c>
      <c r="AC377" s="43">
        <v>18270</v>
      </c>
      <c r="AD377" s="33">
        <v>0.106366256222164</v>
      </c>
      <c r="AE377" s="8"/>
      <c r="AF377" s="34">
        <v>153720</v>
      </c>
      <c r="AG377" s="35">
        <v>128718</v>
      </c>
      <c r="AH377" s="8">
        <v>257</v>
      </c>
      <c r="AI377" s="8">
        <v>64417</v>
      </c>
      <c r="AJ377" s="8">
        <v>47089</v>
      </c>
      <c r="AK377" s="8">
        <v>2495</v>
      </c>
      <c r="AL377" s="8">
        <v>13170</v>
      </c>
      <c r="AM377" s="8">
        <v>1290</v>
      </c>
      <c r="AN377" s="36">
        <v>0.83695072629621436</v>
      </c>
      <c r="AO377" s="37">
        <v>0.82699999999999996</v>
      </c>
      <c r="AP377" s="44">
        <v>9.9507262962144072E-3</v>
      </c>
      <c r="AQ377" s="45">
        <v>0.83623773895985865</v>
      </c>
      <c r="AR377" s="8">
        <v>64.599999999999994</v>
      </c>
      <c r="AS377" s="50">
        <v>67.7</v>
      </c>
      <c r="AT377" s="50">
        <v>-3.1000000000000085</v>
      </c>
      <c r="AU377" s="28">
        <v>114258</v>
      </c>
      <c r="AV377" s="38">
        <v>0.88766139933808796</v>
      </c>
      <c r="AW377" s="38">
        <v>1.996612750353486E-3</v>
      </c>
      <c r="AX377" s="38">
        <v>0.50045059743004083</v>
      </c>
      <c r="AY377" s="38">
        <v>0.36583073074472877</v>
      </c>
      <c r="AZ377" s="38">
        <v>1.9383458412964776E-2</v>
      </c>
      <c r="BA377" s="38">
        <v>0.10231669230410666</v>
      </c>
      <c r="BB377" s="38">
        <v>1.0021908357805436E-2</v>
      </c>
      <c r="BC377" s="31">
        <v>8315.1827999999987</v>
      </c>
      <c r="BD377" s="50">
        <v>2.2140222822281195</v>
      </c>
      <c r="BE377" s="50">
        <v>2.2400000000000002</v>
      </c>
      <c r="BF377" s="50">
        <v>2.5977717771880737E-2</v>
      </c>
      <c r="BG377" s="8"/>
      <c r="BH377" s="58">
        <v>2028</v>
      </c>
      <c r="BI377" s="58">
        <v>1967</v>
      </c>
      <c r="BJ377" s="58">
        <v>2089</v>
      </c>
      <c r="BK377" s="28">
        <v>0</v>
      </c>
      <c r="BL377" s="28">
        <v>119.70558019168497</v>
      </c>
      <c r="BM377" s="40">
        <v>130</v>
      </c>
      <c r="BN377" s="28">
        <v>83.695072629621436</v>
      </c>
      <c r="BO377" s="28">
        <v>82.699999999999989</v>
      </c>
    </row>
    <row r="378" spans="1:67" x14ac:dyDescent="0.2">
      <c r="A378" s="29">
        <v>377</v>
      </c>
      <c r="B378" s="28">
        <v>81.948998178506372</v>
      </c>
      <c r="C378" s="65">
        <f t="shared" si="23"/>
        <v>0.81948998178506371</v>
      </c>
      <c r="D378" s="64">
        <v>64.400000000000006</v>
      </c>
      <c r="E378" s="27">
        <v>44185</v>
      </c>
      <c r="F378" s="28">
        <v>153720</v>
      </c>
      <c r="G378" s="29">
        <v>510</v>
      </c>
      <c r="H378" s="29">
        <v>73</v>
      </c>
      <c r="I378" s="3">
        <v>18</v>
      </c>
      <c r="J378" s="3">
        <v>22.8</v>
      </c>
      <c r="K378" s="3">
        <v>22.5</v>
      </c>
      <c r="L378" s="3">
        <f t="shared" si="21"/>
        <v>21.099999999999998</v>
      </c>
      <c r="M378" s="7">
        <f t="shared" si="24"/>
        <v>21.099999999999998</v>
      </c>
      <c r="N378" s="7">
        <v>-1.1000000000000001</v>
      </c>
      <c r="O378" s="5"/>
      <c r="P378" s="30">
        <v>53575</v>
      </c>
      <c r="Q378" s="48">
        <v>35105</v>
      </c>
      <c r="R378" s="48"/>
      <c r="S378" s="71">
        <f t="shared" si="22"/>
        <v>18470</v>
      </c>
      <c r="T378" s="31">
        <v>-18470</v>
      </c>
      <c r="U378" s="73">
        <v>-120.15352589123081</v>
      </c>
      <c r="V378" s="62">
        <v>-130</v>
      </c>
      <c r="W378" s="8">
        <v>26</v>
      </c>
      <c r="X378" s="8">
        <v>8</v>
      </c>
      <c r="Y378" s="41">
        <v>34</v>
      </c>
      <c r="Z378" s="42">
        <v>0.22118136872235233</v>
      </c>
      <c r="AA378" s="8">
        <v>101</v>
      </c>
      <c r="AB378" s="32">
        <v>6.5703877179287015E-4</v>
      </c>
      <c r="AC378" s="43">
        <v>18371</v>
      </c>
      <c r="AD378" s="33">
        <v>0.1069542689139231</v>
      </c>
      <c r="AE378" s="8"/>
      <c r="AF378" s="34">
        <v>153619</v>
      </c>
      <c r="AG378" s="35">
        <v>125972</v>
      </c>
      <c r="AH378" s="8">
        <v>233</v>
      </c>
      <c r="AI378" s="8">
        <v>62189</v>
      </c>
      <c r="AJ378" s="8">
        <v>46596</v>
      </c>
      <c r="AK378" s="8">
        <v>2224</v>
      </c>
      <c r="AL378" s="8">
        <v>13170</v>
      </c>
      <c r="AM378" s="8">
        <v>1560</v>
      </c>
      <c r="AN378" s="36">
        <v>0.81948998178506371</v>
      </c>
      <c r="AO378" s="37">
        <v>0.82699999999999996</v>
      </c>
      <c r="AP378" s="44">
        <v>-7.5100182149362427E-3</v>
      </c>
      <c r="AQ378" s="45">
        <v>0.83443784177054536</v>
      </c>
      <c r="AR378" s="8">
        <v>64.400000000000006</v>
      </c>
      <c r="AS378" s="50">
        <v>67.7</v>
      </c>
      <c r="AT378" s="50">
        <v>-3.2999999999999972</v>
      </c>
      <c r="AU378" s="28">
        <v>111242</v>
      </c>
      <c r="AV378" s="38">
        <v>0.8830692534849014</v>
      </c>
      <c r="AW378" s="38">
        <v>1.849617375289747E-3</v>
      </c>
      <c r="AX378" s="38">
        <v>0.4936731972184295</v>
      </c>
      <c r="AY378" s="38">
        <v>0.36989172196996156</v>
      </c>
      <c r="AZ378" s="38">
        <v>1.765471692122059E-2</v>
      </c>
      <c r="BA378" s="38">
        <v>0.10454704219985393</v>
      </c>
      <c r="BB378" s="38">
        <v>1.2383704315244657E-2</v>
      </c>
      <c r="BC378" s="31">
        <v>8112.5968000000012</v>
      </c>
      <c r="BD378" s="50">
        <v>2.2767062699331979</v>
      </c>
      <c r="BE378" s="50">
        <v>2.2400000000000002</v>
      </c>
      <c r="BF378" s="50">
        <v>-3.6706269933197699E-2</v>
      </c>
      <c r="BG378" s="8"/>
      <c r="BH378" s="58">
        <v>2028</v>
      </c>
      <c r="BI378" s="58">
        <v>1967</v>
      </c>
      <c r="BJ378" s="58">
        <v>2089</v>
      </c>
      <c r="BK378" s="28">
        <v>0</v>
      </c>
      <c r="BL378" s="28">
        <v>120.15352589123081</v>
      </c>
      <c r="BM378" s="40">
        <v>130</v>
      </c>
      <c r="BN378" s="28">
        <v>81.948998178506372</v>
      </c>
      <c r="BO378" s="28">
        <v>82.699999999999989</v>
      </c>
    </row>
    <row r="379" spans="1:67" x14ac:dyDescent="0.2">
      <c r="A379" s="29">
        <v>378</v>
      </c>
      <c r="B379" s="28">
        <v>83.827521335251504</v>
      </c>
      <c r="C379" s="65">
        <f t="shared" si="23"/>
        <v>0.83827521335251509</v>
      </c>
      <c r="D379" s="64">
        <v>64.599999999999994</v>
      </c>
      <c r="E379" s="39">
        <v>44186</v>
      </c>
      <c r="F379" s="28">
        <v>153619</v>
      </c>
      <c r="G379" s="29">
        <v>511</v>
      </c>
      <c r="H379" s="29">
        <v>73</v>
      </c>
      <c r="I379" s="3">
        <v>18</v>
      </c>
      <c r="J379" s="3">
        <v>22.7</v>
      </c>
      <c r="K379" s="3">
        <v>22.2</v>
      </c>
      <c r="L379" s="3">
        <f t="shared" si="21"/>
        <v>20.966666666666669</v>
      </c>
      <c r="M379" s="7">
        <f t="shared" si="24"/>
        <v>20.966666666666669</v>
      </c>
      <c r="N379" s="4">
        <v>-1.7</v>
      </c>
      <c r="O379" s="5"/>
      <c r="P379" s="30">
        <v>35105</v>
      </c>
      <c r="Q379" s="48">
        <v>48885</v>
      </c>
      <c r="R379" s="48">
        <v>32100</v>
      </c>
      <c r="S379" s="71">
        <f t="shared" si="22"/>
        <v>18320</v>
      </c>
      <c r="T379" s="31">
        <v>-18320</v>
      </c>
      <c r="U379" s="73">
        <v>-119.25608160448903</v>
      </c>
      <c r="V379" s="62">
        <v>-130</v>
      </c>
      <c r="W379" s="8">
        <v>26</v>
      </c>
      <c r="X379" s="8">
        <v>9</v>
      </c>
      <c r="Y379" s="41">
        <v>35</v>
      </c>
      <c r="Z379" s="42">
        <v>0.22783640044525741</v>
      </c>
      <c r="AA379" s="8">
        <v>107</v>
      </c>
      <c r="AB379" s="32">
        <v>6.9652842421835844E-4</v>
      </c>
      <c r="AC379" s="43">
        <v>18478</v>
      </c>
      <c r="AD379" s="33">
        <v>0.10757721305271738</v>
      </c>
      <c r="AE379" s="8"/>
      <c r="AF379" s="34">
        <v>153512</v>
      </c>
      <c r="AG379" s="35">
        <v>128775</v>
      </c>
      <c r="AH379" s="8">
        <v>228</v>
      </c>
      <c r="AI379" s="8">
        <v>33519</v>
      </c>
      <c r="AJ379" s="8">
        <v>80299</v>
      </c>
      <c r="AK379" s="8">
        <v>2159</v>
      </c>
      <c r="AL379" s="8">
        <v>10590</v>
      </c>
      <c r="AM379" s="8">
        <v>1980</v>
      </c>
      <c r="AN379" s="36">
        <v>0.83827521335251498</v>
      </c>
      <c r="AO379" s="37">
        <v>0.82699999999999996</v>
      </c>
      <c r="AP379" s="44">
        <v>1.1275213352515023E-2</v>
      </c>
      <c r="AQ379" s="45">
        <v>0.83123505176467838</v>
      </c>
      <c r="AR379" s="8">
        <v>64.599999999999994</v>
      </c>
      <c r="AS379" s="50">
        <v>67.7</v>
      </c>
      <c r="AT379" s="50">
        <v>-3.1000000000000085</v>
      </c>
      <c r="AU379" s="28">
        <v>116205</v>
      </c>
      <c r="AV379" s="38">
        <v>0.90238788584740826</v>
      </c>
      <c r="AW379" s="38">
        <v>1.7705299941758882E-3</v>
      </c>
      <c r="AX379" s="38">
        <v>0.26029120559114732</v>
      </c>
      <c r="AY379" s="38">
        <v>0.62356047369442824</v>
      </c>
      <c r="AZ379" s="38">
        <v>1.6765676567656766E-2</v>
      </c>
      <c r="BA379" s="38">
        <v>8.223645894001165E-2</v>
      </c>
      <c r="BB379" s="38">
        <v>1.5375655212580082E-2</v>
      </c>
      <c r="BC379" s="31">
        <v>8318.8649999999998</v>
      </c>
      <c r="BD379" s="50">
        <v>2.2022235004414665</v>
      </c>
      <c r="BE379" s="50">
        <v>2.2400000000000002</v>
      </c>
      <c r="BF379" s="50">
        <v>3.7776499558533683E-2</v>
      </c>
      <c r="BG379" s="8"/>
      <c r="BH379" s="58">
        <v>2028</v>
      </c>
      <c r="BI379" s="58">
        <v>1967</v>
      </c>
      <c r="BJ379" s="58">
        <v>2089</v>
      </c>
      <c r="BK379" s="28">
        <v>0</v>
      </c>
      <c r="BL379" s="28">
        <v>119.25608160448903</v>
      </c>
      <c r="BM379" s="40">
        <v>130</v>
      </c>
      <c r="BN379" s="28">
        <v>83.827521335251504</v>
      </c>
      <c r="BO379" s="28">
        <v>82.699999999999989</v>
      </c>
    </row>
    <row r="380" spans="1:67" x14ac:dyDescent="0.2">
      <c r="A380" s="29">
        <v>379</v>
      </c>
      <c r="B380" s="28">
        <v>82.316040439835319</v>
      </c>
      <c r="C380" s="65">
        <f t="shared" si="23"/>
        <v>0.82316040439835314</v>
      </c>
      <c r="D380" s="64">
        <v>64.400000000000006</v>
      </c>
      <c r="E380" s="27">
        <v>44187</v>
      </c>
      <c r="F380" s="28">
        <v>153512</v>
      </c>
      <c r="G380" s="29">
        <v>512</v>
      </c>
      <c r="H380" s="29">
        <v>74</v>
      </c>
      <c r="I380" s="3">
        <v>18</v>
      </c>
      <c r="J380" s="3">
        <v>23</v>
      </c>
      <c r="K380" s="3">
        <v>22.4</v>
      </c>
      <c r="L380" s="3">
        <f t="shared" si="21"/>
        <v>21.133333333333333</v>
      </c>
      <c r="M380" s="7">
        <f t="shared" si="24"/>
        <v>21.133333333333333</v>
      </c>
      <c r="N380" s="4">
        <v>-0.4</v>
      </c>
      <c r="O380" s="5"/>
      <c r="P380" s="30">
        <v>48885</v>
      </c>
      <c r="Q380" s="48">
        <v>62575</v>
      </c>
      <c r="R380" s="48">
        <v>32102</v>
      </c>
      <c r="S380" s="71">
        <f t="shared" si="22"/>
        <v>18412</v>
      </c>
      <c r="T380" s="31">
        <v>-18412</v>
      </c>
      <c r="U380" s="73">
        <v>-119.93850643597895</v>
      </c>
      <c r="V380" s="62">
        <v>-130</v>
      </c>
      <c r="W380" s="8">
        <v>26</v>
      </c>
      <c r="X380" s="8">
        <v>8</v>
      </c>
      <c r="Y380" s="41">
        <v>34</v>
      </c>
      <c r="Z380" s="42">
        <v>0.2214810568554901</v>
      </c>
      <c r="AA380" s="8">
        <v>80</v>
      </c>
      <c r="AB380" s="32">
        <v>5.2113189848350622E-4</v>
      </c>
      <c r="AC380" s="43">
        <v>18558</v>
      </c>
      <c r="AD380" s="33">
        <v>0.10804296567985329</v>
      </c>
      <c r="AE380" s="8"/>
      <c r="AF380" s="34">
        <v>153432</v>
      </c>
      <c r="AG380" s="35">
        <v>126365</v>
      </c>
      <c r="AH380" s="8">
        <v>250</v>
      </c>
      <c r="AI380" s="8">
        <v>37724</v>
      </c>
      <c r="AJ380" s="8">
        <v>74513</v>
      </c>
      <c r="AK380" s="8">
        <v>2108</v>
      </c>
      <c r="AL380" s="8">
        <v>9940</v>
      </c>
      <c r="AM380" s="8">
        <v>1830</v>
      </c>
      <c r="AN380" s="36">
        <v>0.82316040439835325</v>
      </c>
      <c r="AO380" s="37">
        <v>0.82099999999999995</v>
      </c>
      <c r="AP380" s="44">
        <v>2.1604043983532994E-3</v>
      </c>
      <c r="AQ380" s="45">
        <v>0.83342934576121874</v>
      </c>
      <c r="AR380" s="8">
        <v>64.400000000000006</v>
      </c>
      <c r="AS380" s="50">
        <v>67.8</v>
      </c>
      <c r="AT380" s="50">
        <v>-3.3999999999999915</v>
      </c>
      <c r="AU380" s="28">
        <v>114595</v>
      </c>
      <c r="AV380" s="38">
        <v>0.90685712024690379</v>
      </c>
      <c r="AW380" s="38">
        <v>1.978395916590828E-3</v>
      </c>
      <c r="AX380" s="38">
        <v>0.29853203022988961</v>
      </c>
      <c r="AY380" s="38">
        <v>0.58966485973172955</v>
      </c>
      <c r="AZ380" s="38">
        <v>1.6681834368693863E-2</v>
      </c>
      <c r="BA380" s="38">
        <v>7.8661021643651324E-2</v>
      </c>
      <c r="BB380" s="38">
        <v>1.4481858109444861E-2</v>
      </c>
      <c r="BC380" s="31">
        <v>8137.9060000000009</v>
      </c>
      <c r="BD380" s="50">
        <v>2.2624984854826287</v>
      </c>
      <c r="BE380" s="50">
        <v>2.2400000000000002</v>
      </c>
      <c r="BF380" s="50">
        <v>-2.249848548262845E-2</v>
      </c>
      <c r="BG380" s="8"/>
      <c r="BH380" s="58">
        <v>2031</v>
      </c>
      <c r="BI380" s="58">
        <v>1970</v>
      </c>
      <c r="BJ380" s="58">
        <v>2092</v>
      </c>
      <c r="BK380" s="28">
        <v>0</v>
      </c>
      <c r="BL380" s="28">
        <v>119.93850643597895</v>
      </c>
      <c r="BM380" s="40">
        <v>130</v>
      </c>
      <c r="BN380" s="28">
        <v>82.316040439835319</v>
      </c>
      <c r="BO380" s="28">
        <v>82.1</v>
      </c>
    </row>
    <row r="381" spans="1:67" x14ac:dyDescent="0.2">
      <c r="A381" s="29">
        <v>380</v>
      </c>
      <c r="B381" s="28">
        <v>74.464909536472177</v>
      </c>
      <c r="C381" s="65">
        <f t="shared" si="23"/>
        <v>0.74464909536472179</v>
      </c>
      <c r="D381" s="64">
        <v>64.2</v>
      </c>
      <c r="E381" s="39">
        <v>44188</v>
      </c>
      <c r="F381" s="28">
        <v>153432</v>
      </c>
      <c r="G381" s="29">
        <v>513</v>
      </c>
      <c r="H381" s="29">
        <v>74</v>
      </c>
      <c r="I381" s="3">
        <v>18</v>
      </c>
      <c r="J381" s="3">
        <v>23</v>
      </c>
      <c r="K381" s="3">
        <v>22.4</v>
      </c>
      <c r="L381" s="3">
        <f t="shared" si="21"/>
        <v>21.133333333333333</v>
      </c>
      <c r="M381" s="7">
        <f t="shared" si="24"/>
        <v>21.133333333333333</v>
      </c>
      <c r="N381" s="4">
        <v>-1.6</v>
      </c>
      <c r="O381" s="5"/>
      <c r="P381" s="30">
        <v>62575</v>
      </c>
      <c r="Q381" s="48">
        <v>68225</v>
      </c>
      <c r="R381" s="48">
        <v>24088</v>
      </c>
      <c r="S381" s="71">
        <f t="shared" si="22"/>
        <v>18438</v>
      </c>
      <c r="T381" s="31">
        <v>-18438</v>
      </c>
      <c r="U381" s="73">
        <v>-120.17049898326295</v>
      </c>
      <c r="V381" s="62">
        <v>-130</v>
      </c>
      <c r="W381" s="8"/>
      <c r="X381" s="8"/>
      <c r="Y381" s="41">
        <v>0</v>
      </c>
      <c r="Z381" s="42">
        <v>0</v>
      </c>
      <c r="AA381" s="8">
        <v>109</v>
      </c>
      <c r="AB381" s="32">
        <v>7.1041243026226603E-4</v>
      </c>
      <c r="AC381" s="43">
        <v>18667</v>
      </c>
      <c r="AD381" s="33">
        <v>0.10867755363432596</v>
      </c>
      <c r="AE381" s="8"/>
      <c r="AF381" s="34">
        <v>153323</v>
      </c>
      <c r="AG381" s="35">
        <v>114253</v>
      </c>
      <c r="AH381" s="8">
        <v>420</v>
      </c>
      <c r="AI381" s="8">
        <v>36912</v>
      </c>
      <c r="AJ381" s="8">
        <v>64588</v>
      </c>
      <c r="AK381" s="8">
        <v>3143</v>
      </c>
      <c r="AL381" s="8">
        <v>7810</v>
      </c>
      <c r="AM381" s="8">
        <v>1380</v>
      </c>
      <c r="AN381" s="36">
        <v>0.74464909536472179</v>
      </c>
      <c r="AO381" s="37">
        <v>0.82099999999999995</v>
      </c>
      <c r="AP381" s="44">
        <v>-7.6350904635278161E-2</v>
      </c>
      <c r="AQ381" s="45">
        <v>0.81944670842705902</v>
      </c>
      <c r="AR381" s="8">
        <v>64.2</v>
      </c>
      <c r="AS381" s="50">
        <v>67.8</v>
      </c>
      <c r="AT381" s="50">
        <v>-3.5999999999999943</v>
      </c>
      <c r="AU381" s="28">
        <v>105063</v>
      </c>
      <c r="AV381" s="38">
        <v>0.91956447533106356</v>
      </c>
      <c r="AW381" s="38">
        <v>3.6760522699622769E-3</v>
      </c>
      <c r="AX381" s="38">
        <v>0.32307247949725609</v>
      </c>
      <c r="AY381" s="38">
        <v>0.56530681907696079</v>
      </c>
      <c r="AZ381" s="38">
        <v>2.7509124486884369E-2</v>
      </c>
      <c r="BA381" s="38">
        <v>6.8357067210489009E-2</v>
      </c>
      <c r="BB381" s="38">
        <v>1.207845745844748E-2</v>
      </c>
      <c r="BC381" s="31">
        <v>7335.0426000000007</v>
      </c>
      <c r="BD381" s="50">
        <v>2.5136868325754507</v>
      </c>
      <c r="BE381" s="50">
        <v>2.2400000000000002</v>
      </c>
      <c r="BF381" s="50">
        <v>-0.27368683257545046</v>
      </c>
      <c r="BG381" s="8"/>
      <c r="BH381" s="58">
        <v>2031</v>
      </c>
      <c r="BI381" s="58">
        <v>1970</v>
      </c>
      <c r="BJ381" s="58">
        <v>2092</v>
      </c>
      <c r="BK381" s="28">
        <v>0</v>
      </c>
      <c r="BL381" s="28">
        <v>120.17049898326295</v>
      </c>
      <c r="BM381" s="40">
        <v>130</v>
      </c>
      <c r="BN381" s="28">
        <v>74.464909536472177</v>
      </c>
      <c r="BO381" s="28">
        <v>82.1</v>
      </c>
    </row>
    <row r="382" spans="1:67" x14ac:dyDescent="0.2">
      <c r="A382" s="29">
        <v>381</v>
      </c>
      <c r="B382" s="28">
        <v>89.933669442940726</v>
      </c>
      <c r="C382" s="65">
        <f t="shared" si="23"/>
        <v>0.89933669442940722</v>
      </c>
      <c r="D382" s="64">
        <v>64.099999999999994</v>
      </c>
      <c r="E382" s="27">
        <v>44189</v>
      </c>
      <c r="F382" s="28">
        <v>153323</v>
      </c>
      <c r="G382" s="29">
        <v>514</v>
      </c>
      <c r="H382" s="29">
        <v>74</v>
      </c>
      <c r="I382" s="3">
        <v>18</v>
      </c>
      <c r="J382" s="3">
        <v>22.8</v>
      </c>
      <c r="K382" s="3">
        <v>22.4</v>
      </c>
      <c r="L382" s="3">
        <f t="shared" si="21"/>
        <v>21.066666666666666</v>
      </c>
      <c r="M382" s="7">
        <f t="shared" si="24"/>
        <v>21.066666666666666</v>
      </c>
      <c r="N382" s="4">
        <v>-3</v>
      </c>
      <c r="O382" s="5"/>
      <c r="P382" s="30">
        <v>68225</v>
      </c>
      <c r="Q382" s="48">
        <v>74465</v>
      </c>
      <c r="R382" s="48">
        <v>24580</v>
      </c>
      <c r="S382" s="71">
        <f t="shared" si="22"/>
        <v>18340</v>
      </c>
      <c r="T382" s="31">
        <v>-18340</v>
      </c>
      <c r="U382" s="73">
        <v>-119.61675678143527</v>
      </c>
      <c r="V382" s="62">
        <v>-130</v>
      </c>
      <c r="W382" s="8"/>
      <c r="X382" s="8"/>
      <c r="Y382" s="41">
        <v>0</v>
      </c>
      <c r="Z382" s="42">
        <v>0</v>
      </c>
      <c r="AA382" s="8">
        <v>72</v>
      </c>
      <c r="AB382" s="32">
        <v>4.6959686413649616E-4</v>
      </c>
      <c r="AC382" s="43">
        <v>18739</v>
      </c>
      <c r="AD382" s="33">
        <v>0.1090967309987483</v>
      </c>
      <c r="AE382" s="8"/>
      <c r="AF382" s="34">
        <v>153251</v>
      </c>
      <c r="AG382" s="35">
        <v>137889</v>
      </c>
      <c r="AH382" s="8">
        <v>161</v>
      </c>
      <c r="AI382" s="8">
        <v>39537</v>
      </c>
      <c r="AJ382" s="8">
        <v>75568</v>
      </c>
      <c r="AK382" s="8">
        <v>3493</v>
      </c>
      <c r="AL382" s="8">
        <v>16850</v>
      </c>
      <c r="AM382" s="8">
        <v>2280</v>
      </c>
      <c r="AN382" s="36">
        <v>0.89933669442940722</v>
      </c>
      <c r="AO382" s="37">
        <v>0.82099999999999995</v>
      </c>
      <c r="AP382" s="44">
        <v>7.8336694429407272E-2</v>
      </c>
      <c r="AQ382" s="45">
        <v>0.82798625090000189</v>
      </c>
      <c r="AR382" s="8">
        <v>64.099999999999994</v>
      </c>
      <c r="AS382" s="50">
        <v>67.8</v>
      </c>
      <c r="AT382" s="50">
        <v>-3.7000000000000028</v>
      </c>
      <c r="AU382" s="28">
        <v>118759</v>
      </c>
      <c r="AV382" s="38">
        <v>0.86126522057597055</v>
      </c>
      <c r="AW382" s="38">
        <v>1.1676058278760452E-3</v>
      </c>
      <c r="AX382" s="38">
        <v>0.28673063115984598</v>
      </c>
      <c r="AY382" s="38">
        <v>0.54803501367041607</v>
      </c>
      <c r="AZ382" s="38">
        <v>2.5331969917832459E-2</v>
      </c>
      <c r="BA382" s="38">
        <v>0.12219974037087802</v>
      </c>
      <c r="BB382" s="38">
        <v>1.6535039053151446E-2</v>
      </c>
      <c r="BC382" s="31">
        <v>8838.6848999999984</v>
      </c>
      <c r="BD382" s="50">
        <v>2.0749693203793251</v>
      </c>
      <c r="BE382" s="50">
        <v>2.2400000000000002</v>
      </c>
      <c r="BF382" s="50">
        <v>0.16503067962067508</v>
      </c>
      <c r="BG382" s="8"/>
      <c r="BH382" s="58">
        <v>2031</v>
      </c>
      <c r="BI382" s="58">
        <v>1970</v>
      </c>
      <c r="BJ382" s="58">
        <v>2092</v>
      </c>
      <c r="BK382" s="28">
        <v>0</v>
      </c>
      <c r="BL382" s="28">
        <v>119.61675678143527</v>
      </c>
      <c r="BM382" s="40">
        <v>130</v>
      </c>
      <c r="BN382" s="28">
        <v>89.933669442940726</v>
      </c>
      <c r="BO382" s="28">
        <v>82.1</v>
      </c>
    </row>
    <row r="383" spans="1:67" x14ac:dyDescent="0.2">
      <c r="A383" s="29">
        <v>382</v>
      </c>
      <c r="B383" s="28">
        <v>82.967158452473385</v>
      </c>
      <c r="C383" s="65">
        <f t="shared" si="23"/>
        <v>0.82967158452473388</v>
      </c>
      <c r="D383" s="64">
        <v>63.9</v>
      </c>
      <c r="E383" s="39">
        <v>44190</v>
      </c>
      <c r="F383" s="28">
        <v>153251</v>
      </c>
      <c r="G383" s="29">
        <v>515</v>
      </c>
      <c r="H383" s="29">
        <v>74</v>
      </c>
      <c r="I383" s="3">
        <v>17</v>
      </c>
      <c r="J383" s="3">
        <v>22.8</v>
      </c>
      <c r="K383" s="3">
        <v>22.4</v>
      </c>
      <c r="L383" s="3">
        <f t="shared" si="21"/>
        <v>20.733333333333331</v>
      </c>
      <c r="M383" s="7">
        <f t="shared" si="24"/>
        <v>20.733333333333331</v>
      </c>
      <c r="N383" s="4">
        <v>-4</v>
      </c>
      <c r="O383" s="5"/>
      <c r="P383" s="30">
        <v>74465</v>
      </c>
      <c r="Q383" s="48">
        <v>56315</v>
      </c>
      <c r="R383" s="48"/>
      <c r="S383" s="71">
        <f t="shared" si="22"/>
        <v>18150</v>
      </c>
      <c r="T383" s="31">
        <v>-18150</v>
      </c>
      <c r="U383" s="73">
        <v>-118.43315867433165</v>
      </c>
      <c r="V383" s="62">
        <v>-130</v>
      </c>
      <c r="W383" s="8"/>
      <c r="X383" s="8"/>
      <c r="Y383" s="41">
        <v>0</v>
      </c>
      <c r="Z383" s="42">
        <v>0</v>
      </c>
      <c r="AA383" s="8">
        <v>91</v>
      </c>
      <c r="AB383" s="32">
        <v>5.9379710409720001E-4</v>
      </c>
      <c r="AC383" s="43">
        <v>18830</v>
      </c>
      <c r="AD383" s="33">
        <v>0.10962652461211539</v>
      </c>
      <c r="AE383" s="8"/>
      <c r="AF383" s="34">
        <v>153160</v>
      </c>
      <c r="AG383" s="35">
        <v>127148</v>
      </c>
      <c r="AH383" s="8">
        <v>429</v>
      </c>
      <c r="AI383" s="8">
        <v>40358</v>
      </c>
      <c r="AJ383" s="8">
        <v>69336</v>
      </c>
      <c r="AK383" s="8">
        <v>3255</v>
      </c>
      <c r="AL383" s="8">
        <v>12720</v>
      </c>
      <c r="AM383" s="8">
        <v>1050</v>
      </c>
      <c r="AN383" s="36">
        <v>0.82967158452473388</v>
      </c>
      <c r="AO383" s="37">
        <v>0.82099999999999995</v>
      </c>
      <c r="AP383" s="44">
        <v>8.6715845247339329E-3</v>
      </c>
      <c r="AQ383" s="45">
        <v>0.82736195716442995</v>
      </c>
      <c r="AR383" s="8">
        <v>63.9</v>
      </c>
      <c r="AS383" s="50">
        <v>67.8</v>
      </c>
      <c r="AT383" s="50">
        <v>-3.8999999999999986</v>
      </c>
      <c r="AU383" s="28">
        <v>113378</v>
      </c>
      <c r="AV383" s="38">
        <v>0.89170100984679268</v>
      </c>
      <c r="AW383" s="38">
        <v>3.3740208261238873E-3</v>
      </c>
      <c r="AX383" s="38">
        <v>0.31740963286878282</v>
      </c>
      <c r="AY383" s="38">
        <v>0.54531726806556136</v>
      </c>
      <c r="AZ383" s="38">
        <v>2.5600088086324597E-2</v>
      </c>
      <c r="BA383" s="38">
        <v>0.10004089722213484</v>
      </c>
      <c r="BB383" s="38">
        <v>8.2580929310724516E-3</v>
      </c>
      <c r="BC383" s="31">
        <v>8124.7572</v>
      </c>
      <c r="BD383" s="50">
        <v>2.2339129100374842</v>
      </c>
      <c r="BE383" s="50">
        <v>2.2400000000000002</v>
      </c>
      <c r="BF383" s="50">
        <v>6.0870899625160568E-3</v>
      </c>
      <c r="BG383" s="8"/>
      <c r="BH383" s="58">
        <v>2031</v>
      </c>
      <c r="BI383" s="58">
        <v>1970</v>
      </c>
      <c r="BJ383" s="58">
        <v>2092</v>
      </c>
      <c r="BK383" s="28">
        <v>0</v>
      </c>
      <c r="BL383" s="28">
        <v>118.43315867433165</v>
      </c>
      <c r="BM383" s="40">
        <v>130</v>
      </c>
      <c r="BN383" s="28">
        <v>82.967158452473385</v>
      </c>
      <c r="BO383" s="28">
        <v>82.1</v>
      </c>
    </row>
    <row r="384" spans="1:67" x14ac:dyDescent="0.2">
      <c r="A384" s="29">
        <v>383</v>
      </c>
      <c r="B384" s="28">
        <v>82.107599895534079</v>
      </c>
      <c r="C384" s="65">
        <f t="shared" si="23"/>
        <v>0.82107599895534078</v>
      </c>
      <c r="D384" s="64">
        <v>64.3</v>
      </c>
      <c r="E384" s="27">
        <v>44191</v>
      </c>
      <c r="F384" s="28">
        <v>153160</v>
      </c>
      <c r="G384" s="29">
        <v>516</v>
      </c>
      <c r="H384" s="29">
        <v>74</v>
      </c>
      <c r="I384" s="3">
        <v>17</v>
      </c>
      <c r="J384" s="3">
        <v>22.6</v>
      </c>
      <c r="K384" s="3">
        <v>22</v>
      </c>
      <c r="L384" s="3">
        <f t="shared" si="21"/>
        <v>20.533333333333335</v>
      </c>
      <c r="M384" s="7">
        <f t="shared" si="24"/>
        <v>20.533333333333335</v>
      </c>
      <c r="N384" s="4">
        <v>-5.0999999999999996</v>
      </c>
      <c r="O384" s="5"/>
      <c r="P384" s="30">
        <v>56315</v>
      </c>
      <c r="Q384" s="48">
        <v>37860</v>
      </c>
      <c r="R384" s="48"/>
      <c r="S384" s="71">
        <f t="shared" si="22"/>
        <v>18455</v>
      </c>
      <c r="T384" s="31">
        <v>-18455</v>
      </c>
      <c r="U384" s="73">
        <v>-120.49490728649778</v>
      </c>
      <c r="V384" s="62">
        <v>-130</v>
      </c>
      <c r="W384" s="8"/>
      <c r="X384" s="8"/>
      <c r="Y384" s="41">
        <v>0</v>
      </c>
      <c r="Z384" s="42">
        <v>0</v>
      </c>
      <c r="AA384" s="8">
        <v>70</v>
      </c>
      <c r="AB384" s="32">
        <v>4.5703839122486289E-4</v>
      </c>
      <c r="AC384" s="43">
        <v>18900</v>
      </c>
      <c r="AD384" s="33">
        <v>0.11003405816085932</v>
      </c>
      <c r="AE384" s="8"/>
      <c r="AF384" s="34">
        <v>153090</v>
      </c>
      <c r="AG384" s="35">
        <v>125756</v>
      </c>
      <c r="AH384" s="8">
        <v>206</v>
      </c>
      <c r="AI384" s="8">
        <v>32969</v>
      </c>
      <c r="AJ384" s="8">
        <v>76553</v>
      </c>
      <c r="AK384" s="8">
        <v>2198</v>
      </c>
      <c r="AL384" s="8">
        <v>12330</v>
      </c>
      <c r="AM384" s="8">
        <v>1500</v>
      </c>
      <c r="AN384" s="36">
        <v>0.82107599895534078</v>
      </c>
      <c r="AO384" s="37">
        <v>0.82099999999999995</v>
      </c>
      <c r="AP384" s="44">
        <v>7.5998955340828012E-5</v>
      </c>
      <c r="AQ384" s="45">
        <v>0.82509413897287653</v>
      </c>
      <c r="AR384" s="8">
        <v>64.3</v>
      </c>
      <c r="AS384" s="50">
        <v>67.8</v>
      </c>
      <c r="AT384" s="50">
        <v>-3.5</v>
      </c>
      <c r="AU384" s="28">
        <v>111926</v>
      </c>
      <c r="AV384" s="38">
        <v>0.89002512802570055</v>
      </c>
      <c r="AW384" s="38">
        <v>1.6380928146569548E-3</v>
      </c>
      <c r="AX384" s="38">
        <v>0.26216641750691816</v>
      </c>
      <c r="AY384" s="38">
        <v>0.60874232640987314</v>
      </c>
      <c r="AZ384" s="38">
        <v>1.7478291294252362E-2</v>
      </c>
      <c r="BA384" s="38">
        <v>9.8047011673399284E-2</v>
      </c>
      <c r="BB384" s="38">
        <v>1.1927860300900156E-2</v>
      </c>
      <c r="BC384" s="31">
        <v>8086.1107999999995</v>
      </c>
      <c r="BD384" s="50">
        <v>2.2823085728679358</v>
      </c>
      <c r="BE384" s="50">
        <v>2.2400000000000002</v>
      </c>
      <c r="BF384" s="50">
        <v>-4.2308572867935546E-2</v>
      </c>
      <c r="BG384" s="8"/>
      <c r="BH384" s="58">
        <v>2031</v>
      </c>
      <c r="BI384" s="58">
        <v>1970</v>
      </c>
      <c r="BJ384" s="58">
        <v>2092</v>
      </c>
      <c r="BK384" s="28">
        <v>0</v>
      </c>
      <c r="BL384" s="28">
        <v>120.49490728649778</v>
      </c>
      <c r="BM384" s="40">
        <v>130</v>
      </c>
      <c r="BN384" s="28">
        <v>82.107599895534079</v>
      </c>
      <c r="BO384" s="28">
        <v>82.1</v>
      </c>
    </row>
    <row r="385" spans="1:67" x14ac:dyDescent="0.2">
      <c r="A385" s="29">
        <v>384</v>
      </c>
      <c r="B385" s="28">
        <v>83.692599124697892</v>
      </c>
      <c r="C385" s="65">
        <f t="shared" si="23"/>
        <v>0.83692599124697897</v>
      </c>
      <c r="D385" s="64">
        <v>64.5</v>
      </c>
      <c r="E385" s="39">
        <v>44192</v>
      </c>
      <c r="F385" s="28">
        <v>153090</v>
      </c>
      <c r="G385" s="29">
        <v>517</v>
      </c>
      <c r="H385" s="29">
        <v>74</v>
      </c>
      <c r="I385" s="3">
        <v>17</v>
      </c>
      <c r="J385" s="3">
        <v>22.3</v>
      </c>
      <c r="K385" s="3">
        <v>21.5</v>
      </c>
      <c r="L385" s="3">
        <f t="shared" si="21"/>
        <v>20.266666666666666</v>
      </c>
      <c r="M385" s="7">
        <f t="shared" si="24"/>
        <v>20.266666666666666</v>
      </c>
      <c r="N385" s="4">
        <v>-7.1</v>
      </c>
      <c r="O385" s="5"/>
      <c r="P385" s="30">
        <v>37860</v>
      </c>
      <c r="Q385" s="48">
        <v>35455</v>
      </c>
      <c r="R385" s="48">
        <v>16064</v>
      </c>
      <c r="S385" s="71">
        <f t="shared" si="22"/>
        <v>18469</v>
      </c>
      <c r="T385" s="31">
        <v>-18469</v>
      </c>
      <c r="U385" s="73">
        <v>-120.64145274021817</v>
      </c>
      <c r="V385" s="62">
        <v>-130</v>
      </c>
      <c r="W385" s="8"/>
      <c r="X385" s="8"/>
      <c r="Y385" s="41">
        <v>0</v>
      </c>
      <c r="Z385" s="42">
        <v>0</v>
      </c>
      <c r="AA385" s="8">
        <v>119</v>
      </c>
      <c r="AB385" s="32">
        <v>7.773205304069502E-4</v>
      </c>
      <c r="AC385" s="43">
        <v>19019</v>
      </c>
      <c r="AD385" s="33">
        <v>0.11072686519372399</v>
      </c>
      <c r="AE385" s="8"/>
      <c r="AF385" s="34">
        <v>152971</v>
      </c>
      <c r="AG385" s="35">
        <v>128125</v>
      </c>
      <c r="AH385" s="8">
        <v>237</v>
      </c>
      <c r="AI385" s="8">
        <v>85373</v>
      </c>
      <c r="AJ385" s="8">
        <v>26417</v>
      </c>
      <c r="AK385" s="8">
        <v>2118</v>
      </c>
      <c r="AL385" s="8">
        <v>12330</v>
      </c>
      <c r="AM385" s="8">
        <v>1650</v>
      </c>
      <c r="AN385" s="36">
        <v>0.83692599124697886</v>
      </c>
      <c r="AO385" s="37">
        <v>0.82099999999999995</v>
      </c>
      <c r="AP385" s="44">
        <v>1.592599124697891E-2</v>
      </c>
      <c r="AQ385" s="45">
        <v>0.82758499746743586</v>
      </c>
      <c r="AR385" s="8">
        <v>64.5</v>
      </c>
      <c r="AS385" s="50">
        <v>67.8</v>
      </c>
      <c r="AT385" s="50">
        <v>-3.2999999999999972</v>
      </c>
      <c r="AU385" s="28">
        <v>114145</v>
      </c>
      <c r="AV385" s="38">
        <v>0.89088780487804875</v>
      </c>
      <c r="AW385" s="38">
        <v>1.8497560975609757E-3</v>
      </c>
      <c r="AX385" s="38">
        <v>0.66632585365853658</v>
      </c>
      <c r="AY385" s="38">
        <v>0.20618146341463414</v>
      </c>
      <c r="AZ385" s="38">
        <v>1.6530731707317073E-2</v>
      </c>
      <c r="BA385" s="38">
        <v>9.623414634146342E-2</v>
      </c>
      <c r="BB385" s="38">
        <v>1.2878048780487804E-2</v>
      </c>
      <c r="BC385" s="31">
        <v>8264.0625</v>
      </c>
      <c r="BD385" s="50">
        <v>2.2348572508980902</v>
      </c>
      <c r="BE385" s="50">
        <v>2.2400000000000002</v>
      </c>
      <c r="BF385" s="50">
        <v>5.142749101910038E-3</v>
      </c>
      <c r="BG385" s="8"/>
      <c r="BH385" s="58">
        <v>2031</v>
      </c>
      <c r="BI385" s="58">
        <v>1970</v>
      </c>
      <c r="BJ385" s="58">
        <v>2092</v>
      </c>
      <c r="BK385" s="28">
        <v>0</v>
      </c>
      <c r="BL385" s="28">
        <v>120.64145274021817</v>
      </c>
      <c r="BM385" s="40">
        <v>130</v>
      </c>
      <c r="BN385" s="28">
        <v>83.692599124697892</v>
      </c>
      <c r="BO385" s="28">
        <v>82.1</v>
      </c>
    </row>
    <row r="386" spans="1:67" x14ac:dyDescent="0.2">
      <c r="A386" s="29">
        <v>385</v>
      </c>
      <c r="B386" s="28">
        <v>82.458112975662061</v>
      </c>
      <c r="C386" s="65">
        <f t="shared" si="23"/>
        <v>0.82458112975662057</v>
      </c>
      <c r="D386" s="64">
        <v>64.5</v>
      </c>
      <c r="E386" s="27">
        <v>44193</v>
      </c>
      <c r="F386" s="28">
        <v>152971</v>
      </c>
      <c r="G386" s="29">
        <v>518</v>
      </c>
      <c r="H386" s="29">
        <v>74</v>
      </c>
      <c r="I386" s="3"/>
      <c r="J386" s="3"/>
      <c r="K386" s="3"/>
      <c r="L386" s="3" t="str">
        <f t="shared" si="21"/>
        <v/>
      </c>
      <c r="M386" s="7">
        <f t="shared" si="24"/>
        <v>20.266666666666666</v>
      </c>
      <c r="N386" s="7"/>
      <c r="O386" s="5"/>
      <c r="P386" s="30">
        <v>35455</v>
      </c>
      <c r="Q386" s="48">
        <v>57495</v>
      </c>
      <c r="R386" s="48">
        <v>40153</v>
      </c>
      <c r="S386" s="71">
        <f t="shared" si="22"/>
        <v>18113</v>
      </c>
      <c r="T386" s="31">
        <v>-18113</v>
      </c>
      <c r="U386" s="73">
        <v>-118.4080642736205</v>
      </c>
      <c r="V386" s="62">
        <v>-130</v>
      </c>
      <c r="W386" s="8"/>
      <c r="X386" s="8"/>
      <c r="Y386" s="41">
        <v>0</v>
      </c>
      <c r="Z386" s="42">
        <v>0</v>
      </c>
      <c r="AA386" s="8">
        <v>106</v>
      </c>
      <c r="AB386" s="32">
        <v>6.92941799426035E-4</v>
      </c>
      <c r="AC386" s="43">
        <v>19125</v>
      </c>
      <c r="AD386" s="33">
        <v>0.11134398742467906</v>
      </c>
      <c r="AE386" s="8"/>
      <c r="AF386" s="34">
        <v>152865</v>
      </c>
      <c r="AG386" s="35">
        <v>126137</v>
      </c>
      <c r="AH386" s="8">
        <v>265</v>
      </c>
      <c r="AI386" s="8">
        <v>44474</v>
      </c>
      <c r="AJ386" s="8">
        <v>66195</v>
      </c>
      <c r="AK386" s="8">
        <v>2123</v>
      </c>
      <c r="AL386" s="8">
        <v>10860</v>
      </c>
      <c r="AM386" s="8">
        <v>2220</v>
      </c>
      <c r="AN386" s="36">
        <v>0.82458112975662057</v>
      </c>
      <c r="AO386" s="37">
        <v>0.82099999999999995</v>
      </c>
      <c r="AP386" s="44">
        <v>3.5811297566206157E-3</v>
      </c>
      <c r="AQ386" s="45">
        <v>0.8256286998108795</v>
      </c>
      <c r="AR386" s="8">
        <v>64.5</v>
      </c>
      <c r="AS386" s="50">
        <v>67.8</v>
      </c>
      <c r="AT386" s="50">
        <v>-3.2999999999999972</v>
      </c>
      <c r="AU386" s="28">
        <v>113057</v>
      </c>
      <c r="AV386" s="38">
        <v>0.89630322585759925</v>
      </c>
      <c r="AW386" s="38">
        <v>2.1008903018146937E-3</v>
      </c>
      <c r="AX386" s="38">
        <v>0.35258488786002523</v>
      </c>
      <c r="AY386" s="38">
        <v>0.52478654161744764</v>
      </c>
      <c r="AZ386" s="38">
        <v>1.6830906078311676E-2</v>
      </c>
      <c r="BA386" s="38">
        <v>8.6096862934745555E-2</v>
      </c>
      <c r="BB386" s="38">
        <v>1.759991120765517E-2</v>
      </c>
      <c r="BC386" s="31">
        <v>8135.8365000000003</v>
      </c>
      <c r="BD386" s="50">
        <v>2.226323009318095</v>
      </c>
      <c r="BE386" s="50">
        <v>2.2400000000000002</v>
      </c>
      <c r="BF386" s="50">
        <v>1.3676990681905199E-2</v>
      </c>
      <c r="BG386" s="8"/>
      <c r="BH386" s="58">
        <v>2031</v>
      </c>
      <c r="BI386" s="58">
        <v>1970</v>
      </c>
      <c r="BJ386" s="58">
        <v>2092</v>
      </c>
      <c r="BK386" s="28">
        <v>0</v>
      </c>
      <c r="BL386" s="28">
        <v>118.4080642736205</v>
      </c>
      <c r="BM386" s="40">
        <v>130</v>
      </c>
      <c r="BN386" s="28">
        <v>82.458112975662061</v>
      </c>
      <c r="BO386" s="28">
        <v>82.1</v>
      </c>
    </row>
    <row r="387" spans="1:67" x14ac:dyDescent="0.2">
      <c r="A387" s="29">
        <v>386</v>
      </c>
      <c r="B387" s="28">
        <v>80.736597651522587</v>
      </c>
      <c r="C387" s="65">
        <f t="shared" si="23"/>
        <v>0.8073659765152259</v>
      </c>
      <c r="D387" s="64">
        <v>64.2</v>
      </c>
      <c r="E387" s="39">
        <v>44194</v>
      </c>
      <c r="F387" s="28">
        <v>152865</v>
      </c>
      <c r="G387" s="29">
        <v>519</v>
      </c>
      <c r="H387" s="29">
        <v>75</v>
      </c>
      <c r="I387" s="3"/>
      <c r="J387" s="3"/>
      <c r="K387" s="3"/>
      <c r="L387" s="3" t="str">
        <f t="shared" ref="L387:L429" si="25">IF(COUNTA(I387:K387),AVERAGE(I387:K387),"")</f>
        <v/>
      </c>
      <c r="M387" s="7">
        <f t="shared" si="24"/>
        <v>20.266666666666666</v>
      </c>
      <c r="N387" s="7"/>
      <c r="O387" s="5"/>
      <c r="P387" s="30">
        <v>57495</v>
      </c>
      <c r="Q387" s="48">
        <v>70655</v>
      </c>
      <c r="R387" s="48">
        <v>32099</v>
      </c>
      <c r="S387" s="71">
        <f t="shared" ref="S387:S429" si="26">T387*(-1)</f>
        <v>18939</v>
      </c>
      <c r="T387" s="31">
        <v>-18939</v>
      </c>
      <c r="U387" s="73">
        <v>-123.89363163575703</v>
      </c>
      <c r="V387" s="62">
        <v>-130</v>
      </c>
      <c r="W387" s="8"/>
      <c r="X387" s="8"/>
      <c r="Y387" s="41">
        <v>0</v>
      </c>
      <c r="Z387" s="42">
        <v>0</v>
      </c>
      <c r="AA387" s="8">
        <v>87</v>
      </c>
      <c r="AB387" s="32">
        <v>5.6912962417819647E-4</v>
      </c>
      <c r="AC387" s="43">
        <v>19212</v>
      </c>
      <c r="AD387" s="33">
        <v>0.11185049340668937</v>
      </c>
      <c r="AE387" s="8"/>
      <c r="AF387" s="34">
        <v>152778</v>
      </c>
      <c r="AG387" s="35">
        <v>123418</v>
      </c>
      <c r="AH387" s="8">
        <v>489</v>
      </c>
      <c r="AI387" s="8">
        <v>29614</v>
      </c>
      <c r="AJ387" s="8">
        <v>77039</v>
      </c>
      <c r="AK387" s="8">
        <v>1916</v>
      </c>
      <c r="AL387" s="8">
        <v>13310</v>
      </c>
      <c r="AM387" s="8">
        <v>1050</v>
      </c>
      <c r="AN387" s="36">
        <v>0.8073659765152259</v>
      </c>
      <c r="AO387" s="37">
        <v>0.81499999999999995</v>
      </c>
      <c r="AP387" s="44">
        <v>-7.634023484774044E-3</v>
      </c>
      <c r="AQ387" s="45">
        <v>0.82337235297043265</v>
      </c>
      <c r="AR387" s="8">
        <v>64.2</v>
      </c>
      <c r="AS387" s="50">
        <v>67.8</v>
      </c>
      <c r="AT387" s="50">
        <v>-3.5999999999999943</v>
      </c>
      <c r="AU387" s="28">
        <v>109058</v>
      </c>
      <c r="AV387" s="38">
        <v>0.88364744202628465</v>
      </c>
      <c r="AW387" s="38">
        <v>3.9621449059294434E-3</v>
      </c>
      <c r="AX387" s="38">
        <v>0.23994879191041826</v>
      </c>
      <c r="AY387" s="38">
        <v>0.62421202741901505</v>
      </c>
      <c r="AZ387" s="38">
        <v>1.5524477790921908E-2</v>
      </c>
      <c r="BA387" s="38">
        <v>0.1078448848628239</v>
      </c>
      <c r="BB387" s="38">
        <v>8.5076731108914422E-3</v>
      </c>
      <c r="BC387" s="31">
        <v>7923.4356000000007</v>
      </c>
      <c r="BD387" s="50">
        <v>2.3902510168695001</v>
      </c>
      <c r="BE387" s="50">
        <v>2.2400000000000002</v>
      </c>
      <c r="BF387" s="50">
        <v>-0.15025101686949993</v>
      </c>
      <c r="BG387" s="8"/>
      <c r="BH387" s="58">
        <v>2033</v>
      </c>
      <c r="BI387" s="58">
        <v>1972</v>
      </c>
      <c r="BJ387" s="58">
        <v>2094</v>
      </c>
      <c r="BK387" s="28">
        <v>0</v>
      </c>
      <c r="BL387" s="28">
        <v>123.89363163575703</v>
      </c>
      <c r="BM387" s="40">
        <v>130</v>
      </c>
      <c r="BN387" s="28">
        <v>80.736597651522587</v>
      </c>
      <c r="BO387" s="28">
        <v>81.5</v>
      </c>
    </row>
    <row r="388" spans="1:67" x14ac:dyDescent="0.2">
      <c r="A388" s="29">
        <v>387</v>
      </c>
      <c r="B388" s="28">
        <v>80.35777402505596</v>
      </c>
      <c r="C388" s="65">
        <f t="shared" ref="C388:C429" si="27">B388/100</f>
        <v>0.80357774025055961</v>
      </c>
      <c r="D388" s="64">
        <v>64.5</v>
      </c>
      <c r="E388" s="27">
        <v>44195</v>
      </c>
      <c r="F388" s="28">
        <v>152778</v>
      </c>
      <c r="G388" s="29">
        <v>520</v>
      </c>
      <c r="H388" s="29">
        <v>75</v>
      </c>
      <c r="I388" s="3"/>
      <c r="J388" s="3"/>
      <c r="K388" s="3"/>
      <c r="L388" s="3" t="str">
        <f t="shared" si="25"/>
        <v/>
      </c>
      <c r="M388" s="7">
        <f t="shared" si="24"/>
        <v>20.266666666666666</v>
      </c>
      <c r="N388" s="7"/>
      <c r="O388" s="5"/>
      <c r="P388" s="30">
        <v>70655</v>
      </c>
      <c r="Q388" s="48">
        <v>68465</v>
      </c>
      <c r="R388" s="48">
        <v>16049</v>
      </c>
      <c r="S388" s="71">
        <f t="shared" si="26"/>
        <v>18239</v>
      </c>
      <c r="T388" s="31">
        <v>-18239</v>
      </c>
      <c r="U388" s="73">
        <v>-119.38237180745918</v>
      </c>
      <c r="V388" s="62">
        <v>-130</v>
      </c>
      <c r="W388" s="8"/>
      <c r="X388" s="8"/>
      <c r="Y388" s="41">
        <v>0</v>
      </c>
      <c r="Z388" s="42">
        <v>0</v>
      </c>
      <c r="AA388" s="8">
        <v>75</v>
      </c>
      <c r="AB388" s="32">
        <v>4.9090837686054274E-4</v>
      </c>
      <c r="AC388" s="43">
        <v>19287</v>
      </c>
      <c r="AD388" s="33">
        <v>0.11228713649462929</v>
      </c>
      <c r="AE388" s="8"/>
      <c r="AF388" s="34">
        <v>152703</v>
      </c>
      <c r="AG388" s="35">
        <v>122769</v>
      </c>
      <c r="AH388" s="8">
        <v>184</v>
      </c>
      <c r="AI388" s="8">
        <v>60814</v>
      </c>
      <c r="AJ388" s="8">
        <v>43815</v>
      </c>
      <c r="AK388" s="8">
        <v>3556</v>
      </c>
      <c r="AL388" s="8">
        <v>12570</v>
      </c>
      <c r="AM388" s="8">
        <v>1830</v>
      </c>
      <c r="AN388" s="36">
        <v>0.80357774025055961</v>
      </c>
      <c r="AO388" s="37">
        <v>0.81499999999999995</v>
      </c>
      <c r="AP388" s="44">
        <v>-1.1422259749440333E-2</v>
      </c>
      <c r="AQ388" s="45">
        <v>0.83179073081126664</v>
      </c>
      <c r="AR388" s="8">
        <v>64.5</v>
      </c>
      <c r="AS388" s="50">
        <v>67.8</v>
      </c>
      <c r="AT388" s="50">
        <v>-3.2999999999999972</v>
      </c>
      <c r="AU388" s="28">
        <v>108369</v>
      </c>
      <c r="AV388" s="38">
        <v>0.88270654644087676</v>
      </c>
      <c r="AW388" s="38">
        <v>1.4987496843665747E-3</v>
      </c>
      <c r="AX388" s="38">
        <v>0.49535306144059166</v>
      </c>
      <c r="AY388" s="38">
        <v>0.3568897685897906</v>
      </c>
      <c r="AZ388" s="38">
        <v>2.896496672612793E-2</v>
      </c>
      <c r="BA388" s="38">
        <v>0.10238741050265132</v>
      </c>
      <c r="BB388" s="38">
        <v>1.4906043056471911E-2</v>
      </c>
      <c r="BC388" s="31">
        <v>7918.6004999999996</v>
      </c>
      <c r="BD388" s="50">
        <v>2.3033110459354531</v>
      </c>
      <c r="BE388" s="50">
        <v>2.2400000000000002</v>
      </c>
      <c r="BF388" s="50">
        <v>-6.3311045935452892E-2</v>
      </c>
      <c r="BG388" s="8"/>
      <c r="BH388" s="58">
        <v>2033</v>
      </c>
      <c r="BI388" s="58">
        <v>1972</v>
      </c>
      <c r="BJ388" s="58">
        <v>2094</v>
      </c>
      <c r="BK388" s="28">
        <v>0</v>
      </c>
      <c r="BL388" s="28">
        <v>119.38237180745918</v>
      </c>
      <c r="BM388" s="40">
        <v>130</v>
      </c>
      <c r="BN388" s="28">
        <v>80.35777402505596</v>
      </c>
      <c r="BO388" s="28">
        <v>81.5</v>
      </c>
    </row>
    <row r="389" spans="1:67" x14ac:dyDescent="0.2">
      <c r="A389" s="29">
        <v>388</v>
      </c>
      <c r="B389" s="28">
        <v>81.95647760685776</v>
      </c>
      <c r="C389" s="65">
        <f t="shared" si="27"/>
        <v>0.81956477606857758</v>
      </c>
      <c r="D389" s="64">
        <v>65</v>
      </c>
      <c r="E389" s="39">
        <v>44196</v>
      </c>
      <c r="F389" s="28">
        <v>152703</v>
      </c>
      <c r="G389" s="29">
        <v>521</v>
      </c>
      <c r="H389" s="29">
        <v>75</v>
      </c>
      <c r="I389" s="3"/>
      <c r="J389" s="3"/>
      <c r="K389" s="3"/>
      <c r="L389" s="3" t="str">
        <f t="shared" si="25"/>
        <v/>
      </c>
      <c r="M389" s="7">
        <f t="shared" si="24"/>
        <v>20.266666666666666</v>
      </c>
      <c r="N389" s="7"/>
      <c r="O389" s="5"/>
      <c r="P389" s="30">
        <v>68465</v>
      </c>
      <c r="Q389" s="48">
        <v>71495</v>
      </c>
      <c r="R389" s="48">
        <v>21560</v>
      </c>
      <c r="S389" s="71">
        <f t="shared" si="26"/>
        <v>18530</v>
      </c>
      <c r="T389" s="31">
        <v>-18530</v>
      </c>
      <c r="U389" s="73">
        <v>-121.34666640472028</v>
      </c>
      <c r="V389" s="62">
        <v>-130</v>
      </c>
      <c r="W389" s="8"/>
      <c r="X389" s="8"/>
      <c r="Y389" s="41">
        <v>0</v>
      </c>
      <c r="Z389" s="42">
        <v>0</v>
      </c>
      <c r="AA389" s="8">
        <v>84</v>
      </c>
      <c r="AB389" s="32">
        <v>5.5008742460855382E-4</v>
      </c>
      <c r="AC389" s="43">
        <v>19371</v>
      </c>
      <c r="AD389" s="33">
        <v>0.112776176753122</v>
      </c>
      <c r="AE389" s="8"/>
      <c r="AF389" s="34">
        <v>152619</v>
      </c>
      <c r="AG389" s="35">
        <v>125150</v>
      </c>
      <c r="AH389" s="8">
        <v>216</v>
      </c>
      <c r="AI389" s="8">
        <v>66201</v>
      </c>
      <c r="AJ389" s="8">
        <v>40398</v>
      </c>
      <c r="AK389" s="8">
        <v>3950</v>
      </c>
      <c r="AL389" s="8">
        <v>12735</v>
      </c>
      <c r="AM389" s="8">
        <v>1650</v>
      </c>
      <c r="AN389" s="36">
        <v>0.81956477606857758</v>
      </c>
      <c r="AO389" s="37">
        <v>0.81499999999999995</v>
      </c>
      <c r="AP389" s="44">
        <v>4.5647760685776362E-3</v>
      </c>
      <c r="AQ389" s="45">
        <v>0.82039474247400535</v>
      </c>
      <c r="AR389" s="8">
        <v>65</v>
      </c>
      <c r="AS389" s="50">
        <v>67.8</v>
      </c>
      <c r="AT389" s="50">
        <v>-2.7999999999999972</v>
      </c>
      <c r="AU389" s="28">
        <v>110765</v>
      </c>
      <c r="AV389" s="38">
        <v>0.88505793048341985</v>
      </c>
      <c r="AW389" s="38">
        <v>1.725928885337595E-3</v>
      </c>
      <c r="AX389" s="38">
        <v>0.52897323212145431</v>
      </c>
      <c r="AY389" s="38">
        <v>0.3227966440271674</v>
      </c>
      <c r="AZ389" s="38">
        <v>3.1562125449460646E-2</v>
      </c>
      <c r="BA389" s="38">
        <v>0.10175789053136236</v>
      </c>
      <c r="BB389" s="38">
        <v>1.3184178985217739E-2</v>
      </c>
      <c r="BC389" s="31">
        <v>8134.75</v>
      </c>
      <c r="BD389" s="50">
        <v>2.2778819263038201</v>
      </c>
      <c r="BE389" s="50">
        <v>2.2400000000000002</v>
      </c>
      <c r="BF389" s="50">
        <v>-3.7881926303819924E-2</v>
      </c>
      <c r="BG389" s="8"/>
      <c r="BH389" s="58">
        <v>2033</v>
      </c>
      <c r="BI389" s="58">
        <v>1972</v>
      </c>
      <c r="BJ389" s="58">
        <v>2094</v>
      </c>
      <c r="BK389" s="28">
        <v>0</v>
      </c>
      <c r="BL389" s="28">
        <v>121.34666640472028</v>
      </c>
      <c r="BM389" s="40">
        <v>130</v>
      </c>
      <c r="BN389" s="28">
        <v>81.95647760685776</v>
      </c>
      <c r="BO389" s="28">
        <v>81.5</v>
      </c>
    </row>
    <row r="390" spans="1:67" x14ac:dyDescent="0.2">
      <c r="A390" s="29">
        <v>389</v>
      </c>
      <c r="B390" s="28">
        <v>82.857966570348381</v>
      </c>
      <c r="C390" s="65">
        <f t="shared" si="27"/>
        <v>0.82857966570348385</v>
      </c>
      <c r="D390" s="64">
        <v>65.3</v>
      </c>
      <c r="E390" s="27">
        <v>44197</v>
      </c>
      <c r="F390" s="28">
        <v>152619</v>
      </c>
      <c r="G390" s="29">
        <v>522</v>
      </c>
      <c r="H390" s="29">
        <v>75</v>
      </c>
      <c r="I390" s="3"/>
      <c r="J390" s="3"/>
      <c r="K390" s="3"/>
      <c r="L390" s="3" t="str">
        <f t="shared" si="25"/>
        <v/>
      </c>
      <c r="M390" s="7">
        <f t="shared" si="24"/>
        <v>20.266666666666666</v>
      </c>
      <c r="N390" s="7"/>
      <c r="O390" s="5"/>
      <c r="P390" s="30">
        <v>71495</v>
      </c>
      <c r="Q390" s="48">
        <v>53395</v>
      </c>
      <c r="R390" s="48"/>
      <c r="S390" s="71">
        <f t="shared" si="26"/>
        <v>18100</v>
      </c>
      <c r="T390" s="31">
        <v>-18100</v>
      </c>
      <c r="U390" s="73">
        <v>-118.59598084117967</v>
      </c>
      <c r="V390" s="62">
        <v>-130</v>
      </c>
      <c r="W390" s="8"/>
      <c r="X390" s="8"/>
      <c r="Y390" s="41">
        <v>0</v>
      </c>
      <c r="Z390" s="42">
        <v>0</v>
      </c>
      <c r="AA390" s="8">
        <v>90</v>
      </c>
      <c r="AB390" s="32">
        <v>5.8970377213846245E-4</v>
      </c>
      <c r="AC390" s="43">
        <v>19461</v>
      </c>
      <c r="AD390" s="33">
        <v>0.1133001484586499</v>
      </c>
      <c r="AE390" s="8"/>
      <c r="AF390" s="34">
        <v>152529</v>
      </c>
      <c r="AG390" s="35">
        <v>126457</v>
      </c>
      <c r="AH390" s="8">
        <v>266</v>
      </c>
      <c r="AI390" s="8">
        <v>80064</v>
      </c>
      <c r="AJ390" s="8">
        <v>28597</v>
      </c>
      <c r="AK390" s="8">
        <v>3595</v>
      </c>
      <c r="AL390" s="8">
        <v>12735</v>
      </c>
      <c r="AM390" s="8">
        <v>1200</v>
      </c>
      <c r="AN390" s="36">
        <v>0.82857966570348385</v>
      </c>
      <c r="AO390" s="37">
        <v>0.81499999999999995</v>
      </c>
      <c r="AP390" s="44">
        <v>1.3579665703483901E-2</v>
      </c>
      <c r="AQ390" s="45">
        <v>0.82023875407096969</v>
      </c>
      <c r="AR390" s="8">
        <v>65.3</v>
      </c>
      <c r="AS390" s="50">
        <v>67.8</v>
      </c>
      <c r="AT390" s="50">
        <v>-2.5</v>
      </c>
      <c r="AU390" s="28">
        <v>112522</v>
      </c>
      <c r="AV390" s="38">
        <v>0.88980443945372734</v>
      </c>
      <c r="AW390" s="38">
        <v>2.1034818159532489E-3</v>
      </c>
      <c r="AX390" s="38">
        <v>0.63313221094917638</v>
      </c>
      <c r="AY390" s="38">
        <v>0.22614011086772579</v>
      </c>
      <c r="AZ390" s="38">
        <v>2.8428635820871916E-2</v>
      </c>
      <c r="BA390" s="38">
        <v>0.10070616889535573</v>
      </c>
      <c r="BB390" s="38">
        <v>9.4893916509169122E-3</v>
      </c>
      <c r="BC390" s="31">
        <v>8257.6420999999991</v>
      </c>
      <c r="BD390" s="50">
        <v>2.1919089954261883</v>
      </c>
      <c r="BE390" s="50">
        <v>2.2400000000000002</v>
      </c>
      <c r="BF390" s="50">
        <v>4.809100457381188E-2</v>
      </c>
      <c r="BG390" s="8"/>
      <c r="BH390" s="58">
        <v>2033</v>
      </c>
      <c r="BI390" s="58">
        <v>1972</v>
      </c>
      <c r="BJ390" s="58">
        <v>2094</v>
      </c>
      <c r="BK390" s="28">
        <v>0</v>
      </c>
      <c r="BL390" s="28">
        <v>118.59598084117967</v>
      </c>
      <c r="BM390" s="40">
        <v>130</v>
      </c>
      <c r="BN390" s="28">
        <v>82.857966570348381</v>
      </c>
      <c r="BO390" s="28">
        <v>81.5</v>
      </c>
    </row>
    <row r="391" spans="1:67" x14ac:dyDescent="0.2">
      <c r="A391" s="29">
        <v>390</v>
      </c>
      <c r="B391" s="28">
        <v>81.608087642349986</v>
      </c>
      <c r="C391" s="65">
        <f t="shared" si="27"/>
        <v>0.81608087642349991</v>
      </c>
      <c r="D391" s="64">
        <v>65.3</v>
      </c>
      <c r="E391" s="39">
        <v>44198</v>
      </c>
      <c r="F391" s="28">
        <v>152529</v>
      </c>
      <c r="G391" s="29">
        <v>523</v>
      </c>
      <c r="H391" s="29">
        <v>75</v>
      </c>
      <c r="I391" s="3"/>
      <c r="J391" s="3"/>
      <c r="K391" s="3"/>
      <c r="L391" s="3" t="str">
        <f t="shared" si="25"/>
        <v/>
      </c>
      <c r="M391" s="7">
        <f t="shared" si="24"/>
        <v>20.266666666666666</v>
      </c>
      <c r="N391" s="7"/>
      <c r="O391" s="5"/>
      <c r="P391" s="30">
        <v>53395</v>
      </c>
      <c r="Q391" s="48">
        <v>35055</v>
      </c>
      <c r="R391" s="48"/>
      <c r="S391" s="71">
        <f t="shared" si="26"/>
        <v>18340</v>
      </c>
      <c r="T391" s="31">
        <v>-18340</v>
      </c>
      <c r="U391" s="73">
        <v>-120.23942987890827</v>
      </c>
      <c r="V391" s="62">
        <v>-130</v>
      </c>
      <c r="W391" s="8"/>
      <c r="X391" s="8"/>
      <c r="Y391" s="41">
        <v>0</v>
      </c>
      <c r="Z391" s="42">
        <v>0</v>
      </c>
      <c r="AA391" s="8">
        <v>112</v>
      </c>
      <c r="AB391" s="32">
        <v>7.3428659468035586E-4</v>
      </c>
      <c r="AC391" s="43">
        <v>19573</v>
      </c>
      <c r="AD391" s="33">
        <v>0.11395220213664017</v>
      </c>
      <c r="AE391" s="8"/>
      <c r="AF391" s="34">
        <v>152417</v>
      </c>
      <c r="AG391" s="35">
        <v>124476</v>
      </c>
      <c r="AH391" s="8">
        <v>231</v>
      </c>
      <c r="AI391" s="8">
        <v>63641</v>
      </c>
      <c r="AJ391" s="8">
        <v>42892</v>
      </c>
      <c r="AK391" s="8">
        <v>3597</v>
      </c>
      <c r="AL391" s="8">
        <v>12735</v>
      </c>
      <c r="AM391" s="8">
        <v>1380</v>
      </c>
      <c r="AN391" s="36">
        <v>0.8160808764234998</v>
      </c>
      <c r="AO391" s="37">
        <v>0.81499999999999995</v>
      </c>
      <c r="AP391" s="44">
        <v>1.0808764234998547E-3</v>
      </c>
      <c r="AQ391" s="45">
        <v>0.81952516513784945</v>
      </c>
      <c r="AR391" s="8">
        <v>65.3</v>
      </c>
      <c r="AS391" s="50">
        <v>67.8</v>
      </c>
      <c r="AT391" s="50">
        <v>-2.5</v>
      </c>
      <c r="AU391" s="28">
        <v>110361</v>
      </c>
      <c r="AV391" s="38">
        <v>0.88660464667887784</v>
      </c>
      <c r="AW391" s="38">
        <v>1.855779427359491E-3</v>
      </c>
      <c r="AX391" s="38">
        <v>0.51127124907612709</v>
      </c>
      <c r="AY391" s="38">
        <v>0.34458048137793629</v>
      </c>
      <c r="AZ391" s="38">
        <v>2.8897136797454932E-2</v>
      </c>
      <c r="BA391" s="38">
        <v>0.10230887882001349</v>
      </c>
      <c r="BB391" s="38">
        <v>1.1086474501108648E-2</v>
      </c>
      <c r="BC391" s="31">
        <v>8128.2828</v>
      </c>
      <c r="BD391" s="50">
        <v>2.2563191329907961</v>
      </c>
      <c r="BE391" s="50">
        <v>2.2400000000000002</v>
      </c>
      <c r="BF391" s="50">
        <v>-1.6319132990795904E-2</v>
      </c>
      <c r="BG391" s="8"/>
      <c r="BH391" s="58">
        <v>2033</v>
      </c>
      <c r="BI391" s="58">
        <v>1972</v>
      </c>
      <c r="BJ391" s="58">
        <v>2094</v>
      </c>
      <c r="BK391" s="28">
        <v>0</v>
      </c>
      <c r="BL391" s="28">
        <v>120.23942987890827</v>
      </c>
      <c r="BM391" s="40">
        <v>130</v>
      </c>
      <c r="BN391" s="28">
        <v>81.608087642349986</v>
      </c>
      <c r="BO391" s="28">
        <v>81.5</v>
      </c>
    </row>
    <row r="392" spans="1:67" x14ac:dyDescent="0.2">
      <c r="A392" s="29">
        <v>391</v>
      </c>
      <c r="B392" s="28">
        <v>80.786920094215205</v>
      </c>
      <c r="C392" s="65">
        <f t="shared" si="27"/>
        <v>0.80786920094215209</v>
      </c>
      <c r="D392" s="64">
        <v>65.3</v>
      </c>
      <c r="E392" s="27">
        <v>44199</v>
      </c>
      <c r="F392" s="28">
        <v>152417</v>
      </c>
      <c r="G392" s="29">
        <v>524</v>
      </c>
      <c r="H392" s="29">
        <v>75</v>
      </c>
      <c r="I392" s="3"/>
      <c r="J392" s="3"/>
      <c r="K392" s="3"/>
      <c r="L392" s="3" t="str">
        <f t="shared" si="25"/>
        <v/>
      </c>
      <c r="M392" s="7">
        <f t="shared" si="24"/>
        <v>20.266666666666666</v>
      </c>
      <c r="N392" s="7"/>
      <c r="O392" s="5"/>
      <c r="P392" s="30">
        <v>35055</v>
      </c>
      <c r="Q392" s="48">
        <v>40785</v>
      </c>
      <c r="R392" s="48">
        <v>24055</v>
      </c>
      <c r="S392" s="71">
        <f t="shared" si="26"/>
        <v>18325</v>
      </c>
      <c r="T392" s="31">
        <v>-18325</v>
      </c>
      <c r="U392" s="73">
        <v>-120.22937073948444</v>
      </c>
      <c r="V392" s="62">
        <v>-130</v>
      </c>
      <c r="W392" s="8"/>
      <c r="X392" s="8"/>
      <c r="Y392" s="41">
        <v>0</v>
      </c>
      <c r="Z392" s="42">
        <v>0</v>
      </c>
      <c r="AA392" s="8">
        <v>95</v>
      </c>
      <c r="AB392" s="32">
        <v>6.2329005294684979E-4</v>
      </c>
      <c r="AC392" s="43">
        <v>19668</v>
      </c>
      <c r="AD392" s="33">
        <v>0.11450528338136408</v>
      </c>
      <c r="AE392" s="8"/>
      <c r="AF392" s="34">
        <v>152322</v>
      </c>
      <c r="AG392" s="35">
        <v>123133</v>
      </c>
      <c r="AH392" s="8">
        <v>226</v>
      </c>
      <c r="AI392" s="8">
        <v>62486</v>
      </c>
      <c r="AJ392" s="8">
        <v>42148</v>
      </c>
      <c r="AK392" s="8">
        <v>3708</v>
      </c>
      <c r="AL392" s="8">
        <v>12735</v>
      </c>
      <c r="AM392" s="8">
        <v>1830</v>
      </c>
      <c r="AN392" s="36">
        <v>0.80786920094215209</v>
      </c>
      <c r="AO392" s="37">
        <v>0.81499999999999995</v>
      </c>
      <c r="AP392" s="44">
        <v>-7.1307990578478586E-3</v>
      </c>
      <c r="AQ392" s="45">
        <v>0.81537419509430276</v>
      </c>
      <c r="AR392" s="8">
        <v>65.3</v>
      </c>
      <c r="AS392" s="50">
        <v>67.8</v>
      </c>
      <c r="AT392" s="50">
        <v>-2.5</v>
      </c>
      <c r="AU392" s="28">
        <v>108568</v>
      </c>
      <c r="AV392" s="38">
        <v>0.88171326939163341</v>
      </c>
      <c r="AW392" s="38">
        <v>1.8354137396148879E-3</v>
      </c>
      <c r="AX392" s="38">
        <v>0.50746753510431808</v>
      </c>
      <c r="AY392" s="38">
        <v>0.34229654113844382</v>
      </c>
      <c r="AZ392" s="38">
        <v>3.0113779409256657E-2</v>
      </c>
      <c r="BA392" s="38">
        <v>0.10342475209732566</v>
      </c>
      <c r="BB392" s="38">
        <v>1.4861978511040907E-2</v>
      </c>
      <c r="BC392" s="31">
        <v>8040.5848999999998</v>
      </c>
      <c r="BD392" s="50">
        <v>2.2790630567186723</v>
      </c>
      <c r="BE392" s="50">
        <v>2.2400000000000002</v>
      </c>
      <c r="BF392" s="50">
        <v>-3.9063056718672051E-2</v>
      </c>
      <c r="BG392" s="8"/>
      <c r="BH392" s="58">
        <v>2033</v>
      </c>
      <c r="BI392" s="58">
        <v>1972</v>
      </c>
      <c r="BJ392" s="58">
        <v>2094</v>
      </c>
      <c r="BK392" s="28">
        <v>0</v>
      </c>
      <c r="BL392" s="28">
        <v>120.22937073948444</v>
      </c>
      <c r="BM392" s="40">
        <v>130</v>
      </c>
      <c r="BN392" s="28">
        <v>80.786920094215205</v>
      </c>
      <c r="BO392" s="28">
        <v>81.5</v>
      </c>
    </row>
    <row r="393" spans="1:67" x14ac:dyDescent="0.2">
      <c r="A393" s="29">
        <v>392</v>
      </c>
      <c r="B393" s="28">
        <v>79.977941466104696</v>
      </c>
      <c r="C393" s="65">
        <f t="shared" si="27"/>
        <v>0.79977941466104696</v>
      </c>
      <c r="D393" s="64">
        <v>65.400000000000006</v>
      </c>
      <c r="E393" s="39">
        <v>44200</v>
      </c>
      <c r="F393" s="28">
        <v>152322</v>
      </c>
      <c r="G393" s="29">
        <v>525</v>
      </c>
      <c r="H393" s="29">
        <v>75</v>
      </c>
      <c r="I393" s="3"/>
      <c r="J393" s="3"/>
      <c r="K393" s="3"/>
      <c r="L393" s="3" t="str">
        <f t="shared" si="25"/>
        <v/>
      </c>
      <c r="M393" s="7">
        <f t="shared" si="24"/>
        <v>20.266666666666666</v>
      </c>
      <c r="N393" s="7"/>
      <c r="O393" s="5"/>
      <c r="P393" s="30">
        <v>40785</v>
      </c>
      <c r="Q393" s="48">
        <v>38675</v>
      </c>
      <c r="R393" s="48">
        <v>16082</v>
      </c>
      <c r="S393" s="71">
        <f t="shared" si="26"/>
        <v>18192</v>
      </c>
      <c r="T393" s="31">
        <v>-18192</v>
      </c>
      <c r="U393" s="73">
        <v>-119.43120494741403</v>
      </c>
      <c r="V393" s="62">
        <v>-130</v>
      </c>
      <c r="W393" s="8"/>
      <c r="X393" s="8"/>
      <c r="Y393" s="41">
        <v>0</v>
      </c>
      <c r="Z393" s="42">
        <v>0</v>
      </c>
      <c r="AA393" s="8">
        <v>100</v>
      </c>
      <c r="AB393" s="32">
        <v>6.5650398497918883E-4</v>
      </c>
      <c r="AC393" s="43">
        <v>19768</v>
      </c>
      <c r="AD393" s="33">
        <v>0.11508747416528396</v>
      </c>
      <c r="AE393" s="8"/>
      <c r="AF393" s="34">
        <v>152222</v>
      </c>
      <c r="AG393" s="35">
        <v>121824</v>
      </c>
      <c r="AH393" s="8">
        <v>217</v>
      </c>
      <c r="AI393" s="8">
        <v>57334</v>
      </c>
      <c r="AJ393" s="8">
        <v>45383</v>
      </c>
      <c r="AK393" s="8">
        <v>3620</v>
      </c>
      <c r="AL393" s="8">
        <v>12900</v>
      </c>
      <c r="AM393" s="8">
        <v>2370</v>
      </c>
      <c r="AN393" s="36">
        <v>0.79977941466104696</v>
      </c>
      <c r="AO393" s="37">
        <v>0.81499999999999995</v>
      </c>
      <c r="AP393" s="44">
        <v>-1.5220585338952985E-2</v>
      </c>
      <c r="AQ393" s="45">
        <v>0.81183109293779221</v>
      </c>
      <c r="AR393" s="8">
        <v>65.400000000000006</v>
      </c>
      <c r="AS393" s="50">
        <v>67.8</v>
      </c>
      <c r="AT393" s="50">
        <v>-2.3999999999999915</v>
      </c>
      <c r="AU393" s="28">
        <v>106554</v>
      </c>
      <c r="AV393" s="38">
        <v>0.8746552403467297</v>
      </c>
      <c r="AW393" s="38">
        <v>1.781258208563173E-3</v>
      </c>
      <c r="AX393" s="38">
        <v>0.47062976096664039</v>
      </c>
      <c r="AY393" s="38">
        <v>0.37252922248489623</v>
      </c>
      <c r="AZ393" s="38">
        <v>2.9714998686629891E-2</v>
      </c>
      <c r="BA393" s="38">
        <v>0.10589046493301812</v>
      </c>
      <c r="BB393" s="38">
        <v>1.9454294720252167E-2</v>
      </c>
      <c r="BC393" s="31">
        <v>7967.289600000001</v>
      </c>
      <c r="BD393" s="50">
        <v>2.2833361046647531</v>
      </c>
      <c r="BE393" s="50">
        <v>2.2400000000000002</v>
      </c>
      <c r="BF393" s="50">
        <v>-4.3336104664752906E-2</v>
      </c>
      <c r="BG393" s="8"/>
      <c r="BH393" s="58">
        <v>2033</v>
      </c>
      <c r="BI393" s="58">
        <v>1972</v>
      </c>
      <c r="BJ393" s="58">
        <v>2094</v>
      </c>
      <c r="BK393" s="28">
        <v>0</v>
      </c>
      <c r="BL393" s="28">
        <v>119.43120494741403</v>
      </c>
      <c r="BM393" s="40">
        <v>130</v>
      </c>
      <c r="BN393" s="28">
        <v>79.977941466104696</v>
      </c>
      <c r="BO393" s="28">
        <v>81.5</v>
      </c>
    </row>
    <row r="394" spans="1:67" x14ac:dyDescent="0.2">
      <c r="A394" s="29">
        <v>393</v>
      </c>
      <c r="B394" s="28">
        <v>80.939023268647105</v>
      </c>
      <c r="C394" s="65">
        <f t="shared" si="27"/>
        <v>0.80939023268647103</v>
      </c>
      <c r="D394" s="64">
        <v>65.5</v>
      </c>
      <c r="E394" s="27">
        <v>44201</v>
      </c>
      <c r="F394" s="28">
        <v>152222</v>
      </c>
      <c r="G394" s="29">
        <v>526</v>
      </c>
      <c r="H394" s="29">
        <v>76</v>
      </c>
      <c r="I394" s="3"/>
      <c r="J394" s="3"/>
      <c r="K394" s="3"/>
      <c r="L394" s="3" t="str">
        <f t="shared" si="25"/>
        <v/>
      </c>
      <c r="M394" s="7">
        <f t="shared" si="24"/>
        <v>20.266666666666666</v>
      </c>
      <c r="N394" s="7"/>
      <c r="O394" s="5"/>
      <c r="P394" s="30">
        <v>38675</v>
      </c>
      <c r="Q394" s="48">
        <v>44570</v>
      </c>
      <c r="R394" s="48">
        <v>24092</v>
      </c>
      <c r="S394" s="71">
        <f t="shared" si="26"/>
        <v>18197</v>
      </c>
      <c r="T394" s="31">
        <v>-18197</v>
      </c>
      <c r="U394" s="73">
        <v>-119.54251028103691</v>
      </c>
      <c r="V394" s="62">
        <v>-130</v>
      </c>
      <c r="W394" s="8"/>
      <c r="X394" s="8"/>
      <c r="Y394" s="41">
        <v>0</v>
      </c>
      <c r="Z394" s="42">
        <v>0</v>
      </c>
      <c r="AA394" s="8">
        <v>84</v>
      </c>
      <c r="AB394" s="32">
        <v>5.5182562310309943E-4</v>
      </c>
      <c r="AC394" s="43">
        <v>19852</v>
      </c>
      <c r="AD394" s="33">
        <v>0.11557651442377667</v>
      </c>
      <c r="AE394" s="8"/>
      <c r="AF394" s="34">
        <v>152138</v>
      </c>
      <c r="AG394" s="35">
        <v>123207</v>
      </c>
      <c r="AH394" s="8">
        <v>231</v>
      </c>
      <c r="AI394" s="8">
        <v>72690</v>
      </c>
      <c r="AJ394" s="8">
        <v>32315</v>
      </c>
      <c r="AK394" s="8">
        <v>4081</v>
      </c>
      <c r="AL394" s="8">
        <v>12840</v>
      </c>
      <c r="AM394" s="8">
        <v>1050</v>
      </c>
      <c r="AN394" s="36">
        <v>0.80939023268647103</v>
      </c>
      <c r="AO394" s="37">
        <v>0.80900000000000005</v>
      </c>
      <c r="AP394" s="44">
        <v>3.9023268647098153E-4</v>
      </c>
      <c r="AQ394" s="45">
        <v>0.81212027239082729</v>
      </c>
      <c r="AR394" s="8">
        <v>65.5</v>
      </c>
      <c r="AS394" s="50">
        <v>67.900000000000006</v>
      </c>
      <c r="AT394" s="50">
        <v>-2.4000000000000057</v>
      </c>
      <c r="AU394" s="28">
        <v>109317</v>
      </c>
      <c r="AV394" s="38">
        <v>0.88726289902359445</v>
      </c>
      <c r="AW394" s="38">
        <v>1.8748934719618204E-3</v>
      </c>
      <c r="AX394" s="38">
        <v>0.58998271202123254</v>
      </c>
      <c r="AY394" s="38">
        <v>0.26228217552574123</v>
      </c>
      <c r="AZ394" s="38">
        <v>3.3123118004658829E-2</v>
      </c>
      <c r="BA394" s="38">
        <v>0.10421485792203365</v>
      </c>
      <c r="BB394" s="38">
        <v>8.5222430543719103E-3</v>
      </c>
      <c r="BC394" s="31">
        <v>8070.0585000000001</v>
      </c>
      <c r="BD394" s="50">
        <v>2.2548783258510454</v>
      </c>
      <c r="BE394" s="50">
        <v>2.2400000000000002</v>
      </c>
      <c r="BF394" s="50">
        <v>-1.4878325851045204E-2</v>
      </c>
      <c r="BG394" s="8"/>
      <c r="BH394" s="58">
        <v>2035</v>
      </c>
      <c r="BI394" s="58">
        <v>1974</v>
      </c>
      <c r="BJ394" s="58">
        <v>2096</v>
      </c>
      <c r="BK394" s="28">
        <v>0</v>
      </c>
      <c r="BL394" s="28">
        <v>119.54251028103691</v>
      </c>
      <c r="BM394" s="40">
        <v>130</v>
      </c>
      <c r="BN394" s="28">
        <v>80.939023268647105</v>
      </c>
      <c r="BO394" s="28">
        <v>80.900000000000006</v>
      </c>
    </row>
    <row r="395" spans="1:67" x14ac:dyDescent="0.2">
      <c r="A395" s="29">
        <v>394</v>
      </c>
      <c r="B395" s="28">
        <v>80.31195362105457</v>
      </c>
      <c r="C395" s="65">
        <f t="shared" si="27"/>
        <v>0.80311953621054566</v>
      </c>
      <c r="D395" s="64">
        <v>65.7</v>
      </c>
      <c r="E395" s="39">
        <v>44202</v>
      </c>
      <c r="F395" s="28">
        <v>152138</v>
      </c>
      <c r="G395" s="29">
        <v>527</v>
      </c>
      <c r="H395" s="29">
        <v>76</v>
      </c>
      <c r="I395" s="3"/>
      <c r="J395" s="3"/>
      <c r="K395" s="3"/>
      <c r="L395" s="3" t="str">
        <f t="shared" si="25"/>
        <v/>
      </c>
      <c r="M395" s="7">
        <f t="shared" si="24"/>
        <v>20.266666666666666</v>
      </c>
      <c r="N395" s="7"/>
      <c r="O395" s="5"/>
      <c r="P395" s="30">
        <v>44570</v>
      </c>
      <c r="Q395" s="48">
        <v>50545</v>
      </c>
      <c r="R395" s="48">
        <v>24073</v>
      </c>
      <c r="S395" s="71">
        <f t="shared" si="26"/>
        <v>18098</v>
      </c>
      <c r="T395" s="31">
        <v>-18098</v>
      </c>
      <c r="U395" s="73">
        <v>-118.95778832375869</v>
      </c>
      <c r="V395" s="62">
        <v>-130</v>
      </c>
      <c r="W395" s="8"/>
      <c r="X395" s="8"/>
      <c r="Y395" s="41">
        <v>0</v>
      </c>
      <c r="Z395" s="42">
        <v>0</v>
      </c>
      <c r="AA395" s="8">
        <v>97</v>
      </c>
      <c r="AB395" s="32">
        <v>6.3757904008203078E-4</v>
      </c>
      <c r="AC395" s="43">
        <v>19949</v>
      </c>
      <c r="AD395" s="33">
        <v>0.11614123948417897</v>
      </c>
      <c r="AE395" s="8"/>
      <c r="AF395" s="34">
        <v>152041</v>
      </c>
      <c r="AG395" s="35">
        <v>122185</v>
      </c>
      <c r="AH395" s="8">
        <v>198</v>
      </c>
      <c r="AI395" s="8">
        <v>73314</v>
      </c>
      <c r="AJ395" s="8">
        <v>29157</v>
      </c>
      <c r="AK395" s="8">
        <v>3466</v>
      </c>
      <c r="AL395" s="8">
        <v>14190</v>
      </c>
      <c r="AM395" s="8">
        <v>1860</v>
      </c>
      <c r="AN395" s="36">
        <v>0.80311953621054566</v>
      </c>
      <c r="AO395" s="37">
        <v>0.80900000000000005</v>
      </c>
      <c r="AP395" s="44">
        <v>-5.8804637894543932E-3</v>
      </c>
      <c r="AQ395" s="45">
        <v>0.81205481467082519</v>
      </c>
      <c r="AR395" s="8">
        <v>65.7</v>
      </c>
      <c r="AS395" s="50">
        <v>67.900000000000006</v>
      </c>
      <c r="AT395" s="50">
        <v>-2.2000000000000028</v>
      </c>
      <c r="AU395" s="28">
        <v>106135</v>
      </c>
      <c r="AV395" s="38">
        <v>0.86864181364324589</v>
      </c>
      <c r="AW395" s="38">
        <v>1.6204935139337889E-3</v>
      </c>
      <c r="AX395" s="38">
        <v>0.60002455293202928</v>
      </c>
      <c r="AY395" s="38">
        <v>0.23862994639276508</v>
      </c>
      <c r="AZ395" s="38">
        <v>2.8366820804517738E-2</v>
      </c>
      <c r="BA395" s="38">
        <v>0.1161353684985882</v>
      </c>
      <c r="BB395" s="38">
        <v>1.5222817858165896E-2</v>
      </c>
      <c r="BC395" s="31">
        <v>8027.5545000000002</v>
      </c>
      <c r="BD395" s="50">
        <v>2.2544848496512855</v>
      </c>
      <c r="BE395" s="50">
        <v>2.2400000000000002</v>
      </c>
      <c r="BF395" s="50">
        <v>-1.448484965128527E-2</v>
      </c>
      <c r="BG395" s="8"/>
      <c r="BH395" s="58">
        <v>2035</v>
      </c>
      <c r="BI395" s="58">
        <v>1974</v>
      </c>
      <c r="BJ395" s="58">
        <v>2096</v>
      </c>
      <c r="BK395" s="28">
        <v>0</v>
      </c>
      <c r="BL395" s="28">
        <v>118.95778832375869</v>
      </c>
      <c r="BM395" s="40">
        <v>130</v>
      </c>
      <c r="BN395" s="28">
        <v>80.31195362105457</v>
      </c>
      <c r="BO395" s="28">
        <v>80.900000000000006</v>
      </c>
    </row>
    <row r="396" spans="1:67" x14ac:dyDescent="0.2">
      <c r="A396" s="29">
        <v>395</v>
      </c>
      <c r="B396" s="28">
        <v>79.89489677126565</v>
      </c>
      <c r="C396" s="65">
        <f t="shared" si="27"/>
        <v>0.79894896771265644</v>
      </c>
      <c r="D396" s="64">
        <v>65.599999999999994</v>
      </c>
      <c r="E396" s="27">
        <v>44203</v>
      </c>
      <c r="F396" s="28">
        <v>152041</v>
      </c>
      <c r="G396" s="29">
        <v>528</v>
      </c>
      <c r="H396" s="29">
        <v>76</v>
      </c>
      <c r="I396" s="3"/>
      <c r="J396" s="3"/>
      <c r="K396" s="3"/>
      <c r="L396" s="3" t="str">
        <f t="shared" si="25"/>
        <v/>
      </c>
      <c r="M396" s="7">
        <f t="shared" si="24"/>
        <v>20.266666666666666</v>
      </c>
      <c r="N396" s="7"/>
      <c r="O396" s="5"/>
      <c r="P396" s="30">
        <v>50545</v>
      </c>
      <c r="Q396" s="48">
        <v>72345</v>
      </c>
      <c r="R396" s="48">
        <v>40160</v>
      </c>
      <c r="S396" s="71">
        <f t="shared" si="26"/>
        <v>18360</v>
      </c>
      <c r="T396" s="31">
        <v>-18360</v>
      </c>
      <c r="U396" s="73">
        <v>-120.75690109904565</v>
      </c>
      <c r="V396" s="62">
        <v>-130</v>
      </c>
      <c r="W396" s="8"/>
      <c r="X396" s="8"/>
      <c r="Y396" s="41">
        <v>0</v>
      </c>
      <c r="Z396" s="42">
        <v>0</v>
      </c>
      <c r="AA396" s="8">
        <v>90</v>
      </c>
      <c r="AB396" s="32">
        <v>5.9194559362277276E-4</v>
      </c>
      <c r="AC396" s="43">
        <v>20039</v>
      </c>
      <c r="AD396" s="33">
        <v>0.11666521118970687</v>
      </c>
      <c r="AE396" s="8"/>
      <c r="AF396" s="34">
        <v>151951</v>
      </c>
      <c r="AG396" s="35">
        <v>121473</v>
      </c>
      <c r="AH396" s="8">
        <v>186</v>
      </c>
      <c r="AI396" s="8">
        <v>74311</v>
      </c>
      <c r="AJ396" s="8">
        <v>29764</v>
      </c>
      <c r="AK396" s="8">
        <v>2602</v>
      </c>
      <c r="AL396" s="8">
        <v>12690</v>
      </c>
      <c r="AM396" s="8">
        <v>1920</v>
      </c>
      <c r="AN396" s="36">
        <v>0.79894896771265644</v>
      </c>
      <c r="AO396" s="37">
        <v>0.80900000000000005</v>
      </c>
      <c r="AP396" s="44">
        <v>-1.0051032287343609E-2</v>
      </c>
      <c r="AQ396" s="45">
        <v>0.80910969919140796</v>
      </c>
      <c r="AR396" s="8">
        <v>65.599999999999994</v>
      </c>
      <c r="AS396" s="50">
        <v>67.900000000000006</v>
      </c>
      <c r="AT396" s="50">
        <v>-2.3000000000000114</v>
      </c>
      <c r="AU396" s="28">
        <v>106863</v>
      </c>
      <c r="AV396" s="38">
        <v>0.87972635894396289</v>
      </c>
      <c r="AW396" s="38">
        <v>1.5312044651897953E-3</v>
      </c>
      <c r="AX396" s="38">
        <v>0.61174911297160683</v>
      </c>
      <c r="AY396" s="38">
        <v>0.24502564355865089</v>
      </c>
      <c r="AZ396" s="38">
        <v>2.1420397948515309E-2</v>
      </c>
      <c r="BA396" s="38">
        <v>0.10446765947988441</v>
      </c>
      <c r="BB396" s="38">
        <v>1.5805981576152726E-2</v>
      </c>
      <c r="BC396" s="31">
        <v>7968.6287999999986</v>
      </c>
      <c r="BD396" s="50">
        <v>2.3040350430176901</v>
      </c>
      <c r="BE396" s="50">
        <v>2.2400000000000002</v>
      </c>
      <c r="BF396" s="50">
        <v>-6.4035043017689919E-2</v>
      </c>
      <c r="BG396" s="8"/>
      <c r="BH396" s="58">
        <v>2035</v>
      </c>
      <c r="BI396" s="58">
        <v>1974</v>
      </c>
      <c r="BJ396" s="58">
        <v>2096</v>
      </c>
      <c r="BK396" s="28">
        <v>0</v>
      </c>
      <c r="BL396" s="28">
        <v>120.75690109904565</v>
      </c>
      <c r="BM396" s="40">
        <v>130</v>
      </c>
      <c r="BN396" s="28">
        <v>79.89489677126565</v>
      </c>
      <c r="BO396" s="28">
        <v>80.900000000000006</v>
      </c>
    </row>
    <row r="397" spans="1:67" x14ac:dyDescent="0.2">
      <c r="A397" s="29">
        <v>396</v>
      </c>
      <c r="B397" s="28">
        <v>81.414403327388428</v>
      </c>
      <c r="C397" s="65">
        <f t="shared" si="27"/>
        <v>0.81414403327388429</v>
      </c>
      <c r="D397" s="64">
        <v>65.5</v>
      </c>
      <c r="E397" s="39">
        <v>44204</v>
      </c>
      <c r="F397" s="28">
        <v>151951</v>
      </c>
      <c r="G397" s="29">
        <v>529</v>
      </c>
      <c r="H397" s="29">
        <v>76</v>
      </c>
      <c r="I397" s="3"/>
      <c r="J397" s="3"/>
      <c r="K397" s="3"/>
      <c r="L397" s="3" t="str">
        <f t="shared" si="25"/>
        <v/>
      </c>
      <c r="M397" s="7">
        <f t="shared" ref="M397:M429" si="28">IF(L397="",M396,L397)</f>
        <v>20.266666666666666</v>
      </c>
      <c r="N397" s="7"/>
      <c r="O397" s="5"/>
      <c r="P397" s="30">
        <v>72345</v>
      </c>
      <c r="Q397" s="48">
        <v>75110</v>
      </c>
      <c r="R397" s="48">
        <v>21074</v>
      </c>
      <c r="S397" s="71">
        <f t="shared" si="26"/>
        <v>18309</v>
      </c>
      <c r="T397" s="31">
        <v>-18309</v>
      </c>
      <c r="U397" s="73">
        <v>-120.49279043902311</v>
      </c>
      <c r="V397" s="62">
        <v>-130</v>
      </c>
      <c r="W397" s="8"/>
      <c r="X397" s="8"/>
      <c r="Y397" s="41">
        <v>0</v>
      </c>
      <c r="Z397" s="42">
        <v>0</v>
      </c>
      <c r="AA397" s="8">
        <v>99</v>
      </c>
      <c r="AB397" s="32">
        <v>6.5152582082381822E-4</v>
      </c>
      <c r="AC397" s="43">
        <v>20138</v>
      </c>
      <c r="AD397" s="33">
        <v>0.11724158006578755</v>
      </c>
      <c r="AE397" s="8"/>
      <c r="AF397" s="34">
        <v>151852</v>
      </c>
      <c r="AG397" s="35">
        <v>123710</v>
      </c>
      <c r="AH397" s="8">
        <v>241</v>
      </c>
      <c r="AI397" s="8">
        <v>75523</v>
      </c>
      <c r="AJ397" s="8">
        <v>29504</v>
      </c>
      <c r="AK397" s="8">
        <v>2652</v>
      </c>
      <c r="AL397" s="8">
        <v>13600</v>
      </c>
      <c r="AM397" s="8">
        <v>2190</v>
      </c>
      <c r="AN397" s="36">
        <v>0.81414403327388429</v>
      </c>
      <c r="AO397" s="37">
        <v>0.80900000000000005</v>
      </c>
      <c r="AP397" s="44">
        <v>5.1440332738842409E-3</v>
      </c>
      <c r="AQ397" s="45">
        <v>0.80704746598717947</v>
      </c>
      <c r="AR397" s="8">
        <v>65.5</v>
      </c>
      <c r="AS397" s="50">
        <v>67.900000000000006</v>
      </c>
      <c r="AT397" s="50">
        <v>-2.4000000000000057</v>
      </c>
      <c r="AU397" s="28">
        <v>107920</v>
      </c>
      <c r="AV397" s="38">
        <v>0.8723627839301592</v>
      </c>
      <c r="AW397" s="38">
        <v>1.9481044377980762E-3</v>
      </c>
      <c r="AX397" s="38">
        <v>0.61048419691213318</v>
      </c>
      <c r="AY397" s="38">
        <v>0.23849325034354538</v>
      </c>
      <c r="AZ397" s="38">
        <v>2.1437232236682563E-2</v>
      </c>
      <c r="BA397" s="38">
        <v>0.10993452429067982</v>
      </c>
      <c r="BB397" s="38">
        <v>1.770269177916094E-2</v>
      </c>
      <c r="BC397" s="31">
        <v>8103.0050000000001</v>
      </c>
      <c r="BD397" s="50">
        <v>2.2595321118523315</v>
      </c>
      <c r="BE397" s="50">
        <v>2.2400000000000002</v>
      </c>
      <c r="BF397" s="50">
        <v>-1.953211185233128E-2</v>
      </c>
      <c r="BG397" s="8"/>
      <c r="BH397" s="58">
        <v>2035</v>
      </c>
      <c r="BI397" s="58">
        <v>1974</v>
      </c>
      <c r="BJ397" s="58">
        <v>2096</v>
      </c>
      <c r="BK397" s="28">
        <v>0</v>
      </c>
      <c r="BL397" s="28">
        <v>120.49279043902311</v>
      </c>
      <c r="BM397" s="40">
        <v>130</v>
      </c>
      <c r="BN397" s="28">
        <v>81.414403327388428</v>
      </c>
      <c r="BO397" s="28">
        <v>80.900000000000006</v>
      </c>
    </row>
    <row r="398" spans="1:67" x14ac:dyDescent="0.2">
      <c r="A398" s="29">
        <v>397</v>
      </c>
      <c r="B398" s="28">
        <v>80.605457945894685</v>
      </c>
      <c r="C398" s="65">
        <f t="shared" si="27"/>
        <v>0.80605457945894687</v>
      </c>
      <c r="D398" s="64">
        <v>65.5</v>
      </c>
      <c r="E398" s="27">
        <v>44205</v>
      </c>
      <c r="F398" s="28">
        <v>151852</v>
      </c>
      <c r="G398" s="29">
        <v>530</v>
      </c>
      <c r="H398" s="29">
        <v>76</v>
      </c>
      <c r="I398" s="3"/>
      <c r="J398" s="3"/>
      <c r="K398" s="3"/>
      <c r="L398" s="3" t="str">
        <f t="shared" si="25"/>
        <v/>
      </c>
      <c r="M398" s="7">
        <f t="shared" si="28"/>
        <v>20.266666666666666</v>
      </c>
      <c r="N398" s="7"/>
      <c r="O398" s="5"/>
      <c r="P398" s="30">
        <v>75110</v>
      </c>
      <c r="Q398" s="48">
        <v>56995</v>
      </c>
      <c r="R398" s="48"/>
      <c r="S398" s="71">
        <f t="shared" si="26"/>
        <v>18115</v>
      </c>
      <c r="T398" s="31">
        <v>-18115</v>
      </c>
      <c r="U398" s="73">
        <v>-119.29378605484288</v>
      </c>
      <c r="V398" s="62">
        <v>-130</v>
      </c>
      <c r="W398" s="8"/>
      <c r="X398" s="8"/>
      <c r="Y398" s="41">
        <v>0</v>
      </c>
      <c r="Z398" s="42">
        <v>0</v>
      </c>
      <c r="AA398" s="8">
        <v>113</v>
      </c>
      <c r="AB398" s="32">
        <v>7.441456154676922E-4</v>
      </c>
      <c r="AC398" s="43">
        <v>20251</v>
      </c>
      <c r="AD398" s="33">
        <v>0.11789945565161704</v>
      </c>
      <c r="AE398" s="8"/>
      <c r="AF398" s="34">
        <v>151739</v>
      </c>
      <c r="AG398" s="35">
        <v>122401</v>
      </c>
      <c r="AH398" s="8">
        <v>193</v>
      </c>
      <c r="AI398" s="8">
        <v>75270</v>
      </c>
      <c r="AJ398" s="8">
        <v>28731</v>
      </c>
      <c r="AK398" s="8">
        <v>2747</v>
      </c>
      <c r="AL398" s="8">
        <v>13600</v>
      </c>
      <c r="AM398" s="8">
        <v>1860</v>
      </c>
      <c r="AN398" s="36">
        <v>0.80605457945894687</v>
      </c>
      <c r="AO398" s="37">
        <v>0.80900000000000005</v>
      </c>
      <c r="AP398" s="44">
        <v>-2.9454205410531786E-3</v>
      </c>
      <c r="AQ398" s="45">
        <v>0.80561513784938621</v>
      </c>
      <c r="AR398" s="8">
        <v>65.5</v>
      </c>
      <c r="AS398" s="50">
        <v>67.900000000000006</v>
      </c>
      <c r="AT398" s="50">
        <v>-2.4000000000000057</v>
      </c>
      <c r="AU398" s="28">
        <v>106941</v>
      </c>
      <c r="AV398" s="38">
        <v>0.87369384237056891</v>
      </c>
      <c r="AW398" s="38">
        <v>1.5767845033945801E-3</v>
      </c>
      <c r="AX398" s="38">
        <v>0.61494595632388627</v>
      </c>
      <c r="AY398" s="38">
        <v>0.2347284744405683</v>
      </c>
      <c r="AZ398" s="38">
        <v>2.2442627102719749E-2</v>
      </c>
      <c r="BA398" s="38">
        <v>0.11111020334801186</v>
      </c>
      <c r="BB398" s="38">
        <v>1.5195954281419269E-2</v>
      </c>
      <c r="BC398" s="31">
        <v>8017.2655000000004</v>
      </c>
      <c r="BD398" s="50">
        <v>2.2594985784118036</v>
      </c>
      <c r="BE398" s="50">
        <v>2.2400000000000002</v>
      </c>
      <c r="BF398" s="50">
        <v>-1.9498578411803358E-2</v>
      </c>
      <c r="BG398" s="8"/>
      <c r="BH398" s="58">
        <v>2035</v>
      </c>
      <c r="BI398" s="58">
        <v>1974</v>
      </c>
      <c r="BJ398" s="58">
        <v>2096</v>
      </c>
      <c r="BK398" s="28">
        <v>0</v>
      </c>
      <c r="BL398" s="28">
        <v>119.29378605484288</v>
      </c>
      <c r="BM398" s="40">
        <v>130</v>
      </c>
      <c r="BN398" s="28">
        <v>80.605457945894685</v>
      </c>
      <c r="BO398" s="28">
        <v>80.900000000000006</v>
      </c>
    </row>
    <row r="399" spans="1:67" x14ac:dyDescent="0.2">
      <c r="A399" s="29">
        <v>398</v>
      </c>
      <c r="B399" s="28">
        <v>81.580213392733583</v>
      </c>
      <c r="C399" s="65">
        <f t="shared" si="27"/>
        <v>0.8158021339273358</v>
      </c>
      <c r="D399" s="64">
        <v>65.400000000000006</v>
      </c>
      <c r="E399" s="39">
        <v>44206</v>
      </c>
      <c r="F399" s="28">
        <v>151739</v>
      </c>
      <c r="G399" s="29">
        <v>531</v>
      </c>
      <c r="H399" s="29">
        <v>76</v>
      </c>
      <c r="I399" s="3"/>
      <c r="J399" s="3"/>
      <c r="K399" s="3"/>
      <c r="L399" s="3" t="str">
        <f t="shared" si="25"/>
        <v/>
      </c>
      <c r="M399" s="7">
        <f t="shared" si="28"/>
        <v>20.266666666666666</v>
      </c>
      <c r="N399" s="7">
        <v>-13.5</v>
      </c>
      <c r="O399" s="5"/>
      <c r="P399" s="30">
        <v>56995</v>
      </c>
      <c r="Q399" s="48">
        <v>38655</v>
      </c>
      <c r="R399" s="48"/>
      <c r="S399" s="71">
        <f t="shared" si="26"/>
        <v>18340</v>
      </c>
      <c r="T399" s="31">
        <v>-18340</v>
      </c>
      <c r="U399" s="73">
        <v>-120.86543340868201</v>
      </c>
      <c r="V399" s="62">
        <v>-130</v>
      </c>
      <c r="W399" s="8"/>
      <c r="X399" s="8"/>
      <c r="Y399" s="41">
        <v>0</v>
      </c>
      <c r="Z399" s="42">
        <v>0</v>
      </c>
      <c r="AA399" s="8">
        <v>76</v>
      </c>
      <c r="AB399" s="32">
        <v>5.0086002939257539E-4</v>
      </c>
      <c r="AC399" s="43">
        <v>20327</v>
      </c>
      <c r="AD399" s="33">
        <v>0.11834192064739615</v>
      </c>
      <c r="AE399" s="8"/>
      <c r="AF399" s="34">
        <v>151663</v>
      </c>
      <c r="AG399" s="35">
        <v>123789</v>
      </c>
      <c r="AH399" s="8">
        <v>231</v>
      </c>
      <c r="AI399" s="8">
        <v>77231</v>
      </c>
      <c r="AJ399" s="8">
        <v>28697</v>
      </c>
      <c r="AK399" s="8">
        <v>2650</v>
      </c>
      <c r="AL399" s="8">
        <v>13600</v>
      </c>
      <c r="AM399" s="8">
        <v>1380</v>
      </c>
      <c r="AN399" s="36">
        <v>0.8158021339273358</v>
      </c>
      <c r="AO399" s="37">
        <v>0.80900000000000005</v>
      </c>
      <c r="AP399" s="44">
        <v>6.8021339273357517E-3</v>
      </c>
      <c r="AQ399" s="45">
        <v>0.80674841399012664</v>
      </c>
      <c r="AR399" s="8">
        <v>65.400000000000006</v>
      </c>
      <c r="AS399" s="50">
        <v>67.900000000000006</v>
      </c>
      <c r="AT399" s="50">
        <v>-2.5</v>
      </c>
      <c r="AU399" s="28">
        <v>108809</v>
      </c>
      <c r="AV399" s="38">
        <v>0.8789876321805653</v>
      </c>
      <c r="AW399" s="38">
        <v>1.8660785691781985E-3</v>
      </c>
      <c r="AX399" s="38">
        <v>0.62389226829524436</v>
      </c>
      <c r="AY399" s="38">
        <v>0.23182189047492102</v>
      </c>
      <c r="AZ399" s="38">
        <v>2.1407394841221755E-2</v>
      </c>
      <c r="BA399" s="38">
        <v>0.1098643659775909</v>
      </c>
      <c r="BB399" s="38">
        <v>1.1148001841843783E-2</v>
      </c>
      <c r="BC399" s="31">
        <v>8095.8006000000005</v>
      </c>
      <c r="BD399" s="50">
        <v>2.2653720003924009</v>
      </c>
      <c r="BE399" s="50">
        <v>2.2400000000000002</v>
      </c>
      <c r="BF399" s="50">
        <v>-2.5372000392400729E-2</v>
      </c>
      <c r="BG399" s="8"/>
      <c r="BH399" s="58">
        <v>2035</v>
      </c>
      <c r="BI399" s="58">
        <v>1974</v>
      </c>
      <c r="BJ399" s="58">
        <v>2096</v>
      </c>
      <c r="BK399" s="28">
        <v>0</v>
      </c>
      <c r="BL399" s="28">
        <v>120.86543340868201</v>
      </c>
      <c r="BM399" s="40">
        <v>130</v>
      </c>
      <c r="BN399" s="28">
        <v>81.580213392733583</v>
      </c>
      <c r="BO399" s="28">
        <v>80.900000000000006</v>
      </c>
    </row>
    <row r="400" spans="1:67" x14ac:dyDescent="0.2">
      <c r="A400" s="29">
        <v>399</v>
      </c>
      <c r="B400" s="28">
        <v>81.232733099041951</v>
      </c>
      <c r="C400" s="65">
        <f t="shared" si="27"/>
        <v>0.81232733099041954</v>
      </c>
      <c r="D400" s="64">
        <v>65.5</v>
      </c>
      <c r="E400" s="27">
        <v>44207</v>
      </c>
      <c r="F400" s="28">
        <v>151663</v>
      </c>
      <c r="G400" s="29">
        <v>532</v>
      </c>
      <c r="H400" s="29">
        <v>76</v>
      </c>
      <c r="I400" s="3"/>
      <c r="J400" s="3"/>
      <c r="K400" s="3"/>
      <c r="L400" s="3" t="str">
        <f t="shared" si="25"/>
        <v/>
      </c>
      <c r="M400" s="7">
        <f t="shared" si="28"/>
        <v>20.266666666666666</v>
      </c>
      <c r="N400" s="7">
        <v>-7.2</v>
      </c>
      <c r="O400" s="5"/>
      <c r="P400" s="30">
        <v>38655</v>
      </c>
      <c r="Q400" s="48">
        <v>52485</v>
      </c>
      <c r="R400" s="48">
        <v>32115</v>
      </c>
      <c r="S400" s="71">
        <f t="shared" si="26"/>
        <v>18285</v>
      </c>
      <c r="T400" s="31">
        <v>-18285</v>
      </c>
      <c r="U400" s="73">
        <v>-120.56335427889465</v>
      </c>
      <c r="V400" s="62">
        <v>-130</v>
      </c>
      <c r="W400" s="8"/>
      <c r="X400" s="8"/>
      <c r="Y400" s="41">
        <v>0</v>
      </c>
      <c r="Z400" s="42">
        <v>0</v>
      </c>
      <c r="AA400" s="8">
        <v>90</v>
      </c>
      <c r="AB400" s="32">
        <v>5.9342093984689735E-4</v>
      </c>
      <c r="AC400" s="43">
        <v>20417</v>
      </c>
      <c r="AD400" s="33">
        <v>0.11886589235292405</v>
      </c>
      <c r="AE400" s="8"/>
      <c r="AF400" s="34">
        <v>151573</v>
      </c>
      <c r="AG400" s="35">
        <v>123200</v>
      </c>
      <c r="AH400" s="8">
        <v>244</v>
      </c>
      <c r="AI400" s="8">
        <v>59421</v>
      </c>
      <c r="AJ400" s="8">
        <v>46170</v>
      </c>
      <c r="AK400" s="8">
        <v>2845</v>
      </c>
      <c r="AL400" s="8">
        <v>12630</v>
      </c>
      <c r="AM400" s="8">
        <v>1890</v>
      </c>
      <c r="AN400" s="36">
        <v>0.81232733099041954</v>
      </c>
      <c r="AO400" s="37">
        <v>0.80900000000000005</v>
      </c>
      <c r="AP400" s="44">
        <v>3.3273309904194859E-3</v>
      </c>
      <c r="AQ400" s="45">
        <v>0.80854097346575138</v>
      </c>
      <c r="AR400" s="8">
        <v>65.5</v>
      </c>
      <c r="AS400" s="50">
        <v>67.900000000000006</v>
      </c>
      <c r="AT400" s="50">
        <v>-2.4000000000000057</v>
      </c>
      <c r="AU400" s="28">
        <v>108680</v>
      </c>
      <c r="AV400" s="38">
        <v>0.88214285714285712</v>
      </c>
      <c r="AW400" s="38">
        <v>1.9805194805194806E-3</v>
      </c>
      <c r="AX400" s="38">
        <v>0.48231331168831171</v>
      </c>
      <c r="AY400" s="38">
        <v>0.37475649350649348</v>
      </c>
      <c r="AZ400" s="38">
        <v>2.3092532467532467E-2</v>
      </c>
      <c r="BA400" s="38">
        <v>0.10251623376623377</v>
      </c>
      <c r="BB400" s="38">
        <v>1.5340909090909091E-2</v>
      </c>
      <c r="BC400" s="31">
        <v>8069.6</v>
      </c>
      <c r="BD400" s="50">
        <v>2.2659115693466836</v>
      </c>
      <c r="BE400" s="50">
        <v>2.2400000000000002</v>
      </c>
      <c r="BF400" s="50">
        <v>-2.5911569346683372E-2</v>
      </c>
      <c r="BG400" s="8"/>
      <c r="BH400" s="58">
        <v>2035</v>
      </c>
      <c r="BI400" s="58">
        <v>1974</v>
      </c>
      <c r="BJ400" s="58">
        <v>2096</v>
      </c>
      <c r="BK400" s="28">
        <v>0</v>
      </c>
      <c r="BL400" s="28">
        <v>120.56335427889465</v>
      </c>
      <c r="BM400" s="40">
        <v>130</v>
      </c>
      <c r="BN400" s="28">
        <v>81.232733099041951</v>
      </c>
      <c r="BO400" s="28">
        <v>80.900000000000006</v>
      </c>
    </row>
    <row r="401" spans="1:67" x14ac:dyDescent="0.2">
      <c r="A401" s="29">
        <v>400</v>
      </c>
      <c r="B401" s="28">
        <v>82.101693573393675</v>
      </c>
      <c r="C401" s="65">
        <f t="shared" si="27"/>
        <v>0.82101693573393675</v>
      </c>
      <c r="D401" s="64">
        <v>65.400000000000006</v>
      </c>
      <c r="E401" s="39">
        <v>44208</v>
      </c>
      <c r="F401" s="28">
        <v>151573</v>
      </c>
      <c r="G401" s="29">
        <v>533</v>
      </c>
      <c r="H401" s="29">
        <v>77</v>
      </c>
      <c r="I401" s="3"/>
      <c r="J401" s="3"/>
      <c r="K401" s="3"/>
      <c r="L401" s="3" t="str">
        <f t="shared" si="25"/>
        <v/>
      </c>
      <c r="M401" s="7">
        <f t="shared" si="28"/>
        <v>20.266666666666666</v>
      </c>
      <c r="N401" s="7">
        <v>-4.3</v>
      </c>
      <c r="O401" s="5"/>
      <c r="P401" s="30">
        <v>52485</v>
      </c>
      <c r="Q401" s="48">
        <v>58215</v>
      </c>
      <c r="R401" s="48">
        <v>24089</v>
      </c>
      <c r="S401" s="71">
        <f t="shared" si="26"/>
        <v>18359</v>
      </c>
      <c r="T401" s="31">
        <v>-18359</v>
      </c>
      <c r="U401" s="73">
        <v>-121.12315517935252</v>
      </c>
      <c r="V401" s="62">
        <v>-130</v>
      </c>
      <c r="W401" s="8"/>
      <c r="X401" s="8"/>
      <c r="Y401" s="41">
        <v>0</v>
      </c>
      <c r="Z401" s="42">
        <v>0</v>
      </c>
      <c r="AA401" s="8">
        <v>88</v>
      </c>
      <c r="AB401" s="32">
        <v>5.805783351916238E-4</v>
      </c>
      <c r="AC401" s="43">
        <v>20505</v>
      </c>
      <c r="AD401" s="33">
        <v>0.11937822024277356</v>
      </c>
      <c r="AE401" s="8"/>
      <c r="AF401" s="34">
        <v>151485</v>
      </c>
      <c r="AG401" s="35">
        <v>124444</v>
      </c>
      <c r="AH401" s="8">
        <v>194</v>
      </c>
      <c r="AI401" s="8">
        <v>65830</v>
      </c>
      <c r="AJ401" s="8">
        <v>40572</v>
      </c>
      <c r="AK401" s="8">
        <v>2698</v>
      </c>
      <c r="AL401" s="8">
        <v>13680</v>
      </c>
      <c r="AM401" s="8">
        <v>1470</v>
      </c>
      <c r="AN401" s="36">
        <v>0.82101693573393675</v>
      </c>
      <c r="AO401" s="37">
        <v>0.80200000000000005</v>
      </c>
      <c r="AP401" s="44">
        <v>1.9016935733936702E-2</v>
      </c>
      <c r="AQ401" s="45">
        <v>0.81020193104396088</v>
      </c>
      <c r="AR401" s="8">
        <v>65.400000000000006</v>
      </c>
      <c r="AS401" s="50">
        <v>67.900000000000006</v>
      </c>
      <c r="AT401" s="50">
        <v>-2.5</v>
      </c>
      <c r="AU401" s="28">
        <v>109294</v>
      </c>
      <c r="AV401" s="38">
        <v>0.87825849378033494</v>
      </c>
      <c r="AW401" s="38">
        <v>1.5589341390504967E-3</v>
      </c>
      <c r="AX401" s="38">
        <v>0.52899296068914536</v>
      </c>
      <c r="AY401" s="38">
        <v>0.32602616437915849</v>
      </c>
      <c r="AZ401" s="38">
        <v>2.1680434572980616E-2</v>
      </c>
      <c r="BA401" s="38">
        <v>0.1099289640320144</v>
      </c>
      <c r="BB401" s="38">
        <v>1.181254218765067E-2</v>
      </c>
      <c r="BC401" s="31">
        <v>8138.6376000000009</v>
      </c>
      <c r="BD401" s="50">
        <v>2.2557829580715079</v>
      </c>
      <c r="BE401" s="50">
        <v>2.23</v>
      </c>
      <c r="BF401" s="50">
        <v>-2.5782958071507878E-2</v>
      </c>
      <c r="BG401" s="8"/>
      <c r="BH401" s="58">
        <v>2038</v>
      </c>
      <c r="BI401" s="58">
        <v>1977</v>
      </c>
      <c r="BJ401" s="58">
        <v>2099</v>
      </c>
      <c r="BK401" s="28">
        <v>0</v>
      </c>
      <c r="BL401" s="28">
        <v>121.12315517935252</v>
      </c>
      <c r="BM401" s="40">
        <v>130</v>
      </c>
      <c r="BN401" s="28">
        <v>82.101693573393675</v>
      </c>
      <c r="BO401" s="28">
        <v>80.2</v>
      </c>
    </row>
    <row r="402" spans="1:67" x14ac:dyDescent="0.2">
      <c r="A402" s="29">
        <v>401</v>
      </c>
      <c r="B402" s="28">
        <v>80.652869921114302</v>
      </c>
      <c r="C402" s="65">
        <f t="shared" si="27"/>
        <v>0.80652869921114301</v>
      </c>
      <c r="D402" s="64">
        <v>65.400000000000006</v>
      </c>
      <c r="E402" s="27">
        <v>44209</v>
      </c>
      <c r="F402" s="28">
        <v>151485</v>
      </c>
      <c r="G402" s="29">
        <v>534</v>
      </c>
      <c r="H402" s="29">
        <v>77</v>
      </c>
      <c r="I402" s="3"/>
      <c r="J402" s="3"/>
      <c r="K402" s="3"/>
      <c r="L402" s="3" t="str">
        <f t="shared" si="25"/>
        <v/>
      </c>
      <c r="M402" s="7">
        <f t="shared" si="28"/>
        <v>20.266666666666666</v>
      </c>
      <c r="N402" s="7">
        <v>-5.0999999999999996</v>
      </c>
      <c r="O402" s="5"/>
      <c r="P402" s="30">
        <v>58215</v>
      </c>
      <c r="Q402" s="48">
        <v>64010</v>
      </c>
      <c r="R402" s="48">
        <v>24079</v>
      </c>
      <c r="S402" s="71">
        <f t="shared" si="26"/>
        <v>18284</v>
      </c>
      <c r="T402" s="31">
        <v>-18284</v>
      </c>
      <c r="U402" s="73">
        <v>-120.69841898537808</v>
      </c>
      <c r="V402" s="62">
        <v>-130</v>
      </c>
      <c r="W402" s="8"/>
      <c r="X402" s="8"/>
      <c r="Y402" s="41">
        <v>0</v>
      </c>
      <c r="Z402" s="42">
        <v>0</v>
      </c>
      <c r="AA402" s="8">
        <v>99</v>
      </c>
      <c r="AB402" s="32">
        <v>6.5353005248044364E-4</v>
      </c>
      <c r="AC402" s="43">
        <v>20604</v>
      </c>
      <c r="AD402" s="33">
        <v>0.11995458911885425</v>
      </c>
      <c r="AE402" s="8"/>
      <c r="AF402" s="34">
        <v>151386</v>
      </c>
      <c r="AG402" s="35">
        <v>122177</v>
      </c>
      <c r="AH402" s="8">
        <v>208</v>
      </c>
      <c r="AI402" s="8">
        <v>73967</v>
      </c>
      <c r="AJ402" s="8">
        <v>28518</v>
      </c>
      <c r="AK402" s="8">
        <v>2534</v>
      </c>
      <c r="AL402" s="8">
        <v>15840</v>
      </c>
      <c r="AM402" s="8">
        <v>1110</v>
      </c>
      <c r="AN402" s="36">
        <v>0.80652869921114301</v>
      </c>
      <c r="AO402" s="37">
        <v>0.80200000000000005</v>
      </c>
      <c r="AP402" s="44">
        <v>4.5286992111429614E-3</v>
      </c>
      <c r="AQ402" s="45">
        <v>0.81068895432976051</v>
      </c>
      <c r="AR402" s="8">
        <v>65.400000000000006</v>
      </c>
      <c r="AS402" s="50">
        <v>67.900000000000006</v>
      </c>
      <c r="AT402" s="50">
        <v>-2.5</v>
      </c>
      <c r="AU402" s="28">
        <v>105227</v>
      </c>
      <c r="AV402" s="38">
        <v>0.86126685055288643</v>
      </c>
      <c r="AW402" s="38">
        <v>1.7024480876105977E-3</v>
      </c>
      <c r="AX402" s="38">
        <v>0.60540854661679366</v>
      </c>
      <c r="AY402" s="38">
        <v>0.23341545462730301</v>
      </c>
      <c r="AZ402" s="38">
        <v>2.0740401221179108E-2</v>
      </c>
      <c r="BA402" s="38">
        <v>0.12964796974880705</v>
      </c>
      <c r="BB402" s="38">
        <v>9.0851796983065555E-3</v>
      </c>
      <c r="BC402" s="31">
        <v>7990.3758000000007</v>
      </c>
      <c r="BD402" s="50">
        <v>2.2882528253552228</v>
      </c>
      <c r="BE402" s="50">
        <v>2.23</v>
      </c>
      <c r="BF402" s="50">
        <v>-5.8252825355222804E-2</v>
      </c>
      <c r="BG402" s="8"/>
      <c r="BH402" s="58">
        <v>2038</v>
      </c>
      <c r="BI402" s="58">
        <v>1977</v>
      </c>
      <c r="BJ402" s="58">
        <v>2099</v>
      </c>
      <c r="BK402" s="28">
        <v>0</v>
      </c>
      <c r="BL402" s="28">
        <v>120.69841898537808</v>
      </c>
      <c r="BM402" s="40">
        <v>130</v>
      </c>
      <c r="BN402" s="28">
        <v>80.652869921114302</v>
      </c>
      <c r="BO402" s="28">
        <v>80.2</v>
      </c>
    </row>
    <row r="403" spans="1:67" x14ac:dyDescent="0.2">
      <c r="A403" s="29">
        <v>402</v>
      </c>
      <c r="B403" s="28">
        <v>79.526508395756551</v>
      </c>
      <c r="C403" s="65">
        <f t="shared" si="27"/>
        <v>0.79526508395756546</v>
      </c>
      <c r="D403" s="64">
        <v>65.5</v>
      </c>
      <c r="E403" s="39">
        <v>44210</v>
      </c>
      <c r="F403" s="28">
        <v>151386</v>
      </c>
      <c r="G403" s="29">
        <v>535</v>
      </c>
      <c r="H403" s="29">
        <v>77</v>
      </c>
      <c r="I403" s="3"/>
      <c r="J403" s="3"/>
      <c r="K403" s="3"/>
      <c r="L403" s="3" t="str">
        <f t="shared" si="25"/>
        <v/>
      </c>
      <c r="M403" s="7">
        <f t="shared" si="28"/>
        <v>20.266666666666666</v>
      </c>
      <c r="N403" s="7">
        <v>-9.8000000000000007</v>
      </c>
      <c r="O403" s="5"/>
      <c r="P403" s="30">
        <v>64010</v>
      </c>
      <c r="Q403" s="48">
        <v>77895</v>
      </c>
      <c r="R403" s="48">
        <v>32118</v>
      </c>
      <c r="S403" s="71">
        <f t="shared" si="26"/>
        <v>18233</v>
      </c>
      <c r="T403" s="31">
        <v>-18233</v>
      </c>
      <c r="U403" s="73">
        <v>-120.44046345104567</v>
      </c>
      <c r="V403" s="62">
        <v>-130</v>
      </c>
      <c r="W403" s="8"/>
      <c r="X403" s="8"/>
      <c r="Y403" s="41">
        <v>0</v>
      </c>
      <c r="Z403" s="42">
        <v>0</v>
      </c>
      <c r="AA403" s="8">
        <v>92</v>
      </c>
      <c r="AB403" s="32">
        <v>6.0771801883925853E-4</v>
      </c>
      <c r="AC403" s="43">
        <v>20696</v>
      </c>
      <c r="AD403" s="33">
        <v>0.12049020464006055</v>
      </c>
      <c r="AE403" s="8"/>
      <c r="AF403" s="34">
        <v>151294</v>
      </c>
      <c r="AG403" s="35">
        <v>120392</v>
      </c>
      <c r="AH403" s="8">
        <v>189</v>
      </c>
      <c r="AI403" s="8">
        <v>26701</v>
      </c>
      <c r="AJ403" s="8">
        <v>76682</v>
      </c>
      <c r="AK403" s="8">
        <v>2720</v>
      </c>
      <c r="AL403" s="8">
        <v>12450</v>
      </c>
      <c r="AM403" s="8">
        <v>1650</v>
      </c>
      <c r="AN403" s="36">
        <v>0.79526508395756546</v>
      </c>
      <c r="AO403" s="37">
        <v>0.80200000000000005</v>
      </c>
      <c r="AP403" s="44">
        <v>-6.7349160424345911E-3</v>
      </c>
      <c r="AQ403" s="45">
        <v>0.81016268522189017</v>
      </c>
      <c r="AR403" s="8">
        <v>65.5</v>
      </c>
      <c r="AS403" s="50">
        <v>67.900000000000006</v>
      </c>
      <c r="AT403" s="50">
        <v>-2.4000000000000057</v>
      </c>
      <c r="AU403" s="28">
        <v>106292</v>
      </c>
      <c r="AV403" s="38">
        <v>0.88288258356036942</v>
      </c>
      <c r="AW403" s="38">
        <v>1.5698717522758987E-3</v>
      </c>
      <c r="AX403" s="38">
        <v>0.22178383945777128</v>
      </c>
      <c r="AY403" s="38">
        <v>0.63693600903714531</v>
      </c>
      <c r="AZ403" s="38">
        <v>2.2592863313176954E-2</v>
      </c>
      <c r="BA403" s="38">
        <v>0.10341218685626952</v>
      </c>
      <c r="BB403" s="38">
        <v>1.370522958336102E-2</v>
      </c>
      <c r="BC403" s="31">
        <v>7885.6760000000004</v>
      </c>
      <c r="BD403" s="50">
        <v>2.3121670228398932</v>
      </c>
      <c r="BE403" s="50">
        <v>2.23</v>
      </c>
      <c r="BF403" s="50">
        <v>-8.2167022839893189E-2</v>
      </c>
      <c r="BG403" s="8"/>
      <c r="BH403" s="58">
        <v>2038</v>
      </c>
      <c r="BI403" s="58">
        <v>1977</v>
      </c>
      <c r="BJ403" s="58">
        <v>2099</v>
      </c>
      <c r="BK403" s="28">
        <v>0</v>
      </c>
      <c r="BL403" s="28">
        <v>120.44046345104567</v>
      </c>
      <c r="BM403" s="40">
        <v>130</v>
      </c>
      <c r="BN403" s="28">
        <v>79.526508395756551</v>
      </c>
      <c r="BO403" s="28">
        <v>80.2</v>
      </c>
    </row>
    <row r="404" spans="1:67" x14ac:dyDescent="0.2">
      <c r="A404" s="29">
        <v>403</v>
      </c>
      <c r="B404" s="28">
        <v>81.411027535791234</v>
      </c>
      <c r="C404" s="65">
        <f t="shared" si="27"/>
        <v>0.81411027535791236</v>
      </c>
      <c r="D404" s="64">
        <v>65.5</v>
      </c>
      <c r="E404" s="27">
        <v>44211</v>
      </c>
      <c r="F404" s="28">
        <v>151294</v>
      </c>
      <c r="G404" s="29">
        <v>536</v>
      </c>
      <c r="H404" s="29">
        <v>77</v>
      </c>
      <c r="I404" s="3"/>
      <c r="J404" s="3"/>
      <c r="K404" s="3"/>
      <c r="L404" s="3" t="str">
        <f t="shared" si="25"/>
        <v/>
      </c>
      <c r="M404" s="7">
        <f t="shared" si="28"/>
        <v>20.266666666666666</v>
      </c>
      <c r="N404" s="7">
        <v>-22.3</v>
      </c>
      <c r="O404" s="5"/>
      <c r="P404" s="30">
        <v>77895</v>
      </c>
      <c r="Q404" s="48">
        <v>79345</v>
      </c>
      <c r="R404" s="48">
        <v>20106</v>
      </c>
      <c r="S404" s="71">
        <f t="shared" si="26"/>
        <v>18656</v>
      </c>
      <c r="T404" s="31">
        <v>-18656</v>
      </c>
      <c r="U404" s="73">
        <v>-123.30958266686055</v>
      </c>
      <c r="V404" s="62">
        <v>-130</v>
      </c>
      <c r="W404" s="8"/>
      <c r="X404" s="8"/>
      <c r="Y404" s="41">
        <v>0</v>
      </c>
      <c r="Z404" s="42">
        <v>0</v>
      </c>
      <c r="AA404" s="8">
        <v>81</v>
      </c>
      <c r="AB404" s="32">
        <v>5.3538144275384349E-4</v>
      </c>
      <c r="AC404" s="43">
        <v>20777</v>
      </c>
      <c r="AD404" s="33">
        <v>0.12096177917503566</v>
      </c>
      <c r="AE404" s="8"/>
      <c r="AF404" s="34">
        <v>151213</v>
      </c>
      <c r="AG404" s="35">
        <v>123170</v>
      </c>
      <c r="AH404" s="8">
        <v>203</v>
      </c>
      <c r="AI404" s="8">
        <v>74473</v>
      </c>
      <c r="AJ404" s="8">
        <v>29313</v>
      </c>
      <c r="AK404" s="8">
        <v>2861</v>
      </c>
      <c r="AL404" s="8">
        <v>14040</v>
      </c>
      <c r="AM404" s="8">
        <v>2280</v>
      </c>
      <c r="AN404" s="36">
        <v>0.81411027535791236</v>
      </c>
      <c r="AO404" s="37">
        <v>0.80200000000000005</v>
      </c>
      <c r="AP404" s="44">
        <v>1.2110275357912315E-2</v>
      </c>
      <c r="AQ404" s="45">
        <v>0.81015786266246559</v>
      </c>
      <c r="AR404" s="8">
        <v>65.5</v>
      </c>
      <c r="AS404" s="50">
        <v>67.900000000000006</v>
      </c>
      <c r="AT404" s="50">
        <v>-2.4000000000000057</v>
      </c>
      <c r="AU404" s="28">
        <v>106850</v>
      </c>
      <c r="AV404" s="38">
        <v>0.86750020297150277</v>
      </c>
      <c r="AW404" s="38">
        <v>1.6481286027441747E-3</v>
      </c>
      <c r="AX404" s="38">
        <v>0.60463586912397504</v>
      </c>
      <c r="AY404" s="38">
        <v>0.23798814646423641</v>
      </c>
      <c r="AZ404" s="38">
        <v>2.322805878054721E-2</v>
      </c>
      <c r="BA404" s="38">
        <v>0.11398879597304538</v>
      </c>
      <c r="BB404" s="38">
        <v>1.8511001055451816E-2</v>
      </c>
      <c r="BC404" s="31">
        <v>8067.6350000000002</v>
      </c>
      <c r="BD404" s="50">
        <v>2.3124496832095156</v>
      </c>
      <c r="BE404" s="50">
        <v>2.23</v>
      </c>
      <c r="BF404" s="50">
        <v>-8.2449683209515623E-2</v>
      </c>
      <c r="BG404" s="8"/>
      <c r="BH404" s="58">
        <v>2038</v>
      </c>
      <c r="BI404" s="58">
        <v>1977</v>
      </c>
      <c r="BJ404" s="58">
        <v>2099</v>
      </c>
      <c r="BK404" s="28">
        <v>0</v>
      </c>
      <c r="BL404" s="28">
        <v>123.30958266686055</v>
      </c>
      <c r="BM404" s="40">
        <v>130</v>
      </c>
      <c r="BN404" s="28">
        <v>81.411027535791234</v>
      </c>
      <c r="BO404" s="28">
        <v>80.2</v>
      </c>
    </row>
    <row r="405" spans="1:67" x14ac:dyDescent="0.2">
      <c r="A405" s="29">
        <v>404</v>
      </c>
      <c r="B405" s="28">
        <v>82.746192456997747</v>
      </c>
      <c r="C405" s="65">
        <f t="shared" si="27"/>
        <v>0.82746192456997747</v>
      </c>
      <c r="D405" s="64">
        <v>65.400000000000006</v>
      </c>
      <c r="E405" s="39">
        <v>44212</v>
      </c>
      <c r="F405" s="28">
        <v>151213</v>
      </c>
      <c r="G405" s="29">
        <v>537</v>
      </c>
      <c r="H405" s="29">
        <v>77</v>
      </c>
      <c r="I405" s="3"/>
      <c r="J405" s="3"/>
      <c r="K405" s="3"/>
      <c r="L405" s="3" t="str">
        <f t="shared" si="25"/>
        <v/>
      </c>
      <c r="M405" s="7">
        <f t="shared" si="28"/>
        <v>20.266666666666666</v>
      </c>
      <c r="N405" s="7">
        <v>-25.8</v>
      </c>
      <c r="O405" s="5"/>
      <c r="P405" s="30">
        <v>79345</v>
      </c>
      <c r="Q405" s="48">
        <v>60875</v>
      </c>
      <c r="R405" s="48"/>
      <c r="S405" s="71">
        <f t="shared" si="26"/>
        <v>18470</v>
      </c>
      <c r="T405" s="31">
        <v>-18470</v>
      </c>
      <c r="U405" s="73">
        <v>-122.14558272106234</v>
      </c>
      <c r="V405" s="62">
        <v>-130</v>
      </c>
      <c r="W405" s="8"/>
      <c r="X405" s="8"/>
      <c r="Y405" s="41">
        <v>0</v>
      </c>
      <c r="Z405" s="42">
        <v>0</v>
      </c>
      <c r="AA405" s="8">
        <v>76</v>
      </c>
      <c r="AB405" s="32">
        <v>5.0260228948569236E-4</v>
      </c>
      <c r="AC405" s="43">
        <v>20853</v>
      </c>
      <c r="AD405" s="33">
        <v>0.12140424417081477</v>
      </c>
      <c r="AE405" s="8"/>
      <c r="AF405" s="34">
        <v>151137</v>
      </c>
      <c r="AG405" s="35">
        <v>125123</v>
      </c>
      <c r="AH405" s="8">
        <v>222</v>
      </c>
      <c r="AI405" s="8">
        <v>79980</v>
      </c>
      <c r="AJ405" s="8">
        <v>26341</v>
      </c>
      <c r="AK405" s="8">
        <v>2770</v>
      </c>
      <c r="AL405" s="8">
        <v>14040</v>
      </c>
      <c r="AM405" s="8">
        <v>1770</v>
      </c>
      <c r="AN405" s="36">
        <v>0.82746192456997747</v>
      </c>
      <c r="AO405" s="37">
        <v>0.80200000000000005</v>
      </c>
      <c r="AP405" s="44">
        <v>2.5461924569977423E-2</v>
      </c>
      <c r="AQ405" s="45">
        <v>0.81321605482118442</v>
      </c>
      <c r="AR405" s="8">
        <v>65.400000000000006</v>
      </c>
      <c r="AS405" s="50">
        <v>67.900000000000006</v>
      </c>
      <c r="AT405" s="50">
        <v>-2.5</v>
      </c>
      <c r="AU405" s="28">
        <v>109313</v>
      </c>
      <c r="AV405" s="38">
        <v>0.87364433397536823</v>
      </c>
      <c r="AW405" s="38">
        <v>1.7742541339322107E-3</v>
      </c>
      <c r="AX405" s="38">
        <v>0.63921101635990185</v>
      </c>
      <c r="AY405" s="38">
        <v>0.21052084748607369</v>
      </c>
      <c r="AZ405" s="38">
        <v>2.2138215995460467E-2</v>
      </c>
      <c r="BA405" s="38">
        <v>0.11220958576760467</v>
      </c>
      <c r="BB405" s="38">
        <v>1.4146080257027085E-2</v>
      </c>
      <c r="BC405" s="31">
        <v>8183.0442000000012</v>
      </c>
      <c r="BD405" s="50">
        <v>2.257106224600375</v>
      </c>
      <c r="BE405" s="50">
        <v>2.23</v>
      </c>
      <c r="BF405" s="50">
        <v>-2.710622460037504E-2</v>
      </c>
      <c r="BG405" s="8"/>
      <c r="BH405" s="58">
        <v>2038</v>
      </c>
      <c r="BI405" s="58">
        <v>1977</v>
      </c>
      <c r="BJ405" s="58">
        <v>2099</v>
      </c>
      <c r="BK405" s="28">
        <v>0</v>
      </c>
      <c r="BL405" s="28">
        <v>122.14558272106234</v>
      </c>
      <c r="BM405" s="40">
        <v>130</v>
      </c>
      <c r="BN405" s="28">
        <v>82.746192456997747</v>
      </c>
      <c r="BO405" s="28">
        <v>80.2</v>
      </c>
    </row>
    <row r="406" spans="1:67" x14ac:dyDescent="0.2">
      <c r="A406" s="29">
        <v>405</v>
      </c>
      <c r="B406" s="28">
        <v>80.847178387820321</v>
      </c>
      <c r="C406" s="65">
        <f t="shared" si="27"/>
        <v>0.80847178387820318</v>
      </c>
      <c r="D406" s="64">
        <v>65.099999999999994</v>
      </c>
      <c r="E406" s="27">
        <v>44213</v>
      </c>
      <c r="F406" s="28">
        <v>151137</v>
      </c>
      <c r="G406" s="29">
        <v>538</v>
      </c>
      <c r="H406" s="29">
        <v>77</v>
      </c>
      <c r="I406" s="3"/>
      <c r="J406" s="3"/>
      <c r="K406" s="3"/>
      <c r="L406" s="3" t="str">
        <f t="shared" si="25"/>
        <v/>
      </c>
      <c r="M406" s="7">
        <f t="shared" si="28"/>
        <v>20.266666666666666</v>
      </c>
      <c r="N406" s="7">
        <v>-25.9</v>
      </c>
      <c r="O406" s="5"/>
      <c r="P406" s="30">
        <v>60875</v>
      </c>
      <c r="Q406" s="48">
        <v>42695</v>
      </c>
      <c r="R406" s="48"/>
      <c r="S406" s="71">
        <f t="shared" si="26"/>
        <v>18180</v>
      </c>
      <c r="T406" s="31">
        <v>-18180</v>
      </c>
      <c r="U406" s="73">
        <v>-120.28821532781517</v>
      </c>
      <c r="V406" s="62">
        <v>-130</v>
      </c>
      <c r="W406" s="8"/>
      <c r="X406" s="8"/>
      <c r="Y406" s="41">
        <v>0</v>
      </c>
      <c r="Z406" s="42">
        <v>0</v>
      </c>
      <c r="AA406" s="8">
        <v>105</v>
      </c>
      <c r="AB406" s="32">
        <v>6.9473391690982357E-4</v>
      </c>
      <c r="AC406" s="43">
        <v>20958</v>
      </c>
      <c r="AD406" s="33">
        <v>0.12201554449393066</v>
      </c>
      <c r="AE406" s="8"/>
      <c r="AF406" s="34">
        <v>151032</v>
      </c>
      <c r="AG406" s="35">
        <v>122190</v>
      </c>
      <c r="AH406" s="8">
        <v>267</v>
      </c>
      <c r="AI406" s="8">
        <v>84259</v>
      </c>
      <c r="AJ406" s="8">
        <v>19432</v>
      </c>
      <c r="AK406" s="8">
        <v>2632</v>
      </c>
      <c r="AL406" s="8">
        <v>14040</v>
      </c>
      <c r="AM406" s="8">
        <v>1560</v>
      </c>
      <c r="AN406" s="36">
        <v>0.80847178387820318</v>
      </c>
      <c r="AO406" s="37">
        <v>0.80200000000000005</v>
      </c>
      <c r="AP406" s="44">
        <v>6.4717838782031301E-3</v>
      </c>
      <c r="AQ406" s="45">
        <v>0.81216886195702254</v>
      </c>
      <c r="AR406" s="8">
        <v>65.099999999999994</v>
      </c>
      <c r="AS406" s="50">
        <v>67.900000000000006</v>
      </c>
      <c r="AT406" s="50">
        <v>-2.8000000000000114</v>
      </c>
      <c r="AU406" s="28">
        <v>106590</v>
      </c>
      <c r="AV406" s="38">
        <v>0.87232997790326539</v>
      </c>
      <c r="AW406" s="38">
        <v>2.1851215320402651E-3</v>
      </c>
      <c r="AX406" s="38">
        <v>0.6895736148621</v>
      </c>
      <c r="AY406" s="38">
        <v>0.15903101726818888</v>
      </c>
      <c r="AZ406" s="38">
        <v>2.1540224240936247E-2</v>
      </c>
      <c r="BA406" s="38">
        <v>0.11490301988706113</v>
      </c>
      <c r="BB406" s="38">
        <v>1.2767002209673459E-2</v>
      </c>
      <c r="BC406" s="31">
        <v>7954.5689999999995</v>
      </c>
      <c r="BD406" s="50">
        <v>2.2854789492680245</v>
      </c>
      <c r="BE406" s="50">
        <v>2.23</v>
      </c>
      <c r="BF406" s="50">
        <v>-5.5478949268024547E-2</v>
      </c>
      <c r="BG406" s="8"/>
      <c r="BH406" s="58">
        <v>2038</v>
      </c>
      <c r="BI406" s="58">
        <v>1977</v>
      </c>
      <c r="BJ406" s="58">
        <v>2099</v>
      </c>
      <c r="BK406" s="28">
        <v>0</v>
      </c>
      <c r="BL406" s="28">
        <v>120.28821532781517</v>
      </c>
      <c r="BM406" s="40">
        <v>130</v>
      </c>
      <c r="BN406" s="28">
        <v>80.847178387820321</v>
      </c>
      <c r="BO406" s="28">
        <v>80.2</v>
      </c>
    </row>
    <row r="407" spans="1:67" x14ac:dyDescent="0.2">
      <c r="A407" s="29">
        <v>406</v>
      </c>
      <c r="B407" s="28">
        <v>78.019889824672916</v>
      </c>
      <c r="C407" s="65">
        <f t="shared" si="27"/>
        <v>0.78019889824672917</v>
      </c>
      <c r="D407" s="64">
        <v>65.099999999999994</v>
      </c>
      <c r="E407" s="39">
        <v>44214</v>
      </c>
      <c r="F407" s="28">
        <v>151032</v>
      </c>
      <c r="G407" s="29">
        <v>539</v>
      </c>
      <c r="H407" s="29">
        <v>77</v>
      </c>
      <c r="I407" s="3"/>
      <c r="J407" s="3"/>
      <c r="K407" s="3"/>
      <c r="L407" s="3" t="str">
        <f t="shared" si="25"/>
        <v/>
      </c>
      <c r="M407" s="7">
        <f t="shared" si="28"/>
        <v>20.266666666666666</v>
      </c>
      <c r="N407" s="7">
        <v>-12.3</v>
      </c>
      <c r="O407" s="5"/>
      <c r="P407" s="30">
        <v>42695</v>
      </c>
      <c r="Q407" s="48">
        <v>54555</v>
      </c>
      <c r="R407" s="48">
        <v>30126</v>
      </c>
      <c r="S407" s="71">
        <f t="shared" si="26"/>
        <v>18266</v>
      </c>
      <c r="T407" s="31">
        <v>-18266</v>
      </c>
      <c r="U407" s="73">
        <v>-120.94125748185814</v>
      </c>
      <c r="V407" s="62">
        <v>-130</v>
      </c>
      <c r="W407" s="8"/>
      <c r="X407" s="8"/>
      <c r="Y407" s="41">
        <v>0</v>
      </c>
      <c r="Z407" s="42">
        <v>0</v>
      </c>
      <c r="AA407" s="8">
        <v>104</v>
      </c>
      <c r="AB407" s="32">
        <v>6.8859579426876422E-4</v>
      </c>
      <c r="AC407" s="43">
        <v>21062</v>
      </c>
      <c r="AD407" s="33">
        <v>0.12262102290920734</v>
      </c>
      <c r="AE407" s="8"/>
      <c r="AF407" s="34">
        <v>150928</v>
      </c>
      <c r="AG407" s="35">
        <v>117835</v>
      </c>
      <c r="AH407" s="8">
        <v>378</v>
      </c>
      <c r="AI407" s="8">
        <v>68914</v>
      </c>
      <c r="AJ407" s="8">
        <v>33867</v>
      </c>
      <c r="AK407" s="8">
        <v>2376</v>
      </c>
      <c r="AL407" s="8">
        <v>10740</v>
      </c>
      <c r="AM407" s="8">
        <v>1560</v>
      </c>
      <c r="AN407" s="36">
        <v>0.78019889824672917</v>
      </c>
      <c r="AO407" s="37">
        <v>0.80200000000000005</v>
      </c>
      <c r="AP407" s="44">
        <v>-2.180110175327088E-2</v>
      </c>
      <c r="AQ407" s="45">
        <v>0.80757908585078109</v>
      </c>
      <c r="AR407" s="8">
        <v>65.099999999999994</v>
      </c>
      <c r="AS407" s="50">
        <v>67.900000000000006</v>
      </c>
      <c r="AT407" s="50">
        <v>-2.8000000000000114</v>
      </c>
      <c r="AU407" s="28">
        <v>105535</v>
      </c>
      <c r="AV407" s="38">
        <v>0.89561675223829929</v>
      </c>
      <c r="AW407" s="38">
        <v>3.2078754190181186E-3</v>
      </c>
      <c r="AX407" s="38">
        <v>0.58483472652437729</v>
      </c>
      <c r="AY407" s="38">
        <v>0.28741036194678998</v>
      </c>
      <c r="AZ407" s="38">
        <v>2.0163788348113887E-2</v>
      </c>
      <c r="BA407" s="38">
        <v>9.1144396826070354E-2</v>
      </c>
      <c r="BB407" s="38">
        <v>1.323885093563033E-2</v>
      </c>
      <c r="BC407" s="31">
        <v>7671.0584999999992</v>
      </c>
      <c r="BD407" s="50">
        <v>2.3811576981194968</v>
      </c>
      <c r="BE407" s="50">
        <v>2.23</v>
      </c>
      <c r="BF407" s="50">
        <v>-0.15115769811949686</v>
      </c>
      <c r="BG407" s="8"/>
      <c r="BH407" s="58">
        <v>2038</v>
      </c>
      <c r="BI407" s="58">
        <v>1977</v>
      </c>
      <c r="BJ407" s="58">
        <v>2099</v>
      </c>
      <c r="BK407" s="28">
        <v>0</v>
      </c>
      <c r="BL407" s="28">
        <v>120.94125748185814</v>
      </c>
      <c r="BM407" s="40">
        <v>130</v>
      </c>
      <c r="BN407" s="28">
        <v>78.019889824672916</v>
      </c>
      <c r="BO407" s="28">
        <v>80.2</v>
      </c>
    </row>
    <row r="408" spans="1:67" x14ac:dyDescent="0.2">
      <c r="A408" s="29">
        <v>407</v>
      </c>
      <c r="B408" s="28">
        <v>80.586107282942862</v>
      </c>
      <c r="C408" s="65">
        <f t="shared" si="27"/>
        <v>0.80586107282942865</v>
      </c>
      <c r="D408" s="64">
        <v>64.8</v>
      </c>
      <c r="E408" s="27">
        <v>44215</v>
      </c>
      <c r="F408" s="28">
        <v>150928</v>
      </c>
      <c r="G408" s="29">
        <v>540</v>
      </c>
      <c r="H408" s="29">
        <v>78</v>
      </c>
      <c r="I408" s="3"/>
      <c r="J408" s="3"/>
      <c r="K408" s="3"/>
      <c r="L408" s="3" t="str">
        <f t="shared" si="25"/>
        <v/>
      </c>
      <c r="M408" s="7">
        <f t="shared" si="28"/>
        <v>20.266666666666666</v>
      </c>
      <c r="N408" s="7">
        <v>-11.1</v>
      </c>
      <c r="O408" s="5"/>
      <c r="P408" s="30">
        <v>54555</v>
      </c>
      <c r="Q408" s="48">
        <v>60355</v>
      </c>
      <c r="R408" s="48">
        <v>24119</v>
      </c>
      <c r="S408" s="71">
        <f t="shared" si="26"/>
        <v>18319</v>
      </c>
      <c r="T408" s="31">
        <v>-18319</v>
      </c>
      <c r="U408" s="73">
        <v>-121.37575532704335</v>
      </c>
      <c r="V408" s="62">
        <v>-130</v>
      </c>
      <c r="W408" s="8"/>
      <c r="X408" s="8"/>
      <c r="Y408" s="41">
        <v>0</v>
      </c>
      <c r="Z408" s="42">
        <v>0</v>
      </c>
      <c r="AA408" s="8">
        <v>107</v>
      </c>
      <c r="AB408" s="32">
        <v>7.0894731262588788E-4</v>
      </c>
      <c r="AC408" s="43">
        <v>21169</v>
      </c>
      <c r="AD408" s="33">
        <v>0.12324396704800163</v>
      </c>
      <c r="AE408" s="8"/>
      <c r="AF408" s="34">
        <v>150821</v>
      </c>
      <c r="AG408" s="35">
        <v>121627</v>
      </c>
      <c r="AH408" s="8">
        <v>917</v>
      </c>
      <c r="AI408" s="8">
        <v>53937</v>
      </c>
      <c r="AJ408" s="8">
        <v>49317</v>
      </c>
      <c r="AK408" s="8">
        <v>2396</v>
      </c>
      <c r="AL408" s="8">
        <v>13350</v>
      </c>
      <c r="AM408" s="8">
        <v>1710</v>
      </c>
      <c r="AN408" s="36">
        <v>0.80586107282942865</v>
      </c>
      <c r="AO408" s="37">
        <v>0.79400000000000004</v>
      </c>
      <c r="AP408" s="44">
        <v>1.1861072829428609E-2</v>
      </c>
      <c r="AQ408" s="45">
        <v>0.80541396257870834</v>
      </c>
      <c r="AR408" s="8">
        <v>64.8</v>
      </c>
      <c r="AS408" s="50">
        <v>68</v>
      </c>
      <c r="AT408" s="50">
        <v>-3.2000000000000028</v>
      </c>
      <c r="AU408" s="28">
        <v>106567</v>
      </c>
      <c r="AV408" s="38">
        <v>0.87617880898155842</v>
      </c>
      <c r="AW408" s="38">
        <v>7.5394443667935575E-3</v>
      </c>
      <c r="AX408" s="38">
        <v>0.44346238910768171</v>
      </c>
      <c r="AY408" s="38">
        <v>0.40547740222154621</v>
      </c>
      <c r="AZ408" s="38">
        <v>1.9699573285536929E-2</v>
      </c>
      <c r="BA408" s="38">
        <v>0.10976181275539149</v>
      </c>
      <c r="BB408" s="38">
        <v>1.4059378263050145E-2</v>
      </c>
      <c r="BC408" s="31">
        <v>7881.4295999999995</v>
      </c>
      <c r="BD408" s="50">
        <v>2.324324510873002</v>
      </c>
      <c r="BE408" s="50">
        <v>2.23</v>
      </c>
      <c r="BF408" s="50">
        <v>-9.4324510873001977E-2</v>
      </c>
      <c r="BG408" s="8"/>
      <c r="BH408" s="58">
        <v>2040</v>
      </c>
      <c r="BI408" s="58">
        <v>1979</v>
      </c>
      <c r="BJ408" s="58">
        <v>2101</v>
      </c>
      <c r="BK408" s="28">
        <v>0</v>
      </c>
      <c r="BL408" s="28">
        <v>121.37575532704335</v>
      </c>
      <c r="BM408" s="40">
        <v>130</v>
      </c>
      <c r="BN408" s="28">
        <v>80.586107282942862</v>
      </c>
      <c r="BO408" s="28">
        <v>79.400000000000006</v>
      </c>
    </row>
    <row r="409" spans="1:67" x14ac:dyDescent="0.2">
      <c r="A409" s="29">
        <v>408</v>
      </c>
      <c r="B409" s="28">
        <v>80.517965004873332</v>
      </c>
      <c r="C409" s="65">
        <f t="shared" si="27"/>
        <v>0.80517965004873338</v>
      </c>
      <c r="D409" s="64">
        <v>65.2</v>
      </c>
      <c r="E409" s="39">
        <v>44216</v>
      </c>
      <c r="F409" s="28">
        <v>150821</v>
      </c>
      <c r="G409" s="29">
        <v>541</v>
      </c>
      <c r="H409" s="29">
        <v>78</v>
      </c>
      <c r="I409" s="3"/>
      <c r="J409" s="3"/>
      <c r="K409" s="3"/>
      <c r="L409" s="3" t="str">
        <f t="shared" si="25"/>
        <v/>
      </c>
      <c r="M409" s="7">
        <f t="shared" si="28"/>
        <v>20.266666666666666</v>
      </c>
      <c r="N409" s="7">
        <v>-14.9</v>
      </c>
      <c r="O409" s="5"/>
      <c r="P409" s="30">
        <v>60355</v>
      </c>
      <c r="Q409" s="48">
        <v>73645</v>
      </c>
      <c r="R409" s="48">
        <v>32148</v>
      </c>
      <c r="S409" s="71">
        <f t="shared" si="26"/>
        <v>18858</v>
      </c>
      <c r="T409" s="31">
        <v>-18858</v>
      </c>
      <c r="U409" s="73">
        <v>-125.03563827318476</v>
      </c>
      <c r="V409" s="62">
        <v>-130</v>
      </c>
      <c r="W409" s="8"/>
      <c r="X409" s="8"/>
      <c r="Y409" s="41">
        <v>0</v>
      </c>
      <c r="Z409" s="42">
        <v>0</v>
      </c>
      <c r="AA409" s="8">
        <v>94</v>
      </c>
      <c r="AB409" s="32">
        <v>6.2325538220804795E-4</v>
      </c>
      <c r="AC409" s="43">
        <v>21263</v>
      </c>
      <c r="AD409" s="33">
        <v>0.12379122638488632</v>
      </c>
      <c r="AE409" s="8"/>
      <c r="AF409" s="34">
        <v>150727</v>
      </c>
      <c r="AG409" s="35">
        <v>121438</v>
      </c>
      <c r="AH409" s="8">
        <v>277</v>
      </c>
      <c r="AI409" s="8">
        <v>60557</v>
      </c>
      <c r="AJ409" s="8">
        <v>44002</v>
      </c>
      <c r="AK409" s="8">
        <v>2862</v>
      </c>
      <c r="AL409" s="8">
        <v>11550</v>
      </c>
      <c r="AM409" s="8">
        <v>2190</v>
      </c>
      <c r="AN409" s="36">
        <v>0.80517965004873326</v>
      </c>
      <c r="AO409" s="37">
        <v>0.79400000000000004</v>
      </c>
      <c r="AP409" s="44">
        <v>1.1179650048733225E-2</v>
      </c>
      <c r="AQ409" s="45">
        <v>0.80522124126979278</v>
      </c>
      <c r="AR409" s="8">
        <v>65.2</v>
      </c>
      <c r="AS409" s="50">
        <v>68</v>
      </c>
      <c r="AT409" s="50">
        <v>-2.7999999999999972</v>
      </c>
      <c r="AU409" s="28">
        <v>107698</v>
      </c>
      <c r="AV409" s="38">
        <v>0.8868558441344554</v>
      </c>
      <c r="AW409" s="38">
        <v>2.2809993576969317E-3</v>
      </c>
      <c r="AX409" s="38">
        <v>0.49866598593520972</v>
      </c>
      <c r="AY409" s="38">
        <v>0.36234127703025409</v>
      </c>
      <c r="AZ409" s="38">
        <v>2.3567581811294654E-2</v>
      </c>
      <c r="BA409" s="38">
        <v>9.5110262026713216E-2</v>
      </c>
      <c r="BB409" s="38">
        <v>1.8033893838831336E-2</v>
      </c>
      <c r="BC409" s="31">
        <v>7917.7576000000008</v>
      </c>
      <c r="BD409" s="50">
        <v>2.3817349498044749</v>
      </c>
      <c r="BE409" s="50">
        <v>2.23</v>
      </c>
      <c r="BF409" s="50">
        <v>-0.15173494980447488</v>
      </c>
      <c r="BG409" s="8"/>
      <c r="BH409" s="58">
        <v>2040</v>
      </c>
      <c r="BI409" s="58">
        <v>1979</v>
      </c>
      <c r="BJ409" s="58">
        <v>2101</v>
      </c>
      <c r="BK409" s="28">
        <v>0</v>
      </c>
      <c r="BL409" s="28">
        <v>125.03563827318476</v>
      </c>
      <c r="BM409" s="40">
        <v>130</v>
      </c>
      <c r="BN409" s="28">
        <v>80.517965004873332</v>
      </c>
      <c r="BO409" s="28">
        <v>79.400000000000006</v>
      </c>
    </row>
    <row r="410" spans="1:67" x14ac:dyDescent="0.2">
      <c r="A410" s="29">
        <v>409</v>
      </c>
      <c r="B410" s="28">
        <v>78.528730751623797</v>
      </c>
      <c r="C410" s="65">
        <f t="shared" si="27"/>
        <v>0.78528730751623799</v>
      </c>
      <c r="D410" s="64">
        <v>65.2</v>
      </c>
      <c r="E410" s="27">
        <v>44217</v>
      </c>
      <c r="F410" s="28">
        <v>150727</v>
      </c>
      <c r="G410" s="29">
        <v>542</v>
      </c>
      <c r="H410" s="29">
        <v>78</v>
      </c>
      <c r="I410" s="3"/>
      <c r="J410" s="3"/>
      <c r="K410" s="3"/>
      <c r="L410" s="3" t="str">
        <f t="shared" si="25"/>
        <v/>
      </c>
      <c r="M410" s="7">
        <f t="shared" si="28"/>
        <v>20.266666666666666</v>
      </c>
      <c r="N410" s="7">
        <v>-11.2</v>
      </c>
      <c r="O410" s="5"/>
      <c r="P410" s="30">
        <v>73645</v>
      </c>
      <c r="Q410" s="48">
        <v>78365</v>
      </c>
      <c r="R410" s="48">
        <v>24088</v>
      </c>
      <c r="S410" s="71">
        <f t="shared" si="26"/>
        <v>19368</v>
      </c>
      <c r="T410" s="31">
        <v>-19368</v>
      </c>
      <c r="U410" s="73">
        <v>-128.49721682246712</v>
      </c>
      <c r="V410" s="62">
        <v>-130</v>
      </c>
      <c r="W410" s="8"/>
      <c r="X410" s="8"/>
      <c r="Y410" s="41">
        <v>0</v>
      </c>
      <c r="Z410" s="42">
        <v>0</v>
      </c>
      <c r="AA410" s="8">
        <v>90</v>
      </c>
      <c r="AB410" s="32">
        <v>5.9710602612670586E-4</v>
      </c>
      <c r="AC410" s="43">
        <v>21353</v>
      </c>
      <c r="AD410" s="33">
        <v>0.12431519809041423</v>
      </c>
      <c r="AE410" s="8"/>
      <c r="AF410" s="34">
        <v>150637</v>
      </c>
      <c r="AG410" s="35">
        <v>118364</v>
      </c>
      <c r="AH410" s="8">
        <v>270</v>
      </c>
      <c r="AI410" s="8">
        <v>35722</v>
      </c>
      <c r="AJ410" s="8">
        <v>63953</v>
      </c>
      <c r="AK410" s="8">
        <v>2609</v>
      </c>
      <c r="AL410" s="8">
        <v>13860</v>
      </c>
      <c r="AM410" s="8">
        <v>1950</v>
      </c>
      <c r="AN410" s="36">
        <v>0.78528730751623799</v>
      </c>
      <c r="AO410" s="37">
        <v>0.79400000000000004</v>
      </c>
      <c r="AP410" s="44">
        <v>-8.7126924837620523E-3</v>
      </c>
      <c r="AQ410" s="45">
        <v>0.80379584463531739</v>
      </c>
      <c r="AR410" s="8">
        <v>65.2</v>
      </c>
      <c r="AS410" s="50">
        <v>68</v>
      </c>
      <c r="AT410" s="50">
        <v>-2.7999999999999972</v>
      </c>
      <c r="AU410" s="28">
        <v>102554</v>
      </c>
      <c r="AV410" s="38">
        <v>0.86642898178500216</v>
      </c>
      <c r="AW410" s="38">
        <v>2.2810989827988242E-3</v>
      </c>
      <c r="AX410" s="38">
        <v>0.30179784393903553</v>
      </c>
      <c r="AY410" s="38">
        <v>0.54030786387753038</v>
      </c>
      <c r="AZ410" s="38">
        <v>2.2042174985637524E-2</v>
      </c>
      <c r="BA410" s="38">
        <v>0.11709641445033964</v>
      </c>
      <c r="BB410" s="38">
        <v>1.6474603764658174E-2</v>
      </c>
      <c r="BC410" s="31">
        <v>7717.332800000001</v>
      </c>
      <c r="BD410" s="50">
        <v>2.5096753634882765</v>
      </c>
      <c r="BE410" s="50">
        <v>2.23</v>
      </c>
      <c r="BF410" s="50">
        <v>-0.27967536348827648</v>
      </c>
      <c r="BG410" s="8"/>
      <c r="BH410" s="58">
        <v>2040</v>
      </c>
      <c r="BI410" s="58">
        <v>1979</v>
      </c>
      <c r="BJ410" s="58">
        <v>2101</v>
      </c>
      <c r="BK410" s="28">
        <v>0</v>
      </c>
      <c r="BL410" s="28">
        <v>128.49721682246712</v>
      </c>
      <c r="BM410" s="40">
        <v>130</v>
      </c>
      <c r="BN410" s="28">
        <v>78.528730751623797</v>
      </c>
      <c r="BO410" s="28">
        <v>79.400000000000006</v>
      </c>
    </row>
    <row r="411" spans="1:67" x14ac:dyDescent="0.2">
      <c r="A411" s="29">
        <v>410</v>
      </c>
      <c r="B411" s="28">
        <v>80.89247661597085</v>
      </c>
      <c r="C411" s="65">
        <f t="shared" si="27"/>
        <v>0.80892476615970854</v>
      </c>
      <c r="D411" s="64">
        <v>65.2</v>
      </c>
      <c r="E411" s="39">
        <v>44218</v>
      </c>
      <c r="F411" s="28">
        <v>150637</v>
      </c>
      <c r="G411" s="29">
        <v>543</v>
      </c>
      <c r="H411" s="29">
        <v>78</v>
      </c>
      <c r="I411" s="3"/>
      <c r="J411" s="3"/>
      <c r="K411" s="3"/>
      <c r="L411" s="3" t="str">
        <f t="shared" si="25"/>
        <v/>
      </c>
      <c r="M411" s="7">
        <f t="shared" si="28"/>
        <v>20.266666666666666</v>
      </c>
      <c r="N411" s="7">
        <v>-1.9</v>
      </c>
      <c r="O411" s="5"/>
      <c r="P411" s="30">
        <v>78365</v>
      </c>
      <c r="Q411" s="48">
        <v>80125</v>
      </c>
      <c r="R411" s="48">
        <v>22080</v>
      </c>
      <c r="S411" s="71">
        <f t="shared" si="26"/>
        <v>20320</v>
      </c>
      <c r="T411" s="31">
        <v>-20320</v>
      </c>
      <c r="U411" s="73">
        <v>-134.8938175879764</v>
      </c>
      <c r="V411" s="62">
        <v>-130</v>
      </c>
      <c r="W411" s="8"/>
      <c r="X411" s="8"/>
      <c r="Y411" s="41">
        <v>0</v>
      </c>
      <c r="Z411" s="42">
        <v>0</v>
      </c>
      <c r="AA411" s="8">
        <v>96</v>
      </c>
      <c r="AB411" s="32">
        <v>6.3729362639988849E-4</v>
      </c>
      <c r="AC411" s="43">
        <v>21449</v>
      </c>
      <c r="AD411" s="33">
        <v>0.12487410124297732</v>
      </c>
      <c r="AE411" s="8"/>
      <c r="AF411" s="34">
        <v>150541</v>
      </c>
      <c r="AG411" s="35">
        <v>121854</v>
      </c>
      <c r="AH411" s="8">
        <v>293</v>
      </c>
      <c r="AI411" s="8">
        <v>73716</v>
      </c>
      <c r="AJ411" s="8">
        <v>30771</v>
      </c>
      <c r="AK411" s="8">
        <v>2714</v>
      </c>
      <c r="AL411" s="8">
        <v>13040</v>
      </c>
      <c r="AM411" s="8">
        <v>1320</v>
      </c>
      <c r="AN411" s="36">
        <v>0.80892476615970843</v>
      </c>
      <c r="AO411" s="37">
        <v>0.79400000000000004</v>
      </c>
      <c r="AP411" s="44">
        <v>1.4924766159708391E-2</v>
      </c>
      <c r="AQ411" s="45">
        <v>0.80305505760700246</v>
      </c>
      <c r="AR411" s="8">
        <v>65.2</v>
      </c>
      <c r="AS411" s="50">
        <v>68</v>
      </c>
      <c r="AT411" s="50">
        <v>-2.7999999999999972</v>
      </c>
      <c r="AU411" s="28">
        <v>107494</v>
      </c>
      <c r="AV411" s="38">
        <v>0.88215405321121998</v>
      </c>
      <c r="AW411" s="38">
        <v>2.4045168808574193E-3</v>
      </c>
      <c r="AX411" s="38">
        <v>0.60495346890541135</v>
      </c>
      <c r="AY411" s="38">
        <v>0.25252351174356197</v>
      </c>
      <c r="AZ411" s="38">
        <v>2.2272555681389205E-2</v>
      </c>
      <c r="BA411" s="38">
        <v>0.1070133110115384</v>
      </c>
      <c r="BB411" s="38">
        <v>1.0832635777241617E-2</v>
      </c>
      <c r="BC411" s="31">
        <v>7944.8808000000008</v>
      </c>
      <c r="BD411" s="50">
        <v>2.5576217581514875</v>
      </c>
      <c r="BE411" s="50">
        <v>2.23</v>
      </c>
      <c r="BF411" s="50">
        <v>-0.32762175815148753</v>
      </c>
      <c r="BG411" s="8"/>
      <c r="BH411" s="58">
        <v>2040</v>
      </c>
      <c r="BI411" s="58">
        <v>1979</v>
      </c>
      <c r="BJ411" s="58">
        <v>2101</v>
      </c>
      <c r="BK411" s="28">
        <v>0</v>
      </c>
      <c r="BL411" s="28">
        <v>134.8938175879764</v>
      </c>
      <c r="BM411" s="40">
        <v>130</v>
      </c>
      <c r="BN411" s="28">
        <v>80.89247661597085</v>
      </c>
      <c r="BO411" s="28">
        <v>79.400000000000006</v>
      </c>
    </row>
    <row r="412" spans="1:67" x14ac:dyDescent="0.2">
      <c r="A412" s="29">
        <v>411</v>
      </c>
      <c r="B412" s="28">
        <v>78.627749251034601</v>
      </c>
      <c r="C412" s="65">
        <f t="shared" si="27"/>
        <v>0.78627749251034595</v>
      </c>
      <c r="D412" s="64">
        <v>65.099999999999994</v>
      </c>
      <c r="E412" s="27">
        <v>44219</v>
      </c>
      <c r="F412" s="28">
        <v>150541</v>
      </c>
      <c r="G412" s="29">
        <v>544</v>
      </c>
      <c r="H412" s="29">
        <v>78</v>
      </c>
      <c r="I412" s="3"/>
      <c r="J412" s="3"/>
      <c r="K412" s="3"/>
      <c r="L412" s="3" t="str">
        <f t="shared" si="25"/>
        <v/>
      </c>
      <c r="M412" s="7">
        <f t="shared" si="28"/>
        <v>20.266666666666666</v>
      </c>
      <c r="N412" s="7">
        <v>-0.9</v>
      </c>
      <c r="O412" s="5"/>
      <c r="P412" s="30">
        <v>80125</v>
      </c>
      <c r="Q412" s="48">
        <v>61755</v>
      </c>
      <c r="R412" s="48"/>
      <c r="S412" s="71">
        <f t="shared" si="26"/>
        <v>18370</v>
      </c>
      <c r="T412" s="31">
        <v>-18370</v>
      </c>
      <c r="U412" s="73">
        <v>-122.02655754910623</v>
      </c>
      <c r="V412" s="62">
        <v>-130</v>
      </c>
      <c r="W412" s="8"/>
      <c r="X412" s="8"/>
      <c r="Y412" s="41">
        <v>0</v>
      </c>
      <c r="Z412" s="42">
        <v>0</v>
      </c>
      <c r="AA412" s="8">
        <v>91</v>
      </c>
      <c r="AB412" s="32">
        <v>6.0448648540929045E-4</v>
      </c>
      <c r="AC412" s="43">
        <v>21540</v>
      </c>
      <c r="AD412" s="33">
        <v>0.12540389485634443</v>
      </c>
      <c r="AE412" s="8"/>
      <c r="AF412" s="34">
        <v>150450</v>
      </c>
      <c r="AG412" s="35">
        <v>118367</v>
      </c>
      <c r="AH412" s="8">
        <v>437</v>
      </c>
      <c r="AI412" s="8">
        <v>70441</v>
      </c>
      <c r="AJ412" s="8">
        <v>29798</v>
      </c>
      <c r="AK412" s="8">
        <v>2971</v>
      </c>
      <c r="AL412" s="8">
        <v>13040</v>
      </c>
      <c r="AM412" s="8">
        <v>1680</v>
      </c>
      <c r="AN412" s="36">
        <v>0.78627749251034607</v>
      </c>
      <c r="AO412" s="37">
        <v>0.79400000000000004</v>
      </c>
      <c r="AP412" s="44">
        <v>-7.7225074896539736E-3</v>
      </c>
      <c r="AQ412" s="45">
        <v>0.79717156731276961</v>
      </c>
      <c r="AR412" s="8">
        <v>65.099999999999994</v>
      </c>
      <c r="AS412" s="50">
        <v>68</v>
      </c>
      <c r="AT412" s="50">
        <v>-2.9000000000000057</v>
      </c>
      <c r="AU412" s="28">
        <v>103647</v>
      </c>
      <c r="AV412" s="38">
        <v>0.875641014809871</v>
      </c>
      <c r="AW412" s="38">
        <v>3.6919073728319549E-3</v>
      </c>
      <c r="AX412" s="38">
        <v>0.59510674427838839</v>
      </c>
      <c r="AY412" s="38">
        <v>0.25174246200376793</v>
      </c>
      <c r="AZ412" s="38">
        <v>2.5099901154882694E-2</v>
      </c>
      <c r="BA412" s="38">
        <v>0.11016584014125559</v>
      </c>
      <c r="BB412" s="38">
        <v>1.419314504887342E-2</v>
      </c>
      <c r="BC412" s="31">
        <v>7705.6916999999994</v>
      </c>
      <c r="BD412" s="50">
        <v>2.3839521116579321</v>
      </c>
      <c r="BE412" s="50">
        <v>2.23</v>
      </c>
      <c r="BF412" s="50">
        <v>-0.1539521116579321</v>
      </c>
      <c r="BG412" s="8"/>
      <c r="BH412" s="58">
        <v>2040</v>
      </c>
      <c r="BI412" s="58">
        <v>1979</v>
      </c>
      <c r="BJ412" s="58">
        <v>2101</v>
      </c>
      <c r="BK412" s="28">
        <v>0</v>
      </c>
      <c r="BL412" s="28">
        <v>122.02655754910623</v>
      </c>
      <c r="BM412" s="40">
        <v>130</v>
      </c>
      <c r="BN412" s="28">
        <v>78.627749251034601</v>
      </c>
      <c r="BO412" s="28">
        <v>79.400000000000006</v>
      </c>
    </row>
    <row r="413" spans="1:67" x14ac:dyDescent="0.2">
      <c r="A413" s="29">
        <v>412</v>
      </c>
      <c r="B413" s="28">
        <v>80.824194084413421</v>
      </c>
      <c r="C413" s="65">
        <f t="shared" si="27"/>
        <v>0.80824194084413425</v>
      </c>
      <c r="D413" s="64">
        <v>65.5</v>
      </c>
      <c r="E413" s="39">
        <v>44220</v>
      </c>
      <c r="F413" s="28">
        <v>150450</v>
      </c>
      <c r="G413" s="29">
        <v>545</v>
      </c>
      <c r="H413" s="29">
        <v>78</v>
      </c>
      <c r="I413" s="3"/>
      <c r="J413" s="3"/>
      <c r="K413" s="3"/>
      <c r="L413" s="3" t="str">
        <f t="shared" si="25"/>
        <v/>
      </c>
      <c r="M413" s="7">
        <f t="shared" si="28"/>
        <v>20.266666666666666</v>
      </c>
      <c r="N413" s="7">
        <v>-0.3</v>
      </c>
      <c r="O413" s="5"/>
      <c r="P413" s="30">
        <v>61755</v>
      </c>
      <c r="Q413" s="48">
        <v>41770</v>
      </c>
      <c r="R413" s="48"/>
      <c r="S413" s="71">
        <f t="shared" si="26"/>
        <v>19985</v>
      </c>
      <c r="T413" s="31">
        <v>-19985</v>
      </c>
      <c r="U413" s="73">
        <v>-132.83482884679296</v>
      </c>
      <c r="V413" s="62">
        <v>-130</v>
      </c>
      <c r="W413" s="8"/>
      <c r="X413" s="8"/>
      <c r="Y413" s="41">
        <v>0</v>
      </c>
      <c r="Z413" s="42">
        <v>0</v>
      </c>
      <c r="AA413" s="8">
        <v>74</v>
      </c>
      <c r="AB413" s="32">
        <v>4.9185776005317378E-4</v>
      </c>
      <c r="AC413" s="43">
        <v>21614</v>
      </c>
      <c r="AD413" s="33">
        <v>0.12583471603644514</v>
      </c>
      <c r="AE413" s="8"/>
      <c r="AF413" s="34">
        <v>150376</v>
      </c>
      <c r="AG413" s="35">
        <v>121600</v>
      </c>
      <c r="AH413" s="8">
        <v>237</v>
      </c>
      <c r="AI413" s="8">
        <v>71559</v>
      </c>
      <c r="AJ413" s="8">
        <v>31956</v>
      </c>
      <c r="AK413" s="8">
        <v>2918</v>
      </c>
      <c r="AL413" s="8">
        <v>13040</v>
      </c>
      <c r="AM413" s="8">
        <v>1890</v>
      </c>
      <c r="AN413" s="36">
        <v>0.80824194084413425</v>
      </c>
      <c r="AO413" s="37">
        <v>0.79400000000000004</v>
      </c>
      <c r="AP413" s="44">
        <v>1.4241940844134215E-2</v>
      </c>
      <c r="AQ413" s="45">
        <v>0.79713873259361689</v>
      </c>
      <c r="AR413" s="8">
        <v>65.5</v>
      </c>
      <c r="AS413" s="50">
        <v>68</v>
      </c>
      <c r="AT413" s="50">
        <v>-2.5</v>
      </c>
      <c r="AU413" s="28">
        <v>106670</v>
      </c>
      <c r="AV413" s="38">
        <v>0.8772203947368421</v>
      </c>
      <c r="AW413" s="38">
        <v>1.9490131578947369E-3</v>
      </c>
      <c r="AX413" s="38">
        <v>0.58847861842105265</v>
      </c>
      <c r="AY413" s="38">
        <v>0.26279605263157896</v>
      </c>
      <c r="AZ413" s="38">
        <v>2.3996710526315791E-2</v>
      </c>
      <c r="BA413" s="38">
        <v>0.10723684210526316</v>
      </c>
      <c r="BB413" s="38">
        <v>1.5542763157894737E-2</v>
      </c>
      <c r="BC413" s="31">
        <v>7964.8</v>
      </c>
      <c r="BD413" s="50">
        <v>2.5091653274407393</v>
      </c>
      <c r="BE413" s="50">
        <v>2.23</v>
      </c>
      <c r="BF413" s="50">
        <v>-0.2791653274407393</v>
      </c>
      <c r="BG413" s="8"/>
      <c r="BH413" s="58">
        <v>2040</v>
      </c>
      <c r="BI413" s="58">
        <v>1979</v>
      </c>
      <c r="BJ413" s="58">
        <v>2101</v>
      </c>
      <c r="BK413" s="28">
        <v>0</v>
      </c>
      <c r="BL413" s="28">
        <v>132.83482884679296</v>
      </c>
      <c r="BM413" s="40">
        <v>130</v>
      </c>
      <c r="BN413" s="28">
        <v>80.824194084413421</v>
      </c>
      <c r="BO413" s="28">
        <v>79.400000000000006</v>
      </c>
    </row>
    <row r="414" spans="1:67" x14ac:dyDescent="0.2">
      <c r="A414" s="29">
        <v>413</v>
      </c>
      <c r="B414" s="28">
        <v>79.611108155556735</v>
      </c>
      <c r="C414" s="65">
        <f t="shared" si="27"/>
        <v>0.79611108155556731</v>
      </c>
      <c r="D414" s="64">
        <v>65.7</v>
      </c>
      <c r="E414" s="27">
        <v>44221</v>
      </c>
      <c r="F414" s="28">
        <v>150376</v>
      </c>
      <c r="G414" s="29">
        <v>546</v>
      </c>
      <c r="H414" s="29">
        <v>78</v>
      </c>
      <c r="I414" s="3"/>
      <c r="J414" s="3"/>
      <c r="K414" s="3"/>
      <c r="L414" s="3" t="str">
        <f t="shared" si="25"/>
        <v/>
      </c>
      <c r="M414" s="7">
        <f t="shared" si="28"/>
        <v>20.266666666666666</v>
      </c>
      <c r="N414" s="7">
        <v>-1.1000000000000001</v>
      </c>
      <c r="O414" s="5"/>
      <c r="P414" s="30">
        <v>41770</v>
      </c>
      <c r="Q414" s="48">
        <v>51055</v>
      </c>
      <c r="R414" s="48">
        <v>28085</v>
      </c>
      <c r="S414" s="71">
        <f t="shared" si="26"/>
        <v>18800</v>
      </c>
      <c r="T414" s="31">
        <v>-18800</v>
      </c>
      <c r="U414" s="73">
        <v>-125.01994999202002</v>
      </c>
      <c r="V414" s="62">
        <v>-130</v>
      </c>
      <c r="W414" s="8"/>
      <c r="X414" s="8"/>
      <c r="Y414" s="41">
        <v>0</v>
      </c>
      <c r="Z414" s="42">
        <v>0</v>
      </c>
      <c r="AA414" s="8">
        <v>85</v>
      </c>
      <c r="AB414" s="32">
        <v>5.6524977390009048E-4</v>
      </c>
      <c r="AC414" s="43">
        <v>21699</v>
      </c>
      <c r="AD414" s="33">
        <v>0.12632957820277704</v>
      </c>
      <c r="AE414" s="8"/>
      <c r="AF414" s="34">
        <v>150291</v>
      </c>
      <c r="AG414" s="35">
        <v>119716</v>
      </c>
      <c r="AH414" s="8">
        <v>185</v>
      </c>
      <c r="AI414" s="8">
        <v>46772</v>
      </c>
      <c r="AJ414" s="8">
        <v>53879</v>
      </c>
      <c r="AK414" s="8">
        <v>3100</v>
      </c>
      <c r="AL414" s="8">
        <v>14700</v>
      </c>
      <c r="AM414" s="8">
        <v>1080</v>
      </c>
      <c r="AN414" s="36">
        <v>0.79611108155556742</v>
      </c>
      <c r="AO414" s="37">
        <v>0.79400000000000004</v>
      </c>
      <c r="AP414" s="44">
        <v>2.1110815555673845E-3</v>
      </c>
      <c r="AQ414" s="45">
        <v>0.79941190163773646</v>
      </c>
      <c r="AR414" s="8">
        <v>65.7</v>
      </c>
      <c r="AS414" s="50">
        <v>68</v>
      </c>
      <c r="AT414" s="50">
        <v>-2.2999999999999972</v>
      </c>
      <c r="AU414" s="28">
        <v>103936</v>
      </c>
      <c r="AV414" s="38">
        <v>0.86818804503992786</v>
      </c>
      <c r="AW414" s="38">
        <v>1.545323933308831E-3</v>
      </c>
      <c r="AX414" s="38">
        <v>0.39069130274984132</v>
      </c>
      <c r="AY414" s="38">
        <v>0.45005680109592705</v>
      </c>
      <c r="AZ414" s="38">
        <v>2.589461726085068E-2</v>
      </c>
      <c r="BA414" s="38">
        <v>0.12279060443048548</v>
      </c>
      <c r="BB414" s="38">
        <v>9.0213505295866879E-3</v>
      </c>
      <c r="BC414" s="31">
        <v>7865.3411999999998</v>
      </c>
      <c r="BD414" s="50">
        <v>2.3902332425197268</v>
      </c>
      <c r="BE414" s="50">
        <v>2.23</v>
      </c>
      <c r="BF414" s="50">
        <v>-0.16023324251972682</v>
      </c>
      <c r="BG414" s="8"/>
      <c r="BH414" s="58">
        <v>2040</v>
      </c>
      <c r="BI414" s="58">
        <v>1979</v>
      </c>
      <c r="BJ414" s="58">
        <v>2101</v>
      </c>
      <c r="BK414" s="28">
        <v>0</v>
      </c>
      <c r="BL414" s="28">
        <v>125.01994999202002</v>
      </c>
      <c r="BM414" s="40">
        <v>130</v>
      </c>
      <c r="BN414" s="28">
        <v>79.611108155556735</v>
      </c>
      <c r="BO414" s="28">
        <v>79.400000000000006</v>
      </c>
    </row>
    <row r="415" spans="1:67" x14ac:dyDescent="0.2">
      <c r="A415" s="29">
        <v>414</v>
      </c>
      <c r="B415" s="28">
        <v>79.700048572436145</v>
      </c>
      <c r="C415" s="65">
        <f t="shared" si="27"/>
        <v>0.79700048572436144</v>
      </c>
      <c r="D415" s="64">
        <v>65.599999999999994</v>
      </c>
      <c r="E415" s="39">
        <v>44222</v>
      </c>
      <c r="F415" s="28">
        <v>150291</v>
      </c>
      <c r="G415" s="29">
        <v>547</v>
      </c>
      <c r="H415" s="29">
        <v>79</v>
      </c>
      <c r="I415" s="3"/>
      <c r="J415" s="3"/>
      <c r="K415" s="3"/>
      <c r="L415" s="3" t="str">
        <f t="shared" si="25"/>
        <v/>
      </c>
      <c r="M415" s="7">
        <f t="shared" si="28"/>
        <v>20.266666666666666</v>
      </c>
      <c r="N415" s="7">
        <v>-1</v>
      </c>
      <c r="O415" s="5"/>
      <c r="P415" s="30">
        <v>51055</v>
      </c>
      <c r="Q415" s="48">
        <v>48285</v>
      </c>
      <c r="R415" s="48">
        <v>16090</v>
      </c>
      <c r="S415" s="71">
        <f t="shared" si="26"/>
        <v>18860</v>
      </c>
      <c r="T415" s="31">
        <v>-18860</v>
      </c>
      <c r="U415" s="73">
        <v>-125.48988296039018</v>
      </c>
      <c r="V415" s="62">
        <v>-130</v>
      </c>
      <c r="W415" s="8"/>
      <c r="X415" s="8"/>
      <c r="Y415" s="41">
        <v>0</v>
      </c>
      <c r="Z415" s="42">
        <v>0</v>
      </c>
      <c r="AA415" s="8">
        <v>108</v>
      </c>
      <c r="AB415" s="32">
        <v>7.1860590454518234E-4</v>
      </c>
      <c r="AC415" s="43">
        <v>21807</v>
      </c>
      <c r="AD415" s="33">
        <v>0.12695834424941052</v>
      </c>
      <c r="AE415" s="8"/>
      <c r="AF415" s="34">
        <v>150183</v>
      </c>
      <c r="AG415" s="35">
        <v>119782</v>
      </c>
      <c r="AH415" s="8">
        <v>176</v>
      </c>
      <c r="AI415" s="8">
        <v>60277</v>
      </c>
      <c r="AJ415" s="8">
        <v>39038</v>
      </c>
      <c r="AK415" s="8">
        <v>3041</v>
      </c>
      <c r="AL415" s="8">
        <v>15150</v>
      </c>
      <c r="AM415" s="8">
        <v>2100</v>
      </c>
      <c r="AN415" s="36">
        <v>0.79700048572436144</v>
      </c>
      <c r="AO415" s="37">
        <v>0.78600000000000003</v>
      </c>
      <c r="AP415" s="44">
        <v>1.1000485724361408E-2</v>
      </c>
      <c r="AQ415" s="45">
        <v>0.79814610347986992</v>
      </c>
      <c r="AR415" s="8">
        <v>65.599999999999994</v>
      </c>
      <c r="AS415" s="50">
        <v>68</v>
      </c>
      <c r="AT415" s="50">
        <v>-2.4000000000000057</v>
      </c>
      <c r="AU415" s="28">
        <v>102532</v>
      </c>
      <c r="AV415" s="38">
        <v>0.85598837888831381</v>
      </c>
      <c r="AW415" s="38">
        <v>1.4693359603279292E-3</v>
      </c>
      <c r="AX415" s="38">
        <v>0.50322252091299191</v>
      </c>
      <c r="AY415" s="38">
        <v>0.32590873420046418</v>
      </c>
      <c r="AZ415" s="38">
        <v>2.538778781452973E-2</v>
      </c>
      <c r="BA415" s="38">
        <v>0.12647977158504617</v>
      </c>
      <c r="BB415" s="38">
        <v>1.7531849526640064E-2</v>
      </c>
      <c r="BC415" s="31">
        <v>7857.6991999999991</v>
      </c>
      <c r="BD415" s="50">
        <v>2.4001936851947709</v>
      </c>
      <c r="BE415" s="50">
        <v>2.23</v>
      </c>
      <c r="BF415" s="50">
        <v>-0.17019368519477096</v>
      </c>
      <c r="BG415" s="8"/>
      <c r="BH415" s="58">
        <v>2043</v>
      </c>
      <c r="BI415" s="58">
        <v>1982</v>
      </c>
      <c r="BJ415" s="58">
        <v>2104</v>
      </c>
      <c r="BK415" s="28">
        <v>0</v>
      </c>
      <c r="BL415" s="28">
        <v>125.48988296039018</v>
      </c>
      <c r="BM415" s="40">
        <v>130</v>
      </c>
      <c r="BN415" s="28">
        <v>79.700048572436145</v>
      </c>
      <c r="BO415" s="28">
        <v>78.600000000000009</v>
      </c>
    </row>
    <row r="416" spans="1:67" x14ac:dyDescent="0.2">
      <c r="A416" s="29">
        <v>415</v>
      </c>
      <c r="B416" s="28">
        <v>78.203258691063567</v>
      </c>
      <c r="C416" s="65">
        <f t="shared" si="27"/>
        <v>0.78203258691063571</v>
      </c>
      <c r="D416" s="64">
        <v>65.5</v>
      </c>
      <c r="E416" s="27">
        <v>44223</v>
      </c>
      <c r="F416" s="28">
        <v>150183</v>
      </c>
      <c r="G416" s="29">
        <v>548</v>
      </c>
      <c r="H416" s="29">
        <v>79</v>
      </c>
      <c r="I416" s="3"/>
      <c r="J416" s="3"/>
      <c r="K416" s="3"/>
      <c r="L416" s="3" t="str">
        <f t="shared" si="25"/>
        <v/>
      </c>
      <c r="M416" s="7">
        <f t="shared" si="28"/>
        <v>20.266666666666666</v>
      </c>
      <c r="N416" s="7"/>
      <c r="O416" s="5"/>
      <c r="P416" s="30">
        <v>48285</v>
      </c>
      <c r="Q416" s="48">
        <v>62145</v>
      </c>
      <c r="R416" s="48">
        <v>32109</v>
      </c>
      <c r="S416" s="71">
        <f t="shared" si="26"/>
        <v>18249</v>
      </c>
      <c r="T416" s="31">
        <v>-18249</v>
      </c>
      <c r="U416" s="73">
        <v>-121.51175565809712</v>
      </c>
      <c r="V416" s="62">
        <v>-130</v>
      </c>
      <c r="W416" s="8"/>
      <c r="X416" s="8"/>
      <c r="Y416" s="41">
        <v>0</v>
      </c>
      <c r="Z416" s="42">
        <v>0</v>
      </c>
      <c r="AA416" s="8">
        <v>106</v>
      </c>
      <c r="AB416" s="32">
        <v>7.0580558385436437E-4</v>
      </c>
      <c r="AC416" s="43">
        <v>21913</v>
      </c>
      <c r="AD416" s="33">
        <v>0.12757546648036561</v>
      </c>
      <c r="AE416" s="8"/>
      <c r="AF416" s="34">
        <v>150077</v>
      </c>
      <c r="AG416" s="35">
        <v>117448</v>
      </c>
      <c r="AH416" s="8">
        <v>241</v>
      </c>
      <c r="AI416" s="8">
        <v>72219</v>
      </c>
      <c r="AJ416" s="8">
        <v>28135</v>
      </c>
      <c r="AK416" s="8">
        <v>2603</v>
      </c>
      <c r="AL416" s="8">
        <v>12480</v>
      </c>
      <c r="AM416" s="8">
        <v>1770</v>
      </c>
      <c r="AN416" s="36">
        <v>0.78203258691063571</v>
      </c>
      <c r="AO416" s="37">
        <v>0.78600000000000003</v>
      </c>
      <c r="AP416" s="44">
        <v>-3.9674130893643245E-3</v>
      </c>
      <c r="AQ416" s="45">
        <v>0.79483938017442735</v>
      </c>
      <c r="AR416" s="8">
        <v>65.5</v>
      </c>
      <c r="AS416" s="50">
        <v>68</v>
      </c>
      <c r="AT416" s="50">
        <v>-2.5</v>
      </c>
      <c r="AU416" s="28">
        <v>103198</v>
      </c>
      <c r="AV416" s="38">
        <v>0.87866970914787823</v>
      </c>
      <c r="AW416" s="38">
        <v>2.0519719365165862E-3</v>
      </c>
      <c r="AX416" s="38">
        <v>0.61490191403855321</v>
      </c>
      <c r="AY416" s="38">
        <v>0.23955282337715414</v>
      </c>
      <c r="AZ416" s="38">
        <v>2.2162999795654247E-2</v>
      </c>
      <c r="BA416" s="38">
        <v>0.10625979156733192</v>
      </c>
      <c r="BB416" s="38">
        <v>1.5070499284789865E-2</v>
      </c>
      <c r="BC416" s="31">
        <v>7692.8440000000001</v>
      </c>
      <c r="BD416" s="50">
        <v>2.3722046098945979</v>
      </c>
      <c r="BE416" s="50">
        <v>2.23</v>
      </c>
      <c r="BF416" s="50">
        <v>-0.14220460989459793</v>
      </c>
      <c r="BG416" s="8"/>
      <c r="BH416" s="58">
        <v>2043</v>
      </c>
      <c r="BI416" s="58">
        <v>1982</v>
      </c>
      <c r="BJ416" s="58">
        <v>2104</v>
      </c>
      <c r="BK416" s="28">
        <v>0</v>
      </c>
      <c r="BL416" s="28">
        <v>121.51175565809712</v>
      </c>
      <c r="BM416" s="40">
        <v>130</v>
      </c>
      <c r="BN416" s="28">
        <v>78.203258691063567</v>
      </c>
      <c r="BO416" s="28">
        <v>78.600000000000009</v>
      </c>
    </row>
    <row r="417" spans="1:67" x14ac:dyDescent="0.2">
      <c r="A417" s="29">
        <v>416</v>
      </c>
      <c r="B417" s="28">
        <v>80.338759436822428</v>
      </c>
      <c r="C417" s="65">
        <f t="shared" si="27"/>
        <v>0.80338759436822427</v>
      </c>
      <c r="D417" s="64">
        <v>65.599999999999994</v>
      </c>
      <c r="E417" s="39">
        <v>44224</v>
      </c>
      <c r="F417" s="28">
        <v>150077</v>
      </c>
      <c r="G417" s="29">
        <v>549</v>
      </c>
      <c r="H417" s="29">
        <v>79</v>
      </c>
      <c r="I417" s="3"/>
      <c r="J417" s="3"/>
      <c r="K417" s="3"/>
      <c r="L417" s="3" t="str">
        <f t="shared" si="25"/>
        <v/>
      </c>
      <c r="M417" s="7">
        <f t="shared" si="28"/>
        <v>20.266666666666666</v>
      </c>
      <c r="N417" s="7"/>
      <c r="O417" s="5"/>
      <c r="P417" s="30">
        <v>62145</v>
      </c>
      <c r="Q417" s="48">
        <v>76100</v>
      </c>
      <c r="R417" s="48">
        <v>32103</v>
      </c>
      <c r="S417" s="71">
        <f t="shared" si="26"/>
        <v>18148</v>
      </c>
      <c r="T417" s="31">
        <v>-18148</v>
      </c>
      <c r="U417" s="73">
        <v>-120.92459204275139</v>
      </c>
      <c r="V417" s="62">
        <v>-130</v>
      </c>
      <c r="W417" s="8"/>
      <c r="X417" s="8"/>
      <c r="Y417" s="41">
        <v>0</v>
      </c>
      <c r="Z417" s="42">
        <v>0</v>
      </c>
      <c r="AA417" s="8">
        <v>86</v>
      </c>
      <c r="AB417" s="32">
        <v>5.730391732244115E-4</v>
      </c>
      <c r="AC417" s="43">
        <v>21999</v>
      </c>
      <c r="AD417" s="33">
        <v>0.12807615055453672</v>
      </c>
      <c r="AE417" s="8"/>
      <c r="AF417" s="34">
        <v>149991</v>
      </c>
      <c r="AG417" s="35">
        <v>120570</v>
      </c>
      <c r="AH417" s="8">
        <v>175</v>
      </c>
      <c r="AI417" s="8">
        <v>72281</v>
      </c>
      <c r="AJ417" s="8">
        <v>30425</v>
      </c>
      <c r="AK417" s="8">
        <v>3019</v>
      </c>
      <c r="AL417" s="8">
        <v>12780</v>
      </c>
      <c r="AM417" s="8">
        <v>1890</v>
      </c>
      <c r="AN417" s="36">
        <v>0.80338759436822427</v>
      </c>
      <c r="AO417" s="37">
        <v>0.78600000000000003</v>
      </c>
      <c r="AP417" s="44">
        <v>1.7387594368224235E-2</v>
      </c>
      <c r="AQ417" s="45">
        <v>0.79742513543899685</v>
      </c>
      <c r="AR417" s="8">
        <v>65.599999999999994</v>
      </c>
      <c r="AS417" s="50">
        <v>68</v>
      </c>
      <c r="AT417" s="50">
        <v>-2.4000000000000057</v>
      </c>
      <c r="AU417" s="28">
        <v>105900</v>
      </c>
      <c r="AV417" s="38">
        <v>0.87832794227419753</v>
      </c>
      <c r="AW417" s="38">
        <v>1.4514389980923945E-3</v>
      </c>
      <c r="AX417" s="38">
        <v>0.59949406983495068</v>
      </c>
      <c r="AY417" s="38">
        <v>0.25234303723977775</v>
      </c>
      <c r="AZ417" s="38">
        <v>2.5039396201376792E-2</v>
      </c>
      <c r="BA417" s="38">
        <v>0.10599651654640457</v>
      </c>
      <c r="BB417" s="38">
        <v>1.5675541179397859E-2</v>
      </c>
      <c r="BC417" s="31">
        <v>7909.3919999999989</v>
      </c>
      <c r="BD417" s="50">
        <v>2.2944873638833432</v>
      </c>
      <c r="BE417" s="50">
        <v>2.23</v>
      </c>
      <c r="BF417" s="50">
        <v>-6.4487363883343196E-2</v>
      </c>
      <c r="BG417" s="8"/>
      <c r="BH417" s="58">
        <v>2043</v>
      </c>
      <c r="BI417" s="58">
        <v>1982</v>
      </c>
      <c r="BJ417" s="58">
        <v>2104</v>
      </c>
      <c r="BK417" s="28">
        <v>0</v>
      </c>
      <c r="BL417" s="28">
        <v>120.92459204275139</v>
      </c>
      <c r="BM417" s="40">
        <v>130</v>
      </c>
      <c r="BN417" s="28">
        <v>80.338759436822428</v>
      </c>
      <c r="BO417" s="28">
        <v>78.600000000000009</v>
      </c>
    </row>
    <row r="418" spans="1:67" x14ac:dyDescent="0.2">
      <c r="A418" s="29">
        <v>417</v>
      </c>
      <c r="B418" s="28">
        <v>80.66884013040783</v>
      </c>
      <c r="C418" s="65">
        <f t="shared" si="27"/>
        <v>0.80668840130407826</v>
      </c>
      <c r="D418" s="64">
        <v>65.400000000000006</v>
      </c>
      <c r="E418" s="27">
        <v>44225</v>
      </c>
      <c r="F418" s="28">
        <v>149991</v>
      </c>
      <c r="G418" s="29">
        <v>550</v>
      </c>
      <c r="H418" s="29">
        <v>79</v>
      </c>
      <c r="I418" s="3"/>
      <c r="J418" s="3"/>
      <c r="K418" s="3"/>
      <c r="L418" s="3" t="str">
        <f t="shared" si="25"/>
        <v/>
      </c>
      <c r="M418" s="7">
        <f t="shared" si="28"/>
        <v>20.266666666666666</v>
      </c>
      <c r="N418" s="7"/>
      <c r="O418" s="5"/>
      <c r="P418" s="30">
        <v>76100</v>
      </c>
      <c r="Q418" s="48">
        <v>74005</v>
      </c>
      <c r="R418" s="48">
        <v>16051</v>
      </c>
      <c r="S418" s="71">
        <f t="shared" si="26"/>
        <v>18146</v>
      </c>
      <c r="T418" s="31">
        <v>-18146</v>
      </c>
      <c r="U418" s="73">
        <v>-120.98059216886347</v>
      </c>
      <c r="V418" s="62">
        <v>-130</v>
      </c>
      <c r="W418" s="8"/>
      <c r="X418" s="8"/>
      <c r="Y418" s="41">
        <v>0</v>
      </c>
      <c r="Z418" s="42">
        <v>0</v>
      </c>
      <c r="AA418" s="8">
        <v>89</v>
      </c>
      <c r="AB418" s="32">
        <v>5.9336893546946148E-4</v>
      </c>
      <c r="AC418" s="43">
        <v>22088</v>
      </c>
      <c r="AD418" s="33">
        <v>0.12859430035222544</v>
      </c>
      <c r="AE418" s="8"/>
      <c r="AF418" s="34">
        <v>149902</v>
      </c>
      <c r="AG418" s="35">
        <v>120996</v>
      </c>
      <c r="AH418" s="8">
        <v>215</v>
      </c>
      <c r="AI418" s="8">
        <v>73278</v>
      </c>
      <c r="AJ418" s="8">
        <v>27937</v>
      </c>
      <c r="AK418" s="8">
        <v>3066</v>
      </c>
      <c r="AL418" s="8">
        <v>14730</v>
      </c>
      <c r="AM418" s="8">
        <v>1770</v>
      </c>
      <c r="AN418" s="36">
        <v>0.80668840130407826</v>
      </c>
      <c r="AO418" s="37">
        <v>0.78600000000000003</v>
      </c>
      <c r="AP418" s="44">
        <v>2.068840130407823E-2</v>
      </c>
      <c r="AQ418" s="45">
        <v>0.79710565474533535</v>
      </c>
      <c r="AR418" s="8">
        <v>65.400000000000006</v>
      </c>
      <c r="AS418" s="50">
        <v>68</v>
      </c>
      <c r="AT418" s="50">
        <v>-2.5999999999999943</v>
      </c>
      <c r="AU418" s="28">
        <v>104496</v>
      </c>
      <c r="AV418" s="38">
        <v>0.86363185559853217</v>
      </c>
      <c r="AW418" s="38">
        <v>1.7769182452312474E-3</v>
      </c>
      <c r="AX418" s="38">
        <v>0.60562332639095506</v>
      </c>
      <c r="AY418" s="38">
        <v>0.23089193031174585</v>
      </c>
      <c r="AZ418" s="38">
        <v>2.5339680650600018E-2</v>
      </c>
      <c r="BA418" s="38">
        <v>0.12173956163840127</v>
      </c>
      <c r="BB418" s="38">
        <v>1.4628582763066547E-2</v>
      </c>
      <c r="BC418" s="31">
        <v>7913.1384000000007</v>
      </c>
      <c r="BD418" s="50">
        <v>2.2931483164757989</v>
      </c>
      <c r="BE418" s="50">
        <v>2.23</v>
      </c>
      <c r="BF418" s="50">
        <v>-6.3148316475798882E-2</v>
      </c>
      <c r="BG418" s="8"/>
      <c r="BH418" s="58">
        <v>2043</v>
      </c>
      <c r="BI418" s="58">
        <v>1982</v>
      </c>
      <c r="BJ418" s="58">
        <v>2104</v>
      </c>
      <c r="BK418" s="28">
        <v>0</v>
      </c>
      <c r="BL418" s="28">
        <v>120.98059216886347</v>
      </c>
      <c r="BM418" s="40">
        <v>130</v>
      </c>
      <c r="BN418" s="28">
        <v>80.66884013040783</v>
      </c>
      <c r="BO418" s="28">
        <v>78.600000000000009</v>
      </c>
    </row>
    <row r="419" spans="1:67" x14ac:dyDescent="0.2">
      <c r="A419" s="29">
        <v>418</v>
      </c>
      <c r="B419" s="28">
        <v>76.82018919027098</v>
      </c>
      <c r="C419" s="65">
        <f t="shared" si="27"/>
        <v>0.76820189190270982</v>
      </c>
      <c r="D419" s="64">
        <v>65.400000000000006</v>
      </c>
      <c r="E419" s="39">
        <v>44226</v>
      </c>
      <c r="F419" s="28">
        <v>149902</v>
      </c>
      <c r="G419" s="29">
        <v>551</v>
      </c>
      <c r="H419" s="29">
        <v>79</v>
      </c>
      <c r="I419" s="3"/>
      <c r="J419" s="3"/>
      <c r="K419" s="3"/>
      <c r="L419" s="3" t="str">
        <f t="shared" si="25"/>
        <v/>
      </c>
      <c r="M419" s="7">
        <f t="shared" si="28"/>
        <v>20.266666666666666</v>
      </c>
      <c r="N419" s="7"/>
      <c r="O419" s="5"/>
      <c r="P419" s="30">
        <v>74005</v>
      </c>
      <c r="Q419" s="48">
        <v>55995</v>
      </c>
      <c r="R419" s="48"/>
      <c r="S419" s="71">
        <f t="shared" si="26"/>
        <v>18010</v>
      </c>
      <c r="T419" s="31">
        <v>-18010</v>
      </c>
      <c r="U419" s="73">
        <v>-120.14516150551694</v>
      </c>
      <c r="V419" s="62">
        <v>-130</v>
      </c>
      <c r="W419" s="8"/>
      <c r="X419" s="8"/>
      <c r="Y419" s="41">
        <v>0</v>
      </c>
      <c r="Z419" s="42">
        <v>0</v>
      </c>
      <c r="AA419" s="8">
        <v>120</v>
      </c>
      <c r="AB419" s="32">
        <v>8.0052300836546547E-4</v>
      </c>
      <c r="AC419" s="43">
        <v>22208</v>
      </c>
      <c r="AD419" s="33">
        <v>0.12929292929292929</v>
      </c>
      <c r="AE419" s="8"/>
      <c r="AF419" s="34">
        <v>149782</v>
      </c>
      <c r="AG419" s="35">
        <v>115155</v>
      </c>
      <c r="AH419" s="8">
        <v>235</v>
      </c>
      <c r="AI419" s="8">
        <v>72443</v>
      </c>
      <c r="AJ419" s="8">
        <v>28072</v>
      </c>
      <c r="AK419" s="8">
        <v>2741</v>
      </c>
      <c r="AL419" s="8">
        <v>10404</v>
      </c>
      <c r="AM419" s="8">
        <v>1260</v>
      </c>
      <c r="AN419" s="36">
        <v>0.76820189190270982</v>
      </c>
      <c r="AO419" s="37">
        <v>0.78600000000000003</v>
      </c>
      <c r="AP419" s="44">
        <v>-1.7798108097290211E-2</v>
      </c>
      <c r="AQ419" s="45">
        <v>0.79452342608710147</v>
      </c>
      <c r="AR419" s="8">
        <v>65.400000000000006</v>
      </c>
      <c r="AS419" s="50">
        <v>68</v>
      </c>
      <c r="AT419" s="50">
        <v>-2.5999999999999943</v>
      </c>
      <c r="AU419" s="28">
        <v>103491</v>
      </c>
      <c r="AV419" s="38">
        <v>0.89871043376318871</v>
      </c>
      <c r="AW419" s="38">
        <v>2.040727714819157E-3</v>
      </c>
      <c r="AX419" s="38">
        <v>0.62909122487082625</v>
      </c>
      <c r="AY419" s="38">
        <v>0.24377578046980158</v>
      </c>
      <c r="AZ419" s="38">
        <v>2.380270070774174E-2</v>
      </c>
      <c r="BA419" s="38">
        <v>9.0347792106291513E-2</v>
      </c>
      <c r="BB419" s="38">
        <v>1.0941774130519734E-2</v>
      </c>
      <c r="BC419" s="31">
        <v>7531.1370000000006</v>
      </c>
      <c r="BD419" s="50">
        <v>2.3914051756062862</v>
      </c>
      <c r="BE419" s="50">
        <v>2.23</v>
      </c>
      <c r="BF419" s="50">
        <v>-0.1614051756062862</v>
      </c>
      <c r="BG419" s="8"/>
      <c r="BH419" s="58">
        <v>2043</v>
      </c>
      <c r="BI419" s="58">
        <v>1982</v>
      </c>
      <c r="BJ419" s="58">
        <v>2104</v>
      </c>
      <c r="BK419" s="28">
        <v>0</v>
      </c>
      <c r="BL419" s="28">
        <v>120.14516150551694</v>
      </c>
      <c r="BM419" s="40">
        <v>130</v>
      </c>
      <c r="BN419" s="28">
        <v>76.82018919027098</v>
      </c>
      <c r="BO419" s="28">
        <v>78.600000000000009</v>
      </c>
    </row>
    <row r="420" spans="1:67" x14ac:dyDescent="0.2">
      <c r="A420" s="29">
        <v>419</v>
      </c>
      <c r="B420" s="28">
        <v>77.632826374330705</v>
      </c>
      <c r="C420" s="65">
        <f t="shared" si="27"/>
        <v>0.7763282637433071</v>
      </c>
      <c r="D420" s="64">
        <v>65.3</v>
      </c>
      <c r="E420" s="27">
        <v>44227</v>
      </c>
      <c r="F420" s="28">
        <v>149782</v>
      </c>
      <c r="G420" s="29">
        <v>552</v>
      </c>
      <c r="H420" s="29">
        <v>79</v>
      </c>
      <c r="I420" s="3"/>
      <c r="J420" s="3"/>
      <c r="K420" s="3"/>
      <c r="L420" s="3" t="str">
        <f t="shared" si="25"/>
        <v/>
      </c>
      <c r="M420" s="7">
        <f t="shared" si="28"/>
        <v>20.266666666666666</v>
      </c>
      <c r="N420" s="7"/>
      <c r="O420" s="5"/>
      <c r="P420" s="30">
        <v>55995</v>
      </c>
      <c r="Q420" s="48">
        <v>37345</v>
      </c>
      <c r="R420" s="48"/>
      <c r="S420" s="71">
        <f t="shared" si="26"/>
        <v>18650</v>
      </c>
      <c r="T420" s="31">
        <v>-18650</v>
      </c>
      <c r="U420" s="73">
        <v>-124.51429410743614</v>
      </c>
      <c r="V420" s="62">
        <v>-130</v>
      </c>
      <c r="W420" s="8"/>
      <c r="X420" s="8"/>
      <c r="Y420" s="41">
        <v>0</v>
      </c>
      <c r="Z420" s="42">
        <v>0</v>
      </c>
      <c r="AA420" s="8">
        <v>117</v>
      </c>
      <c r="AB420" s="32">
        <v>7.8113524989651632E-4</v>
      </c>
      <c r="AC420" s="43">
        <v>22325</v>
      </c>
      <c r="AD420" s="33">
        <v>0.12997409251011557</v>
      </c>
      <c r="AE420" s="8">
        <v>-8640</v>
      </c>
      <c r="AF420" s="34">
        <v>141025</v>
      </c>
      <c r="AG420" s="35">
        <v>116280</v>
      </c>
      <c r="AH420" s="8">
        <v>332</v>
      </c>
      <c r="AI420" s="8">
        <v>58019</v>
      </c>
      <c r="AJ420" s="8">
        <v>43190</v>
      </c>
      <c r="AK420" s="8">
        <v>2835</v>
      </c>
      <c r="AL420" s="8">
        <v>10404</v>
      </c>
      <c r="AM420" s="8">
        <v>1500</v>
      </c>
      <c r="AN420" s="36">
        <v>0.77632826374330699</v>
      </c>
      <c r="AO420" s="37">
        <v>0.78600000000000003</v>
      </c>
      <c r="AP420" s="44">
        <v>-9.671736256693042E-3</v>
      </c>
      <c r="AQ420" s="45">
        <v>0.78996432935841188</v>
      </c>
      <c r="AR420" s="8">
        <v>65.3</v>
      </c>
      <c r="AS420" s="50">
        <v>68</v>
      </c>
      <c r="AT420" s="50">
        <v>-2.7000000000000028</v>
      </c>
      <c r="AU420" s="28">
        <v>104376</v>
      </c>
      <c r="AV420" s="38">
        <v>0.89762641898864814</v>
      </c>
      <c r="AW420" s="38">
        <v>2.8551771585827311E-3</v>
      </c>
      <c r="AX420" s="38">
        <v>0.4989594083247334</v>
      </c>
      <c r="AY420" s="38">
        <v>0.37143102855177157</v>
      </c>
      <c r="AZ420" s="38">
        <v>2.4380804953560372E-2</v>
      </c>
      <c r="BA420" s="38">
        <v>8.9473684210526316E-2</v>
      </c>
      <c r="BB420" s="38">
        <v>1.2899896800825593E-2</v>
      </c>
      <c r="BC420" s="31">
        <v>7593.0839999999998</v>
      </c>
      <c r="BD420" s="50">
        <v>2.4561824944910393</v>
      </c>
      <c r="BE420" s="50">
        <v>2.23</v>
      </c>
      <c r="BF420" s="50">
        <v>-0.22618249449103933</v>
      </c>
      <c r="BG420" s="8"/>
      <c r="BH420" s="58">
        <v>2043</v>
      </c>
      <c r="BI420" s="58">
        <v>1982</v>
      </c>
      <c r="BJ420" s="58">
        <v>2104</v>
      </c>
      <c r="BK420" s="28">
        <v>0</v>
      </c>
      <c r="BL420" s="28">
        <v>124.51429410743614</v>
      </c>
      <c r="BM420" s="40">
        <v>130</v>
      </c>
      <c r="BN420" s="28">
        <v>77.632826374330705</v>
      </c>
      <c r="BO420" s="28">
        <v>78.600000000000009</v>
      </c>
    </row>
    <row r="421" spans="1:67" x14ac:dyDescent="0.2">
      <c r="A421" s="29">
        <v>420</v>
      </c>
      <c r="B421" s="28">
        <v>78.271937599716352</v>
      </c>
      <c r="C421" s="65">
        <f t="shared" si="27"/>
        <v>0.78271937599716357</v>
      </c>
      <c r="D421" s="64">
        <v>65.400000000000006</v>
      </c>
      <c r="E421" s="39">
        <v>44228</v>
      </c>
      <c r="F421" s="28">
        <v>141025</v>
      </c>
      <c r="G421" s="29">
        <v>553</v>
      </c>
      <c r="H421" s="29">
        <v>79</v>
      </c>
      <c r="I421" s="3"/>
      <c r="J421" s="3"/>
      <c r="K421" s="3"/>
      <c r="L421" s="3" t="str">
        <f t="shared" si="25"/>
        <v/>
      </c>
      <c r="M421" s="7">
        <f t="shared" si="28"/>
        <v>20.266666666666666</v>
      </c>
      <c r="N421" s="7"/>
      <c r="O421" s="5"/>
      <c r="P421" s="30">
        <v>37345</v>
      </c>
      <c r="Q421" s="48">
        <v>36495</v>
      </c>
      <c r="R421" s="48">
        <v>16052</v>
      </c>
      <c r="S421" s="71">
        <f t="shared" si="26"/>
        <v>16902</v>
      </c>
      <c r="T421" s="31">
        <v>-16902</v>
      </c>
      <c r="U421" s="73">
        <v>-119.85109023222833</v>
      </c>
      <c r="V421" s="62">
        <v>-130</v>
      </c>
      <c r="W421" s="8"/>
      <c r="X421" s="8"/>
      <c r="Y421" s="41">
        <v>0</v>
      </c>
      <c r="Z421" s="42">
        <v>0</v>
      </c>
      <c r="AA421" s="8">
        <v>104</v>
      </c>
      <c r="AB421" s="32">
        <v>7.3745789753589788E-4</v>
      </c>
      <c r="AC421" s="43">
        <v>22429</v>
      </c>
      <c r="AD421" s="33">
        <v>0.13057957092539224</v>
      </c>
      <c r="AE421" s="8">
        <v>-17280</v>
      </c>
      <c r="AF421" s="34">
        <v>123641</v>
      </c>
      <c r="AG421" s="35">
        <v>110383</v>
      </c>
      <c r="AH421" s="8">
        <v>225</v>
      </c>
      <c r="AI421" s="8">
        <v>49233</v>
      </c>
      <c r="AJ421" s="8">
        <v>46381</v>
      </c>
      <c r="AK421" s="8">
        <v>2580</v>
      </c>
      <c r="AL421" s="8">
        <v>10404</v>
      </c>
      <c r="AM421" s="8">
        <v>1560</v>
      </c>
      <c r="AN421" s="36">
        <v>0.78271937599716357</v>
      </c>
      <c r="AO421" s="37">
        <v>0.78600000000000003</v>
      </c>
      <c r="AP421" s="44">
        <v>-3.280624002836463E-3</v>
      </c>
      <c r="AQ421" s="45">
        <v>0.78805122856435428</v>
      </c>
      <c r="AR421" s="8">
        <v>65.400000000000006</v>
      </c>
      <c r="AS421" s="50">
        <v>68</v>
      </c>
      <c r="AT421" s="50">
        <v>-2.5999999999999943</v>
      </c>
      <c r="AU421" s="28">
        <v>98419</v>
      </c>
      <c r="AV421" s="38">
        <v>0.89161374487013401</v>
      </c>
      <c r="AW421" s="38">
        <v>2.0383573557522443E-3</v>
      </c>
      <c r="AX421" s="38">
        <v>0.44601976753666778</v>
      </c>
      <c r="AY421" s="38">
        <v>0.42018245563175488</v>
      </c>
      <c r="AZ421" s="38">
        <v>2.3373164345959069E-2</v>
      </c>
      <c r="BA421" s="38">
        <v>9.4253644129983785E-2</v>
      </c>
      <c r="BB421" s="38">
        <v>1.4132610999882228E-2</v>
      </c>
      <c r="BC421" s="31">
        <v>7219.0482000000002</v>
      </c>
      <c r="BD421" s="50">
        <v>2.3413058801851467</v>
      </c>
      <c r="BE421" s="50">
        <v>2.23</v>
      </c>
      <c r="BF421" s="50">
        <v>-0.11130588018514675</v>
      </c>
      <c r="BG421" s="8"/>
      <c r="BH421" s="58">
        <v>2043</v>
      </c>
      <c r="BI421" s="58">
        <v>1982</v>
      </c>
      <c r="BJ421" s="58">
        <v>2104</v>
      </c>
      <c r="BK421" s="28">
        <v>0</v>
      </c>
      <c r="BL421" s="28">
        <v>119.85109023222833</v>
      </c>
      <c r="BM421" s="40">
        <v>130</v>
      </c>
      <c r="BN421" s="28">
        <v>78.271937599716352</v>
      </c>
      <c r="BO421" s="28">
        <v>78.600000000000009</v>
      </c>
    </row>
    <row r="422" spans="1:67" x14ac:dyDescent="0.2">
      <c r="A422" s="29">
        <v>421</v>
      </c>
      <c r="B422" s="28">
        <v>74.324051083378492</v>
      </c>
      <c r="C422" s="65">
        <f t="shared" si="27"/>
        <v>0.74324051083378495</v>
      </c>
      <c r="D422" s="64">
        <v>65.7</v>
      </c>
      <c r="E422" s="27">
        <v>44229</v>
      </c>
      <c r="F422" s="28">
        <v>123641</v>
      </c>
      <c r="G422" s="29">
        <v>554</v>
      </c>
      <c r="H422" s="29">
        <v>80</v>
      </c>
      <c r="I422" s="3"/>
      <c r="J422" s="3"/>
      <c r="K422" s="3"/>
      <c r="L422" s="3" t="str">
        <f t="shared" si="25"/>
        <v/>
      </c>
      <c r="M422" s="7">
        <f t="shared" si="28"/>
        <v>20.266666666666666</v>
      </c>
      <c r="N422" s="7"/>
      <c r="O422" s="5"/>
      <c r="P422" s="30">
        <v>36495</v>
      </c>
      <c r="Q422" s="48">
        <v>33775</v>
      </c>
      <c r="R422" s="48">
        <v>12059</v>
      </c>
      <c r="S422" s="71">
        <f t="shared" si="26"/>
        <v>14779</v>
      </c>
      <c r="T422" s="31">
        <v>-14779</v>
      </c>
      <c r="U422" s="73">
        <v>-119.531546978753</v>
      </c>
      <c r="V422" s="62">
        <v>-130</v>
      </c>
      <c r="W422" s="8"/>
      <c r="X422" s="8"/>
      <c r="Y422" s="41">
        <v>0</v>
      </c>
      <c r="Z422" s="42">
        <v>0</v>
      </c>
      <c r="AA422" s="8"/>
      <c r="AB422" s="32">
        <v>0</v>
      </c>
      <c r="AC422" s="43">
        <v>22429</v>
      </c>
      <c r="AD422" s="33">
        <v>0.13057957092539224</v>
      </c>
      <c r="AE422" s="8">
        <v>-17280</v>
      </c>
      <c r="AF422" s="34">
        <v>106361</v>
      </c>
      <c r="AG422" s="35">
        <v>91895</v>
      </c>
      <c r="AH422" s="8">
        <v>184</v>
      </c>
      <c r="AI422" s="8">
        <v>54808</v>
      </c>
      <c r="AJ422" s="8">
        <v>22781</v>
      </c>
      <c r="AK422" s="8">
        <v>2668</v>
      </c>
      <c r="AL422" s="8">
        <v>10404</v>
      </c>
      <c r="AM422" s="8">
        <v>1050</v>
      </c>
      <c r="AN422" s="36">
        <v>0.74324051083378495</v>
      </c>
      <c r="AO422" s="37">
        <v>0.77800000000000002</v>
      </c>
      <c r="AP422" s="44">
        <v>-3.4759489166215074E-2</v>
      </c>
      <c r="AQ422" s="45">
        <v>0.78037123215141491</v>
      </c>
      <c r="AR422" s="8">
        <v>65.7</v>
      </c>
      <c r="AS422" s="50">
        <v>68.099999999999994</v>
      </c>
      <c r="AT422" s="50">
        <v>-2.3999999999999915</v>
      </c>
      <c r="AU422" s="28">
        <v>80441</v>
      </c>
      <c r="AV422" s="38">
        <v>0.87535774525273413</v>
      </c>
      <c r="AW422" s="38">
        <v>2.0022852168235486E-3</v>
      </c>
      <c r="AX422" s="38">
        <v>0.59641982697644047</v>
      </c>
      <c r="AY422" s="38">
        <v>0.24790249741552858</v>
      </c>
      <c r="AZ422" s="38">
        <v>2.9033135643941454E-2</v>
      </c>
      <c r="BA422" s="38">
        <v>0.11321617062952283</v>
      </c>
      <c r="BB422" s="38">
        <v>1.1426084117743077E-2</v>
      </c>
      <c r="BC422" s="31">
        <v>6037.5015000000003</v>
      </c>
      <c r="BD422" s="50">
        <v>2.4478668866583302</v>
      </c>
      <c r="BE422" s="50">
        <v>2.23</v>
      </c>
      <c r="BF422" s="50">
        <v>-0.21786688665833021</v>
      </c>
      <c r="BG422" s="8"/>
      <c r="BH422" s="58">
        <v>2045</v>
      </c>
      <c r="BI422" s="58">
        <v>1984</v>
      </c>
      <c r="BJ422" s="58">
        <v>2106</v>
      </c>
      <c r="BK422" s="28">
        <v>0</v>
      </c>
      <c r="BL422" s="28">
        <v>119.531546978753</v>
      </c>
      <c r="BM422" s="40">
        <v>130</v>
      </c>
      <c r="BN422" s="28">
        <v>74.324051083378492</v>
      </c>
      <c r="BO422" s="28">
        <v>77.8</v>
      </c>
    </row>
    <row r="423" spans="1:67" x14ac:dyDescent="0.2">
      <c r="A423" s="29">
        <v>422</v>
      </c>
      <c r="B423" s="28">
        <v>56.786792151258446</v>
      </c>
      <c r="C423" s="65">
        <f t="shared" si="27"/>
        <v>0.56786792151258447</v>
      </c>
      <c r="D423" s="64">
        <v>65.099999999999994</v>
      </c>
      <c r="E423" s="39">
        <v>44230</v>
      </c>
      <c r="F423" s="28">
        <v>106361</v>
      </c>
      <c r="G423" s="29">
        <v>555</v>
      </c>
      <c r="H423" s="29">
        <v>80</v>
      </c>
      <c r="I423" s="3"/>
      <c r="J423" s="3"/>
      <c r="K423" s="3"/>
      <c r="L423" s="3" t="str">
        <f t="shared" si="25"/>
        <v/>
      </c>
      <c r="M423" s="7">
        <f t="shared" si="28"/>
        <v>20.266666666666666</v>
      </c>
      <c r="N423" s="7"/>
      <c r="O423" s="5"/>
      <c r="P423" s="30">
        <v>33775</v>
      </c>
      <c r="Q423" s="48">
        <v>20985</v>
      </c>
      <c r="R423" s="48"/>
      <c r="S423" s="71">
        <f t="shared" si="26"/>
        <v>12790</v>
      </c>
      <c r="T423" s="31">
        <v>-12790</v>
      </c>
      <c r="U423" s="73">
        <v>-120.25084382433411</v>
      </c>
      <c r="V423" s="62">
        <v>-130</v>
      </c>
      <c r="W423" s="8"/>
      <c r="X423" s="8"/>
      <c r="Y423" s="41">
        <v>0</v>
      </c>
      <c r="Z423" s="42">
        <v>0</v>
      </c>
      <c r="AA423" s="8"/>
      <c r="AB423" s="32">
        <v>0</v>
      </c>
      <c r="AC423" s="43">
        <v>22429</v>
      </c>
      <c r="AD423" s="33">
        <v>0.13057957092539224</v>
      </c>
      <c r="AE423" s="8">
        <v>-17280</v>
      </c>
      <c r="AF423" s="34">
        <v>89081</v>
      </c>
      <c r="AG423" s="35">
        <v>60399</v>
      </c>
      <c r="AH423" s="8">
        <v>136</v>
      </c>
      <c r="AI423" s="8">
        <v>19587</v>
      </c>
      <c r="AJ423" s="8">
        <v>25315</v>
      </c>
      <c r="AK423" s="8">
        <v>1087</v>
      </c>
      <c r="AL423" s="8">
        <v>13644</v>
      </c>
      <c r="AM423" s="8">
        <v>630</v>
      </c>
      <c r="AN423" s="36">
        <v>0.56786792151258447</v>
      </c>
      <c r="AO423" s="37">
        <v>0.77800000000000002</v>
      </c>
      <c r="AP423" s="44">
        <v>-0.21013207848741555</v>
      </c>
      <c r="AQ423" s="45">
        <v>0.74977627995169327</v>
      </c>
      <c r="AR423" s="8">
        <v>65.099999999999994</v>
      </c>
      <c r="AS423" s="50">
        <v>68.099999999999994</v>
      </c>
      <c r="AT423" s="50">
        <v>-3</v>
      </c>
      <c r="AU423" s="28">
        <v>46125</v>
      </c>
      <c r="AV423" s="38">
        <v>0.76367158396662194</v>
      </c>
      <c r="AW423" s="38">
        <v>2.2516929088229939E-3</v>
      </c>
      <c r="AX423" s="38">
        <v>0.32429344856702924</v>
      </c>
      <c r="AY423" s="38">
        <v>0.41912945578569183</v>
      </c>
      <c r="AZ423" s="38">
        <v>1.7996986705077898E-2</v>
      </c>
      <c r="BA423" s="38">
        <v>0.22589777976456563</v>
      </c>
      <c r="BB423" s="38">
        <v>1.0430636268812398E-2</v>
      </c>
      <c r="BC423" s="31">
        <v>3931.9748999999993</v>
      </c>
      <c r="BD423" s="50">
        <v>3.2528183229246967</v>
      </c>
      <c r="BE423" s="50">
        <v>2.23</v>
      </c>
      <c r="BF423" s="50">
        <v>-1.0228183229246968</v>
      </c>
      <c r="BG423" s="8"/>
      <c r="BH423" s="58">
        <v>2045</v>
      </c>
      <c r="BI423" s="58">
        <v>1984</v>
      </c>
      <c r="BJ423" s="58">
        <v>2106</v>
      </c>
      <c r="BK423" s="28">
        <v>0</v>
      </c>
      <c r="BL423" s="28">
        <v>120.25084382433411</v>
      </c>
      <c r="BM423" s="40">
        <v>130</v>
      </c>
      <c r="BN423" s="28">
        <v>56.786792151258446</v>
      </c>
      <c r="BO423" s="28">
        <v>77.8</v>
      </c>
    </row>
    <row r="424" spans="1:67" x14ac:dyDescent="0.2">
      <c r="A424" s="29">
        <v>423</v>
      </c>
      <c r="B424" s="28">
        <v>81.269855524747143</v>
      </c>
      <c r="C424" s="65">
        <f t="shared" si="27"/>
        <v>0.81269855524747148</v>
      </c>
      <c r="D424" s="64">
        <v>65.8</v>
      </c>
      <c r="E424" s="27">
        <v>44231</v>
      </c>
      <c r="F424" s="28">
        <v>89081</v>
      </c>
      <c r="G424" s="29">
        <v>556</v>
      </c>
      <c r="H424" s="29">
        <v>80</v>
      </c>
      <c r="I424" s="3"/>
      <c r="J424" s="3"/>
      <c r="K424" s="3"/>
      <c r="L424" s="3" t="str">
        <f t="shared" si="25"/>
        <v/>
      </c>
      <c r="M424" s="7">
        <f t="shared" si="28"/>
        <v>20.266666666666666</v>
      </c>
      <c r="N424" s="7"/>
      <c r="O424" s="5"/>
      <c r="P424" s="30">
        <v>20985</v>
      </c>
      <c r="Q424" s="48">
        <v>10255</v>
      </c>
      <c r="R424" s="48"/>
      <c r="S424" s="71">
        <f t="shared" si="26"/>
        <v>10730</v>
      </c>
      <c r="T424" s="31">
        <v>-10730</v>
      </c>
      <c r="U424" s="73">
        <v>-120.45217274166208</v>
      </c>
      <c r="V424" s="62">
        <v>-130</v>
      </c>
      <c r="W424" s="8"/>
      <c r="X424" s="8"/>
      <c r="Y424" s="41">
        <v>0</v>
      </c>
      <c r="Z424" s="42">
        <v>0</v>
      </c>
      <c r="AA424" s="8"/>
      <c r="AB424" s="32">
        <v>0</v>
      </c>
      <c r="AC424" s="43">
        <v>22429</v>
      </c>
      <c r="AD424" s="33">
        <v>0.13057957092539224</v>
      </c>
      <c r="AE424" s="8">
        <v>-18360</v>
      </c>
      <c r="AF424" s="34">
        <v>70721</v>
      </c>
      <c r="AG424" s="35">
        <v>72396</v>
      </c>
      <c r="AH424" s="8">
        <v>120</v>
      </c>
      <c r="AI424" s="8">
        <v>28466</v>
      </c>
      <c r="AJ424" s="8">
        <v>36057</v>
      </c>
      <c r="AK424" s="8">
        <v>2173</v>
      </c>
      <c r="AL424" s="8">
        <v>4110</v>
      </c>
      <c r="AM424" s="8">
        <v>1470</v>
      </c>
      <c r="AN424" s="36">
        <v>0.81269855524747137</v>
      </c>
      <c r="AO424" s="37">
        <v>0.77800000000000002</v>
      </c>
      <c r="AP424" s="44">
        <v>3.4698555247471341E-2</v>
      </c>
      <c r="AQ424" s="45">
        <v>0.75110641722015703</v>
      </c>
      <c r="AR424" s="8">
        <v>65.8</v>
      </c>
      <c r="AS424" s="50">
        <v>68.099999999999994</v>
      </c>
      <c r="AT424" s="50">
        <v>-2.2999999999999972</v>
      </c>
      <c r="AU424" s="28">
        <v>66816</v>
      </c>
      <c r="AV424" s="38">
        <v>0.92292391844853305</v>
      </c>
      <c r="AW424" s="38">
        <v>1.6575501408917621E-3</v>
      </c>
      <c r="AX424" s="38">
        <v>0.39319851925520749</v>
      </c>
      <c r="AY424" s="38">
        <v>0.49805237858445217</v>
      </c>
      <c r="AZ424" s="38">
        <v>3.0015470467981656E-2</v>
      </c>
      <c r="BA424" s="38">
        <v>5.6771092325542845E-2</v>
      </c>
      <c r="BB424" s="38">
        <v>2.0304989225924084E-2</v>
      </c>
      <c r="BC424" s="31">
        <v>4763.6567999999997</v>
      </c>
      <c r="BD424" s="50">
        <v>2.2524712527569157</v>
      </c>
      <c r="BE424" s="50">
        <v>2.23</v>
      </c>
      <c r="BF424" s="50">
        <v>-2.2471252756915749E-2</v>
      </c>
      <c r="BG424" s="8"/>
      <c r="BH424" s="58">
        <v>2045</v>
      </c>
      <c r="BI424" s="58">
        <v>1984</v>
      </c>
      <c r="BJ424" s="58">
        <v>2106</v>
      </c>
      <c r="BK424" s="28">
        <v>0</v>
      </c>
      <c r="BL424" s="28">
        <v>120.45217274166208</v>
      </c>
      <c r="BM424" s="40">
        <v>130</v>
      </c>
      <c r="BN424" s="28">
        <v>81.269855524747143</v>
      </c>
      <c r="BO424" s="28">
        <v>77.8</v>
      </c>
    </row>
    <row r="425" spans="1:67" x14ac:dyDescent="0.2">
      <c r="A425" s="29">
        <v>424</v>
      </c>
      <c r="B425" s="28">
        <v>84.105145572036605</v>
      </c>
      <c r="C425" s="65">
        <f t="shared" si="27"/>
        <v>0.8410514557203661</v>
      </c>
      <c r="D425" s="64">
        <v>65.599999999999994</v>
      </c>
      <c r="E425" s="39">
        <v>44232</v>
      </c>
      <c r="F425" s="28">
        <v>70721</v>
      </c>
      <c r="G425" s="29">
        <v>557</v>
      </c>
      <c r="H425" s="29">
        <v>80</v>
      </c>
      <c r="I425" s="3"/>
      <c r="J425" s="3"/>
      <c r="K425" s="3"/>
      <c r="L425" s="3" t="str">
        <f t="shared" si="25"/>
        <v/>
      </c>
      <c r="M425" s="7">
        <f t="shared" si="28"/>
        <v>20.266666666666666</v>
      </c>
      <c r="N425" s="7"/>
      <c r="O425" s="5"/>
      <c r="P425" s="30">
        <v>10255</v>
      </c>
      <c r="Q425" s="48">
        <v>25775</v>
      </c>
      <c r="R425" s="48">
        <v>24111</v>
      </c>
      <c r="S425" s="71">
        <f t="shared" si="26"/>
        <v>8591</v>
      </c>
      <c r="T425" s="31">
        <v>-8591</v>
      </c>
      <c r="U425" s="73">
        <v>-121.47735467541466</v>
      </c>
      <c r="V425" s="62">
        <v>-130</v>
      </c>
      <c r="W425" s="8"/>
      <c r="X425" s="8"/>
      <c r="Y425" s="41">
        <v>0</v>
      </c>
      <c r="Z425" s="42">
        <v>0</v>
      </c>
      <c r="AA425" s="8">
        <v>251</v>
      </c>
      <c r="AB425" s="32">
        <v>3.5491579587392714E-3</v>
      </c>
      <c r="AC425" s="43">
        <v>22680</v>
      </c>
      <c r="AD425" s="33">
        <v>0.13204086979303117</v>
      </c>
      <c r="AE425" s="8"/>
      <c r="AF425" s="34">
        <v>70470</v>
      </c>
      <c r="AG425" s="35">
        <v>59480</v>
      </c>
      <c r="AH425" s="8">
        <v>138</v>
      </c>
      <c r="AI425" s="8">
        <v>35249</v>
      </c>
      <c r="AJ425" s="8">
        <v>14448</v>
      </c>
      <c r="AK425" s="8">
        <v>1725</v>
      </c>
      <c r="AL425" s="8">
        <v>6630</v>
      </c>
      <c r="AM425" s="8">
        <v>1290</v>
      </c>
      <c r="AN425" s="36">
        <v>0.84105145572036599</v>
      </c>
      <c r="AO425" s="37">
        <v>0.77800000000000002</v>
      </c>
      <c r="AP425" s="44">
        <v>6.3051455720365968E-2</v>
      </c>
      <c r="AQ425" s="45">
        <v>0.7560154249939125</v>
      </c>
      <c r="AR425" s="8">
        <v>65.599999999999994</v>
      </c>
      <c r="AS425" s="50">
        <v>68.099999999999994</v>
      </c>
      <c r="AT425" s="50">
        <v>-2.5</v>
      </c>
      <c r="AU425" s="28">
        <v>51560</v>
      </c>
      <c r="AV425" s="38">
        <v>0.86684599865501011</v>
      </c>
      <c r="AW425" s="38">
        <v>2.320107599193006E-3</v>
      </c>
      <c r="AX425" s="38">
        <v>0.59261936785474112</v>
      </c>
      <c r="AY425" s="38">
        <v>0.24290517821116342</v>
      </c>
      <c r="AZ425" s="38">
        <v>2.9001344989912577E-2</v>
      </c>
      <c r="BA425" s="38">
        <v>0.11146603900470746</v>
      </c>
      <c r="BB425" s="38">
        <v>2.1687962340282446E-2</v>
      </c>
      <c r="BC425" s="31">
        <v>3901.8879999999995</v>
      </c>
      <c r="BD425" s="50">
        <v>2.2017546377548514</v>
      </c>
      <c r="BE425" s="50">
        <v>2.23</v>
      </c>
      <c r="BF425" s="50">
        <v>2.824536224514862E-2</v>
      </c>
      <c r="BG425" s="8"/>
      <c r="BH425" s="58">
        <v>2045</v>
      </c>
      <c r="BI425" s="58">
        <v>1984</v>
      </c>
      <c r="BJ425" s="58">
        <v>2106</v>
      </c>
      <c r="BK425" s="28">
        <v>0</v>
      </c>
      <c r="BL425" s="28">
        <v>121.47735467541466</v>
      </c>
      <c r="BM425" s="40">
        <v>130</v>
      </c>
      <c r="BN425" s="28">
        <v>84.105145572036605</v>
      </c>
      <c r="BO425" s="28">
        <v>77.8</v>
      </c>
    </row>
    <row r="426" spans="1:67" x14ac:dyDescent="0.2">
      <c r="A426" s="29">
        <v>425</v>
      </c>
      <c r="B426" s="28">
        <v>71.701433234000291</v>
      </c>
      <c r="C426" s="65">
        <f t="shared" si="27"/>
        <v>0.71701433234000289</v>
      </c>
      <c r="D426" s="64">
        <v>65.400000000000006</v>
      </c>
      <c r="E426" s="27">
        <v>44233</v>
      </c>
      <c r="F426" s="28">
        <v>70470</v>
      </c>
      <c r="G426" s="29">
        <v>558</v>
      </c>
      <c r="H426" s="29">
        <v>80</v>
      </c>
      <c r="I426" s="3"/>
      <c r="J426" s="3"/>
      <c r="K426" s="3"/>
      <c r="L426" s="3" t="str">
        <f t="shared" si="25"/>
        <v/>
      </c>
      <c r="M426" s="7">
        <f t="shared" si="28"/>
        <v>20.266666666666666</v>
      </c>
      <c r="N426" s="7"/>
      <c r="O426" s="5"/>
      <c r="P426" s="30">
        <v>25775</v>
      </c>
      <c r="Q426" s="48">
        <v>17315</v>
      </c>
      <c r="R426" s="48"/>
      <c r="S426" s="71">
        <f t="shared" si="26"/>
        <v>8460</v>
      </c>
      <c r="T426" s="31">
        <v>-8460</v>
      </c>
      <c r="U426" s="73">
        <v>-120.05108556832694</v>
      </c>
      <c r="V426" s="62">
        <v>-130</v>
      </c>
      <c r="W426" s="8"/>
      <c r="X426" s="8"/>
      <c r="Y426" s="41">
        <v>0</v>
      </c>
      <c r="Z426" s="42">
        <v>0</v>
      </c>
      <c r="AA426" s="8"/>
      <c r="AB426" s="32">
        <v>0</v>
      </c>
      <c r="AC426" s="43">
        <v>22680</v>
      </c>
      <c r="AD426" s="33">
        <v>0.13204086979303117</v>
      </c>
      <c r="AE426" s="8"/>
      <c r="AF426" s="34">
        <v>70470</v>
      </c>
      <c r="AG426" s="35">
        <v>50528</v>
      </c>
      <c r="AH426" s="8">
        <v>115</v>
      </c>
      <c r="AI426" s="8">
        <v>29792</v>
      </c>
      <c r="AJ426" s="8">
        <v>11731</v>
      </c>
      <c r="AK426" s="8">
        <v>1180</v>
      </c>
      <c r="AL426" s="8">
        <v>6630</v>
      </c>
      <c r="AM426" s="8">
        <v>1080</v>
      </c>
      <c r="AN426" s="36">
        <v>0.71701433234000289</v>
      </c>
      <c r="AO426" s="37">
        <v>0.77800000000000002</v>
      </c>
      <c r="AP426" s="44">
        <v>-6.0985667659997134E-2</v>
      </c>
      <c r="AQ426" s="45">
        <v>0.74870291648495424</v>
      </c>
      <c r="AR426" s="8">
        <v>65.400000000000006</v>
      </c>
      <c r="AS426" s="50">
        <v>68.099999999999994</v>
      </c>
      <c r="AT426" s="50">
        <v>-2.6999999999999886</v>
      </c>
      <c r="AU426" s="28">
        <v>42818</v>
      </c>
      <c r="AV426" s="38">
        <v>0.8474113362887904</v>
      </c>
      <c r="AW426" s="38">
        <v>2.2759658011399621E-3</v>
      </c>
      <c r="AX426" s="38">
        <v>0.58961367954401522</v>
      </c>
      <c r="AY426" s="38">
        <v>0.23216830272324257</v>
      </c>
      <c r="AZ426" s="38">
        <v>2.3353388220392655E-2</v>
      </c>
      <c r="BA426" s="38">
        <v>0.13121437618746043</v>
      </c>
      <c r="BB426" s="38">
        <v>2.1374287523749209E-2</v>
      </c>
      <c r="BC426" s="31">
        <v>3304.5312000000004</v>
      </c>
      <c r="BD426" s="50">
        <v>2.56012108464886</v>
      </c>
      <c r="BE426" s="50">
        <v>2.23</v>
      </c>
      <c r="BF426" s="50">
        <v>-0.33012108464886003</v>
      </c>
      <c r="BG426" s="8"/>
      <c r="BH426" s="58">
        <v>2045</v>
      </c>
      <c r="BI426" s="58">
        <v>1984</v>
      </c>
      <c r="BJ426" s="58">
        <v>2106</v>
      </c>
      <c r="BK426" s="28">
        <v>0</v>
      </c>
      <c r="BL426" s="28">
        <v>120.05108556832694</v>
      </c>
      <c r="BM426" s="40">
        <v>130</v>
      </c>
      <c r="BN426" s="28">
        <v>71.701433234000291</v>
      </c>
      <c r="BO426" s="28">
        <v>77.8</v>
      </c>
    </row>
    <row r="427" spans="1:67" x14ac:dyDescent="0.2">
      <c r="A427" s="29">
        <v>426</v>
      </c>
      <c r="B427" s="28">
        <v>80.543493685256138</v>
      </c>
      <c r="C427" s="65">
        <f t="shared" si="27"/>
        <v>0.8054349368525614</v>
      </c>
      <c r="D427" s="64">
        <v>65</v>
      </c>
      <c r="E427" s="39">
        <v>44234</v>
      </c>
      <c r="F427" s="28">
        <v>70470</v>
      </c>
      <c r="G427" s="29">
        <v>559</v>
      </c>
      <c r="H427" s="29">
        <v>80</v>
      </c>
      <c r="I427" s="3"/>
      <c r="J427" s="3"/>
      <c r="K427" s="3"/>
      <c r="L427" s="3" t="str">
        <f t="shared" si="25"/>
        <v/>
      </c>
      <c r="M427" s="7">
        <f t="shared" si="28"/>
        <v>20.266666666666666</v>
      </c>
      <c r="N427" s="7"/>
      <c r="O427" s="5"/>
      <c r="P427" s="30">
        <v>17315</v>
      </c>
      <c r="Q427" s="48">
        <v>8850</v>
      </c>
      <c r="R427" s="48"/>
      <c r="S427" s="71">
        <f t="shared" si="26"/>
        <v>8465</v>
      </c>
      <c r="T427" s="31">
        <v>-8465</v>
      </c>
      <c r="U427" s="73">
        <v>-120.12203774655882</v>
      </c>
      <c r="V427" s="62">
        <v>-130</v>
      </c>
      <c r="W427" s="8"/>
      <c r="X427" s="8"/>
      <c r="Y427" s="41">
        <v>0</v>
      </c>
      <c r="Z427" s="42">
        <v>0</v>
      </c>
      <c r="AA427" s="8"/>
      <c r="AB427" s="32">
        <v>0</v>
      </c>
      <c r="AC427" s="43">
        <v>22680</v>
      </c>
      <c r="AD427" s="33">
        <v>0.13204086979303117</v>
      </c>
      <c r="AE427" s="8"/>
      <c r="AF427" s="34">
        <v>70470</v>
      </c>
      <c r="AG427" s="35">
        <v>56759</v>
      </c>
      <c r="AH427" s="8">
        <v>154</v>
      </c>
      <c r="AI427" s="8">
        <v>28559</v>
      </c>
      <c r="AJ427" s="8">
        <v>17821</v>
      </c>
      <c r="AK427" s="8">
        <v>1105</v>
      </c>
      <c r="AL427" s="8">
        <v>7710</v>
      </c>
      <c r="AM427" s="8">
        <v>1410</v>
      </c>
      <c r="AN427" s="36">
        <v>0.8054349368525614</v>
      </c>
      <c r="AO427" s="37">
        <v>0.77800000000000002</v>
      </c>
      <c r="AP427" s="44">
        <v>2.7434936852561376E-2</v>
      </c>
      <c r="AQ427" s="45">
        <v>0.75286101264341931</v>
      </c>
      <c r="AR427" s="8">
        <v>65</v>
      </c>
      <c r="AS427" s="50">
        <v>68.099999999999994</v>
      </c>
      <c r="AT427" s="50">
        <v>-3.0999999999999943</v>
      </c>
      <c r="AU427" s="28">
        <v>47639</v>
      </c>
      <c r="AV427" s="38">
        <v>0.83932063637484799</v>
      </c>
      <c r="AW427" s="38">
        <v>2.7132260963019079E-3</v>
      </c>
      <c r="AX427" s="38">
        <v>0.50316249405380642</v>
      </c>
      <c r="AY427" s="38">
        <v>0.31397663806620979</v>
      </c>
      <c r="AZ427" s="38">
        <v>1.9468278158529924E-2</v>
      </c>
      <c r="BA427" s="38">
        <v>0.13583748832784229</v>
      </c>
      <c r="BB427" s="38">
        <v>2.4841875297309676E-2</v>
      </c>
      <c r="BC427" s="31">
        <v>3689.335</v>
      </c>
      <c r="BD427" s="50">
        <v>2.2944514390804849</v>
      </c>
      <c r="BE427" s="50">
        <v>2.23</v>
      </c>
      <c r="BF427" s="50">
        <v>-6.4451439080484896E-2</v>
      </c>
      <c r="BG427" s="8"/>
      <c r="BH427" s="58">
        <v>2045</v>
      </c>
      <c r="BI427" s="58">
        <v>1984</v>
      </c>
      <c r="BJ427" s="58">
        <v>2106</v>
      </c>
      <c r="BK427" s="28">
        <v>0</v>
      </c>
      <c r="BL427" s="28">
        <v>120.12203774655882</v>
      </c>
      <c r="BM427" s="40">
        <v>130</v>
      </c>
      <c r="BN427" s="28">
        <v>80.543493685256138</v>
      </c>
      <c r="BO427" s="28">
        <v>77.8</v>
      </c>
    </row>
    <row r="428" spans="1:67" x14ac:dyDescent="0.2">
      <c r="A428" s="29">
        <v>427</v>
      </c>
      <c r="B428" s="28">
        <v>76.964665815240522</v>
      </c>
      <c r="C428" s="65">
        <f t="shared" si="27"/>
        <v>0.76964665815240518</v>
      </c>
      <c r="D428" s="64">
        <v>65.400000000000006</v>
      </c>
      <c r="E428" s="27">
        <v>44235</v>
      </c>
      <c r="F428" s="28">
        <v>70470</v>
      </c>
      <c r="G428" s="29">
        <v>560</v>
      </c>
      <c r="H428" s="29">
        <v>80</v>
      </c>
      <c r="I428" s="3"/>
      <c r="J428" s="3"/>
      <c r="K428" s="3"/>
      <c r="L428" s="3" t="str">
        <f t="shared" si="25"/>
        <v/>
      </c>
      <c r="M428" s="7">
        <f t="shared" si="28"/>
        <v>20.266666666666666</v>
      </c>
      <c r="N428" s="7"/>
      <c r="O428" s="5"/>
      <c r="P428" s="30">
        <v>8850</v>
      </c>
      <c r="Q428" s="48">
        <v>4695</v>
      </c>
      <c r="R428" s="48">
        <v>4020</v>
      </c>
      <c r="S428" s="71">
        <f t="shared" si="26"/>
        <v>8175</v>
      </c>
      <c r="T428" s="31">
        <v>-8175</v>
      </c>
      <c r="U428" s="73">
        <v>-116.00681140911026</v>
      </c>
      <c r="V428" s="62">
        <v>-130</v>
      </c>
      <c r="W428" s="8"/>
      <c r="X428" s="8"/>
      <c r="Y428" s="41">
        <v>0</v>
      </c>
      <c r="Z428" s="42">
        <v>0</v>
      </c>
      <c r="AA428" s="8"/>
      <c r="AB428" s="32">
        <v>0</v>
      </c>
      <c r="AC428" s="43">
        <v>22680</v>
      </c>
      <c r="AD428" s="33">
        <v>0.13204086979303117</v>
      </c>
      <c r="AE428" s="8">
        <v>-18360</v>
      </c>
      <c r="AF428" s="34">
        <v>52110</v>
      </c>
      <c r="AG428" s="35">
        <v>54237</v>
      </c>
      <c r="AH428" s="8">
        <v>130</v>
      </c>
      <c r="AI428" s="8">
        <v>21471</v>
      </c>
      <c r="AJ428" s="8">
        <v>25408</v>
      </c>
      <c r="AK428" s="8">
        <v>1278</v>
      </c>
      <c r="AL428" s="8">
        <v>4480</v>
      </c>
      <c r="AM428" s="8">
        <v>1470</v>
      </c>
      <c r="AN428" s="36">
        <v>0.76964665815240529</v>
      </c>
      <c r="AO428" s="37">
        <v>0.77800000000000002</v>
      </c>
      <c r="AP428" s="44">
        <v>-8.3533418475947308E-3</v>
      </c>
      <c r="AQ428" s="45">
        <v>0.75099348152273948</v>
      </c>
      <c r="AR428" s="8">
        <v>65.400000000000006</v>
      </c>
      <c r="AS428" s="50">
        <v>68.099999999999994</v>
      </c>
      <c r="AT428" s="50">
        <v>-2.6999999999999886</v>
      </c>
      <c r="AU428" s="28">
        <v>48287</v>
      </c>
      <c r="AV428" s="38">
        <v>0.89029629219905226</v>
      </c>
      <c r="AW428" s="38">
        <v>2.3968877334660842E-3</v>
      </c>
      <c r="AX428" s="38">
        <v>0.3958736655788484</v>
      </c>
      <c r="AY428" s="38">
        <v>0.46846248870697127</v>
      </c>
      <c r="AZ428" s="38">
        <v>2.3563250179766581E-2</v>
      </c>
      <c r="BA428" s="38">
        <v>8.2600438814831201E-2</v>
      </c>
      <c r="BB428" s="38">
        <v>2.710326898611649E-2</v>
      </c>
      <c r="BC428" s="31">
        <v>3547.0998000000004</v>
      </c>
      <c r="BD428" s="50">
        <v>2.3046997437173884</v>
      </c>
      <c r="BE428" s="50">
        <v>2.23</v>
      </c>
      <c r="BF428" s="50">
        <v>-7.4699743717388412E-2</v>
      </c>
      <c r="BG428" s="8"/>
      <c r="BH428" s="58">
        <v>2045</v>
      </c>
      <c r="BI428" s="58">
        <v>1984</v>
      </c>
      <c r="BJ428" s="58">
        <v>2106</v>
      </c>
      <c r="BK428" s="28">
        <v>0</v>
      </c>
      <c r="BL428" s="28">
        <v>116.00681140911026</v>
      </c>
      <c r="BM428" s="40">
        <v>130</v>
      </c>
      <c r="BN428" s="28">
        <v>76.964665815240522</v>
      </c>
      <c r="BO428" s="28">
        <v>77.8</v>
      </c>
    </row>
    <row r="429" spans="1:67" x14ac:dyDescent="0.2">
      <c r="A429" s="29">
        <v>428</v>
      </c>
      <c r="B429" s="28">
        <v>61.289579735175593</v>
      </c>
      <c r="C429" s="65">
        <f t="shared" si="27"/>
        <v>0.61289579735175592</v>
      </c>
      <c r="D429" s="64">
        <v>65.7</v>
      </c>
      <c r="E429" s="39">
        <v>44236</v>
      </c>
      <c r="F429" s="28">
        <v>52110</v>
      </c>
      <c r="G429" s="29">
        <v>561</v>
      </c>
      <c r="H429" s="29">
        <v>81</v>
      </c>
      <c r="I429" s="3"/>
      <c r="J429" s="3"/>
      <c r="K429" s="3"/>
      <c r="L429" s="3" t="str">
        <f t="shared" si="25"/>
        <v/>
      </c>
      <c r="M429" s="7">
        <f t="shared" si="28"/>
        <v>20.266666666666666</v>
      </c>
      <c r="N429" s="7"/>
      <c r="O429" s="5"/>
      <c r="P429" s="30">
        <v>4695</v>
      </c>
      <c r="Q429" s="48">
        <v>4855</v>
      </c>
      <c r="R429" s="48">
        <v>6030</v>
      </c>
      <c r="S429" s="71">
        <f t="shared" si="26"/>
        <v>5870</v>
      </c>
      <c r="T429" s="31">
        <v>-5870</v>
      </c>
      <c r="U429" s="73">
        <v>-112.64632508155823</v>
      </c>
      <c r="V429" s="62">
        <v>-130</v>
      </c>
      <c r="W429" s="8"/>
      <c r="X429" s="8"/>
      <c r="Y429" s="41">
        <v>0</v>
      </c>
      <c r="Z429" s="42">
        <v>0</v>
      </c>
      <c r="AA429" s="8"/>
      <c r="AB429" s="32">
        <v>0</v>
      </c>
      <c r="AC429" s="43">
        <v>22680</v>
      </c>
      <c r="AD429" s="33">
        <v>0.13204086979303117</v>
      </c>
      <c r="AE429" s="8">
        <v>-17280</v>
      </c>
      <c r="AF429" s="34">
        <v>34830</v>
      </c>
      <c r="AG429" s="35">
        <v>31938</v>
      </c>
      <c r="AH429" s="8">
        <v>63</v>
      </c>
      <c r="AI429" s="8">
        <v>10016</v>
      </c>
      <c r="AJ429" s="8">
        <v>15818</v>
      </c>
      <c r="AK429" s="8">
        <v>791</v>
      </c>
      <c r="AL429" s="8">
        <v>4260</v>
      </c>
      <c r="AM429" s="8">
        <v>990</v>
      </c>
      <c r="AN429" s="36">
        <v>0.61289579735175592</v>
      </c>
      <c r="AO429" s="37">
        <v>0.76900000000000002</v>
      </c>
      <c r="AP429" s="44">
        <v>-0.15610420264824409</v>
      </c>
      <c r="AQ429" s="45">
        <v>0.73237280816816397</v>
      </c>
      <c r="AR429" s="8">
        <v>65.7</v>
      </c>
      <c r="AS429" s="50">
        <v>68.099999999999994</v>
      </c>
      <c r="AT429" s="50">
        <v>-2.3999999999999915</v>
      </c>
      <c r="AU429" s="28">
        <v>26688</v>
      </c>
      <c r="AV429" s="38">
        <v>0.83561901183543119</v>
      </c>
      <c r="AW429" s="38">
        <v>1.9725718579748264E-3</v>
      </c>
      <c r="AX429" s="38">
        <v>0.31360761475358506</v>
      </c>
      <c r="AY429" s="38">
        <v>0.49527208967374287</v>
      </c>
      <c r="AZ429" s="38">
        <v>2.4766735550128375E-2</v>
      </c>
      <c r="BA429" s="38">
        <v>0.133383430396393</v>
      </c>
      <c r="BB429" s="38">
        <v>3.0997557768175841E-2</v>
      </c>
      <c r="BC429" s="31">
        <v>2098.3265999999999</v>
      </c>
      <c r="BD429" s="50">
        <v>2.7974672770196976</v>
      </c>
      <c r="BE429" s="50">
        <v>2.23</v>
      </c>
      <c r="BF429" s="50">
        <v>-0.56746727701969757</v>
      </c>
      <c r="BG429" s="8"/>
      <c r="BH429" s="58">
        <v>2046</v>
      </c>
      <c r="BI429" s="58">
        <v>1985</v>
      </c>
      <c r="BJ429" s="58">
        <v>2107</v>
      </c>
      <c r="BK429" s="28">
        <v>0</v>
      </c>
      <c r="BL429" s="28">
        <v>112.64632508155823</v>
      </c>
      <c r="BM429" s="40">
        <v>130</v>
      </c>
      <c r="BN429" s="28">
        <v>61.289579735175593</v>
      </c>
      <c r="BO429" s="28">
        <v>76.900000000000006</v>
      </c>
    </row>
  </sheetData>
  <phoneticPr fontId="25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3"/>
  <sheetViews>
    <sheetView workbookViewId="0">
      <selection activeCell="L41" sqref="L41"/>
    </sheetView>
  </sheetViews>
  <sheetFormatPr defaultRowHeight="12.75" x14ac:dyDescent="0.2"/>
  <cols>
    <col min="6" max="6" width="17.28515625" bestFit="1" customWidth="1"/>
  </cols>
  <sheetData>
    <row r="1" spans="1:6" x14ac:dyDescent="0.2">
      <c r="A1" t="s">
        <v>77</v>
      </c>
      <c r="B1" t="s">
        <v>75</v>
      </c>
      <c r="C1" t="s">
        <v>76</v>
      </c>
    </row>
    <row r="2" spans="1:6" ht="15.75" x14ac:dyDescent="0.25">
      <c r="A2">
        <v>1</v>
      </c>
      <c r="B2" s="66">
        <v>0.26750628265227921</v>
      </c>
      <c r="C2">
        <v>45</v>
      </c>
      <c r="D2">
        <f ca="1">AVERAGE(OFFSET(Dati_dienas!K2,0,0,$E$2))</f>
        <v>21.757142857142856</v>
      </c>
      <c r="E2">
        <v>7</v>
      </c>
      <c r="F2" s="70">
        <f ca="1">AVERAGE(OFFSET(Dati_dienas!$K$2,(ROW()-ROW(Dati_dienas!$K$2))*7,0,7,1))</f>
        <v>21.757142857142856</v>
      </c>
    </row>
    <row r="3" spans="1:6" ht="15.75" x14ac:dyDescent="0.25">
      <c r="A3">
        <v>2</v>
      </c>
      <c r="B3" s="66">
        <v>0.41386658480917043</v>
      </c>
      <c r="C3">
        <v>47.81428571428571</v>
      </c>
      <c r="D3">
        <f ca="1">AVERAGE(OFFSET(Dati_dienas!K9, 0, 0, $E$2))</f>
        <v>22.285714285714285</v>
      </c>
      <c r="E3">
        <v>14</v>
      </c>
      <c r="F3" s="70">
        <f ca="1">AVERAGE(OFFSET(Dati_dienas!$K$2,(ROW()-ROW(Dati_dienas!$K$2))*7,0,7,1))</f>
        <v>22.285714285714285</v>
      </c>
    </row>
    <row r="4" spans="1:6" ht="15.75" x14ac:dyDescent="0.25">
      <c r="A4">
        <v>3</v>
      </c>
      <c r="B4" s="66">
        <v>0.6637233693489144</v>
      </c>
      <c r="C4">
        <v>50.042857142857144</v>
      </c>
      <c r="D4">
        <f ca="1">AVERAGE(OFFSET(Dati_dienas!K16, 0, 0, $E$2))</f>
        <v>21.928571428571427</v>
      </c>
      <c r="E4">
        <v>21</v>
      </c>
      <c r="F4" s="70">
        <f ca="1">AVERAGE(OFFSET(Dati_dienas!$K$2,(ROW()-ROW(Dati_dienas!$K$2))*7,0,7,1))</f>
        <v>21.928571428571427</v>
      </c>
    </row>
    <row r="5" spans="1:6" ht="15.75" x14ac:dyDescent="0.25">
      <c r="A5">
        <v>4</v>
      </c>
      <c r="B5" s="66">
        <v>0.84248292786556345</v>
      </c>
      <c r="C5">
        <v>51.75714285714286</v>
      </c>
      <c r="E5">
        <v>28</v>
      </c>
      <c r="F5" s="70">
        <f ca="1">AVERAGE(OFFSET(Dati_dienas!$K$2,(ROW()-ROW(Dati_dienas!$K$2))*7,0,7,1))</f>
        <v>21.457142857142856</v>
      </c>
    </row>
    <row r="6" spans="1:6" ht="15.75" x14ac:dyDescent="0.25">
      <c r="A6">
        <v>5</v>
      </c>
      <c r="B6" s="66">
        <v>0.91850800187115311</v>
      </c>
      <c r="C6">
        <v>53.714285714285715</v>
      </c>
      <c r="E6">
        <v>35</v>
      </c>
      <c r="F6" s="70">
        <f ca="1">AVERAGE(OFFSET(Dati_dienas!$K$2,(ROW()-ROW(Dati_dienas!$K$2))*7,0,7,1))</f>
        <v>22.214285714285715</v>
      </c>
    </row>
    <row r="7" spans="1:6" ht="15.75" x14ac:dyDescent="0.25">
      <c r="A7">
        <v>6</v>
      </c>
      <c r="B7" s="66">
        <v>0.93945670950149218</v>
      </c>
      <c r="C7">
        <v>55.271428571428565</v>
      </c>
      <c r="E7">
        <v>42</v>
      </c>
      <c r="F7" s="70">
        <f ca="1">AVERAGE(OFFSET(Dati_dienas!$K$2,(ROW()-ROW(Dati_dienas!$K$2))*7,0,7,1))</f>
        <v>22.74285714285714</v>
      </c>
    </row>
    <row r="8" spans="1:6" ht="15.75" x14ac:dyDescent="0.25">
      <c r="A8">
        <v>7</v>
      </c>
      <c r="B8" s="66">
        <v>0.95926421428589526</v>
      </c>
      <c r="C8">
        <v>57.481428571428566</v>
      </c>
      <c r="E8">
        <v>49</v>
      </c>
      <c r="F8" s="70">
        <f ca="1">AVERAGE(OFFSET(Dati_dienas!$K$2,(ROW()-ROW(Dati_dienas!$K$2))*7,0,7,1))</f>
        <v>22.37142857142857</v>
      </c>
    </row>
    <row r="9" spans="1:6" ht="15.75" x14ac:dyDescent="0.25">
      <c r="A9">
        <v>8</v>
      </c>
      <c r="B9" s="66">
        <v>0.95151755041227271</v>
      </c>
      <c r="C9">
        <v>57.43571428571429</v>
      </c>
      <c r="E9">
        <v>56</v>
      </c>
      <c r="F9" s="70">
        <f ca="1">AVERAGE(OFFSET(Dati_dienas!$K$2,(ROW()-ROW(Dati_dienas!$K$2))*7,0,7,1))</f>
        <v>22.642857142857142</v>
      </c>
    </row>
    <row r="10" spans="1:6" ht="15.75" x14ac:dyDescent="0.25">
      <c r="A10">
        <v>9</v>
      </c>
      <c r="B10" s="66">
        <v>0.95522286472318096</v>
      </c>
      <c r="C10">
        <v>58.300000000000004</v>
      </c>
      <c r="E10">
        <v>63</v>
      </c>
      <c r="F10" s="70">
        <f ca="1">AVERAGE(OFFSET(Dati_dienas!$K$2,(ROW()-ROW(Dati_dienas!$K$2))*7,0,7,1))</f>
        <v>22.114285714285717</v>
      </c>
    </row>
    <row r="11" spans="1:6" ht="15.75" x14ac:dyDescent="0.25">
      <c r="A11">
        <v>10</v>
      </c>
      <c r="B11" s="66">
        <v>0.95552874499258533</v>
      </c>
      <c r="C11">
        <v>58.970000000000006</v>
      </c>
      <c r="E11">
        <v>70</v>
      </c>
      <c r="F11" s="70">
        <f ca="1">AVERAGE(OFFSET(Dati_dienas!$K$2,(ROW()-ROW(Dati_dienas!$K$2))*7,0,7,1))</f>
        <v>22.571428571428573</v>
      </c>
    </row>
    <row r="12" spans="1:6" ht="15.75" x14ac:dyDescent="0.25">
      <c r="A12">
        <v>11</v>
      </c>
      <c r="B12" s="66">
        <v>0.95472748097438043</v>
      </c>
      <c r="C12">
        <v>59.615714285714276</v>
      </c>
      <c r="E12">
        <v>77</v>
      </c>
      <c r="F12" s="70">
        <f ca="1">AVERAGE(OFFSET(Dati_dienas!$K$2,(ROW()-ROW(Dati_dienas!$K$2))*7,0,7,1))</f>
        <v>22.585714285714285</v>
      </c>
    </row>
    <row r="13" spans="1:6" ht="15.75" x14ac:dyDescent="0.25">
      <c r="A13">
        <v>12</v>
      </c>
      <c r="B13" s="66">
        <v>0.9567833483385858</v>
      </c>
      <c r="C13">
        <v>60.150000000000006</v>
      </c>
      <c r="E13">
        <v>84</v>
      </c>
      <c r="F13" s="70">
        <f ca="1">AVERAGE(OFFSET(Dati_dienas!$K$2,(ROW()-ROW(Dati_dienas!$K$2))*7,0,7,1))</f>
        <v>22.385714285714283</v>
      </c>
    </row>
    <row r="14" spans="1:6" ht="15.75" x14ac:dyDescent="0.25">
      <c r="A14">
        <v>13</v>
      </c>
      <c r="B14" s="66">
        <v>0.96315976089010424</v>
      </c>
      <c r="C14">
        <v>60.538571428571423</v>
      </c>
      <c r="E14">
        <v>91</v>
      </c>
      <c r="F14" s="70">
        <f ca="1">AVERAGE(OFFSET(Dati_dienas!$K$2,(ROW()-ROW(Dati_dienas!$K$2))*7,0,7,1))</f>
        <v>22.5</v>
      </c>
    </row>
    <row r="15" spans="1:6" ht="15.75" x14ac:dyDescent="0.25">
      <c r="A15">
        <v>14</v>
      </c>
      <c r="B15" s="66">
        <v>0.94780437609490154</v>
      </c>
      <c r="C15">
        <v>60.842857142857149</v>
      </c>
      <c r="E15">
        <v>98</v>
      </c>
      <c r="F15" s="70">
        <f ca="1">AVERAGE(OFFSET(Dati_dienas!$K$2,(ROW()-ROW(Dati_dienas!$K$2))*7,0,7,1))</f>
        <v>22.25714285714286</v>
      </c>
    </row>
    <row r="16" spans="1:6" ht="15.75" x14ac:dyDescent="0.25">
      <c r="A16">
        <v>15</v>
      </c>
      <c r="B16" s="66">
        <v>0.95352563925708966</v>
      </c>
      <c r="C16">
        <v>61.100000000000009</v>
      </c>
      <c r="E16">
        <v>105</v>
      </c>
      <c r="F16" s="70">
        <f ca="1">AVERAGE(OFFSET(Dati_dienas!$K$2,(ROW()-ROW(Dati_dienas!$K$2))*7,0,7,1))</f>
        <v>22.071428571428577</v>
      </c>
    </row>
    <row r="17" spans="1:6" ht="15.75" x14ac:dyDescent="0.25">
      <c r="A17">
        <v>16</v>
      </c>
      <c r="B17" s="66">
        <v>0.93404576829037078</v>
      </c>
      <c r="C17">
        <v>61.357142857142854</v>
      </c>
      <c r="E17">
        <v>112</v>
      </c>
      <c r="F17" s="70">
        <f ca="1">AVERAGE(OFFSET(Dati_dienas!$K$2,(ROW()-ROW(Dati_dienas!$K$2))*7,0,7,1))</f>
        <v>22.357142857142858</v>
      </c>
    </row>
    <row r="18" spans="1:6" ht="15.75" x14ac:dyDescent="0.25">
      <c r="A18">
        <v>17</v>
      </c>
      <c r="B18" s="66">
        <v>0.96203081717585204</v>
      </c>
      <c r="C18">
        <v>61.3</v>
      </c>
      <c r="E18">
        <v>119</v>
      </c>
      <c r="F18" s="70">
        <f ca="1">AVERAGE(OFFSET(Dati_dienas!$K$2,(ROW()-ROW(Dati_dienas!$K$2))*7,0,7,1))</f>
        <v>22.457142857142856</v>
      </c>
    </row>
    <row r="19" spans="1:6" ht="15.75" x14ac:dyDescent="0.25">
      <c r="A19">
        <v>18</v>
      </c>
      <c r="B19" s="66">
        <v>0.94054974926821511</v>
      </c>
      <c r="C19">
        <v>59.657142857142858</v>
      </c>
      <c r="E19">
        <v>126</v>
      </c>
      <c r="F19" s="70">
        <f ca="1">AVERAGE(OFFSET(Dati_dienas!$K$2,(ROW()-ROW(Dati_dienas!$K$2))*7,0,7,1))</f>
        <v>22.657142857142855</v>
      </c>
    </row>
    <row r="20" spans="1:6" ht="15.75" x14ac:dyDescent="0.25">
      <c r="A20">
        <v>19</v>
      </c>
      <c r="B20" s="66">
        <v>0.94595164457370406</v>
      </c>
      <c r="C20">
        <v>59.797142857142845</v>
      </c>
      <c r="E20">
        <v>133</v>
      </c>
      <c r="F20" s="70">
        <f ca="1">AVERAGE(OFFSET(Dati_dienas!$K$2,(ROW()-ROW(Dati_dienas!$K$2))*7,0,7,1))</f>
        <v>22.385714285714279</v>
      </c>
    </row>
    <row r="21" spans="1:6" ht="15.75" x14ac:dyDescent="0.25">
      <c r="A21">
        <v>20</v>
      </c>
      <c r="B21" s="66">
        <v>0.94084114121946028</v>
      </c>
      <c r="C21">
        <v>59.942857142857143</v>
      </c>
      <c r="E21">
        <v>140</v>
      </c>
      <c r="F21" s="70">
        <f ca="1">AVERAGE(OFFSET(Dati_dienas!$K$2,(ROW()-ROW(Dati_dienas!$K$2))*7,0,7,1))</f>
        <v>22.785714285714285</v>
      </c>
    </row>
    <row r="22" spans="1:6" ht="15.75" x14ac:dyDescent="0.25">
      <c r="A22">
        <v>21</v>
      </c>
      <c r="B22" s="66">
        <v>0.93583255001872756</v>
      </c>
      <c r="C22">
        <v>59.942857142857143</v>
      </c>
      <c r="E22">
        <v>147</v>
      </c>
      <c r="F22" s="70">
        <f ca="1">AVERAGE(OFFSET(Dati_dienas!$K$2,(ROW()-ROW(Dati_dienas!$K$2))*7,0,7,1))</f>
        <v>21.76</v>
      </c>
    </row>
    <row r="23" spans="1:6" ht="15.75" x14ac:dyDescent="0.25">
      <c r="A23">
        <v>22</v>
      </c>
      <c r="B23" s="66">
        <v>0.95328429128664993</v>
      </c>
      <c r="C23">
        <v>60.966666666666669</v>
      </c>
      <c r="E23">
        <v>154</v>
      </c>
      <c r="F23" s="70"/>
    </row>
    <row r="24" spans="1:6" ht="15.75" x14ac:dyDescent="0.25">
      <c r="A24">
        <v>23</v>
      </c>
      <c r="B24" s="66">
        <v>0.95346974449340149</v>
      </c>
      <c r="C24">
        <v>62.1</v>
      </c>
      <c r="E24">
        <v>161</v>
      </c>
      <c r="F24" s="70"/>
    </row>
    <row r="25" spans="1:6" ht="15.75" x14ac:dyDescent="0.25">
      <c r="A25">
        <v>24</v>
      </c>
      <c r="B25" s="66">
        <v>0.92293169042651102</v>
      </c>
      <c r="C25">
        <v>62.214285714285722</v>
      </c>
      <c r="E25">
        <v>168</v>
      </c>
      <c r="F25" s="70">
        <f ca="1">AVERAGE(OFFSET(Dati_dienas!$K$2,(ROW()-ROW(Dati_dienas!$K$2))*7,0,7,1))</f>
        <v>22.533333333333331</v>
      </c>
    </row>
    <row r="26" spans="1:6" ht="15.75" x14ac:dyDescent="0.25">
      <c r="A26">
        <v>25</v>
      </c>
      <c r="B26" s="66">
        <v>0.92756301543998021</v>
      </c>
      <c r="C26">
        <v>62.24285714285714</v>
      </c>
      <c r="E26">
        <v>175</v>
      </c>
      <c r="F26" s="70">
        <f ca="1">AVERAGE(OFFSET(Dati_dienas!$K$2,(ROW()-ROW(Dati_dienas!$K$2))*7,0,7,1))</f>
        <v>22.728571428571428</v>
      </c>
    </row>
    <row r="27" spans="1:6" ht="15.75" x14ac:dyDescent="0.25">
      <c r="A27">
        <v>26</v>
      </c>
      <c r="B27" s="66">
        <v>0.93650114295425235</v>
      </c>
      <c r="C27">
        <v>62.31428571428571</v>
      </c>
      <c r="E27">
        <v>182</v>
      </c>
      <c r="F27" s="70">
        <f ca="1">AVERAGE(OFFSET(Dati_dienas!$K$2,(ROW()-ROW(Dati_dienas!$K$2))*7,0,7,1))</f>
        <v>25.342857142857145</v>
      </c>
    </row>
    <row r="28" spans="1:6" ht="15.75" x14ac:dyDescent="0.25">
      <c r="A28">
        <v>27</v>
      </c>
      <c r="B28" s="66">
        <v>0.91504434401322765</v>
      </c>
      <c r="C28">
        <v>62.028571428571432</v>
      </c>
      <c r="E28">
        <v>189</v>
      </c>
      <c r="F28" s="70">
        <f ca="1">AVERAGE(OFFSET(Dati_dienas!$K$2,(ROW()-ROW(Dati_dienas!$K$2))*7,0,7,1))</f>
        <v>24.8</v>
      </c>
    </row>
    <row r="29" spans="1:6" ht="15.75" x14ac:dyDescent="0.25">
      <c r="A29">
        <v>28</v>
      </c>
      <c r="B29" s="66">
        <v>0.90116306377876343</v>
      </c>
      <c r="C29">
        <v>61.671428571428571</v>
      </c>
      <c r="E29">
        <v>196</v>
      </c>
      <c r="F29" s="70">
        <f ca="1">AVERAGE(OFFSET(Dati_dienas!$K$2,(ROW()-ROW(Dati_dienas!$K$2))*7,0,7,1))</f>
        <v>25.528571428571428</v>
      </c>
    </row>
    <row r="30" spans="1:6" ht="15.75" x14ac:dyDescent="0.25">
      <c r="A30">
        <v>29</v>
      </c>
      <c r="B30" s="66">
        <v>0.88526079947998926</v>
      </c>
      <c r="C30">
        <v>61.614285714285714</v>
      </c>
      <c r="E30">
        <v>203</v>
      </c>
      <c r="F30" s="70">
        <f ca="1">AVERAGE(OFFSET(Dati_dienas!$K$2,(ROW()-ROW(Dati_dienas!$K$2))*7,0,7,1))</f>
        <v>29.433333333333326</v>
      </c>
    </row>
    <row r="31" spans="1:6" ht="15.75" x14ac:dyDescent="0.25">
      <c r="A31">
        <v>30</v>
      </c>
      <c r="B31" s="66">
        <v>0.86617492613133185</v>
      </c>
      <c r="C31">
        <v>61.971428571428575</v>
      </c>
      <c r="E31">
        <v>210</v>
      </c>
      <c r="F31" s="70">
        <f ca="1">AVERAGE(OFFSET(Dati_dienas!$K$2,(ROW()-ROW(Dati_dienas!$K$2))*7,0,7,1))</f>
        <v>23.7</v>
      </c>
    </row>
    <row r="32" spans="1:6" ht="15.75" x14ac:dyDescent="0.25">
      <c r="A32">
        <v>31</v>
      </c>
      <c r="B32" s="66">
        <v>0.9134164133358762</v>
      </c>
      <c r="C32">
        <v>62.371428571428574</v>
      </c>
      <c r="E32">
        <v>217</v>
      </c>
      <c r="F32" s="70">
        <f ca="1">AVERAGE(OFFSET(Dati_dienas!$K$2,(ROW()-ROW(Dati_dienas!$K$2))*7,0,7,1))</f>
        <v>23.37142857142857</v>
      </c>
    </row>
    <row r="33" spans="1:6" ht="15.75" x14ac:dyDescent="0.25">
      <c r="A33">
        <v>32</v>
      </c>
      <c r="B33" s="66">
        <v>0.89278350077115443</v>
      </c>
      <c r="C33">
        <v>62.385714285714293</v>
      </c>
      <c r="E33">
        <v>224</v>
      </c>
      <c r="F33" s="70">
        <f ca="1">AVERAGE(OFFSET(Dati_dienas!$K$2,(ROW()-ROW(Dati_dienas!$K$2))*7,0,7,1))</f>
        <v>23.857142857142858</v>
      </c>
    </row>
    <row r="34" spans="1:6" ht="15.75" x14ac:dyDescent="0.25">
      <c r="A34">
        <v>33</v>
      </c>
      <c r="B34" s="66">
        <v>0.89248588594741318</v>
      </c>
      <c r="C34">
        <v>62.371428571428567</v>
      </c>
      <c r="E34">
        <v>231</v>
      </c>
      <c r="F34" s="70">
        <f ca="1">AVERAGE(OFFSET(Dati_dienas!$K$2,(ROW()-ROW(Dati_dienas!$K$2))*7,0,7,1))</f>
        <v>24.433333333333334</v>
      </c>
    </row>
    <row r="35" spans="1:6" ht="15.75" x14ac:dyDescent="0.25">
      <c r="A35">
        <v>34</v>
      </c>
      <c r="B35" s="66">
        <v>0.89548516127745037</v>
      </c>
      <c r="C35">
        <v>62.371428571428574</v>
      </c>
      <c r="E35">
        <v>238</v>
      </c>
      <c r="F35" s="70">
        <f ca="1">AVERAGE(OFFSET(Dati_dienas!$K$2,(ROW()-ROW(Dati_dienas!$K$2))*7,0,7,1))</f>
        <v>23.942857142857143</v>
      </c>
    </row>
    <row r="36" spans="1:6" ht="15.75" x14ac:dyDescent="0.25">
      <c r="A36">
        <v>35</v>
      </c>
      <c r="B36" s="66">
        <v>0.88653143024099668</v>
      </c>
      <c r="C36">
        <v>62.357142857142854</v>
      </c>
      <c r="E36">
        <v>245</v>
      </c>
      <c r="F36" s="70">
        <f ca="1">AVERAGE(OFFSET(Dati_dienas!$K$2,(ROW()-ROW(Dati_dienas!$K$2))*7,0,7,1))</f>
        <v>25</v>
      </c>
    </row>
    <row r="37" spans="1:6" ht="15.75" x14ac:dyDescent="0.25">
      <c r="A37">
        <v>36</v>
      </c>
      <c r="B37" s="66">
        <v>0.88653118924154695</v>
      </c>
      <c r="C37">
        <v>62.542857142857144</v>
      </c>
      <c r="E37">
        <v>252</v>
      </c>
      <c r="F37" s="70">
        <f ca="1">AVERAGE(OFFSET(Dati_dienas!$K$2,(ROW()-ROW(Dati_dienas!$K$2))*7,0,7,1))</f>
        <v>24.983333333333331</v>
      </c>
    </row>
    <row r="38" spans="1:6" ht="15.75" x14ac:dyDescent="0.25">
      <c r="A38">
        <v>37</v>
      </c>
      <c r="B38" s="66">
        <v>0.88149610904521636</v>
      </c>
      <c r="C38">
        <v>62.528571428571425</v>
      </c>
      <c r="E38">
        <v>259</v>
      </c>
      <c r="F38" s="70">
        <f ca="1">AVERAGE(OFFSET(Dati_dienas!$K$2,(ROW()-ROW(Dati_dienas!$K$2))*7,0,7,1))</f>
        <v>25.357142857142861</v>
      </c>
    </row>
    <row r="39" spans="1:6" ht="15.75" x14ac:dyDescent="0.25">
      <c r="A39">
        <v>38</v>
      </c>
      <c r="B39" s="66">
        <v>0.88607064226305488</v>
      </c>
      <c r="C39">
        <v>62.671428571428578</v>
      </c>
      <c r="E39">
        <v>266</v>
      </c>
      <c r="F39" s="70">
        <f ca="1">AVERAGE(OFFSET(Dati_dienas!$K$2,(ROW()-ROW(Dati_dienas!$K$2))*7,0,7,1))</f>
        <v>23.442857142857147</v>
      </c>
    </row>
    <row r="40" spans="1:6" ht="15.75" x14ac:dyDescent="0.25">
      <c r="A40">
        <v>39</v>
      </c>
      <c r="B40" s="66">
        <v>0.88320515573285119</v>
      </c>
      <c r="C40">
        <v>62.671428571428578</v>
      </c>
      <c r="E40">
        <v>273</v>
      </c>
      <c r="F40" s="70">
        <f ca="1">AVERAGE(OFFSET(Dati_dienas!$K$2,(ROW()-ROW(Dati_dienas!$K$2))*7,0,7,1))</f>
        <v>23.457142857142856</v>
      </c>
    </row>
    <row r="41" spans="1:6" ht="15.75" x14ac:dyDescent="0.25">
      <c r="A41">
        <v>40</v>
      </c>
      <c r="B41" s="66">
        <v>0.88479341490445973</v>
      </c>
      <c r="C41">
        <v>62.68571428571429</v>
      </c>
      <c r="E41">
        <v>280</v>
      </c>
      <c r="F41" s="70">
        <f ca="1">AVERAGE(OFFSET(Dati_dienas!$K$2,(ROW()-ROW(Dati_dienas!$K$2))*7,0,7,1))</f>
        <v>23.571428571428573</v>
      </c>
    </row>
    <row r="42" spans="1:6" ht="15.75" x14ac:dyDescent="0.25">
      <c r="A42">
        <v>41</v>
      </c>
      <c r="B42" s="66">
        <v>0.8819926832450119</v>
      </c>
      <c r="C42">
        <v>62.542857142857144</v>
      </c>
      <c r="E42">
        <v>287</v>
      </c>
      <c r="F42" s="70">
        <f ca="1">AVERAGE(OFFSET(Dati_dienas!$K$2,(ROW()-ROW(Dati_dienas!$K$2))*7,0,7,1))</f>
        <v>24.157142857142862</v>
      </c>
    </row>
    <row r="43" spans="1:6" ht="15.75" x14ac:dyDescent="0.25">
      <c r="A43">
        <v>42</v>
      </c>
      <c r="B43" s="66">
        <v>0.87974987592639986</v>
      </c>
      <c r="C43">
        <v>62.614285714285714</v>
      </c>
      <c r="E43">
        <v>294</v>
      </c>
      <c r="F43" s="70">
        <f ca="1">AVERAGE(OFFSET(Dati_dienas!$K$2,(ROW()-ROW(Dati_dienas!$K$2))*7,0,7,1))</f>
        <v>23.900000000000002</v>
      </c>
    </row>
    <row r="44" spans="1:6" ht="15.75" x14ac:dyDescent="0.25">
      <c r="A44">
        <v>43</v>
      </c>
      <c r="B44" s="66">
        <v>0.87035002112356652</v>
      </c>
      <c r="C44">
        <v>62.642857142857146</v>
      </c>
      <c r="E44">
        <v>301</v>
      </c>
      <c r="F44" s="70">
        <f ca="1">AVERAGE(OFFSET(Dati_dienas!$K$2,(ROW()-ROW(Dati_dienas!$K$2))*7,0,7,1))</f>
        <v>23.442857142857147</v>
      </c>
    </row>
    <row r="45" spans="1:6" ht="15.75" x14ac:dyDescent="0.25">
      <c r="A45">
        <v>44</v>
      </c>
      <c r="B45" s="66">
        <v>0.87155087100357687</v>
      </c>
      <c r="C45">
        <v>62.81428571428571</v>
      </c>
      <c r="E45">
        <v>308</v>
      </c>
      <c r="F45" s="70">
        <f ca="1">AVERAGE(OFFSET(Dati_dienas!$K$2,(ROW()-ROW(Dati_dienas!$K$2))*7,0,7,1))</f>
        <v>23.9</v>
      </c>
    </row>
    <row r="46" spans="1:6" ht="15.75" x14ac:dyDescent="0.25">
      <c r="A46">
        <v>45</v>
      </c>
      <c r="B46" s="66">
        <v>0.87055682560123637</v>
      </c>
      <c r="C46">
        <v>62.75714285714286</v>
      </c>
      <c r="E46">
        <v>315</v>
      </c>
      <c r="F46" s="70">
        <f ca="1">AVERAGE(OFFSET(Dati_dienas!$K$2,(ROW()-ROW(Dati_dienas!$K$2))*7,0,7,1))</f>
        <v>23.542857142857141</v>
      </c>
    </row>
    <row r="47" spans="1:6" ht="15.75" x14ac:dyDescent="0.25">
      <c r="A47">
        <v>46</v>
      </c>
      <c r="B47" s="66">
        <v>0.87230598253154656</v>
      </c>
      <c r="C47">
        <v>63.028571428571425</v>
      </c>
      <c r="E47">
        <v>322</v>
      </c>
      <c r="F47" s="70">
        <f ca="1">AVERAGE(OFFSET(Dati_dienas!$K$2,(ROW()-ROW(Dati_dienas!$K$2))*7,0,7,1))</f>
        <v>23.8</v>
      </c>
    </row>
    <row r="48" spans="1:6" ht="15.75" x14ac:dyDescent="0.25">
      <c r="A48">
        <v>47</v>
      </c>
      <c r="B48" s="66">
        <v>0.86952931767318975</v>
      </c>
      <c r="C48">
        <v>63.25714285714286</v>
      </c>
      <c r="E48">
        <v>329</v>
      </c>
      <c r="F48" s="70">
        <f ca="1">AVERAGE(OFFSET(Dati_dienas!$K$2,(ROW()-ROW(Dati_dienas!$K$2))*7,0,7,1))</f>
        <v>23.442857142857143</v>
      </c>
    </row>
    <row r="49" spans="1:6" ht="15.75" x14ac:dyDescent="0.25">
      <c r="A49">
        <v>48</v>
      </c>
      <c r="B49" s="66">
        <v>0.86353559231525767</v>
      </c>
      <c r="C49">
        <v>63.31428571428571</v>
      </c>
      <c r="E49">
        <v>336</v>
      </c>
      <c r="F49" s="70">
        <f ca="1">AVERAGE(OFFSET(Dati_dienas!$K$2,(ROW()-ROW(Dati_dienas!$K$2))*7,0,7,1))</f>
        <v>22.785714285714285</v>
      </c>
    </row>
    <row r="50" spans="1:6" ht="15.75" x14ac:dyDescent="0.25">
      <c r="A50">
        <v>49</v>
      </c>
      <c r="B50" s="66">
        <v>0.85991190635106785</v>
      </c>
      <c r="C50">
        <v>63.128571428571419</v>
      </c>
      <c r="E50">
        <v>343</v>
      </c>
      <c r="F50" s="70">
        <f ca="1">AVERAGE(OFFSET(Dati_dienas!$K$2,(ROW()-ROW(Dati_dienas!$K$2))*7,0,7,1))</f>
        <v>22.5</v>
      </c>
    </row>
    <row r="51" spans="1:6" ht="15.75" x14ac:dyDescent="0.25">
      <c r="A51">
        <v>50</v>
      </c>
      <c r="B51" s="66">
        <v>0.85849443294150407</v>
      </c>
      <c r="C51">
        <v>63.271428571428565</v>
      </c>
      <c r="E51">
        <v>350</v>
      </c>
      <c r="F51" s="70"/>
    </row>
    <row r="52" spans="1:6" ht="15.75" x14ac:dyDescent="0.25">
      <c r="A52">
        <v>51</v>
      </c>
      <c r="B52" s="66">
        <v>0.8458995448972344</v>
      </c>
      <c r="C52">
        <v>64.128571428571419</v>
      </c>
      <c r="E52">
        <v>357</v>
      </c>
      <c r="F52" s="70">
        <f ca="1">AVERAGE(OFFSET(Dati_dienas!$K$2,(ROW()-ROW(Dati_dienas!$K$2))*7,0,7,1))</f>
        <v>22.599999999999998</v>
      </c>
    </row>
    <row r="53" spans="1:6" ht="15.75" x14ac:dyDescent="0.25">
      <c r="A53">
        <v>52</v>
      </c>
      <c r="B53" s="66">
        <v>0.84367913316743237</v>
      </c>
      <c r="C53">
        <v>64.428571428571416</v>
      </c>
      <c r="E53">
        <v>364</v>
      </c>
      <c r="F53" s="70">
        <f ca="1">AVERAGE(OFFSET(Dati_dienas!$K$2,(ROW()-ROW(Dati_dienas!$K$2))*7,0,7,1))</f>
        <v>22.185714285714287</v>
      </c>
    </row>
    <row r="54" spans="1:6" ht="15.75" x14ac:dyDescent="0.25">
      <c r="A54">
        <v>53</v>
      </c>
      <c r="B54" s="66">
        <v>0.8424804301760771</v>
      </c>
      <c r="C54">
        <v>64.3</v>
      </c>
      <c r="E54">
        <v>371</v>
      </c>
      <c r="F54" s="70">
        <f ca="1">AVERAGE(OFFSET(Dati_dienas!$K$2,(ROW()-ROW(Dati_dienas!$K$2))*7,0,7,1))</f>
        <v>22.028571428571428</v>
      </c>
    </row>
    <row r="55" spans="1:6" ht="15.75" x14ac:dyDescent="0.25">
      <c r="A55">
        <v>54</v>
      </c>
      <c r="B55" s="66">
        <v>0.83123505176467849</v>
      </c>
      <c r="C55">
        <v>64.714285714285708</v>
      </c>
      <c r="E55">
        <v>378</v>
      </c>
      <c r="F55" s="70">
        <f ca="1">AVERAGE(OFFSET(Dati_dienas!$K$2,(ROW()-ROW(Dati_dienas!$K$2))*7,0,7,1))</f>
        <v>22.414285714285711</v>
      </c>
    </row>
    <row r="56" spans="1:6" ht="15.75" x14ac:dyDescent="0.25">
      <c r="A56">
        <v>55</v>
      </c>
      <c r="B56" s="66">
        <v>0.82562869981087939</v>
      </c>
      <c r="C56">
        <v>64.271428571428572</v>
      </c>
      <c r="E56">
        <v>385</v>
      </c>
      <c r="F56" s="70">
        <f ca="1">AVERAGE(OFFSET(Dati_dienas!$K$2,(ROW()-ROW(Dati_dienas!$K$2))*7,0,7,1))</f>
        <v>22.183333333333334</v>
      </c>
    </row>
    <row r="57" spans="1:6" ht="15.75" x14ac:dyDescent="0.25">
      <c r="A57">
        <v>56</v>
      </c>
      <c r="B57" s="66">
        <v>0.81183109293779221</v>
      </c>
      <c r="C57">
        <v>65</v>
      </c>
      <c r="E57">
        <v>392</v>
      </c>
      <c r="F57" s="70"/>
    </row>
    <row r="58" spans="1:6" ht="15.75" x14ac:dyDescent="0.25">
      <c r="A58">
        <v>57</v>
      </c>
      <c r="B58" s="66">
        <v>0.80854097346575149</v>
      </c>
      <c r="C58">
        <v>65.528571428571425</v>
      </c>
      <c r="E58">
        <v>399</v>
      </c>
      <c r="F58" s="70"/>
    </row>
    <row r="59" spans="1:6" ht="15.75" x14ac:dyDescent="0.25">
      <c r="A59">
        <v>58</v>
      </c>
      <c r="B59" s="66">
        <v>0.80757908585078098</v>
      </c>
      <c r="C59">
        <v>65.342857142857156</v>
      </c>
      <c r="E59">
        <v>406</v>
      </c>
      <c r="F59" s="70"/>
    </row>
    <row r="60" spans="1:6" ht="15.75" x14ac:dyDescent="0.25">
      <c r="A60">
        <v>59</v>
      </c>
      <c r="B60" s="66">
        <v>0.79941190163773657</v>
      </c>
      <c r="C60">
        <v>65.242857142857147</v>
      </c>
      <c r="E60">
        <v>413</v>
      </c>
      <c r="F60" s="70"/>
    </row>
    <row r="61" spans="1:6" ht="15.75" x14ac:dyDescent="0.25">
      <c r="A61">
        <v>60</v>
      </c>
      <c r="B61" s="66">
        <v>0.78805122856435428</v>
      </c>
      <c r="C61">
        <v>65.45714285714287</v>
      </c>
      <c r="E61">
        <v>420</v>
      </c>
      <c r="F61" s="70"/>
    </row>
    <row r="62" spans="1:6" ht="15.75" x14ac:dyDescent="0.25">
      <c r="A62">
        <v>61</v>
      </c>
      <c r="B62" s="66">
        <v>0.75099348152273948</v>
      </c>
      <c r="C62">
        <v>65.428571428571431</v>
      </c>
      <c r="E62">
        <v>427</v>
      </c>
      <c r="F62" s="70"/>
    </row>
    <row r="63" spans="1:6" ht="15.75" x14ac:dyDescent="0.25">
      <c r="C63">
        <v>65.7</v>
      </c>
      <c r="E63">
        <v>434</v>
      </c>
      <c r="F63" s="7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4"/>
  <sheetViews>
    <sheetView topLeftCell="A11" workbookViewId="0">
      <selection activeCell="A63" sqref="A63"/>
    </sheetView>
  </sheetViews>
  <sheetFormatPr defaultRowHeight="12.75" x14ac:dyDescent="0.2"/>
  <sheetData>
    <row r="1" spans="1:6" x14ac:dyDescent="0.2">
      <c r="A1" s="61" t="s">
        <v>79</v>
      </c>
      <c r="B1" t="s">
        <v>75</v>
      </c>
      <c r="F1" t="s">
        <v>76</v>
      </c>
    </row>
    <row r="2" spans="1:6" x14ac:dyDescent="0.2">
      <c r="A2" s="69">
        <v>20</v>
      </c>
      <c r="B2">
        <v>0.26750628265227921</v>
      </c>
      <c r="F2">
        <v>45</v>
      </c>
    </row>
    <row r="3" spans="1:6" x14ac:dyDescent="0.2">
      <c r="A3" s="69">
        <v>21</v>
      </c>
      <c r="B3">
        <v>0.41386658480917043</v>
      </c>
      <c r="F3">
        <v>47.81428571428571</v>
      </c>
    </row>
    <row r="4" spans="1:6" x14ac:dyDescent="0.2">
      <c r="A4" s="69">
        <v>22</v>
      </c>
      <c r="B4">
        <v>0.6637233693489144</v>
      </c>
      <c r="F4">
        <v>50.042857142857144</v>
      </c>
    </row>
    <row r="5" spans="1:6" x14ac:dyDescent="0.2">
      <c r="A5" s="69">
        <v>23</v>
      </c>
      <c r="B5">
        <v>0.84248292786556345</v>
      </c>
      <c r="F5">
        <v>51.75714285714286</v>
      </c>
    </row>
    <row r="6" spans="1:6" x14ac:dyDescent="0.2">
      <c r="A6" s="69">
        <v>24</v>
      </c>
      <c r="B6">
        <v>0.91850800187115311</v>
      </c>
      <c r="F6">
        <v>53.714285714285715</v>
      </c>
    </row>
    <row r="7" spans="1:6" x14ac:dyDescent="0.2">
      <c r="A7" s="69">
        <v>25</v>
      </c>
      <c r="B7">
        <v>0.93945670950149218</v>
      </c>
      <c r="F7">
        <v>55.271428571428565</v>
      </c>
    </row>
    <row r="8" spans="1:6" x14ac:dyDescent="0.2">
      <c r="A8" s="69">
        <v>26</v>
      </c>
      <c r="B8">
        <v>0.95926421428589526</v>
      </c>
      <c r="F8">
        <v>57.481428571428566</v>
      </c>
    </row>
    <row r="9" spans="1:6" x14ac:dyDescent="0.2">
      <c r="A9" s="69">
        <v>27</v>
      </c>
      <c r="B9">
        <v>0.95151755041227271</v>
      </c>
      <c r="F9">
        <v>57.43571428571429</v>
      </c>
    </row>
    <row r="10" spans="1:6" x14ac:dyDescent="0.2">
      <c r="A10" s="69">
        <v>28</v>
      </c>
      <c r="B10">
        <v>0.95522286472318096</v>
      </c>
      <c r="F10">
        <v>58.300000000000004</v>
      </c>
    </row>
    <row r="11" spans="1:6" x14ac:dyDescent="0.2">
      <c r="A11" s="69">
        <v>29</v>
      </c>
      <c r="B11">
        <v>0.95552874499258533</v>
      </c>
      <c r="F11">
        <v>58.970000000000006</v>
      </c>
    </row>
    <row r="12" spans="1:6" x14ac:dyDescent="0.2">
      <c r="A12" s="69">
        <v>30</v>
      </c>
      <c r="B12">
        <v>0.95472748097438043</v>
      </c>
      <c r="F12">
        <v>59.615714285714276</v>
      </c>
    </row>
    <row r="13" spans="1:6" x14ac:dyDescent="0.2">
      <c r="A13" s="69">
        <v>31</v>
      </c>
      <c r="B13">
        <v>0.9567833483385858</v>
      </c>
      <c r="F13">
        <v>60.150000000000006</v>
      </c>
    </row>
    <row r="14" spans="1:6" x14ac:dyDescent="0.2">
      <c r="A14" s="69">
        <v>32</v>
      </c>
      <c r="B14">
        <v>0.96315976089010424</v>
      </c>
      <c r="F14">
        <v>60.538571428571423</v>
      </c>
    </row>
    <row r="15" spans="1:6" x14ac:dyDescent="0.2">
      <c r="A15" s="69">
        <v>33</v>
      </c>
      <c r="B15">
        <v>0.94780437609490154</v>
      </c>
      <c r="F15">
        <v>60.842857142857149</v>
      </c>
    </row>
    <row r="16" spans="1:6" x14ac:dyDescent="0.2">
      <c r="A16" s="69">
        <v>34</v>
      </c>
      <c r="B16">
        <v>0.95352563925708966</v>
      </c>
      <c r="F16">
        <v>61.100000000000009</v>
      </c>
    </row>
    <row r="17" spans="1:6" x14ac:dyDescent="0.2">
      <c r="A17" s="69">
        <v>35</v>
      </c>
      <c r="B17">
        <v>0.93404576829037078</v>
      </c>
      <c r="F17">
        <v>61.357142857142854</v>
      </c>
    </row>
    <row r="18" spans="1:6" x14ac:dyDescent="0.2">
      <c r="A18" s="69">
        <v>36</v>
      </c>
      <c r="B18">
        <v>0.96203081717585204</v>
      </c>
      <c r="F18">
        <v>61.3</v>
      </c>
    </row>
    <row r="19" spans="1:6" x14ac:dyDescent="0.2">
      <c r="A19" s="69">
        <v>37</v>
      </c>
      <c r="B19">
        <v>0.94054974926821511</v>
      </c>
      <c r="F19">
        <v>59.657142857142858</v>
      </c>
    </row>
    <row r="20" spans="1:6" x14ac:dyDescent="0.2">
      <c r="A20" s="69">
        <v>38</v>
      </c>
      <c r="B20">
        <v>0.94595164457370406</v>
      </c>
      <c r="F20">
        <v>59.797142857142845</v>
      </c>
    </row>
    <row r="21" spans="1:6" x14ac:dyDescent="0.2">
      <c r="A21" s="69">
        <v>39</v>
      </c>
      <c r="B21">
        <v>0.94084114121946028</v>
      </c>
      <c r="F21">
        <v>59.942857142857143</v>
      </c>
    </row>
    <row r="22" spans="1:6" x14ac:dyDescent="0.2">
      <c r="A22" s="69">
        <v>40</v>
      </c>
      <c r="B22">
        <v>0.93583255001872756</v>
      </c>
      <c r="F22">
        <v>59.942857142857143</v>
      </c>
    </row>
    <row r="23" spans="1:6" x14ac:dyDescent="0.2">
      <c r="A23" s="69">
        <v>41</v>
      </c>
      <c r="B23">
        <v>0.95328429128664993</v>
      </c>
      <c r="F23">
        <v>60.966666666666669</v>
      </c>
    </row>
    <row r="24" spans="1:6" x14ac:dyDescent="0.2">
      <c r="A24" s="69">
        <v>42</v>
      </c>
      <c r="B24">
        <v>0.95346974449340149</v>
      </c>
      <c r="F24">
        <v>62.1</v>
      </c>
    </row>
    <row r="25" spans="1:6" x14ac:dyDescent="0.2">
      <c r="A25" s="69">
        <v>43</v>
      </c>
      <c r="B25">
        <v>0.92293169042651102</v>
      </c>
      <c r="F25">
        <v>62.214285714285722</v>
      </c>
    </row>
    <row r="26" spans="1:6" x14ac:dyDescent="0.2">
      <c r="A26" s="69">
        <v>44</v>
      </c>
      <c r="B26">
        <v>0.92756301543998021</v>
      </c>
      <c r="F26">
        <v>62.24285714285714</v>
      </c>
    </row>
    <row r="27" spans="1:6" x14ac:dyDescent="0.2">
      <c r="A27" s="69">
        <v>45</v>
      </c>
      <c r="B27">
        <v>0.93650114295425235</v>
      </c>
      <c r="F27">
        <v>62.31428571428571</v>
      </c>
    </row>
    <row r="28" spans="1:6" x14ac:dyDescent="0.2">
      <c r="A28" s="69">
        <v>46</v>
      </c>
      <c r="B28">
        <v>0.91504434401322765</v>
      </c>
      <c r="F28">
        <v>62.028571428571432</v>
      </c>
    </row>
    <row r="29" spans="1:6" x14ac:dyDescent="0.2">
      <c r="A29" s="69">
        <v>47</v>
      </c>
      <c r="B29">
        <v>0.90116306377876343</v>
      </c>
      <c r="F29">
        <v>61.671428571428571</v>
      </c>
    </row>
    <row r="30" spans="1:6" x14ac:dyDescent="0.2">
      <c r="A30" s="69">
        <v>48</v>
      </c>
      <c r="B30">
        <v>0.88526079947998926</v>
      </c>
      <c r="F30">
        <v>61.614285714285714</v>
      </c>
    </row>
    <row r="31" spans="1:6" x14ac:dyDescent="0.2">
      <c r="A31" s="69">
        <v>49</v>
      </c>
      <c r="B31">
        <v>0.86617492613133185</v>
      </c>
      <c r="F31">
        <v>61.971428571428575</v>
      </c>
    </row>
    <row r="32" spans="1:6" x14ac:dyDescent="0.2">
      <c r="A32" s="69">
        <v>50</v>
      </c>
      <c r="B32">
        <v>0.9134164133358762</v>
      </c>
      <c r="F32">
        <v>62.371428571428574</v>
      </c>
    </row>
    <row r="33" spans="1:6" x14ac:dyDescent="0.2">
      <c r="A33" s="69">
        <v>51</v>
      </c>
      <c r="B33">
        <v>0.89278350077115443</v>
      </c>
      <c r="F33">
        <v>62.385714285714293</v>
      </c>
    </row>
    <row r="34" spans="1:6" x14ac:dyDescent="0.2">
      <c r="A34" s="69">
        <v>52</v>
      </c>
      <c r="B34">
        <v>0.89248588594741318</v>
      </c>
      <c r="F34">
        <v>62.371428571428567</v>
      </c>
    </row>
    <row r="35" spans="1:6" x14ac:dyDescent="0.2">
      <c r="A35" s="69">
        <v>53</v>
      </c>
      <c r="B35">
        <v>0.89548516127745037</v>
      </c>
      <c r="F35">
        <v>62.371428571428574</v>
      </c>
    </row>
    <row r="36" spans="1:6" x14ac:dyDescent="0.2">
      <c r="A36" s="69">
        <v>54</v>
      </c>
      <c r="B36">
        <v>0.88653143024099668</v>
      </c>
      <c r="F36">
        <v>62.357142857142854</v>
      </c>
    </row>
    <row r="37" spans="1:6" x14ac:dyDescent="0.2">
      <c r="A37" s="69">
        <v>55</v>
      </c>
      <c r="B37">
        <v>0.88653118924154695</v>
      </c>
      <c r="F37">
        <v>62.542857142857144</v>
      </c>
    </row>
    <row r="38" spans="1:6" x14ac:dyDescent="0.2">
      <c r="A38" s="69">
        <v>56</v>
      </c>
      <c r="B38">
        <v>0.88149610904521636</v>
      </c>
      <c r="F38">
        <v>62.528571428571425</v>
      </c>
    </row>
    <row r="39" spans="1:6" x14ac:dyDescent="0.2">
      <c r="A39" s="69">
        <v>57</v>
      </c>
      <c r="B39">
        <v>0.88607064226305488</v>
      </c>
      <c r="F39">
        <v>62.671428571428578</v>
      </c>
    </row>
    <row r="40" spans="1:6" x14ac:dyDescent="0.2">
      <c r="A40" s="69">
        <v>58</v>
      </c>
      <c r="B40">
        <v>0.88320515573285119</v>
      </c>
      <c r="F40">
        <v>62.671428571428578</v>
      </c>
    </row>
    <row r="41" spans="1:6" x14ac:dyDescent="0.2">
      <c r="A41" s="69">
        <v>59</v>
      </c>
      <c r="B41">
        <v>0.88479341490445973</v>
      </c>
      <c r="F41">
        <v>62.68571428571429</v>
      </c>
    </row>
    <row r="42" spans="1:6" x14ac:dyDescent="0.2">
      <c r="A42" s="69">
        <v>60</v>
      </c>
      <c r="B42">
        <v>0.8819926832450119</v>
      </c>
      <c r="F42">
        <v>62.542857142857144</v>
      </c>
    </row>
    <row r="43" spans="1:6" x14ac:dyDescent="0.2">
      <c r="A43" s="69">
        <v>61</v>
      </c>
      <c r="B43">
        <v>0.87974987592639986</v>
      </c>
      <c r="F43">
        <v>62.614285714285714</v>
      </c>
    </row>
    <row r="44" spans="1:6" x14ac:dyDescent="0.2">
      <c r="A44" s="69">
        <v>62</v>
      </c>
      <c r="B44">
        <v>0.87035002112356652</v>
      </c>
      <c r="F44">
        <v>62.642857142857146</v>
      </c>
    </row>
    <row r="45" spans="1:6" x14ac:dyDescent="0.2">
      <c r="A45" s="69">
        <v>63</v>
      </c>
      <c r="B45">
        <v>0.87155087100357687</v>
      </c>
      <c r="F45">
        <v>62.81428571428571</v>
      </c>
    </row>
    <row r="46" spans="1:6" x14ac:dyDescent="0.2">
      <c r="A46" s="69">
        <v>64</v>
      </c>
      <c r="B46">
        <v>0.87055682560123637</v>
      </c>
      <c r="F46">
        <v>62.75714285714286</v>
      </c>
    </row>
    <row r="47" spans="1:6" x14ac:dyDescent="0.2">
      <c r="A47" s="69">
        <v>65</v>
      </c>
      <c r="B47">
        <v>0.87230598253154656</v>
      </c>
      <c r="F47">
        <v>63.028571428571425</v>
      </c>
    </row>
    <row r="48" spans="1:6" x14ac:dyDescent="0.2">
      <c r="A48" s="69">
        <v>66</v>
      </c>
      <c r="B48">
        <v>0.86952931767318975</v>
      </c>
      <c r="F48">
        <v>63.25714285714286</v>
      </c>
    </row>
    <row r="49" spans="1:9" x14ac:dyDescent="0.2">
      <c r="A49" s="69">
        <v>67</v>
      </c>
      <c r="B49">
        <v>0.86353559231525767</v>
      </c>
      <c r="F49">
        <v>63.31428571428571</v>
      </c>
    </row>
    <row r="50" spans="1:9" x14ac:dyDescent="0.2">
      <c r="A50" s="69">
        <v>68</v>
      </c>
      <c r="B50">
        <v>0.85991190635106785</v>
      </c>
      <c r="F50">
        <v>63.128571428571419</v>
      </c>
    </row>
    <row r="51" spans="1:9" x14ac:dyDescent="0.2">
      <c r="A51" s="69">
        <v>69</v>
      </c>
      <c r="B51">
        <v>0.85849443294150407</v>
      </c>
      <c r="F51">
        <v>63.271428571428565</v>
      </c>
    </row>
    <row r="52" spans="1:9" x14ac:dyDescent="0.2">
      <c r="A52" s="69">
        <v>70</v>
      </c>
      <c r="B52">
        <v>0.8458995448972344</v>
      </c>
      <c r="F52">
        <v>64.128571428571419</v>
      </c>
    </row>
    <row r="53" spans="1:9" x14ac:dyDescent="0.2">
      <c r="A53" s="69">
        <v>71</v>
      </c>
      <c r="B53">
        <v>0.84367913316743237</v>
      </c>
      <c r="F53">
        <v>64.428571428571416</v>
      </c>
    </row>
    <row r="54" spans="1:9" x14ac:dyDescent="0.2">
      <c r="A54" s="69">
        <v>72</v>
      </c>
      <c r="B54">
        <v>0.8424804301760771</v>
      </c>
      <c r="F54">
        <v>64.3</v>
      </c>
    </row>
    <row r="55" spans="1:9" x14ac:dyDescent="0.2">
      <c r="A55" s="69">
        <v>73</v>
      </c>
      <c r="B55">
        <v>0.83123505176467849</v>
      </c>
      <c r="F55">
        <v>64.714285714285708</v>
      </c>
    </row>
    <row r="56" spans="1:9" x14ac:dyDescent="0.2">
      <c r="A56" s="69">
        <v>74</v>
      </c>
      <c r="B56">
        <v>0.82562869981087939</v>
      </c>
      <c r="F56">
        <v>64.271428571428572</v>
      </c>
    </row>
    <row r="57" spans="1:9" x14ac:dyDescent="0.2">
      <c r="A57" s="69">
        <v>75</v>
      </c>
      <c r="B57">
        <v>0.81183109293779221</v>
      </c>
      <c r="F57">
        <v>65</v>
      </c>
    </row>
    <row r="58" spans="1:9" x14ac:dyDescent="0.2">
      <c r="A58" s="69">
        <v>76</v>
      </c>
      <c r="B58">
        <v>0.80854097346575149</v>
      </c>
      <c r="F58">
        <v>65.528571428571425</v>
      </c>
    </row>
    <row r="59" spans="1:9" x14ac:dyDescent="0.2">
      <c r="A59" s="69">
        <v>77</v>
      </c>
      <c r="B59">
        <v>0.80757908585078098</v>
      </c>
      <c r="F59">
        <v>65.342857142857156</v>
      </c>
    </row>
    <row r="60" spans="1:9" x14ac:dyDescent="0.2">
      <c r="A60" s="69">
        <v>78</v>
      </c>
      <c r="B60">
        <v>0.79941190163773657</v>
      </c>
      <c r="F60">
        <v>65.242857142857147</v>
      </c>
    </row>
    <row r="61" spans="1:9" x14ac:dyDescent="0.2">
      <c r="A61" s="69">
        <v>79</v>
      </c>
      <c r="B61">
        <v>0.78805122856435428</v>
      </c>
      <c r="F61">
        <v>65.45714285714287</v>
      </c>
    </row>
    <row r="62" spans="1:9" x14ac:dyDescent="0.2">
      <c r="A62" s="69">
        <v>80</v>
      </c>
      <c r="B62">
        <v>0.75099348152273948</v>
      </c>
      <c r="F62">
        <v>65.428571428571431</v>
      </c>
    </row>
    <row r="63" spans="1:9" x14ac:dyDescent="0.2">
      <c r="A63" s="69"/>
      <c r="B63" s="56">
        <f>AVERAGE(B2:B62)</f>
        <v>0.87081687835796473</v>
      </c>
      <c r="C63">
        <f>STDEV(B2:B62)/COUNT(B2:B62)</f>
        <v>1.8873854746367111E-3</v>
      </c>
      <c r="D63">
        <f>STDEV(B1:B61)</f>
        <v>0.11503169600389442</v>
      </c>
      <c r="E63">
        <f>D63/B63*100</f>
        <v>13.209630964066891</v>
      </c>
      <c r="F63" s="56">
        <f>AVERAGE(F2:F62)</f>
        <v>61.070928961748656</v>
      </c>
      <c r="G63">
        <f>STDEV(F2:F62)/COUNT(F2:F62)</f>
        <v>6.7108618440669385E-2</v>
      </c>
      <c r="H63">
        <f>STDEV(F1:F61)</f>
        <v>4.0883479787478487</v>
      </c>
      <c r="I63">
        <f>H63/F63*100</f>
        <v>6.6944257247315759</v>
      </c>
    </row>
    <row r="64" spans="1:9" x14ac:dyDescent="0.2">
      <c r="B64" s="56">
        <f>MAX(B2:B62)</f>
        <v>0.96315976089010424</v>
      </c>
      <c r="F64" s="56">
        <f>MAX(F2:F62)</f>
        <v>65.528571428571425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7"/>
  <sheetViews>
    <sheetView workbookViewId="0">
      <selection activeCell="D24" sqref="D24"/>
    </sheetView>
  </sheetViews>
  <sheetFormatPr defaultRowHeight="12.75" x14ac:dyDescent="0.2"/>
  <cols>
    <col min="1" max="1" width="4.28515625" bestFit="1" customWidth="1"/>
    <col min="2" max="2" width="15" bestFit="1" customWidth="1"/>
    <col min="3" max="3" width="20.140625" bestFit="1" customWidth="1"/>
    <col min="4" max="4" width="18.28515625" bestFit="1" customWidth="1"/>
    <col min="5" max="5" width="23.5703125" bestFit="1" customWidth="1"/>
    <col min="6" max="6" width="16.5703125" bestFit="1" customWidth="1"/>
    <col min="7" max="7" width="21.7109375" bestFit="1" customWidth="1"/>
    <col min="8" max="8" width="13.28515625" bestFit="1" customWidth="1"/>
    <col min="9" max="9" width="18.42578125" bestFit="1" customWidth="1"/>
  </cols>
  <sheetData>
    <row r="1" spans="1:9" x14ac:dyDescent="0.2">
      <c r="B1" s="61" t="s">
        <v>53</v>
      </c>
      <c r="C1">
        <v>80</v>
      </c>
    </row>
    <row r="2" spans="1:9" x14ac:dyDescent="0.2">
      <c r="A2" s="61" t="s">
        <v>54</v>
      </c>
      <c r="B2" s="61" t="s">
        <v>55</v>
      </c>
      <c r="C2" s="61" t="s">
        <v>56</v>
      </c>
      <c r="D2" s="61" t="s">
        <v>57</v>
      </c>
      <c r="E2" s="61" t="s">
        <v>58</v>
      </c>
      <c r="F2" s="61" t="s">
        <v>59</v>
      </c>
      <c r="G2" s="61" t="s">
        <v>60</v>
      </c>
      <c r="H2" s="61" t="s">
        <v>61</v>
      </c>
      <c r="I2" s="61" t="s">
        <v>62</v>
      </c>
    </row>
    <row r="3" spans="1:9" x14ac:dyDescent="0.2">
      <c r="A3">
        <v>16</v>
      </c>
      <c r="B3" s="53" t="e">
        <f>IFERROR(AVERAGEIF(Dati_dienas!$H:$H,$A3,Dati_dienas!$AR:$AR),NA())</f>
        <v>#N/A</v>
      </c>
      <c r="C3" s="53" t="e">
        <f>IF(Table1[[#This Row],[W]]&gt;$C$1,NA(),IFERROR(AVERAGEIF(Dati_dienas!$H:$H,$A3,Dati_dienas!$AS:$AS),NA()))</f>
        <v>#N/A</v>
      </c>
      <c r="D3" s="53" t="e">
        <f>IFERROR(AVERAGEIF(Dati_dienas!$H:$H,$A3,Dati_dienas!$BL:$BL),NA())</f>
        <v>#N/A</v>
      </c>
      <c r="E3" s="53" t="e">
        <f>IF(Table1[[#This Row],[W]]&gt;$C$1,NA(),IFERROR(AVERAGEIF(Dati_dienas!$H:$H,$A3,Dati_dienas!$BM:$BM),NA()))</f>
        <v>#N/A</v>
      </c>
      <c r="F3" s="63" t="e">
        <f>IFERROR(AVERAGEIF(Dati_dienas!$H:$H,$A3,Dati_dienas!$BG:$BG),NA())</f>
        <v>#N/A</v>
      </c>
      <c r="G3" s="63" t="e">
        <f>IF(Table1[[#This Row],[W]]&gt;$C$1,NA(),IFERROR(AVERAGEIF(Dati_dienas!$H:$H,$A3,Dati_dienas!$BH:$BH),NA()))</f>
        <v>#N/A</v>
      </c>
      <c r="H3" s="63" t="e">
        <f>IFERROR(AVERAGEIF(Dati_dienas!$H:$H,$A3,Dati_dienas!$BN:$BN),NA())</f>
        <v>#N/A</v>
      </c>
      <c r="I3" s="63" t="e">
        <f>IF(Table1[[#This Row],[W]]&gt;$C$1,NA(),IFERROR(AVERAGEIF(Dati_dienas!$H:$H,$A3,Dati_dienas!$BO:$BO),NA()))</f>
        <v>#N/A</v>
      </c>
    </row>
    <row r="4" spans="1:9" x14ac:dyDescent="0.2">
      <c r="A4">
        <v>17</v>
      </c>
      <c r="B4" s="53" t="e">
        <f>IFERROR(AVERAGEIF(Dati_dienas!$H:$H,$A4,Dati_dienas!$AR:$AR),NA())</f>
        <v>#N/A</v>
      </c>
      <c r="C4" s="53" t="e">
        <f>IF(Table1[[#This Row],[W]]&gt;$C$1,NA(),IFERROR(AVERAGEIF(Dati_dienas!$H:$H,$A4,Dati_dienas!$AS:$AS),NA()))</f>
        <v>#N/A</v>
      </c>
      <c r="D4" s="53" t="e">
        <f>IFERROR(AVERAGEIF(Dati_dienas!$H:$H,$A4,Dati_dienas!$BL:$BL),NA())</f>
        <v>#N/A</v>
      </c>
      <c r="E4" s="53" t="e">
        <f>IF(Table1[[#This Row],[W]]&gt;$C$1,NA(),IFERROR(AVERAGEIF(Dati_dienas!$H:$H,$A4,Dati_dienas!$BM:$BM),NA()))</f>
        <v>#N/A</v>
      </c>
      <c r="F4" s="63" t="e">
        <f>IFERROR(AVERAGEIF(Dati_dienas!$H:$H,$A4,Dati_dienas!$BG:$BG),NA())</f>
        <v>#N/A</v>
      </c>
      <c r="G4" s="63" t="e">
        <f>IF(Table1[[#This Row],[W]]&gt;$C$1,NA(),IFERROR(AVERAGEIF(Dati_dienas!$H:$H,$A4,Dati_dienas!$BH:$BH),NA()))</f>
        <v>#N/A</v>
      </c>
      <c r="H4" s="63" t="e">
        <f>IFERROR(AVERAGEIF(Dati_dienas!$H:$H,$A4,Dati_dienas!$BN:$BN),NA())</f>
        <v>#N/A</v>
      </c>
      <c r="I4" s="63" t="e">
        <f>IF(Table1[[#This Row],[W]]&gt;$C$1,NA(),IFERROR(AVERAGEIF(Dati_dienas!$H:$H,$A4,Dati_dienas!$BO:$BO),NA()))</f>
        <v>#N/A</v>
      </c>
    </row>
    <row r="5" spans="1:9" x14ac:dyDescent="0.2">
      <c r="A5">
        <v>18</v>
      </c>
      <c r="B5" s="53" t="e">
        <f>IFERROR(AVERAGEIF(Dati_dienas!$H:$H,$A5,Dati_dienas!$AR:$AR),NA())</f>
        <v>#N/A</v>
      </c>
      <c r="C5" s="53" t="e">
        <f>IF(Table1[[#This Row],[W]]&gt;$C$1,NA(),IFERROR(AVERAGEIF(Dati_dienas!$H:$H,$A5,Dati_dienas!$AS:$AS),NA()))</f>
        <v>#N/A</v>
      </c>
      <c r="D5" s="53" t="e">
        <f>IFERROR(AVERAGEIF(Dati_dienas!$H:$H,$A5,Dati_dienas!$BL:$BL),NA())</f>
        <v>#N/A</v>
      </c>
      <c r="E5" s="53" t="e">
        <f>IF(Table1[[#This Row],[W]]&gt;$C$1,NA(),IFERROR(AVERAGEIF(Dati_dienas!$H:$H,$A5,Dati_dienas!$BM:$BM),NA()))</f>
        <v>#N/A</v>
      </c>
      <c r="F5" s="63" t="e">
        <f>IFERROR(AVERAGEIF(Dati_dienas!$H:$H,$A5,Dati_dienas!$BG:$BG),NA())</f>
        <v>#N/A</v>
      </c>
      <c r="G5" s="63" t="e">
        <f>IF(Table1[[#This Row],[W]]&gt;$C$1,NA(),IFERROR(AVERAGEIF(Dati_dienas!$H:$H,$A5,Dati_dienas!$BH:$BH),NA()))</f>
        <v>#N/A</v>
      </c>
      <c r="H5" s="63" t="e">
        <f>IFERROR(AVERAGEIF(Dati_dienas!$H:$H,$A5,Dati_dienas!$BN:$BN),NA())</f>
        <v>#N/A</v>
      </c>
      <c r="I5" s="63" t="e">
        <f>IF(Table1[[#This Row],[W]]&gt;$C$1,NA(),IFERROR(AVERAGEIF(Dati_dienas!$H:$H,$A5,Dati_dienas!$BO:$BO),NA()))</f>
        <v>#N/A</v>
      </c>
    </row>
    <row r="6" spans="1:9" x14ac:dyDescent="0.2">
      <c r="A6">
        <v>19</v>
      </c>
      <c r="B6" s="53" t="e">
        <f>IFERROR(AVERAGEIF(Dati_dienas!$H:$H,$A6,Dati_dienas!$AR:$AR),NA())</f>
        <v>#N/A</v>
      </c>
      <c r="C6" s="53" t="e">
        <f>IF(Table1[[#This Row],[W]]&gt;$C$1,NA(),IFERROR(AVERAGEIF(Dati_dienas!$H:$H,$A6,Dati_dienas!$AS:$AS),NA()))</f>
        <v>#N/A</v>
      </c>
      <c r="D6" s="53" t="e">
        <f>IFERROR(AVERAGEIF(Dati_dienas!$H:$H,$A6,Dati_dienas!$BL:$BL),NA())</f>
        <v>#N/A</v>
      </c>
      <c r="E6" s="53" t="e">
        <f>IF(Table1[[#This Row],[W]]&gt;$C$1,NA(),IFERROR(AVERAGEIF(Dati_dienas!$H:$H,$A6,Dati_dienas!$BM:$BM),NA()))</f>
        <v>#N/A</v>
      </c>
      <c r="F6" s="63" t="e">
        <f>IFERROR(AVERAGEIF(Dati_dienas!$H:$H,$A6,Dati_dienas!$BG:$BG),NA())</f>
        <v>#N/A</v>
      </c>
      <c r="G6" s="63" t="e">
        <f>IF(Table1[[#This Row],[W]]&gt;$C$1,NA(),IFERROR(AVERAGEIF(Dati_dienas!$H:$H,$A6,Dati_dienas!$BH:$BH),NA()))</f>
        <v>#N/A</v>
      </c>
      <c r="H6" s="63" t="e">
        <f>IFERROR(AVERAGEIF(Dati_dienas!$H:$H,$A6,Dati_dienas!$BN:$BN),NA())</f>
        <v>#N/A</v>
      </c>
      <c r="I6" s="63" t="e">
        <f>IF(Table1[[#This Row],[W]]&gt;$C$1,NA(),IFERROR(AVERAGEIF(Dati_dienas!$H:$H,$A6,Dati_dienas!$BO:$BO),NA()))</f>
        <v>#N/A</v>
      </c>
    </row>
    <row r="7" spans="1:9" x14ac:dyDescent="0.2">
      <c r="A7">
        <v>20</v>
      </c>
      <c r="B7" s="53">
        <f>IFERROR(AVERAGEIF(Dati_dienas!$H:$H,$A7,Dati_dienas!$AR:$AR),NA())</f>
        <v>45</v>
      </c>
      <c r="C7" s="53">
        <f>IF(Table1[[#This Row],[W]]&gt;$C$1,NA(),IFERROR(AVERAGEIF(Dati_dienas!$H:$H,$A7,Dati_dienas!$AS:$AS),NA()))</f>
        <v>44.800000000000004</v>
      </c>
      <c r="D7" s="53">
        <f>IFERROR(AVERAGEIF(Dati_dienas!$H:$H,$A7,Dati_dienas!$BL:$BL),NA())</f>
        <v>98.705532680931768</v>
      </c>
      <c r="E7" s="53">
        <f>IF(Table1[[#This Row],[W]]&gt;$C$1,NA(),IFERROR(AVERAGEIF(Dati_dienas!$H:$H,$A7,Dati_dienas!$BM:$BM),NA()))</f>
        <v>110</v>
      </c>
      <c r="F7" s="63" t="e">
        <f>IFERROR(AVERAGEIF(Dati_dienas!$H:$H,$A7,Dati_dienas!$BG:$BG),NA())</f>
        <v>#N/A</v>
      </c>
      <c r="G7" s="63">
        <f>IF(Table1[[#This Row],[W]]&gt;$C$1,NA(),IFERROR(AVERAGEIF(Dati_dienas!$H:$H,$A7,Dati_dienas!$BH:$BH),NA()))</f>
        <v>1640</v>
      </c>
      <c r="H7" s="63">
        <f>IFERROR(AVERAGEIF(Dati_dienas!$H:$H,$A7,Dati_dienas!$BN:$BN),NA())</f>
        <v>26.75062826522792</v>
      </c>
      <c r="I7" s="63">
        <f>IF(Table1[[#This Row],[W]]&gt;$C$1,NA(),IFERROR(AVERAGEIF(Dati_dienas!$H:$H,$A7,Dati_dienas!$BO:$BO),NA()))</f>
        <v>10</v>
      </c>
    </row>
    <row r="8" spans="1:9" x14ac:dyDescent="0.2">
      <c r="A8">
        <v>21</v>
      </c>
      <c r="B8" s="53">
        <f>IFERROR(AVERAGEIF(Dati_dienas!$H:$H,$A8,Dati_dienas!$AR:$AR),NA())</f>
        <v>47.81428571428571</v>
      </c>
      <c r="C8" s="53">
        <f>IF(Table1[[#This Row],[W]]&gt;$C$1,NA(),IFERROR(AVERAGEIF(Dati_dienas!$H:$H,$A8,Dati_dienas!$AS:$AS),NA()))</f>
        <v>47.300000000000004</v>
      </c>
      <c r="D8" s="53">
        <f>IFERROR(AVERAGEIF(Dati_dienas!$H:$H,$A8,Dati_dienas!$BL:$BL),NA())</f>
        <v>103.59372521841114</v>
      </c>
      <c r="E8" s="53">
        <f>IF(Table1[[#This Row],[W]]&gt;$C$1,NA(),IFERROR(AVERAGEIF(Dati_dienas!$H:$H,$A8,Dati_dienas!$BM:$BM),NA()))</f>
        <v>113</v>
      </c>
      <c r="F8" s="63" t="e">
        <f>IFERROR(AVERAGEIF(Dati_dienas!$H:$H,$A8,Dati_dienas!$BG:$BG),NA())</f>
        <v>#N/A</v>
      </c>
      <c r="G8" s="63">
        <f>IF(Table1[[#This Row],[W]]&gt;$C$1,NA(),IFERROR(AVERAGEIF(Dati_dienas!$H:$H,$A8,Dati_dienas!$BH:$BH),NA()))</f>
        <v>1711</v>
      </c>
      <c r="H8" s="63">
        <f>IFERROR(AVERAGEIF(Dati_dienas!$H:$H,$A8,Dati_dienas!$BN:$BN),NA())</f>
        <v>41.386658480917042</v>
      </c>
      <c r="I8" s="63">
        <f>IF(Table1[[#This Row],[W]]&gt;$C$1,NA(),IFERROR(AVERAGEIF(Dati_dienas!$H:$H,$A8,Dati_dienas!$BO:$BO),NA()))</f>
        <v>44.800000000000004</v>
      </c>
    </row>
    <row r="9" spans="1:9" x14ac:dyDescent="0.2">
      <c r="A9">
        <v>22</v>
      </c>
      <c r="B9" s="53">
        <f>IFERROR(AVERAGEIF(Dati_dienas!$H:$H,$A9,Dati_dienas!$AR:$AR),NA())</f>
        <v>50.042857142857144</v>
      </c>
      <c r="C9" s="53">
        <f>IF(Table1[[#This Row],[W]]&gt;$C$1,NA(),IFERROR(AVERAGEIF(Dati_dienas!$H:$H,$A9,Dati_dienas!$AS:$AS),NA()))</f>
        <v>49.800000000000004</v>
      </c>
      <c r="D9" s="53">
        <f>IFERROR(AVERAGEIF(Dati_dienas!$H:$H,$A9,Dati_dienas!$BL:$BL),NA())</f>
        <v>109.41853345186701</v>
      </c>
      <c r="E9" s="53">
        <f>IF(Table1[[#This Row],[W]]&gt;$C$1,NA(),IFERROR(AVERAGEIF(Dati_dienas!$H:$H,$A9,Dati_dienas!$BM:$BM),NA()))</f>
        <v>115</v>
      </c>
      <c r="F9" s="63" t="e">
        <f>IFERROR(AVERAGEIF(Dati_dienas!$H:$H,$A9,Dati_dienas!$BG:$BG),NA())</f>
        <v>#N/A</v>
      </c>
      <c r="G9" s="63">
        <f>IF(Table1[[#This Row],[W]]&gt;$C$1,NA(),IFERROR(AVERAGEIF(Dati_dienas!$H:$H,$A9,Dati_dienas!$BH:$BH),NA()))</f>
        <v>1790</v>
      </c>
      <c r="H9" s="63">
        <f>IFERROR(AVERAGEIF(Dati_dienas!$H:$H,$A9,Dati_dienas!$BN:$BN),NA())</f>
        <v>66.372336934891436</v>
      </c>
      <c r="I9" s="63">
        <f>IF(Table1[[#This Row],[W]]&gt;$C$1,NA(),IFERROR(AVERAGEIF(Dati_dienas!$H:$H,$A9,Dati_dienas!$BO:$BO),NA()))</f>
        <v>64.8</v>
      </c>
    </row>
    <row r="10" spans="1:9" x14ac:dyDescent="0.2">
      <c r="A10">
        <v>23</v>
      </c>
      <c r="B10" s="53">
        <f>IFERROR(AVERAGEIF(Dati_dienas!$H:$H,$A10,Dati_dienas!$AR:$AR),NA())</f>
        <v>51.75714285714286</v>
      </c>
      <c r="C10" s="53">
        <f>IF(Table1[[#This Row],[W]]&gt;$C$1,NA(),IFERROR(AVERAGEIF(Dati_dienas!$H:$H,$A10,Dati_dienas!$AS:$AS),NA()))</f>
        <v>52.300000000000004</v>
      </c>
      <c r="D10" s="53">
        <f>IFERROR(AVERAGEIF(Dati_dienas!$H:$H,$A10,Dati_dienas!$BL:$BL),NA())</f>
        <v>106.80897886487118</v>
      </c>
      <c r="E10" s="53">
        <f>IF(Table1[[#This Row],[W]]&gt;$C$1,NA(),IFERROR(AVERAGEIF(Dati_dienas!$H:$H,$A10,Dati_dienas!$BM:$BM),NA()))</f>
        <v>118</v>
      </c>
      <c r="F10" s="63" t="e">
        <f>IFERROR(AVERAGEIF(Dati_dienas!$H:$H,$A10,Dati_dienas!$BG:$BG),NA())</f>
        <v>#N/A</v>
      </c>
      <c r="G10" s="63">
        <f>IF(Table1[[#This Row],[W]]&gt;$C$1,NA(),IFERROR(AVERAGEIF(Dati_dienas!$H:$H,$A10,Dati_dienas!$BH:$BH),NA()))</f>
        <v>1830</v>
      </c>
      <c r="H10" s="63">
        <f>IFERROR(AVERAGEIF(Dati_dienas!$H:$H,$A10,Dati_dienas!$BN:$BN),NA())</f>
        <v>84.248292786556348</v>
      </c>
      <c r="I10" s="63">
        <f>IF(Table1[[#This Row],[W]]&gt;$C$1,NA(),IFERROR(AVERAGEIF(Dati_dienas!$H:$H,$A10,Dati_dienas!$BO:$BO),NA()))</f>
        <v>79.899999999999991</v>
      </c>
    </row>
    <row r="11" spans="1:9" x14ac:dyDescent="0.2">
      <c r="A11">
        <v>24</v>
      </c>
      <c r="B11" s="53">
        <f>IFERROR(AVERAGEIF(Dati_dienas!$H:$H,$A11,Dati_dienas!$AR:$AR),NA())</f>
        <v>53.714285714285715</v>
      </c>
      <c r="C11" s="53">
        <f>IF(Table1[[#This Row],[W]]&gt;$C$1,NA(),IFERROR(AVERAGEIF(Dati_dienas!$H:$H,$A11,Dati_dienas!$AS:$AS),NA()))</f>
        <v>54.5</v>
      </c>
      <c r="D11" s="53">
        <f>IFERROR(AVERAGEIF(Dati_dienas!$H:$H,$A11,Dati_dienas!$BL:$BL),NA())</f>
        <v>108.16734801028315</v>
      </c>
      <c r="E11" s="53">
        <f>IF(Table1[[#This Row],[W]]&gt;$C$1,NA(),IFERROR(AVERAGEIF(Dati_dienas!$H:$H,$A11,Dati_dienas!$BM:$BM),NA()))</f>
        <v>120</v>
      </c>
      <c r="F11" s="63" t="e">
        <f>IFERROR(AVERAGEIF(Dati_dienas!$H:$H,$A11,Dati_dienas!$BG:$BG),NA())</f>
        <v>#N/A</v>
      </c>
      <c r="G11" s="63">
        <f>IF(Table1[[#This Row],[W]]&gt;$C$1,NA(),IFERROR(AVERAGEIF(Dati_dienas!$H:$H,$A11,Dati_dienas!$BH:$BH),NA()))</f>
        <v>1870</v>
      </c>
      <c r="H11" s="63">
        <f>IFERROR(AVERAGEIF(Dati_dienas!$H:$H,$A11,Dati_dienas!$BN:$BN),NA())</f>
        <v>91.850800187115311</v>
      </c>
      <c r="I11" s="63">
        <f>IF(Table1[[#This Row],[W]]&gt;$C$1,NA(),IFERROR(AVERAGEIF(Dati_dienas!$H:$H,$A11,Dati_dienas!$BO:$BO),NA()))</f>
        <v>88</v>
      </c>
    </row>
    <row r="12" spans="1:9" x14ac:dyDescent="0.2">
      <c r="A12">
        <v>25</v>
      </c>
      <c r="B12" s="53">
        <f>IFERROR(AVERAGEIF(Dati_dienas!$H:$H,$A12,Dati_dienas!$AR:$AR),NA())</f>
        <v>55.271428571428565</v>
      </c>
      <c r="C12" s="53">
        <f>IF(Table1[[#This Row],[W]]&gt;$C$1,NA(),IFERROR(AVERAGEIF(Dati_dienas!$H:$H,$A12,Dati_dienas!$AS:$AS),NA()))</f>
        <v>56.300000000000004</v>
      </c>
      <c r="D12" s="53">
        <f>IFERROR(AVERAGEIF(Dati_dienas!$H:$H,$A12,Dati_dienas!$BL:$BL),NA())</f>
        <v>126.16642632504639</v>
      </c>
      <c r="E12" s="53">
        <f>IF(Table1[[#This Row],[W]]&gt;$C$1,NA(),IFERROR(AVERAGEIF(Dati_dienas!$H:$H,$A12,Dati_dienas!$BM:$BM),NA()))</f>
        <v>123</v>
      </c>
      <c r="F12" s="63" t="e">
        <f>IFERROR(AVERAGEIF(Dati_dienas!$H:$H,$A12,Dati_dienas!$BG:$BG),NA())</f>
        <v>#N/A</v>
      </c>
      <c r="G12" s="63">
        <f>IF(Table1[[#This Row],[W]]&gt;$C$1,NA(),IFERROR(AVERAGEIF(Dati_dienas!$H:$H,$A12,Dati_dienas!$BH:$BH),NA()))</f>
        <v>1885</v>
      </c>
      <c r="H12" s="63">
        <f>IFERROR(AVERAGEIF(Dati_dienas!$H:$H,$A12,Dati_dienas!$BN:$BN),NA())</f>
        <v>93.945670950149221</v>
      </c>
      <c r="I12" s="63">
        <f>IF(Table1[[#This Row],[W]]&gt;$C$1,NA(),IFERROR(AVERAGEIF(Dati_dienas!$H:$H,$A12,Dati_dienas!$BO:$BO),NA()))</f>
        <v>91.600000000000009</v>
      </c>
    </row>
    <row r="13" spans="1:9" x14ac:dyDescent="0.2">
      <c r="A13">
        <v>26</v>
      </c>
      <c r="B13" s="53">
        <f>IFERROR(AVERAGEIF(Dati_dienas!$H:$H,$A13,Dati_dienas!$AR:$AR),NA())</f>
        <v>57.481428571428566</v>
      </c>
      <c r="C13" s="53">
        <f>IF(Table1[[#This Row],[W]]&gt;$C$1,NA(),IFERROR(AVERAGEIF(Dati_dienas!$H:$H,$A13,Dati_dienas!$AS:$AS),NA()))</f>
        <v>57.699999999999996</v>
      </c>
      <c r="D13" s="53">
        <f>IFERROR(AVERAGEIF(Dati_dienas!$H:$H,$A13,Dati_dienas!$BL:$BL),NA())</f>
        <v>118.55554365786004</v>
      </c>
      <c r="E13" s="53">
        <f>IF(Table1[[#This Row],[W]]&gt;$C$1,NA(),IFERROR(AVERAGEIF(Dati_dienas!$H:$H,$A13,Dati_dienas!$BM:$BM),NA()))</f>
        <v>125</v>
      </c>
      <c r="F13" s="63" t="e">
        <f>IFERROR(AVERAGEIF(Dati_dienas!$H:$H,$A13,Dati_dienas!$BG:$BG),NA())</f>
        <v>#N/A</v>
      </c>
      <c r="G13" s="63">
        <f>IF(Table1[[#This Row],[W]]&gt;$C$1,NA(),IFERROR(AVERAGEIF(Dati_dienas!$H:$H,$A13,Dati_dienas!$BH:$BH),NA()))</f>
        <v>1900</v>
      </c>
      <c r="H13" s="63">
        <f>IFERROR(AVERAGEIF(Dati_dienas!$H:$H,$A13,Dati_dienas!$BN:$BN),NA())</f>
        <v>95.926421428589521</v>
      </c>
      <c r="I13" s="63">
        <f>IF(Table1[[#This Row],[W]]&gt;$C$1,NA(),IFERROR(AVERAGEIF(Dati_dienas!$H:$H,$A13,Dati_dienas!$BO:$BO),NA()))</f>
        <v>92.700000000000017</v>
      </c>
    </row>
    <row r="14" spans="1:9" x14ac:dyDescent="0.2">
      <c r="A14">
        <v>27</v>
      </c>
      <c r="B14" s="53">
        <f>IFERROR(AVERAGEIF(Dati_dienas!$H:$H,$A14,Dati_dienas!$AR:$AR),NA())</f>
        <v>57.43571428571429</v>
      </c>
      <c r="C14" s="53">
        <f>IF(Table1[[#This Row],[W]]&gt;$C$1,NA(),IFERROR(AVERAGEIF(Dati_dienas!$H:$H,$A14,Dati_dienas!$AS:$AS),NA()))</f>
        <v>58.699999999999996</v>
      </c>
      <c r="D14" s="53">
        <f>IFERROR(AVERAGEIF(Dati_dienas!$H:$H,$A14,Dati_dienas!$BL:$BL),NA())</f>
        <v>119.64112771725409</v>
      </c>
      <c r="E14" s="53">
        <f>IF(Table1[[#This Row],[W]]&gt;$C$1,NA(),IFERROR(AVERAGEIF(Dati_dienas!$H:$H,$A14,Dati_dienas!$BM:$BM),NA()))</f>
        <v>128</v>
      </c>
      <c r="F14" s="63" t="e">
        <f>IFERROR(AVERAGEIF(Dati_dienas!$H:$H,$A14,Dati_dienas!$BG:$BG),NA())</f>
        <v>#N/A</v>
      </c>
      <c r="G14" s="63">
        <f>IF(Table1[[#This Row],[W]]&gt;$C$1,NA(),IFERROR(AVERAGEIF(Dati_dienas!$H:$H,$A14,Dati_dienas!$BH:$BH),NA()))</f>
        <v>1905</v>
      </c>
      <c r="H14" s="63">
        <f>IFERROR(AVERAGEIF(Dati_dienas!$H:$H,$A14,Dati_dienas!$BN:$BN),NA())</f>
        <v>95.151755041227275</v>
      </c>
      <c r="I14" s="63">
        <f>IF(Table1[[#This Row],[W]]&gt;$C$1,NA(),IFERROR(AVERAGEIF(Dati_dienas!$H:$H,$A14,Dati_dienas!$BO:$BO),NA()))</f>
        <v>93.399999999999991</v>
      </c>
    </row>
    <row r="15" spans="1:9" x14ac:dyDescent="0.2">
      <c r="A15">
        <v>28</v>
      </c>
      <c r="B15" s="53">
        <f>IFERROR(AVERAGEIF(Dati_dienas!$H:$H,$A15,Dati_dienas!$AR:$AR),NA())</f>
        <v>58.300000000000004</v>
      </c>
      <c r="C15" s="53">
        <f>IF(Table1[[#This Row],[W]]&gt;$C$1,NA(),IFERROR(AVERAGEIF(Dati_dienas!$H:$H,$A15,Dati_dienas!$AS:$AS),NA()))</f>
        <v>59.5</v>
      </c>
      <c r="D15" s="53">
        <f>IFERROR(AVERAGEIF(Dati_dienas!$H:$H,$A15,Dati_dienas!$BL:$BL),NA())</f>
        <v>121.61436104410788</v>
      </c>
      <c r="E15" s="53">
        <f>IF(Table1[[#This Row],[W]]&gt;$C$1,NA(),IFERROR(AVERAGEIF(Dati_dienas!$H:$H,$A15,Dati_dienas!$BM:$BM),NA()))</f>
        <v>130</v>
      </c>
      <c r="F15" s="63" t="e">
        <f>IFERROR(AVERAGEIF(Dati_dienas!$H:$H,$A15,Dati_dienas!$BG:$BG),NA())</f>
        <v>#N/A</v>
      </c>
      <c r="G15" s="63">
        <f>IF(Table1[[#This Row],[W]]&gt;$C$1,NA(),IFERROR(AVERAGEIF(Dati_dienas!$H:$H,$A15,Dati_dienas!$BH:$BH),NA()))</f>
        <v>1911</v>
      </c>
      <c r="H15" s="63">
        <f>IFERROR(AVERAGEIF(Dati_dienas!$H:$H,$A15,Dati_dienas!$BN:$BN),NA())</f>
        <v>95.5222864723181</v>
      </c>
      <c r="I15" s="63">
        <f>IF(Table1[[#This Row],[W]]&gt;$C$1,NA(),IFERROR(AVERAGEIF(Dati_dienas!$H:$H,$A15,Dati_dienas!$BO:$BO),NA()))</f>
        <v>93.799999999999983</v>
      </c>
    </row>
    <row r="16" spans="1:9" x14ac:dyDescent="0.2">
      <c r="A16">
        <v>29</v>
      </c>
      <c r="B16" s="53">
        <f>IFERROR(AVERAGEIF(Dati_dienas!$H:$H,$A16,Dati_dienas!$AR:$AR),NA())</f>
        <v>58.970000000000006</v>
      </c>
      <c r="C16" s="53">
        <f>IF(Table1[[#This Row],[W]]&gt;$C$1,NA(),IFERROR(AVERAGEIF(Dati_dienas!$H:$H,$A16,Dati_dienas!$AS:$AS),NA()))</f>
        <v>60.199999999999996</v>
      </c>
      <c r="D16" s="53">
        <f>IFERROR(AVERAGEIF(Dati_dienas!$H:$H,$A16,Dati_dienas!$BL:$BL),NA())</f>
        <v>121.31967647563549</v>
      </c>
      <c r="E16" s="53">
        <f>IF(Table1[[#This Row],[W]]&gt;$C$1,NA(),IFERROR(AVERAGEIF(Dati_dienas!$H:$H,$A16,Dati_dienas!$BM:$BM),NA()))</f>
        <v>130</v>
      </c>
      <c r="F16" s="63" t="e">
        <f>IFERROR(AVERAGEIF(Dati_dienas!$H:$H,$A16,Dati_dienas!$BG:$BG),NA())</f>
        <v>#N/A</v>
      </c>
      <c r="G16" s="63">
        <f>IF(Table1[[#This Row],[W]]&gt;$C$1,NA(),IFERROR(AVERAGEIF(Dati_dienas!$H:$H,$A16,Dati_dienas!$BH:$BH),NA()))</f>
        <v>1915</v>
      </c>
      <c r="H16" s="63">
        <f>IFERROR(AVERAGEIF(Dati_dienas!$H:$H,$A16,Dati_dienas!$BN:$BN),NA())</f>
        <v>95.552874499258536</v>
      </c>
      <c r="I16" s="63">
        <f>IF(Table1[[#This Row],[W]]&gt;$C$1,NA(),IFERROR(AVERAGEIF(Dati_dienas!$H:$H,$A16,Dati_dienas!$BO:$BO),NA()))</f>
        <v>94.100000000000009</v>
      </c>
    </row>
    <row r="17" spans="1:9" x14ac:dyDescent="0.2">
      <c r="A17">
        <v>30</v>
      </c>
      <c r="B17" s="53">
        <f>IFERROR(AVERAGEIF(Dati_dienas!$H:$H,$A17,Dati_dienas!$AR:$AR),NA())</f>
        <v>59.615714285714276</v>
      </c>
      <c r="C17" s="53">
        <f>IF(Table1[[#This Row],[W]]&gt;$C$1,NA(),IFERROR(AVERAGEIF(Dati_dienas!$H:$H,$A17,Dati_dienas!$AS:$AS),NA()))</f>
        <v>60.800000000000004</v>
      </c>
      <c r="D17" s="53">
        <f>IFERROR(AVERAGEIF(Dati_dienas!$H:$H,$A17,Dati_dienas!$BL:$BL),NA())</f>
        <v>122.44911725940536</v>
      </c>
      <c r="E17" s="53">
        <f>IF(Table1[[#This Row],[W]]&gt;$C$1,NA(),IFERROR(AVERAGEIF(Dati_dienas!$H:$H,$A17,Dati_dienas!$BM:$BM),NA()))</f>
        <v>130</v>
      </c>
      <c r="F17" s="63" t="e">
        <f>IFERROR(AVERAGEIF(Dati_dienas!$H:$H,$A17,Dati_dienas!$BG:$BG),NA())</f>
        <v>#N/A</v>
      </c>
      <c r="G17" s="63">
        <f>IF(Table1[[#This Row],[W]]&gt;$C$1,NA(),IFERROR(AVERAGEIF(Dati_dienas!$H:$H,$A17,Dati_dienas!$BH:$BH),NA()))</f>
        <v>1920</v>
      </c>
      <c r="H17" s="63">
        <f>IFERROR(AVERAGEIF(Dati_dienas!$H:$H,$A17,Dati_dienas!$BN:$BN),NA())</f>
        <v>95.472748097438043</v>
      </c>
      <c r="I17" s="63">
        <f>IF(Table1[[#This Row],[W]]&gt;$C$1,NA(),IFERROR(AVERAGEIF(Dati_dienas!$H:$H,$A17,Dati_dienas!$BO:$BO),NA()))</f>
        <v>94.399999999999991</v>
      </c>
    </row>
    <row r="18" spans="1:9" x14ac:dyDescent="0.2">
      <c r="A18">
        <v>31</v>
      </c>
      <c r="B18" s="53">
        <f>IFERROR(AVERAGEIF(Dati_dienas!$H:$H,$A18,Dati_dienas!$AR:$AR),NA())</f>
        <v>60.150000000000006</v>
      </c>
      <c r="C18" s="53">
        <f>IF(Table1[[#This Row],[W]]&gt;$C$1,NA(),IFERROR(AVERAGEIF(Dati_dienas!$H:$H,$A18,Dati_dienas!$AS:$AS),NA()))</f>
        <v>61.199999999999996</v>
      </c>
      <c r="D18" s="53">
        <f>IFERROR(AVERAGEIF(Dati_dienas!$H:$H,$A18,Dati_dienas!$BL:$BL),NA())</f>
        <v>123.97017341409376</v>
      </c>
      <c r="E18" s="53">
        <f>IF(Table1[[#This Row],[W]]&gt;$C$1,NA(),IFERROR(AVERAGEIF(Dati_dienas!$H:$H,$A18,Dati_dienas!$BM:$BM),NA()))</f>
        <v>130</v>
      </c>
      <c r="F18" s="63" t="e">
        <f>IFERROR(AVERAGEIF(Dati_dienas!$H:$H,$A18,Dati_dienas!$BG:$BG),NA())</f>
        <v>#N/A</v>
      </c>
      <c r="G18" s="63">
        <f>IF(Table1[[#This Row],[W]]&gt;$C$1,NA(),IFERROR(AVERAGEIF(Dati_dienas!$H:$H,$A18,Dati_dienas!$BH:$BH),NA()))</f>
        <v>1923</v>
      </c>
      <c r="H18" s="63">
        <f>IFERROR(AVERAGEIF(Dati_dienas!$H:$H,$A18,Dati_dienas!$BN:$BN),NA())</f>
        <v>95.678334833858585</v>
      </c>
      <c r="I18" s="63">
        <f>IF(Table1[[#This Row],[W]]&gt;$C$1,NA(),IFERROR(AVERAGEIF(Dati_dienas!$H:$H,$A18,Dati_dienas!$BO:$BO),NA()))</f>
        <v>94.600000000000009</v>
      </c>
    </row>
    <row r="19" spans="1:9" x14ac:dyDescent="0.2">
      <c r="A19">
        <v>32</v>
      </c>
      <c r="B19" s="53">
        <f>IFERROR(AVERAGEIF(Dati_dienas!$H:$H,$A19,Dati_dienas!$AR:$AR),NA())</f>
        <v>60.538571428571423</v>
      </c>
      <c r="C19" s="53">
        <f>IF(Table1[[#This Row],[W]]&gt;$C$1,NA(),IFERROR(AVERAGEIF(Dati_dienas!$H:$H,$A19,Dati_dienas!$AS:$AS),NA()))</f>
        <v>61.5</v>
      </c>
      <c r="D19" s="53">
        <f>IFERROR(AVERAGEIF(Dati_dienas!$H:$H,$A19,Dati_dienas!$BL:$BL),NA())</f>
        <v>122.30788056388994</v>
      </c>
      <c r="E19" s="53">
        <f>IF(Table1[[#This Row],[W]]&gt;$C$1,NA(),IFERROR(AVERAGEIF(Dati_dienas!$H:$H,$A19,Dati_dienas!$BM:$BM),NA()))</f>
        <v>130</v>
      </c>
      <c r="F19" s="63" t="e">
        <f>IFERROR(AVERAGEIF(Dati_dienas!$H:$H,$A19,Dati_dienas!$BG:$BG),NA())</f>
        <v>#N/A</v>
      </c>
      <c r="G19" s="63">
        <f>IF(Table1[[#This Row],[W]]&gt;$C$1,NA(),IFERROR(AVERAGEIF(Dati_dienas!$H:$H,$A19,Dati_dienas!$BH:$BH),NA()))</f>
        <v>1925</v>
      </c>
      <c r="H19" s="63">
        <f>IFERROR(AVERAGEIF(Dati_dienas!$H:$H,$A19,Dati_dienas!$BN:$BN),NA())</f>
        <v>96.31597608901042</v>
      </c>
      <c r="I19" s="63">
        <f>IF(Table1[[#This Row],[W]]&gt;$C$1,NA(),IFERROR(AVERAGEIF(Dati_dienas!$H:$H,$A19,Dati_dienas!$BO:$BO),NA()))</f>
        <v>94.600000000000009</v>
      </c>
    </row>
    <row r="20" spans="1:9" x14ac:dyDescent="0.2">
      <c r="A20">
        <v>33</v>
      </c>
      <c r="B20" s="53">
        <f>IFERROR(AVERAGEIF(Dati_dienas!$H:$H,$A20,Dati_dienas!$AR:$AR),NA())</f>
        <v>60.842857142857149</v>
      </c>
      <c r="C20" s="53">
        <f>IF(Table1[[#This Row],[W]]&gt;$C$1,NA(),IFERROR(AVERAGEIF(Dati_dienas!$H:$H,$A20,Dati_dienas!$AS:$AS),NA()))</f>
        <v>61.800000000000004</v>
      </c>
      <c r="D20" s="53">
        <f>IFERROR(AVERAGEIF(Dati_dienas!$H:$H,$A20,Dati_dienas!$BL:$BL),NA())</f>
        <v>120.55447717392346</v>
      </c>
      <c r="E20" s="53">
        <f>IF(Table1[[#This Row],[W]]&gt;$C$1,NA(),IFERROR(AVERAGEIF(Dati_dienas!$H:$H,$A20,Dati_dienas!$BM:$BM),NA()))</f>
        <v>130</v>
      </c>
      <c r="F20" s="63">
        <f>IFERROR(AVERAGEIF(Dati_dienas!$H:$H,$A20,Dati_dienas!$BG:$BG),NA())</f>
        <v>1825</v>
      </c>
      <c r="G20" s="63">
        <f>IF(Table1[[#This Row],[W]]&gt;$C$1,NA(),IFERROR(AVERAGEIF(Dati_dienas!$H:$H,$A20,Dati_dienas!$BH:$BH),NA()))</f>
        <v>1928</v>
      </c>
      <c r="H20" s="63">
        <f>IFERROR(AVERAGEIF(Dati_dienas!$H:$H,$A20,Dati_dienas!$BN:$BN),NA())</f>
        <v>94.78043760949015</v>
      </c>
      <c r="I20" s="63">
        <f>IF(Table1[[#This Row],[W]]&gt;$C$1,NA(),IFERROR(AVERAGEIF(Dati_dienas!$H:$H,$A20,Dati_dienas!$BO:$BO),NA()))</f>
        <v>94.5</v>
      </c>
    </row>
    <row r="21" spans="1:9" x14ac:dyDescent="0.2">
      <c r="A21">
        <v>34</v>
      </c>
      <c r="B21" s="53">
        <f>IFERROR(AVERAGEIF(Dati_dienas!$H:$H,$A21,Dati_dienas!$AR:$AR),NA())</f>
        <v>61.100000000000009</v>
      </c>
      <c r="C21" s="53">
        <f>IF(Table1[[#This Row],[W]]&gt;$C$1,NA(),IFERROR(AVERAGEIF(Dati_dienas!$H:$H,$A21,Dati_dienas!$AS:$AS),NA()))</f>
        <v>62.100000000000009</v>
      </c>
      <c r="D21" s="53">
        <f>IFERROR(AVERAGEIF(Dati_dienas!$H:$H,$A21,Dati_dienas!$BL:$BL),NA())</f>
        <v>122.25467414524266</v>
      </c>
      <c r="E21" s="53">
        <f>IF(Table1[[#This Row],[W]]&gt;$C$1,NA(),IFERROR(AVERAGEIF(Dati_dienas!$H:$H,$A21,Dati_dienas!$BM:$BM),NA()))</f>
        <v>130</v>
      </c>
      <c r="F21" s="63" t="e">
        <f>IFERROR(AVERAGEIF(Dati_dienas!$H:$H,$A21,Dati_dienas!$BG:$BG),NA())</f>
        <v>#N/A</v>
      </c>
      <c r="G21" s="63">
        <f>IF(Table1[[#This Row],[W]]&gt;$C$1,NA(),IFERROR(AVERAGEIF(Dati_dienas!$H:$H,$A21,Dati_dienas!$BH:$BH),NA()))</f>
        <v>1931</v>
      </c>
      <c r="H21" s="63">
        <f>IFERROR(AVERAGEIF(Dati_dienas!$H:$H,$A21,Dati_dienas!$BN:$BN),NA())</f>
        <v>95.352563925708964</v>
      </c>
      <c r="I21" s="63">
        <f>IF(Table1[[#This Row],[W]]&gt;$C$1,NA(),IFERROR(AVERAGEIF(Dati_dienas!$H:$H,$A21,Dati_dienas!$BO:$BO),NA()))</f>
        <v>94.399999999999991</v>
      </c>
    </row>
    <row r="22" spans="1:9" x14ac:dyDescent="0.2">
      <c r="A22">
        <v>35</v>
      </c>
      <c r="B22" s="53">
        <f>IFERROR(AVERAGEIF(Dati_dienas!$H:$H,$A22,Dati_dienas!$AR:$AR),NA())</f>
        <v>61.357142857142854</v>
      </c>
      <c r="C22" s="53">
        <f>IF(Table1[[#This Row],[W]]&gt;$C$1,NA(),IFERROR(AVERAGEIF(Dati_dienas!$H:$H,$A22,Dati_dienas!$AS:$AS),NA()))</f>
        <v>62.300000000000004</v>
      </c>
      <c r="D22" s="53">
        <f>IFERROR(AVERAGEIF(Dati_dienas!$H:$H,$A22,Dati_dienas!$BL:$BL),NA())</f>
        <v>119.78667739468264</v>
      </c>
      <c r="E22" s="53">
        <f>IF(Table1[[#This Row],[W]]&gt;$C$1,NA(),IFERROR(AVERAGEIF(Dati_dienas!$H:$H,$A22,Dati_dienas!$BM:$BM),NA()))</f>
        <v>130</v>
      </c>
      <c r="F22" s="63" t="e">
        <f>IFERROR(AVERAGEIF(Dati_dienas!$H:$H,$A22,Dati_dienas!$BG:$BG),NA())</f>
        <v>#N/A</v>
      </c>
      <c r="G22" s="63">
        <f>IF(Table1[[#This Row],[W]]&gt;$C$1,NA(),IFERROR(AVERAGEIF(Dati_dienas!$H:$H,$A22,Dati_dienas!$BH:$BH),NA()))</f>
        <v>1933</v>
      </c>
      <c r="H22" s="63">
        <f>IFERROR(AVERAGEIF(Dati_dienas!$H:$H,$A22,Dati_dienas!$BN:$BN),NA())</f>
        <v>93.404576829037083</v>
      </c>
      <c r="I22" s="63">
        <f>IF(Table1[[#This Row],[W]]&gt;$C$1,NA(),IFERROR(AVERAGEIF(Dati_dienas!$H:$H,$A22,Dati_dienas!$BO:$BO),NA()))</f>
        <v>94.299999999999983</v>
      </c>
    </row>
    <row r="23" spans="1:9" x14ac:dyDescent="0.2">
      <c r="A23">
        <v>36</v>
      </c>
      <c r="B23" s="53">
        <f>IFERROR(AVERAGEIF(Dati_dienas!$H:$H,$A23,Dati_dienas!$AR:$AR),NA())</f>
        <v>61.3</v>
      </c>
      <c r="C23" s="53">
        <f>IF(Table1[[#This Row],[W]]&gt;$C$1,NA(),IFERROR(AVERAGEIF(Dati_dienas!$H:$H,$A23,Dati_dienas!$AS:$AS),NA()))</f>
        <v>62.600000000000009</v>
      </c>
      <c r="D23" s="53">
        <f>IFERROR(AVERAGEIF(Dati_dienas!$H:$H,$A23,Dati_dienas!$BL:$BL),NA())</f>
        <v>123.12907540874593</v>
      </c>
      <c r="E23" s="53">
        <f>IF(Table1[[#This Row],[W]]&gt;$C$1,NA(),IFERROR(AVERAGEIF(Dati_dienas!$H:$H,$A23,Dati_dienas!$BM:$BM),NA()))</f>
        <v>130</v>
      </c>
      <c r="F23" s="63" t="e">
        <f>IFERROR(AVERAGEIF(Dati_dienas!$H:$H,$A23,Dati_dienas!$BG:$BG),NA())</f>
        <v>#N/A</v>
      </c>
      <c r="G23" s="63">
        <f>IF(Table1[[#This Row],[W]]&gt;$C$1,NA(),IFERROR(AVERAGEIF(Dati_dienas!$H:$H,$A23,Dati_dienas!$BH:$BH),NA()))</f>
        <v>1935</v>
      </c>
      <c r="H23" s="63">
        <f>IFERROR(AVERAGEIF(Dati_dienas!$H:$H,$A23,Dati_dienas!$BN:$BN),NA())</f>
        <v>96.203081717585206</v>
      </c>
      <c r="I23" s="63">
        <f>IF(Table1[[#This Row],[W]]&gt;$C$1,NA(),IFERROR(AVERAGEIF(Dati_dienas!$H:$H,$A23,Dati_dienas!$BO:$BO),NA()))</f>
        <v>94.199999999999974</v>
      </c>
    </row>
    <row r="24" spans="1:9" x14ac:dyDescent="0.2">
      <c r="A24">
        <v>37</v>
      </c>
      <c r="B24" s="53">
        <f>IFERROR(AVERAGEIF(Dati_dienas!$H:$H,$A24,Dati_dienas!$AR:$AR),NA())</f>
        <v>59.657142857142858</v>
      </c>
      <c r="C24" s="53">
        <f>IF(Table1[[#This Row],[W]]&gt;$C$1,NA(),IFERROR(AVERAGEIF(Dati_dienas!$H:$H,$A24,Dati_dienas!$AS:$AS),NA()))</f>
        <v>62.800000000000004</v>
      </c>
      <c r="D24" s="53">
        <f>IFERROR(AVERAGEIF(Dati_dienas!$H:$H,$A24,Dati_dienas!$BL:$BL),NA())</f>
        <v>121.58285892301376</v>
      </c>
      <c r="E24" s="53">
        <f>IF(Table1[[#This Row],[W]]&gt;$C$1,NA(),IFERROR(AVERAGEIF(Dati_dienas!$H:$H,$A24,Dati_dienas!$BM:$BM),NA()))</f>
        <v>130</v>
      </c>
      <c r="F24" s="63" t="e">
        <f>IFERROR(AVERAGEIF(Dati_dienas!$H:$H,$A24,Dati_dienas!$BG:$BG),NA())</f>
        <v>#N/A</v>
      </c>
      <c r="G24" s="63">
        <f>IF(Table1[[#This Row],[W]]&gt;$C$1,NA(),IFERROR(AVERAGEIF(Dati_dienas!$H:$H,$A24,Dati_dienas!$BH:$BH),NA()))</f>
        <v>1938</v>
      </c>
      <c r="H24" s="63">
        <f>IFERROR(AVERAGEIF(Dati_dienas!$H:$H,$A24,Dati_dienas!$BN:$BN),NA())</f>
        <v>94.054974926821515</v>
      </c>
      <c r="I24" s="63">
        <f>IF(Table1[[#This Row],[W]]&gt;$C$1,NA(),IFERROR(AVERAGEIF(Dati_dienas!$H:$H,$A24,Dati_dienas!$BO:$BO),NA()))</f>
        <v>94.100000000000009</v>
      </c>
    </row>
    <row r="25" spans="1:9" x14ac:dyDescent="0.2">
      <c r="A25">
        <v>38</v>
      </c>
      <c r="B25" s="53">
        <f>IFERROR(AVERAGEIF(Dati_dienas!$H:$H,$A25,Dati_dienas!$AR:$AR),NA())</f>
        <v>59.797142857142845</v>
      </c>
      <c r="C25" s="53">
        <f>IF(Table1[[#This Row],[W]]&gt;$C$1,NA(),IFERROR(AVERAGEIF(Dati_dienas!$H:$H,$A25,Dati_dienas!$AS:$AS),NA()))</f>
        <v>63.100000000000009</v>
      </c>
      <c r="D25" s="53">
        <f>IFERROR(AVERAGEIF(Dati_dienas!$H:$H,$A25,Dati_dienas!$BL:$BL),NA())</f>
        <v>122.08474149886294</v>
      </c>
      <c r="E25" s="53">
        <f>IF(Table1[[#This Row],[W]]&gt;$C$1,NA(),IFERROR(AVERAGEIF(Dati_dienas!$H:$H,$A25,Dati_dienas!$BM:$BM),NA()))</f>
        <v>130</v>
      </c>
      <c r="F25" s="63" t="e">
        <f>IFERROR(AVERAGEIF(Dati_dienas!$H:$H,$A25,Dati_dienas!$BG:$BG),NA())</f>
        <v>#N/A</v>
      </c>
      <c r="G25" s="63">
        <f>IF(Table1[[#This Row],[W]]&gt;$C$1,NA(),IFERROR(AVERAGEIF(Dati_dienas!$H:$H,$A25,Dati_dienas!$BH:$BH),NA()))</f>
        <v>1940</v>
      </c>
      <c r="H25" s="63">
        <f>IFERROR(AVERAGEIF(Dati_dienas!$H:$H,$A25,Dati_dienas!$BN:$BN),NA())</f>
        <v>94.595164457370402</v>
      </c>
      <c r="I25" s="63">
        <f>IF(Table1[[#This Row],[W]]&gt;$C$1,NA(),IFERROR(AVERAGEIF(Dati_dienas!$H:$H,$A25,Dati_dienas!$BO:$BO),NA()))</f>
        <v>93.899999999999991</v>
      </c>
    </row>
    <row r="26" spans="1:9" x14ac:dyDescent="0.2">
      <c r="A26">
        <v>39</v>
      </c>
      <c r="B26" s="53">
        <f>IFERROR(AVERAGEIF(Dati_dienas!$H:$H,$A26,Dati_dienas!$AR:$AR),NA())</f>
        <v>59.942857142857143</v>
      </c>
      <c r="C26" s="53">
        <f>IF(Table1[[#This Row],[W]]&gt;$C$1,NA(),IFERROR(AVERAGEIF(Dati_dienas!$H:$H,$A26,Dati_dienas!$AS:$AS),NA()))</f>
        <v>63.300000000000004</v>
      </c>
      <c r="D26" s="53">
        <f>IFERROR(AVERAGEIF(Dati_dienas!$H:$H,$A26,Dati_dienas!$BL:$BL),NA())</f>
        <v>117.84242694352979</v>
      </c>
      <c r="E26" s="53">
        <f>IF(Table1[[#This Row],[W]]&gt;$C$1,NA(),IFERROR(AVERAGEIF(Dati_dienas!$H:$H,$A26,Dati_dienas!$BM:$BM),NA()))</f>
        <v>130</v>
      </c>
      <c r="F26" s="63" t="e">
        <f>IFERROR(AVERAGEIF(Dati_dienas!$H:$H,$A26,Dati_dienas!$BG:$BG),NA())</f>
        <v>#N/A</v>
      </c>
      <c r="G26" s="63">
        <f>IF(Table1[[#This Row],[W]]&gt;$C$1,NA(),IFERROR(AVERAGEIF(Dati_dienas!$H:$H,$A26,Dati_dienas!$BH:$BH),NA()))</f>
        <v>1943</v>
      </c>
      <c r="H26" s="63">
        <f>IFERROR(AVERAGEIF(Dati_dienas!$H:$H,$A26,Dati_dienas!$BN:$BN),NA())</f>
        <v>94.08411412194603</v>
      </c>
      <c r="I26" s="63">
        <f>IF(Table1[[#This Row],[W]]&gt;$C$1,NA(),IFERROR(AVERAGEIF(Dati_dienas!$H:$H,$A26,Dati_dienas!$BO:$BO),NA()))</f>
        <v>93.799999999999983</v>
      </c>
    </row>
    <row r="27" spans="1:9" x14ac:dyDescent="0.2">
      <c r="A27">
        <v>40</v>
      </c>
      <c r="B27" s="53">
        <f>IFERROR(AVERAGEIF(Dati_dienas!$H:$H,$A27,Dati_dienas!$AR:$AR),NA())</f>
        <v>59.942857142857143</v>
      </c>
      <c r="C27" s="53">
        <f>IF(Table1[[#This Row],[W]]&gt;$C$1,NA(),IFERROR(AVERAGEIF(Dati_dienas!$H:$H,$A27,Dati_dienas!$AS:$AS),NA()))</f>
        <v>63.5</v>
      </c>
      <c r="D27" s="53">
        <f>IFERROR(AVERAGEIF(Dati_dienas!$H:$H,$A27,Dati_dienas!$BL:$BL),NA())</f>
        <v>106.39024624431214</v>
      </c>
      <c r="E27" s="53">
        <f>IF(Table1[[#This Row],[W]]&gt;$C$1,NA(),IFERROR(AVERAGEIF(Dati_dienas!$H:$H,$A27,Dati_dienas!$BM:$BM),NA()))</f>
        <v>130</v>
      </c>
      <c r="F27" s="63" t="e">
        <f>IFERROR(AVERAGEIF(Dati_dienas!$H:$H,$A27,Dati_dienas!$BG:$BG),NA())</f>
        <v>#N/A</v>
      </c>
      <c r="G27" s="63">
        <f>IF(Table1[[#This Row],[W]]&gt;$C$1,NA(),IFERROR(AVERAGEIF(Dati_dienas!$H:$H,$A27,Dati_dienas!$BH:$BH),NA()))</f>
        <v>1945</v>
      </c>
      <c r="H27" s="63">
        <f>IFERROR(AVERAGEIF(Dati_dienas!$H:$H,$A27,Dati_dienas!$BN:$BN),NA())</f>
        <v>93.583255001872757</v>
      </c>
      <c r="I27" s="63">
        <f>IF(Table1[[#This Row],[W]]&gt;$C$1,NA(),IFERROR(AVERAGEIF(Dati_dienas!$H:$H,$A27,Dati_dienas!$BO:$BO),NA()))</f>
        <v>93.700000000000017</v>
      </c>
    </row>
    <row r="28" spans="1:9" x14ac:dyDescent="0.2">
      <c r="A28">
        <v>41</v>
      </c>
      <c r="B28" s="53">
        <f>IFERROR(AVERAGEIF(Dati_dienas!$H:$H,$A28,Dati_dienas!$AR:$AR),NA())</f>
        <v>60.966666666666669</v>
      </c>
      <c r="C28" s="53">
        <f>IF(Table1[[#This Row],[W]]&gt;$C$1,NA(),IFERROR(AVERAGEIF(Dati_dienas!$H:$H,$A28,Dati_dienas!$AS:$AS),NA()))</f>
        <v>63.699999999999996</v>
      </c>
      <c r="D28" s="53">
        <f>IFERROR(AVERAGEIF(Dati_dienas!$H:$H,$A28,Dati_dienas!$BL:$BL),NA())</f>
        <v>129.22374840437013</v>
      </c>
      <c r="E28" s="53">
        <f>IF(Table1[[#This Row],[W]]&gt;$C$1,NA(),IFERROR(AVERAGEIF(Dati_dienas!$H:$H,$A28,Dati_dienas!$BM:$BM),NA()))</f>
        <v>130</v>
      </c>
      <c r="F28" s="63" t="e">
        <f>IFERROR(AVERAGEIF(Dati_dienas!$H:$H,$A28,Dati_dienas!$BG:$BG),NA())</f>
        <v>#N/A</v>
      </c>
      <c r="G28" s="63">
        <f>IF(Table1[[#This Row],[W]]&gt;$C$1,NA(),IFERROR(AVERAGEIF(Dati_dienas!$H:$H,$A28,Dati_dienas!$BH:$BH),NA()))</f>
        <v>1948</v>
      </c>
      <c r="H28" s="63">
        <f>IFERROR(AVERAGEIF(Dati_dienas!$H:$H,$A28,Dati_dienas!$BN:$BN),NA())</f>
        <v>95.328429128664993</v>
      </c>
      <c r="I28" s="63">
        <f>IF(Table1[[#This Row],[W]]&gt;$C$1,NA(),IFERROR(AVERAGEIF(Dati_dienas!$H:$H,$A28,Dati_dienas!$BO:$BO),NA()))</f>
        <v>93.600000000000009</v>
      </c>
    </row>
    <row r="29" spans="1:9" x14ac:dyDescent="0.2">
      <c r="A29">
        <v>42</v>
      </c>
      <c r="B29" s="53">
        <f>IFERROR(AVERAGEIF(Dati_dienas!$H:$H,$A29,Dati_dienas!$AR:$AR),NA())</f>
        <v>62.1</v>
      </c>
      <c r="C29" s="53">
        <f>IF(Table1[[#This Row],[W]]&gt;$C$1,NA(),IFERROR(AVERAGEIF(Dati_dienas!$H:$H,$A29,Dati_dienas!$AS:$AS),NA()))</f>
        <v>63.899999999999991</v>
      </c>
      <c r="D29" s="53">
        <f>IFERROR(AVERAGEIF(Dati_dienas!$H:$H,$A29,Dati_dienas!$BL:$BL),NA())</f>
        <v>124.01668554004696</v>
      </c>
      <c r="E29" s="53">
        <f>IF(Table1[[#This Row],[W]]&gt;$C$1,NA(),IFERROR(AVERAGEIF(Dati_dienas!$H:$H,$A29,Dati_dienas!$BM:$BM),NA()))</f>
        <v>130</v>
      </c>
      <c r="F29" s="63" t="e">
        <f>IFERROR(AVERAGEIF(Dati_dienas!$H:$H,$A29,Dati_dienas!$BG:$BG),NA())</f>
        <v>#N/A</v>
      </c>
      <c r="G29" s="63">
        <f>IF(Table1[[#This Row],[W]]&gt;$C$1,NA(),IFERROR(AVERAGEIF(Dati_dienas!$H:$H,$A29,Dati_dienas!$BH:$BH),NA()))</f>
        <v>1951</v>
      </c>
      <c r="H29" s="63">
        <f>IFERROR(AVERAGEIF(Dati_dienas!$H:$H,$A29,Dati_dienas!$BN:$BN),NA())</f>
        <v>95.346974449340152</v>
      </c>
      <c r="I29" s="63">
        <f>IF(Table1[[#This Row],[W]]&gt;$C$1,NA(),IFERROR(AVERAGEIF(Dati_dienas!$H:$H,$A29,Dati_dienas!$BO:$BO),NA()))</f>
        <v>93.399999999999991</v>
      </c>
    </row>
    <row r="30" spans="1:9" x14ac:dyDescent="0.2">
      <c r="A30">
        <v>43</v>
      </c>
      <c r="B30" s="53">
        <f>IFERROR(AVERAGEIF(Dati_dienas!$H:$H,$A30,Dati_dienas!$AR:$AR),NA())</f>
        <v>62.214285714285722</v>
      </c>
      <c r="C30" s="53">
        <f>IF(Table1[[#This Row],[W]]&gt;$C$1,NA(),IFERROR(AVERAGEIF(Dati_dienas!$H:$H,$A30,Dati_dienas!$AS:$AS),NA()))</f>
        <v>64.100000000000009</v>
      </c>
      <c r="D30" s="53">
        <f>IFERROR(AVERAGEIF(Dati_dienas!$H:$H,$A30,Dati_dienas!$BL:$BL),NA())</f>
        <v>117.69738069209993</v>
      </c>
      <c r="E30" s="53">
        <f>IF(Table1[[#This Row],[W]]&gt;$C$1,NA(),IFERROR(AVERAGEIF(Dati_dienas!$H:$H,$A30,Dati_dienas!$BM:$BM),NA()))</f>
        <v>130</v>
      </c>
      <c r="F30" s="63" t="e">
        <f>IFERROR(AVERAGEIF(Dati_dienas!$H:$H,$A30,Dati_dienas!$BG:$BG),NA())</f>
        <v>#N/A</v>
      </c>
      <c r="G30" s="63">
        <f>IF(Table1[[#This Row],[W]]&gt;$C$1,NA(),IFERROR(AVERAGEIF(Dati_dienas!$H:$H,$A30,Dati_dienas!$BH:$BH),NA()))</f>
        <v>1953</v>
      </c>
      <c r="H30" s="63">
        <f>IFERROR(AVERAGEIF(Dati_dienas!$H:$H,$A30,Dati_dienas!$BN:$BN),NA())</f>
        <v>92.293169042651101</v>
      </c>
      <c r="I30" s="63">
        <f>IF(Table1[[#This Row],[W]]&gt;$C$1,NA(),IFERROR(AVERAGEIF(Dati_dienas!$H:$H,$A30,Dati_dienas!$BO:$BO),NA()))</f>
        <v>93.300000000000026</v>
      </c>
    </row>
    <row r="31" spans="1:9" x14ac:dyDescent="0.2">
      <c r="A31">
        <v>44</v>
      </c>
      <c r="B31" s="53">
        <f>IFERROR(AVERAGEIF(Dati_dienas!$H:$H,$A31,Dati_dienas!$AR:$AR),NA())</f>
        <v>62.24285714285714</v>
      </c>
      <c r="C31" s="53">
        <f>IF(Table1[[#This Row],[W]]&gt;$C$1,NA(),IFERROR(AVERAGEIF(Dati_dienas!$H:$H,$A31,Dati_dienas!$AS:$AS),NA()))</f>
        <v>64.3</v>
      </c>
      <c r="D31" s="53">
        <f>IFERROR(AVERAGEIF(Dati_dienas!$H:$H,$A31,Dati_dienas!$BL:$BL),NA())</f>
        <v>115.43598313507731</v>
      </c>
      <c r="E31" s="53">
        <f>IF(Table1[[#This Row],[W]]&gt;$C$1,NA(),IFERROR(AVERAGEIF(Dati_dienas!$H:$H,$A31,Dati_dienas!$BM:$BM),NA()))</f>
        <v>130</v>
      </c>
      <c r="F31" s="63" t="e">
        <f>IFERROR(AVERAGEIF(Dati_dienas!$H:$H,$A31,Dati_dienas!$BG:$BG),NA())</f>
        <v>#N/A</v>
      </c>
      <c r="G31" s="63">
        <f>IF(Table1[[#This Row],[W]]&gt;$C$1,NA(),IFERROR(AVERAGEIF(Dati_dienas!$H:$H,$A31,Dati_dienas!$BH:$BH),NA()))</f>
        <v>1955</v>
      </c>
      <c r="H31" s="63">
        <f>IFERROR(AVERAGEIF(Dati_dienas!$H:$H,$A31,Dati_dienas!$BN:$BN),NA())</f>
        <v>92.756301543998021</v>
      </c>
      <c r="I31" s="63">
        <f>IF(Table1[[#This Row],[W]]&gt;$C$1,NA(),IFERROR(AVERAGEIF(Dati_dienas!$H:$H,$A31,Dati_dienas!$BO:$BO),NA()))</f>
        <v>93.100000000000009</v>
      </c>
    </row>
    <row r="32" spans="1:9" x14ac:dyDescent="0.2">
      <c r="A32">
        <v>45</v>
      </c>
      <c r="B32" s="53">
        <f>IFERROR(AVERAGEIF(Dati_dienas!$H:$H,$A32,Dati_dienas!$AR:$AR),NA())</f>
        <v>62.31428571428571</v>
      </c>
      <c r="C32" s="53">
        <f>IF(Table1[[#This Row],[W]]&gt;$C$1,NA(),IFERROR(AVERAGEIF(Dati_dienas!$H:$H,$A32,Dati_dienas!$AS:$AS),NA()))</f>
        <v>64.5</v>
      </c>
      <c r="D32" s="53">
        <f>IFERROR(AVERAGEIF(Dati_dienas!$H:$H,$A32,Dati_dienas!$BL:$BL),NA())</f>
        <v>119.9951710053903</v>
      </c>
      <c r="E32" s="53">
        <f>IF(Table1[[#This Row],[W]]&gt;$C$1,NA(),IFERROR(AVERAGEIF(Dati_dienas!$H:$H,$A32,Dati_dienas!$BM:$BM),NA()))</f>
        <v>130</v>
      </c>
      <c r="F32" s="63" t="e">
        <f>IFERROR(AVERAGEIF(Dati_dienas!$H:$H,$A32,Dati_dienas!$BG:$BG),NA())</f>
        <v>#N/A</v>
      </c>
      <c r="G32" s="63">
        <f>IF(Table1[[#This Row],[W]]&gt;$C$1,NA(),IFERROR(AVERAGEIF(Dati_dienas!$H:$H,$A32,Dati_dienas!$BH:$BH),NA()))</f>
        <v>1958</v>
      </c>
      <c r="H32" s="63">
        <f>IFERROR(AVERAGEIF(Dati_dienas!$H:$H,$A32,Dati_dienas!$BN:$BN),NA())</f>
        <v>93.65011429542524</v>
      </c>
      <c r="I32" s="63">
        <f>IF(Table1[[#This Row],[W]]&gt;$C$1,NA(),IFERROR(AVERAGEIF(Dati_dienas!$H:$H,$A32,Dati_dienas!$BO:$BO),NA()))</f>
        <v>92.899999999999991</v>
      </c>
    </row>
    <row r="33" spans="1:9" x14ac:dyDescent="0.2">
      <c r="A33">
        <v>46</v>
      </c>
      <c r="B33" s="53">
        <f>IFERROR(AVERAGEIF(Dati_dienas!$H:$H,$A33,Dati_dienas!$AR:$AR),NA())</f>
        <v>62.028571428571432</v>
      </c>
      <c r="C33" s="53">
        <f>IF(Table1[[#This Row],[W]]&gt;$C$1,NA(),IFERROR(AVERAGEIF(Dati_dienas!$H:$H,$A33,Dati_dienas!$AS:$AS),NA()))</f>
        <v>64.7</v>
      </c>
      <c r="D33" s="53">
        <f>IFERROR(AVERAGEIF(Dati_dienas!$H:$H,$A33,Dati_dienas!$BL:$BL),NA())</f>
        <v>120.73330633105964</v>
      </c>
      <c r="E33" s="53">
        <f>IF(Table1[[#This Row],[W]]&gt;$C$1,NA(),IFERROR(AVERAGEIF(Dati_dienas!$H:$H,$A33,Dati_dienas!$BM:$BM),NA()))</f>
        <v>130</v>
      </c>
      <c r="F33" s="63" t="e">
        <f>IFERROR(AVERAGEIF(Dati_dienas!$H:$H,$A33,Dati_dienas!$BG:$BG),NA())</f>
        <v>#N/A</v>
      </c>
      <c r="G33" s="63">
        <f>IF(Table1[[#This Row],[W]]&gt;$C$1,NA(),IFERROR(AVERAGEIF(Dati_dienas!$H:$H,$A33,Dati_dienas!$BH:$BH),NA()))</f>
        <v>1960</v>
      </c>
      <c r="H33" s="63">
        <f>IFERROR(AVERAGEIF(Dati_dienas!$H:$H,$A33,Dati_dienas!$BN:$BN),NA())</f>
        <v>91.504434401322769</v>
      </c>
      <c r="I33" s="63">
        <f>IF(Table1[[#This Row],[W]]&gt;$C$1,NA(),IFERROR(AVERAGEIF(Dati_dienas!$H:$H,$A33,Dati_dienas!$BO:$BO),NA()))</f>
        <v>92.700000000000017</v>
      </c>
    </row>
    <row r="34" spans="1:9" x14ac:dyDescent="0.2">
      <c r="A34">
        <v>47</v>
      </c>
      <c r="B34" s="53">
        <f>IFERROR(AVERAGEIF(Dati_dienas!$H:$H,$A34,Dati_dienas!$AR:$AR),NA())</f>
        <v>61.671428571428571</v>
      </c>
      <c r="C34" s="53">
        <f>IF(Table1[[#This Row],[W]]&gt;$C$1,NA(),IFERROR(AVERAGEIF(Dati_dienas!$H:$H,$A34,Dati_dienas!$AS:$AS),NA()))</f>
        <v>64.8</v>
      </c>
      <c r="D34" s="53">
        <f>IFERROR(AVERAGEIF(Dati_dienas!$H:$H,$A34,Dati_dienas!$BL:$BL),NA())</f>
        <v>118.80058243340766</v>
      </c>
      <c r="E34" s="53">
        <f>IF(Table1[[#This Row],[W]]&gt;$C$1,NA(),IFERROR(AVERAGEIF(Dati_dienas!$H:$H,$A34,Dati_dienas!$BM:$BM),NA()))</f>
        <v>130</v>
      </c>
      <c r="F34" s="63" t="e">
        <f>IFERROR(AVERAGEIF(Dati_dienas!$H:$H,$A34,Dati_dienas!$BG:$BG),NA())</f>
        <v>#N/A</v>
      </c>
      <c r="G34" s="63">
        <f>IF(Table1[[#This Row],[W]]&gt;$C$1,NA(),IFERROR(AVERAGEIF(Dati_dienas!$H:$H,$A34,Dati_dienas!$BH:$BH),NA()))</f>
        <v>1963</v>
      </c>
      <c r="H34" s="63">
        <f>IFERROR(AVERAGEIF(Dati_dienas!$H:$H,$A34,Dati_dienas!$BN:$BN),NA())</f>
        <v>90.116306377876342</v>
      </c>
      <c r="I34" s="63">
        <f>IF(Table1[[#This Row],[W]]&gt;$C$1,NA(),IFERROR(AVERAGEIF(Dati_dienas!$H:$H,$A34,Dati_dienas!$BO:$BO),NA()))</f>
        <v>92.5</v>
      </c>
    </row>
    <row r="35" spans="1:9" x14ac:dyDescent="0.2">
      <c r="A35">
        <v>48</v>
      </c>
      <c r="B35" s="53">
        <f>IFERROR(AVERAGEIF(Dati_dienas!$H:$H,$A35,Dati_dienas!$AR:$AR),NA())</f>
        <v>61.614285714285714</v>
      </c>
      <c r="C35" s="53">
        <f>IF(Table1[[#This Row],[W]]&gt;$C$1,NA(),IFERROR(AVERAGEIF(Dati_dienas!$H:$H,$A35,Dati_dienas!$AS:$AS),NA()))</f>
        <v>65</v>
      </c>
      <c r="D35" s="53">
        <f>IFERROR(AVERAGEIF(Dati_dienas!$H:$H,$A35,Dati_dienas!$BL:$BL),NA())</f>
        <v>109.66947990525823</v>
      </c>
      <c r="E35" s="53">
        <f>IF(Table1[[#This Row],[W]]&gt;$C$1,NA(),IFERROR(AVERAGEIF(Dati_dienas!$H:$H,$A35,Dati_dienas!$BM:$BM),NA()))</f>
        <v>130</v>
      </c>
      <c r="F35" s="63" t="e">
        <f>IFERROR(AVERAGEIF(Dati_dienas!$H:$H,$A35,Dati_dienas!$BG:$BG),NA())</f>
        <v>#N/A</v>
      </c>
      <c r="G35" s="63">
        <f>IF(Table1[[#This Row],[W]]&gt;$C$1,NA(),IFERROR(AVERAGEIF(Dati_dienas!$H:$H,$A35,Dati_dienas!$BH:$BH),NA()))</f>
        <v>1965</v>
      </c>
      <c r="H35" s="63">
        <f>IFERROR(AVERAGEIF(Dati_dienas!$H:$H,$A35,Dati_dienas!$BN:$BN),NA())</f>
        <v>88.526079947998923</v>
      </c>
      <c r="I35" s="63">
        <f>IF(Table1[[#This Row],[W]]&gt;$C$1,NA(),IFERROR(AVERAGEIF(Dati_dienas!$H:$H,$A35,Dati_dienas!$BO:$BO),NA()))</f>
        <v>92.200000000000017</v>
      </c>
    </row>
    <row r="36" spans="1:9" x14ac:dyDescent="0.2">
      <c r="A36">
        <v>49</v>
      </c>
      <c r="B36" s="53">
        <f>IFERROR(AVERAGEIF(Dati_dienas!$H:$H,$A36,Dati_dienas!$AR:$AR),NA())</f>
        <v>61.971428571428575</v>
      </c>
      <c r="C36" s="53">
        <f>IF(Table1[[#This Row],[W]]&gt;$C$1,NA(),IFERROR(AVERAGEIF(Dati_dienas!$H:$H,$A36,Dati_dienas!$AS:$AS),NA()))</f>
        <v>65.100000000000009</v>
      </c>
      <c r="D36" s="53">
        <f>IFERROR(AVERAGEIF(Dati_dienas!$H:$H,$A36,Dati_dienas!$BL:$BL),NA())</f>
        <v>114.16770743842093</v>
      </c>
      <c r="E36" s="53">
        <f>IF(Table1[[#This Row],[W]]&gt;$C$1,NA(),IFERROR(AVERAGEIF(Dati_dienas!$H:$H,$A36,Dati_dienas!$BM:$BM),NA()))</f>
        <v>130</v>
      </c>
      <c r="F36" s="63" t="e">
        <f>IFERROR(AVERAGEIF(Dati_dienas!$H:$H,$A36,Dati_dienas!$BG:$BG),NA())</f>
        <v>#N/A</v>
      </c>
      <c r="G36" s="63">
        <f>IF(Table1[[#This Row],[W]]&gt;$C$1,NA(),IFERROR(AVERAGEIF(Dati_dienas!$H:$H,$A36,Dati_dienas!$BH:$BH),NA()))</f>
        <v>1968</v>
      </c>
      <c r="H36" s="63">
        <f>IFERROR(AVERAGEIF(Dati_dienas!$H:$H,$A36,Dati_dienas!$BN:$BN),NA())</f>
        <v>86.61749261313318</v>
      </c>
      <c r="I36" s="63">
        <f>IF(Table1[[#This Row],[W]]&gt;$C$1,NA(),IFERROR(AVERAGEIF(Dati_dienas!$H:$H,$A36,Dati_dienas!$BO:$BO),NA()))</f>
        <v>92</v>
      </c>
    </row>
    <row r="37" spans="1:9" x14ac:dyDescent="0.2">
      <c r="A37">
        <v>50</v>
      </c>
      <c r="B37" s="53">
        <f>IFERROR(AVERAGEIF(Dati_dienas!$H:$H,$A37,Dati_dienas!$AR:$AR),NA())</f>
        <v>62.371428571428574</v>
      </c>
      <c r="C37" s="53">
        <f>IF(Table1[[#This Row],[W]]&gt;$C$1,NA(),IFERROR(AVERAGEIF(Dati_dienas!$H:$H,$A37,Dati_dienas!$AS:$AS),NA()))</f>
        <v>65.3</v>
      </c>
      <c r="D37" s="53">
        <f>IFERROR(AVERAGEIF(Dati_dienas!$H:$H,$A37,Dati_dienas!$BL:$BL),NA())</f>
        <v>116.49886827244218</v>
      </c>
      <c r="E37" s="53">
        <f>IF(Table1[[#This Row],[W]]&gt;$C$1,NA(),IFERROR(AVERAGEIF(Dati_dienas!$H:$H,$A37,Dati_dienas!$BM:$BM),NA()))</f>
        <v>130</v>
      </c>
      <c r="F37" s="63">
        <f>IFERROR(AVERAGEIF(Dati_dienas!$H:$H,$A37,Dati_dienas!$BG:$BG),NA())</f>
        <v>1914</v>
      </c>
      <c r="G37" s="63">
        <f>IF(Table1[[#This Row],[W]]&gt;$C$1,NA(),IFERROR(AVERAGEIF(Dati_dienas!$H:$H,$A37,Dati_dienas!$BH:$BH),NA()))</f>
        <v>1971</v>
      </c>
      <c r="H37" s="63">
        <f>IFERROR(AVERAGEIF(Dati_dienas!$H:$H,$A37,Dati_dienas!$BN:$BN),NA())</f>
        <v>91.341641333587617</v>
      </c>
      <c r="I37" s="63">
        <f>IF(Table1[[#This Row],[W]]&gt;$C$1,NA(),IFERROR(AVERAGEIF(Dati_dienas!$H:$H,$A37,Dati_dienas!$BO:$BO),NA()))</f>
        <v>91.700000000000017</v>
      </c>
    </row>
    <row r="38" spans="1:9" x14ac:dyDescent="0.2">
      <c r="A38">
        <v>51</v>
      </c>
      <c r="B38" s="53">
        <f>IFERROR(AVERAGEIF(Dati_dienas!$H:$H,$A38,Dati_dienas!$AR:$AR),NA())</f>
        <v>62.385714285714293</v>
      </c>
      <c r="C38" s="53">
        <f>IF(Table1[[#This Row],[W]]&gt;$C$1,NA(),IFERROR(AVERAGEIF(Dati_dienas!$H:$H,$A38,Dati_dienas!$AS:$AS),NA()))</f>
        <v>65.399999999999991</v>
      </c>
      <c r="D38" s="53">
        <f>IFERROR(AVERAGEIF(Dati_dienas!$H:$H,$A38,Dati_dienas!$BL:$BL),NA())</f>
        <v>117.60603791837814</v>
      </c>
      <c r="E38" s="53">
        <f>IF(Table1[[#This Row],[W]]&gt;$C$1,NA(),IFERROR(AVERAGEIF(Dati_dienas!$H:$H,$A38,Dati_dienas!$BM:$BM),NA()))</f>
        <v>130</v>
      </c>
      <c r="F38" s="63" t="e">
        <f>IFERROR(AVERAGEIF(Dati_dienas!$H:$H,$A38,Dati_dienas!$BG:$BG),NA())</f>
        <v>#N/A</v>
      </c>
      <c r="G38" s="63">
        <f>IF(Table1[[#This Row],[W]]&gt;$C$1,NA(),IFERROR(AVERAGEIF(Dati_dienas!$H:$H,$A38,Dati_dienas!$BH:$BH),NA()))</f>
        <v>1973</v>
      </c>
      <c r="H38" s="63">
        <f>IFERROR(AVERAGEIF(Dati_dienas!$H:$H,$A38,Dati_dienas!$BN:$BN),NA())</f>
        <v>89.278350077115448</v>
      </c>
      <c r="I38" s="63">
        <f>IF(Table1[[#This Row],[W]]&gt;$C$1,NA(),IFERROR(AVERAGEIF(Dati_dienas!$H:$H,$A38,Dati_dienas!$BO:$BO),NA()))</f>
        <v>91.5</v>
      </c>
    </row>
    <row r="39" spans="1:9" x14ac:dyDescent="0.2">
      <c r="A39">
        <v>52</v>
      </c>
      <c r="B39" s="53">
        <f>IFERROR(AVERAGEIF(Dati_dienas!$H:$H,$A39,Dati_dienas!$AR:$AR),NA())</f>
        <v>62.371428571428567</v>
      </c>
      <c r="C39" s="53">
        <f>IF(Table1[[#This Row],[W]]&gt;$C$1,NA(),IFERROR(AVERAGEIF(Dati_dienas!$H:$H,$A39,Dati_dienas!$AS:$AS),NA()))</f>
        <v>65.600000000000009</v>
      </c>
      <c r="D39" s="53">
        <f>IFERROR(AVERAGEIF(Dati_dienas!$H:$H,$A39,Dati_dienas!$BL:$BL),NA())</f>
        <v>114.59682943080891</v>
      </c>
      <c r="E39" s="53">
        <f>IF(Table1[[#This Row],[W]]&gt;$C$1,NA(),IFERROR(AVERAGEIF(Dati_dienas!$H:$H,$A39,Dati_dienas!$BM:$BM),NA()))</f>
        <v>130</v>
      </c>
      <c r="F39" s="63">
        <f>IFERROR(AVERAGEIF(Dati_dienas!$H:$H,$A39,Dati_dienas!$BG:$BG),NA())</f>
        <v>1936</v>
      </c>
      <c r="G39" s="63">
        <f>IF(Table1[[#This Row],[W]]&gt;$C$1,NA(),IFERROR(AVERAGEIF(Dati_dienas!$H:$H,$A39,Dati_dienas!$BH:$BH),NA()))</f>
        <v>1975</v>
      </c>
      <c r="H39" s="63">
        <f>IFERROR(AVERAGEIF(Dati_dienas!$H:$H,$A39,Dati_dienas!$BN:$BN),NA())</f>
        <v>89.248588594741321</v>
      </c>
      <c r="I39" s="63">
        <f>IF(Table1[[#This Row],[W]]&gt;$C$1,NA(),IFERROR(AVERAGEIF(Dati_dienas!$H:$H,$A39,Dati_dienas!$BO:$BO),NA()))</f>
        <v>91.200000000000017</v>
      </c>
    </row>
    <row r="40" spans="1:9" x14ac:dyDescent="0.2">
      <c r="A40">
        <v>53</v>
      </c>
      <c r="B40" s="53">
        <f>IFERROR(AVERAGEIF(Dati_dienas!$H:$H,$A40,Dati_dienas!$AR:$AR),NA())</f>
        <v>62.371428571428574</v>
      </c>
      <c r="C40" s="53">
        <f>IF(Table1[[#This Row],[W]]&gt;$C$1,NA(),IFERROR(AVERAGEIF(Dati_dienas!$H:$H,$A40,Dati_dienas!$AS:$AS),NA()))</f>
        <v>65.7</v>
      </c>
      <c r="D40" s="53">
        <f>IFERROR(AVERAGEIF(Dati_dienas!$H:$H,$A40,Dati_dienas!$BL:$BL),NA())</f>
        <v>113.4327725583522</v>
      </c>
      <c r="E40" s="53">
        <f>IF(Table1[[#This Row],[W]]&gt;$C$1,NA(),IFERROR(AVERAGEIF(Dati_dienas!$H:$H,$A40,Dati_dienas!$BM:$BM),NA()))</f>
        <v>130</v>
      </c>
      <c r="F40" s="63" t="e">
        <f>IFERROR(AVERAGEIF(Dati_dienas!$H:$H,$A40,Dati_dienas!$BG:$BG),NA())</f>
        <v>#N/A</v>
      </c>
      <c r="G40" s="63">
        <f>IF(Table1[[#This Row],[W]]&gt;$C$1,NA(),IFERROR(AVERAGEIF(Dati_dienas!$H:$H,$A40,Dati_dienas!$BH:$BH),NA()))</f>
        <v>1978</v>
      </c>
      <c r="H40" s="63">
        <f>IFERROR(AVERAGEIF(Dati_dienas!$H:$H,$A40,Dati_dienas!$BN:$BN),NA())</f>
        <v>89.548516127745032</v>
      </c>
      <c r="I40" s="63">
        <f>IF(Table1[[#This Row],[W]]&gt;$C$1,NA(),IFERROR(AVERAGEIF(Dati_dienas!$H:$H,$A40,Dati_dienas!$BO:$BO),NA()))</f>
        <v>90.899999999999991</v>
      </c>
    </row>
    <row r="41" spans="1:9" x14ac:dyDescent="0.2">
      <c r="A41">
        <v>54</v>
      </c>
      <c r="B41" s="53">
        <f>IFERROR(AVERAGEIF(Dati_dienas!$H:$H,$A41,Dati_dienas!$AR:$AR),NA())</f>
        <v>62.357142857142854</v>
      </c>
      <c r="C41" s="53">
        <f>IF(Table1[[#This Row],[W]]&gt;$C$1,NA(),IFERROR(AVERAGEIF(Dati_dienas!$H:$H,$A41,Dati_dienas!$AS:$AS),NA()))</f>
        <v>65.8</v>
      </c>
      <c r="D41" s="53">
        <f>IFERROR(AVERAGEIF(Dati_dienas!$H:$H,$A41,Dati_dienas!$BL:$BL),NA())</f>
        <v>119.66490634134813</v>
      </c>
      <c r="E41" s="53">
        <f>IF(Table1[[#This Row],[W]]&gt;$C$1,NA(),IFERROR(AVERAGEIF(Dati_dienas!$H:$H,$A41,Dati_dienas!$BM:$BM),NA()))</f>
        <v>130</v>
      </c>
      <c r="F41" s="63">
        <f>IFERROR(AVERAGEIF(Dati_dienas!$H:$H,$A41,Dati_dienas!$BG:$BG),NA())</f>
        <v>1942</v>
      </c>
      <c r="G41" s="63">
        <f>IF(Table1[[#This Row],[W]]&gt;$C$1,NA(),IFERROR(AVERAGEIF(Dati_dienas!$H:$H,$A41,Dati_dienas!$BH:$BH),NA()))</f>
        <v>1980</v>
      </c>
      <c r="H41" s="63">
        <f>IFERROR(AVERAGEIF(Dati_dienas!$H:$H,$A41,Dati_dienas!$BN:$BN),NA())</f>
        <v>88.653143024099663</v>
      </c>
      <c r="I41" s="63">
        <f>IF(Table1[[#This Row],[W]]&gt;$C$1,NA(),IFERROR(AVERAGEIF(Dati_dienas!$H:$H,$A41,Dati_dienas!$BO:$BO),NA()))</f>
        <v>90.600000000000009</v>
      </c>
    </row>
    <row r="42" spans="1:9" x14ac:dyDescent="0.2">
      <c r="A42">
        <v>55</v>
      </c>
      <c r="B42" s="53">
        <f>IFERROR(AVERAGEIF(Dati_dienas!$H:$H,$A42,Dati_dienas!$AR:$AR),NA())</f>
        <v>62.542857142857144</v>
      </c>
      <c r="C42" s="53">
        <f>IF(Table1[[#This Row],[W]]&gt;$C$1,NA(),IFERROR(AVERAGEIF(Dati_dienas!$H:$H,$A42,Dati_dienas!$AS:$AS),NA()))</f>
        <v>65.899999999999991</v>
      </c>
      <c r="D42" s="53">
        <f>IFERROR(AVERAGEIF(Dati_dienas!$H:$H,$A42,Dati_dienas!$BL:$BL),NA())</f>
        <v>118.19405792782565</v>
      </c>
      <c r="E42" s="53">
        <f>IF(Table1[[#This Row],[W]]&gt;$C$1,NA(),IFERROR(AVERAGEIF(Dati_dienas!$H:$H,$A42,Dati_dienas!$BM:$BM),NA()))</f>
        <v>130</v>
      </c>
      <c r="F42" s="63" t="e">
        <f>IFERROR(AVERAGEIF(Dati_dienas!$H:$H,$A42,Dati_dienas!$BG:$BG),NA())</f>
        <v>#N/A</v>
      </c>
      <c r="G42" s="63">
        <f>IF(Table1[[#This Row],[W]]&gt;$C$1,NA(),IFERROR(AVERAGEIF(Dati_dienas!$H:$H,$A42,Dati_dienas!$BH:$BH),NA()))</f>
        <v>1984</v>
      </c>
      <c r="H42" s="63">
        <f>IFERROR(AVERAGEIF(Dati_dienas!$H:$H,$A42,Dati_dienas!$BN:$BN),NA())</f>
        <v>88.653118924154697</v>
      </c>
      <c r="I42" s="63">
        <f>IF(Table1[[#This Row],[W]]&gt;$C$1,NA(),IFERROR(AVERAGEIF(Dati_dienas!$H:$H,$A42,Dati_dienas!$BO:$BO),NA()))</f>
        <v>90.299999999999983</v>
      </c>
    </row>
    <row r="43" spans="1:9" x14ac:dyDescent="0.2">
      <c r="A43">
        <v>56</v>
      </c>
      <c r="B43" s="53">
        <f>IFERROR(AVERAGEIF(Dati_dienas!$H:$H,$A43,Dati_dienas!$AR:$AR),NA())</f>
        <v>62.528571428571425</v>
      </c>
      <c r="C43" s="53">
        <f>IF(Table1[[#This Row],[W]]&gt;$C$1,NA(),IFERROR(AVERAGEIF(Dati_dienas!$H:$H,$A43,Dati_dienas!$AS:$AS),NA()))</f>
        <v>66</v>
      </c>
      <c r="D43" s="53">
        <f>IFERROR(AVERAGEIF(Dati_dienas!$H:$H,$A43,Dati_dienas!$BL:$BL),NA())</f>
        <v>118.76261728408444</v>
      </c>
      <c r="E43" s="53">
        <f>IF(Table1[[#This Row],[W]]&gt;$C$1,NA(),IFERROR(AVERAGEIF(Dati_dienas!$H:$H,$A43,Dati_dienas!$BM:$BM),NA()))</f>
        <v>130</v>
      </c>
      <c r="F43" s="63" t="e">
        <f>IFERROR(AVERAGEIF(Dati_dienas!$H:$H,$A43,Dati_dienas!$BG:$BG),NA())</f>
        <v>#N/A</v>
      </c>
      <c r="G43" s="63">
        <f>IF(Table1[[#This Row],[W]]&gt;$C$1,NA(),IFERROR(AVERAGEIF(Dati_dienas!$H:$H,$A43,Dati_dienas!$BH:$BH),NA()))</f>
        <v>1985</v>
      </c>
      <c r="H43" s="63">
        <f>IFERROR(AVERAGEIF(Dati_dienas!$H:$H,$A43,Dati_dienas!$BN:$BN),NA())</f>
        <v>88.149610904521637</v>
      </c>
      <c r="I43" s="63">
        <f>IF(Table1[[#This Row],[W]]&gt;$C$1,NA(),IFERROR(AVERAGEIF(Dati_dienas!$H:$H,$A43,Dati_dienas!$BO:$BO),NA()))</f>
        <v>89.899999999999991</v>
      </c>
    </row>
    <row r="44" spans="1:9" x14ac:dyDescent="0.2">
      <c r="A44">
        <v>57</v>
      </c>
      <c r="B44" s="53">
        <f>IFERROR(AVERAGEIF(Dati_dienas!$H:$H,$A44,Dati_dienas!$AR:$AR),NA())</f>
        <v>62.671428571428578</v>
      </c>
      <c r="C44" s="53">
        <f>IF(Table1[[#This Row],[W]]&gt;$C$1,NA(),IFERROR(AVERAGEIF(Dati_dienas!$H:$H,$A44,Dati_dienas!$AS:$AS),NA()))</f>
        <v>66.100000000000009</v>
      </c>
      <c r="D44" s="53">
        <f>IFERROR(AVERAGEIF(Dati_dienas!$H:$H,$A44,Dati_dienas!$BL:$BL),NA())</f>
        <v>116.51128154457126</v>
      </c>
      <c r="E44" s="53">
        <f>IF(Table1[[#This Row],[W]]&gt;$C$1,NA(),IFERROR(AVERAGEIF(Dati_dienas!$H:$H,$A44,Dati_dienas!$BM:$BM),NA()))</f>
        <v>130</v>
      </c>
      <c r="F44" s="63">
        <f>IFERROR(AVERAGEIF(Dati_dienas!$H:$H,$A44,Dati_dienas!$BG:$BG),NA())</f>
        <v>1953</v>
      </c>
      <c r="G44" s="63">
        <f>IF(Table1[[#This Row],[W]]&gt;$C$1,NA(),IFERROR(AVERAGEIF(Dati_dienas!$H:$H,$A44,Dati_dienas!$BH:$BH),NA()))</f>
        <v>1989</v>
      </c>
      <c r="H44" s="63">
        <f>IFERROR(AVERAGEIF(Dati_dienas!$H:$H,$A44,Dati_dienas!$BN:$BN),NA())</f>
        <v>88.607064226305482</v>
      </c>
      <c r="I44" s="63">
        <f>IF(Table1[[#This Row],[W]]&gt;$C$1,NA(),IFERROR(AVERAGEIF(Dati_dienas!$H:$H,$A44,Dati_dienas!$BO:$BO),NA()))</f>
        <v>89.600000000000009</v>
      </c>
    </row>
    <row r="45" spans="1:9" x14ac:dyDescent="0.2">
      <c r="A45">
        <v>58</v>
      </c>
      <c r="B45" s="53">
        <f>IFERROR(AVERAGEIF(Dati_dienas!$H:$H,$A45,Dati_dienas!$AR:$AR),NA())</f>
        <v>62.671428571428578</v>
      </c>
      <c r="C45" s="53">
        <f>IF(Table1[[#This Row],[W]]&gt;$C$1,NA(),IFERROR(AVERAGEIF(Dati_dienas!$H:$H,$A45,Dati_dienas!$AS:$AS),NA()))</f>
        <v>66.2</v>
      </c>
      <c r="D45" s="53">
        <f>IFERROR(AVERAGEIF(Dati_dienas!$H:$H,$A45,Dati_dienas!$BL:$BL),NA())</f>
        <v>117.21715585158907</v>
      </c>
      <c r="E45" s="53">
        <f>IF(Table1[[#This Row],[W]]&gt;$C$1,NA(),IFERROR(AVERAGEIF(Dati_dienas!$H:$H,$A45,Dati_dienas!$BM:$BM),NA()))</f>
        <v>130</v>
      </c>
      <c r="F45" s="63" t="e">
        <f>IFERROR(AVERAGEIF(Dati_dienas!$H:$H,$A45,Dati_dienas!$BG:$BG),NA())</f>
        <v>#N/A</v>
      </c>
      <c r="G45" s="63">
        <f>IF(Table1[[#This Row],[W]]&gt;$C$1,NA(),IFERROR(AVERAGEIF(Dati_dienas!$H:$H,$A45,Dati_dienas!$BH:$BH),NA()))</f>
        <v>1991</v>
      </c>
      <c r="H45" s="63">
        <f>IFERROR(AVERAGEIF(Dati_dienas!$H:$H,$A45,Dati_dienas!$BN:$BN),NA())</f>
        <v>88.320515573285121</v>
      </c>
      <c r="I45" s="63">
        <f>IF(Table1[[#This Row],[W]]&gt;$C$1,NA(),IFERROR(AVERAGEIF(Dati_dienas!$H:$H,$A45,Dati_dienas!$BO:$BO),NA()))</f>
        <v>89.299999999999983</v>
      </c>
    </row>
    <row r="46" spans="1:9" x14ac:dyDescent="0.2">
      <c r="A46">
        <v>59</v>
      </c>
      <c r="B46" s="53">
        <f>IFERROR(AVERAGEIF(Dati_dienas!$H:$H,$A46,Dati_dienas!$AR:$AR),NA())</f>
        <v>62.68571428571429</v>
      </c>
      <c r="C46" s="53">
        <f>IF(Table1[[#This Row],[W]]&gt;$C$1,NA(),IFERROR(AVERAGEIF(Dati_dienas!$H:$H,$A46,Dati_dienas!$AS:$AS),NA()))</f>
        <v>66.3</v>
      </c>
      <c r="D46" s="53">
        <f>IFERROR(AVERAGEIF(Dati_dienas!$H:$H,$A46,Dati_dienas!$BL:$BL),NA())</f>
        <v>123.70849912019325</v>
      </c>
      <c r="E46" s="53">
        <f>IF(Table1[[#This Row],[W]]&gt;$C$1,NA(),IFERROR(AVERAGEIF(Dati_dienas!$H:$H,$A46,Dati_dienas!$BM:$BM),NA()))</f>
        <v>130</v>
      </c>
      <c r="F46" s="63">
        <f>IFERROR(AVERAGEIF(Dati_dienas!$H:$H,$A46,Dati_dienas!$BG:$BG),NA())</f>
        <v>1960</v>
      </c>
      <c r="G46" s="63">
        <f>IF(Table1[[#This Row],[W]]&gt;$C$1,NA(),IFERROR(AVERAGEIF(Dati_dienas!$H:$H,$A46,Dati_dienas!$BH:$BH),NA()))</f>
        <v>1993</v>
      </c>
      <c r="H46" s="63">
        <f>IFERROR(AVERAGEIF(Dati_dienas!$H:$H,$A46,Dati_dienas!$BN:$BN),NA())</f>
        <v>88.479341490445975</v>
      </c>
      <c r="I46" s="63">
        <f>IF(Table1[[#This Row],[W]]&gt;$C$1,NA(),IFERROR(AVERAGEIF(Dati_dienas!$H:$H,$A46,Dati_dienas!$BO:$BO),NA()))</f>
        <v>88.899999999999991</v>
      </c>
    </row>
    <row r="47" spans="1:9" x14ac:dyDescent="0.2">
      <c r="A47">
        <v>60</v>
      </c>
      <c r="B47" s="53">
        <f>IFERROR(AVERAGEIF(Dati_dienas!$H:$H,$A47,Dati_dienas!$AR:$AR),NA())</f>
        <v>62.542857142857144</v>
      </c>
      <c r="C47" s="53">
        <f>IF(Table1[[#This Row],[W]]&gt;$C$1,NA(),IFERROR(AVERAGEIF(Dati_dienas!$H:$H,$A47,Dati_dienas!$AS:$AS),NA()))</f>
        <v>66.399999999999991</v>
      </c>
      <c r="D47" s="53">
        <f>IFERROR(AVERAGEIF(Dati_dienas!$H:$H,$A47,Dati_dienas!$BL:$BL),NA())</f>
        <v>113.57601297048079</v>
      </c>
      <c r="E47" s="53">
        <f>IF(Table1[[#This Row],[W]]&gt;$C$1,NA(),IFERROR(AVERAGEIF(Dati_dienas!$H:$H,$A47,Dati_dienas!$BM:$BM),NA()))</f>
        <v>130</v>
      </c>
      <c r="F47" s="63" t="e">
        <f>IFERROR(AVERAGEIF(Dati_dienas!$H:$H,$A47,Dati_dienas!$BG:$BG),NA())</f>
        <v>#N/A</v>
      </c>
      <c r="G47" s="63">
        <f>IF(Table1[[#This Row],[W]]&gt;$C$1,NA(),IFERROR(AVERAGEIF(Dati_dienas!$H:$H,$A47,Dati_dienas!$BH:$BH),NA()))</f>
        <v>1995</v>
      </c>
      <c r="H47" s="63">
        <f>IFERROR(AVERAGEIF(Dati_dienas!$H:$H,$A47,Dati_dienas!$BN:$BN),NA())</f>
        <v>88.19926832450119</v>
      </c>
      <c r="I47" s="63">
        <f>IF(Table1[[#This Row],[W]]&gt;$C$1,NA(),IFERROR(AVERAGEIF(Dati_dienas!$H:$H,$A47,Dati_dienas!$BO:$BO),NA()))</f>
        <v>88.600000000000009</v>
      </c>
    </row>
    <row r="48" spans="1:9" x14ac:dyDescent="0.2">
      <c r="A48">
        <v>61</v>
      </c>
      <c r="B48" s="53">
        <f>IFERROR(AVERAGEIF(Dati_dienas!$H:$H,$A48,Dati_dienas!$AR:$AR),NA())</f>
        <v>62.614285714285714</v>
      </c>
      <c r="C48" s="53">
        <f>IF(Table1[[#This Row],[W]]&gt;$C$1,NA(),IFERROR(AVERAGEIF(Dati_dienas!$H:$H,$A48,Dati_dienas!$AS:$AS),NA()))</f>
        <v>66.5</v>
      </c>
      <c r="D48" s="53">
        <f>IFERROR(AVERAGEIF(Dati_dienas!$H:$H,$A48,Dati_dienas!$BL:$BL),NA())</f>
        <v>115.53567427540999</v>
      </c>
      <c r="E48" s="53">
        <f>IF(Table1[[#This Row],[W]]&gt;$C$1,NA(),IFERROR(AVERAGEIF(Dati_dienas!$H:$H,$A48,Dati_dienas!$BM:$BM),NA()))</f>
        <v>130</v>
      </c>
      <c r="F48" s="63" t="e">
        <f>IFERROR(AVERAGEIF(Dati_dienas!$H:$H,$A48,Dati_dienas!$BG:$BG),NA())</f>
        <v>#N/A</v>
      </c>
      <c r="G48" s="63">
        <f>IF(Table1[[#This Row],[W]]&gt;$C$1,NA(),IFERROR(AVERAGEIF(Dati_dienas!$H:$H,$A48,Dati_dienas!$BH:$BH),NA()))</f>
        <v>1998</v>
      </c>
      <c r="H48" s="63">
        <f>IFERROR(AVERAGEIF(Dati_dienas!$H:$H,$A48,Dati_dienas!$BN:$BN),NA())</f>
        <v>87.974987592639991</v>
      </c>
      <c r="I48" s="63">
        <f>IF(Table1[[#This Row],[W]]&gt;$C$1,NA(),IFERROR(AVERAGEIF(Dati_dienas!$H:$H,$A48,Dati_dienas!$BO:$BO),NA()))</f>
        <v>88.200000000000017</v>
      </c>
    </row>
    <row r="49" spans="1:9" x14ac:dyDescent="0.2">
      <c r="A49">
        <v>62</v>
      </c>
      <c r="B49" s="53">
        <f>IFERROR(AVERAGEIF(Dati_dienas!$H:$H,$A49,Dati_dienas!$AR:$AR),NA())</f>
        <v>62.642857142857146</v>
      </c>
      <c r="C49" s="53">
        <f>IF(Table1[[#This Row],[W]]&gt;$C$1,NA(),IFERROR(AVERAGEIF(Dati_dienas!$H:$H,$A49,Dati_dienas!$AS:$AS),NA()))</f>
        <v>66.600000000000009</v>
      </c>
      <c r="D49" s="53">
        <f>IFERROR(AVERAGEIF(Dati_dienas!$H:$H,$A49,Dati_dienas!$BL:$BL),NA())</f>
        <v>111.17484544255649</v>
      </c>
      <c r="E49" s="53">
        <f>IF(Table1[[#This Row],[W]]&gt;$C$1,NA(),IFERROR(AVERAGEIF(Dati_dienas!$H:$H,$A49,Dati_dienas!$BM:$BM),NA()))</f>
        <v>130</v>
      </c>
      <c r="F49" s="63">
        <f>IFERROR(AVERAGEIF(Dati_dienas!$H:$H,$A49,Dati_dienas!$BG:$BG),NA())</f>
        <v>1972</v>
      </c>
      <c r="G49" s="63">
        <f>IF(Table1[[#This Row],[W]]&gt;$C$1,NA(),IFERROR(AVERAGEIF(Dati_dienas!$H:$H,$A49,Dati_dienas!$BH:$BH),NA()))</f>
        <v>2000</v>
      </c>
      <c r="H49" s="63">
        <f>IFERROR(AVERAGEIF(Dati_dienas!$H:$H,$A49,Dati_dienas!$BN:$BN),NA())</f>
        <v>87.035002112356651</v>
      </c>
      <c r="I49" s="63">
        <f>IF(Table1[[#This Row],[W]]&gt;$C$1,NA(),IFERROR(AVERAGEIF(Dati_dienas!$H:$H,$A49,Dati_dienas!$BO:$BO),NA()))</f>
        <v>87.799999999999983</v>
      </c>
    </row>
    <row r="50" spans="1:9" x14ac:dyDescent="0.2">
      <c r="A50">
        <v>63</v>
      </c>
      <c r="B50" s="53">
        <f>IFERROR(AVERAGEIF(Dati_dienas!$H:$H,$A50,Dati_dienas!$AR:$AR),NA())</f>
        <v>62.81428571428571</v>
      </c>
      <c r="C50" s="53">
        <f>IF(Table1[[#This Row],[W]]&gt;$C$1,NA(),IFERROR(AVERAGEIF(Dati_dienas!$H:$H,$A50,Dati_dienas!$AS:$AS),NA()))</f>
        <v>66.7</v>
      </c>
      <c r="D50" s="53">
        <f>IFERROR(AVERAGEIF(Dati_dienas!$H:$H,$A50,Dati_dienas!$BL:$BL),NA())</f>
        <v>114.62002776753455</v>
      </c>
      <c r="E50" s="53">
        <f>IF(Table1[[#This Row],[W]]&gt;$C$1,NA(),IFERROR(AVERAGEIF(Dati_dienas!$H:$H,$A50,Dati_dienas!$BM:$BM),NA()))</f>
        <v>130</v>
      </c>
      <c r="F50" s="63" t="e">
        <f>IFERROR(AVERAGEIF(Dati_dienas!$H:$H,$A50,Dati_dienas!$BG:$BG),NA())</f>
        <v>#N/A</v>
      </c>
      <c r="G50" s="63">
        <f>IF(Table1[[#This Row],[W]]&gt;$C$1,NA(),IFERROR(AVERAGEIF(Dati_dienas!$H:$H,$A50,Dati_dienas!$BH:$BH),NA()))</f>
        <v>2003</v>
      </c>
      <c r="H50" s="63">
        <f>IFERROR(AVERAGEIF(Dati_dienas!$H:$H,$A50,Dati_dienas!$BN:$BN),NA())</f>
        <v>87.15508710035769</v>
      </c>
      <c r="I50" s="63">
        <f>IF(Table1[[#This Row],[W]]&gt;$C$1,NA(),IFERROR(AVERAGEIF(Dati_dienas!$H:$H,$A50,Dati_dienas!$BO:$BO),NA()))</f>
        <v>87.399999999999991</v>
      </c>
    </row>
    <row r="51" spans="1:9" x14ac:dyDescent="0.2">
      <c r="A51">
        <v>64</v>
      </c>
      <c r="B51" s="53">
        <f>IFERROR(AVERAGEIF(Dati_dienas!$H:$H,$A51,Dati_dienas!$AR:$AR),NA())</f>
        <v>62.75714285714286</v>
      </c>
      <c r="C51" s="53">
        <f>IF(Table1[[#This Row],[W]]&gt;$C$1,NA(),IFERROR(AVERAGEIF(Dati_dienas!$H:$H,$A51,Dati_dienas!$AS:$AS),NA()))</f>
        <v>66.8</v>
      </c>
      <c r="D51" s="53">
        <f>IFERROR(AVERAGEIF(Dati_dienas!$H:$H,$A51,Dati_dienas!$BL:$BL),NA())</f>
        <v>114.33266886090654</v>
      </c>
      <c r="E51" s="53">
        <f>IF(Table1[[#This Row],[W]]&gt;$C$1,NA(),IFERROR(AVERAGEIF(Dati_dienas!$H:$H,$A51,Dati_dienas!$BM:$BM),NA()))</f>
        <v>130</v>
      </c>
      <c r="F51" s="63" t="e">
        <f>IFERROR(AVERAGEIF(Dati_dienas!$H:$H,$A51,Dati_dienas!$BG:$BG),NA())</f>
        <v>#N/A</v>
      </c>
      <c r="G51" s="63">
        <f>IF(Table1[[#This Row],[W]]&gt;$C$1,NA(),IFERROR(AVERAGEIF(Dati_dienas!$H:$H,$A51,Dati_dienas!$BH:$BH),NA()))</f>
        <v>2005</v>
      </c>
      <c r="H51" s="63">
        <f>IFERROR(AVERAGEIF(Dati_dienas!$H:$H,$A51,Dati_dienas!$BN:$BN),NA())</f>
        <v>87.055682560123643</v>
      </c>
      <c r="I51" s="63">
        <f>IF(Table1[[#This Row],[W]]&gt;$C$1,NA(),IFERROR(AVERAGEIF(Dati_dienas!$H:$H,$A51,Dati_dienas!$BO:$BO),NA()))</f>
        <v>87</v>
      </c>
    </row>
    <row r="52" spans="1:9" x14ac:dyDescent="0.2">
      <c r="A52">
        <v>65</v>
      </c>
      <c r="B52" s="53">
        <f>IFERROR(AVERAGEIF(Dati_dienas!$H:$H,$A52,Dati_dienas!$AR:$AR),NA())</f>
        <v>63.028571428571425</v>
      </c>
      <c r="C52" s="53">
        <f>IF(Table1[[#This Row],[W]]&gt;$C$1,NA(),IFERROR(AVERAGEIF(Dati_dienas!$H:$H,$A52,Dati_dienas!$AS:$AS),NA()))</f>
        <v>66.899999999999991</v>
      </c>
      <c r="D52" s="53">
        <f>IFERROR(AVERAGEIF(Dati_dienas!$H:$H,$A52,Dati_dienas!$BL:$BL),NA())</f>
        <v>113.98960753008089</v>
      </c>
      <c r="E52" s="53">
        <f>IF(Table1[[#This Row],[W]]&gt;$C$1,NA(),IFERROR(AVERAGEIF(Dati_dienas!$H:$H,$A52,Dati_dienas!$BM:$BM),NA()))</f>
        <v>130</v>
      </c>
      <c r="F52" s="63">
        <f>IFERROR(AVERAGEIF(Dati_dienas!$H:$H,$A52,Dati_dienas!$BG:$BG),NA())</f>
        <v>1987</v>
      </c>
      <c r="G52" s="63">
        <f>IF(Table1[[#This Row],[W]]&gt;$C$1,NA(),IFERROR(AVERAGEIF(Dati_dienas!$H:$H,$A52,Dati_dienas!$BH:$BH),NA()))</f>
        <v>2008</v>
      </c>
      <c r="H52" s="63">
        <f>IFERROR(AVERAGEIF(Dati_dienas!$H:$H,$A52,Dati_dienas!$BN:$BN),NA())</f>
        <v>87.230598253154653</v>
      </c>
      <c r="I52" s="63">
        <f>IF(Table1[[#This Row],[W]]&gt;$C$1,NA(),IFERROR(AVERAGEIF(Dati_dienas!$H:$H,$A52,Dati_dienas!$BO:$BO),NA()))</f>
        <v>86.600000000000009</v>
      </c>
    </row>
    <row r="53" spans="1:9" x14ac:dyDescent="0.2">
      <c r="A53">
        <v>66</v>
      </c>
      <c r="B53" s="53">
        <f>IFERROR(AVERAGEIF(Dati_dienas!$H:$H,$A53,Dati_dienas!$AR:$AR),NA())</f>
        <v>63.25714285714286</v>
      </c>
      <c r="C53" s="53">
        <f>IF(Table1[[#This Row],[W]]&gt;$C$1,NA(),IFERROR(AVERAGEIF(Dati_dienas!$H:$H,$A53,Dati_dienas!$AS:$AS),NA()))</f>
        <v>67</v>
      </c>
      <c r="D53" s="53">
        <f>IFERROR(AVERAGEIF(Dati_dienas!$H:$H,$A53,Dati_dienas!$BL:$BL),NA())</f>
        <v>115.54422468114305</v>
      </c>
      <c r="E53" s="53">
        <f>IF(Table1[[#This Row],[W]]&gt;$C$1,NA(),IFERROR(AVERAGEIF(Dati_dienas!$H:$H,$A53,Dati_dienas!$BM:$BM),NA()))</f>
        <v>130</v>
      </c>
      <c r="F53" s="63" t="e">
        <f>IFERROR(AVERAGEIF(Dati_dienas!$H:$H,$A53,Dati_dienas!$BG:$BG),NA())</f>
        <v>#N/A</v>
      </c>
      <c r="G53" s="63">
        <f>IF(Table1[[#This Row],[W]]&gt;$C$1,NA(),IFERROR(AVERAGEIF(Dati_dienas!$H:$H,$A53,Dati_dienas!$BH:$BH),NA()))</f>
        <v>2011</v>
      </c>
      <c r="H53" s="63">
        <f>IFERROR(AVERAGEIF(Dati_dienas!$H:$H,$A53,Dati_dienas!$BN:$BN),NA())</f>
        <v>86.952931767318972</v>
      </c>
      <c r="I53" s="63">
        <f>IF(Table1[[#This Row],[W]]&gt;$C$1,NA(),IFERROR(AVERAGEIF(Dati_dienas!$H:$H,$A53,Dati_dienas!$BO:$BO),NA()))</f>
        <v>86.100000000000009</v>
      </c>
    </row>
    <row r="54" spans="1:9" x14ac:dyDescent="0.2">
      <c r="A54">
        <v>67</v>
      </c>
      <c r="B54" s="53">
        <f>IFERROR(AVERAGEIF(Dati_dienas!$H:$H,$A54,Dati_dienas!$AR:$AR),NA())</f>
        <v>63.31428571428571</v>
      </c>
      <c r="C54" s="53">
        <f>IF(Table1[[#This Row],[W]]&gt;$C$1,NA(),IFERROR(AVERAGEIF(Dati_dienas!$H:$H,$A54,Dati_dienas!$AS:$AS),NA()))</f>
        <v>67.100000000000009</v>
      </c>
      <c r="D54" s="53">
        <f>IFERROR(AVERAGEIF(Dati_dienas!$H:$H,$A54,Dati_dienas!$BL:$BL),NA())</f>
        <v>118.10872068266931</v>
      </c>
      <c r="E54" s="53">
        <f>IF(Table1[[#This Row],[W]]&gt;$C$1,NA(),IFERROR(AVERAGEIF(Dati_dienas!$H:$H,$A54,Dati_dienas!$BM:$BM),NA()))</f>
        <v>130</v>
      </c>
      <c r="F54" s="63">
        <f>IFERROR(AVERAGEIF(Dati_dienas!$H:$H,$A54,Dati_dienas!$BG:$BG),NA())</f>
        <v>2012</v>
      </c>
      <c r="G54" s="63">
        <f>IF(Table1[[#This Row],[W]]&gt;$C$1,NA(),IFERROR(AVERAGEIF(Dati_dienas!$H:$H,$A54,Dati_dienas!$BH:$BH),NA()))</f>
        <v>2013</v>
      </c>
      <c r="H54" s="63">
        <f>IFERROR(AVERAGEIF(Dati_dienas!$H:$H,$A54,Dati_dienas!$BN:$BN),NA())</f>
        <v>86.353559231525765</v>
      </c>
      <c r="I54" s="63">
        <f>IF(Table1[[#This Row],[W]]&gt;$C$1,NA(),IFERROR(AVERAGEIF(Dati_dienas!$H:$H,$A54,Dati_dienas!$BO:$BO),NA()))</f>
        <v>85.700000000000017</v>
      </c>
    </row>
    <row r="55" spans="1:9" x14ac:dyDescent="0.2">
      <c r="A55">
        <v>68</v>
      </c>
      <c r="B55" s="53">
        <f>IFERROR(AVERAGEIF(Dati_dienas!$H:$H,$A55,Dati_dienas!$AR:$AR),NA())</f>
        <v>63.128571428571419</v>
      </c>
      <c r="C55" s="53">
        <f>IF(Table1[[#This Row],[W]]&gt;$C$1,NA(),IFERROR(AVERAGEIF(Dati_dienas!$H:$H,$A55,Dati_dienas!$AS:$AS),NA()))</f>
        <v>67.2</v>
      </c>
      <c r="D55" s="53">
        <f>IFERROR(AVERAGEIF(Dati_dienas!$H:$H,$A55,Dati_dienas!$BL:$BL),NA())</f>
        <v>112.10288074240547</v>
      </c>
      <c r="E55" s="53">
        <f>IF(Table1[[#This Row],[W]]&gt;$C$1,NA(),IFERROR(AVERAGEIF(Dati_dienas!$H:$H,$A55,Dati_dienas!$BM:$BM),NA()))</f>
        <v>130</v>
      </c>
      <c r="F55" s="63" t="e">
        <f>IFERROR(AVERAGEIF(Dati_dienas!$H:$H,$A55,Dati_dienas!$BG:$BG),NA())</f>
        <v>#N/A</v>
      </c>
      <c r="G55" s="63">
        <f>IF(Table1[[#This Row],[W]]&gt;$C$1,NA(),IFERROR(AVERAGEIF(Dati_dienas!$H:$H,$A55,Dati_dienas!$BH:$BH),NA()))</f>
        <v>2015</v>
      </c>
      <c r="H55" s="63">
        <f>IFERROR(AVERAGEIF(Dati_dienas!$H:$H,$A55,Dati_dienas!$BN:$BN),NA())</f>
        <v>85.99119063510679</v>
      </c>
      <c r="I55" s="63">
        <f>IF(Table1[[#This Row],[W]]&gt;$C$1,NA(),IFERROR(AVERAGEIF(Dati_dienas!$H:$H,$A55,Dati_dienas!$BO:$BO),NA()))</f>
        <v>85.2</v>
      </c>
    </row>
    <row r="56" spans="1:9" x14ac:dyDescent="0.2">
      <c r="A56">
        <v>69</v>
      </c>
      <c r="B56" s="53">
        <f>IFERROR(AVERAGEIF(Dati_dienas!$H:$H,$A56,Dati_dienas!$AR:$AR),NA())</f>
        <v>63.271428571428565</v>
      </c>
      <c r="C56" s="53">
        <f>IF(Table1[[#This Row],[W]]&gt;$C$1,NA(),IFERROR(AVERAGEIF(Dati_dienas!$H:$H,$A56,Dati_dienas!$AS:$AS),NA()))</f>
        <v>67.3</v>
      </c>
      <c r="D56" s="53">
        <f>IFERROR(AVERAGEIF(Dati_dienas!$H:$H,$A56,Dati_dienas!$BL:$BL),NA())</f>
        <v>116.01337721457152</v>
      </c>
      <c r="E56" s="53">
        <f>IF(Table1[[#This Row],[W]]&gt;$C$1,NA(),IFERROR(AVERAGEIF(Dati_dienas!$H:$H,$A56,Dati_dienas!$BM:$BM),NA()))</f>
        <v>130</v>
      </c>
      <c r="F56" s="63">
        <f>IFERROR(AVERAGEIF(Dati_dienas!$H:$H,$A56,Dati_dienas!$BG:$BG),NA())</f>
        <v>2019</v>
      </c>
      <c r="G56" s="63">
        <f>IF(Table1[[#This Row],[W]]&gt;$C$1,NA(),IFERROR(AVERAGEIF(Dati_dienas!$H:$H,$A56,Dati_dienas!$BH:$BH),NA()))</f>
        <v>2018</v>
      </c>
      <c r="H56" s="63">
        <f>IFERROR(AVERAGEIF(Dati_dienas!$H:$H,$A56,Dati_dienas!$BN:$BN),NA())</f>
        <v>85.849443294150404</v>
      </c>
      <c r="I56" s="63">
        <f>IF(Table1[[#This Row],[W]]&gt;$C$1,NA(),IFERROR(AVERAGEIF(Dati_dienas!$H:$H,$A56,Dati_dienas!$BO:$BO),NA()))</f>
        <v>84.7</v>
      </c>
    </row>
    <row r="57" spans="1:9" x14ac:dyDescent="0.2">
      <c r="A57">
        <v>70</v>
      </c>
      <c r="B57" s="53">
        <f>IFERROR(AVERAGEIF(Dati_dienas!$H:$H,$A57,Dati_dienas!$AR:$AR),NA())</f>
        <v>64.128571428571419</v>
      </c>
      <c r="C57" s="53">
        <f>IF(Table1[[#This Row],[W]]&gt;$C$1,NA(),IFERROR(AVERAGEIF(Dati_dienas!$H:$H,$A57,Dati_dienas!$AS:$AS),NA()))</f>
        <v>67.399999999999991</v>
      </c>
      <c r="D57" s="53">
        <f>IFERROR(AVERAGEIF(Dati_dienas!$H:$H,$A57,Dati_dienas!$BL:$BL),NA())</f>
        <v>116.38436978899021</v>
      </c>
      <c r="E57" s="53">
        <f>IF(Table1[[#This Row],[W]]&gt;$C$1,NA(),IFERROR(AVERAGEIF(Dati_dienas!$H:$H,$A57,Dati_dienas!$BM:$BM),NA()))</f>
        <v>130</v>
      </c>
      <c r="F57" s="63" t="e">
        <f>IFERROR(AVERAGEIF(Dati_dienas!$H:$H,$A57,Dati_dienas!$BG:$BG),NA())</f>
        <v>#N/A</v>
      </c>
      <c r="G57" s="63">
        <f>IF(Table1[[#This Row],[W]]&gt;$C$1,NA(),IFERROR(AVERAGEIF(Dati_dienas!$H:$H,$A57,Dati_dienas!$BH:$BH),NA()))</f>
        <v>2020</v>
      </c>
      <c r="H57" s="63">
        <f>IFERROR(AVERAGEIF(Dati_dienas!$H:$H,$A57,Dati_dienas!$BN:$BN),NA())</f>
        <v>84.589954489723439</v>
      </c>
      <c r="I57" s="63">
        <f>IF(Table1[[#This Row],[W]]&gt;$C$1,NA(),IFERROR(AVERAGEIF(Dati_dienas!$H:$H,$A57,Dati_dienas!$BO:$BO),NA()))</f>
        <v>84.2</v>
      </c>
    </row>
    <row r="58" spans="1:9" x14ac:dyDescent="0.2">
      <c r="A58">
        <v>71</v>
      </c>
      <c r="B58" s="53">
        <f>IFERROR(AVERAGEIF(Dati_dienas!$H:$H,$A58,Dati_dienas!$AR:$AR),NA())</f>
        <v>64.428571428571416</v>
      </c>
      <c r="C58" s="53">
        <f>IF(Table1[[#This Row],[W]]&gt;$C$1,NA(),IFERROR(AVERAGEIF(Dati_dienas!$H:$H,$A58,Dati_dienas!$AS:$AS),NA()))</f>
        <v>67.5</v>
      </c>
      <c r="D58" s="53">
        <f>IFERROR(AVERAGEIF(Dati_dienas!$H:$H,$A58,Dati_dienas!$BL:$BL),NA())</f>
        <v>117.03699278382113</v>
      </c>
      <c r="E58" s="53">
        <f>IF(Table1[[#This Row],[W]]&gt;$C$1,NA(),IFERROR(AVERAGEIF(Dati_dienas!$H:$H,$A58,Dati_dienas!$BM:$BM),NA()))</f>
        <v>130</v>
      </c>
      <c r="F58" s="63" t="e">
        <f>IFERROR(AVERAGEIF(Dati_dienas!$H:$H,$A58,Dati_dienas!$BG:$BG),NA())</f>
        <v>#N/A</v>
      </c>
      <c r="G58" s="63">
        <f>IF(Table1[[#This Row],[W]]&gt;$C$1,NA(),IFERROR(AVERAGEIF(Dati_dienas!$H:$H,$A58,Dati_dienas!$BH:$BH),NA()))</f>
        <v>2023</v>
      </c>
      <c r="H58" s="63">
        <f>IFERROR(AVERAGEIF(Dati_dienas!$H:$H,$A58,Dati_dienas!$BN:$BN),NA())</f>
        <v>84.367913316743241</v>
      </c>
      <c r="I58" s="63">
        <f>IF(Table1[[#This Row],[W]]&gt;$C$1,NA(),IFERROR(AVERAGEIF(Dati_dienas!$H:$H,$A58,Dati_dienas!$BO:$BO),NA()))</f>
        <v>83.7</v>
      </c>
    </row>
    <row r="59" spans="1:9" x14ac:dyDescent="0.2">
      <c r="A59">
        <v>72</v>
      </c>
      <c r="B59" s="53">
        <f>IFERROR(AVERAGEIF(Dati_dienas!$H:$H,$A59,Dati_dienas!$AR:$AR),NA())</f>
        <v>64.3</v>
      </c>
      <c r="C59" s="53">
        <f>IF(Table1[[#This Row],[W]]&gt;$C$1,NA(),IFERROR(AVERAGEIF(Dati_dienas!$H:$H,$A59,Dati_dienas!$AS:$AS),NA()))</f>
        <v>67.600000000000009</v>
      </c>
      <c r="D59" s="53">
        <f>IFERROR(AVERAGEIF(Dati_dienas!$H:$H,$A59,Dati_dienas!$BL:$BL),NA())</f>
        <v>120.62402233050055</v>
      </c>
      <c r="E59" s="53">
        <f>IF(Table1[[#This Row],[W]]&gt;$C$1,NA(),IFERROR(AVERAGEIF(Dati_dienas!$H:$H,$A59,Dati_dienas!$BM:$BM),NA()))</f>
        <v>130</v>
      </c>
      <c r="F59" s="63" t="e">
        <f>IFERROR(AVERAGEIF(Dati_dienas!$H:$H,$A59,Dati_dienas!$BG:$BG),NA())</f>
        <v>#N/A</v>
      </c>
      <c r="G59" s="63">
        <f>IF(Table1[[#This Row],[W]]&gt;$C$1,NA(),IFERROR(AVERAGEIF(Dati_dienas!$H:$H,$A59,Dati_dienas!$BH:$BH),NA()))</f>
        <v>2025</v>
      </c>
      <c r="H59" s="63">
        <f>IFERROR(AVERAGEIF(Dati_dienas!$H:$H,$A59,Dati_dienas!$BN:$BN),NA())</f>
        <v>84.248043017607714</v>
      </c>
      <c r="I59" s="63">
        <f>IF(Table1[[#This Row],[W]]&gt;$C$1,NA(),IFERROR(AVERAGEIF(Dati_dienas!$H:$H,$A59,Dati_dienas!$BO:$BO),NA()))</f>
        <v>83.2</v>
      </c>
    </row>
    <row r="60" spans="1:9" x14ac:dyDescent="0.2">
      <c r="A60">
        <v>73</v>
      </c>
      <c r="B60" s="53">
        <f>IFERROR(AVERAGEIF(Dati_dienas!$H:$H,$A60,Dati_dienas!$AR:$AR),NA())</f>
        <v>64.714285714285708</v>
      </c>
      <c r="C60" s="53">
        <f>IF(Table1[[#This Row],[W]]&gt;$C$1,NA(),IFERROR(AVERAGEIF(Dati_dienas!$H:$H,$A60,Dati_dienas!$AS:$AS),NA()))</f>
        <v>67.7</v>
      </c>
      <c r="D60" s="53">
        <f>IFERROR(AVERAGEIF(Dati_dienas!$H:$H,$A60,Dati_dienas!$BL:$BL),NA())</f>
        <v>119.91987858445979</v>
      </c>
      <c r="E60" s="53">
        <f>IF(Table1[[#This Row],[W]]&gt;$C$1,NA(),IFERROR(AVERAGEIF(Dati_dienas!$H:$H,$A60,Dati_dienas!$BM:$BM),NA()))</f>
        <v>130</v>
      </c>
      <c r="F60" s="63" t="e">
        <f>IFERROR(AVERAGEIF(Dati_dienas!$H:$H,$A60,Dati_dienas!$BG:$BG),NA())</f>
        <v>#N/A</v>
      </c>
      <c r="G60" s="63">
        <f>IF(Table1[[#This Row],[W]]&gt;$C$1,NA(),IFERROR(AVERAGEIF(Dati_dienas!$H:$H,$A60,Dati_dienas!$BH:$BH),NA()))</f>
        <v>2028</v>
      </c>
      <c r="H60" s="63">
        <f>IFERROR(AVERAGEIF(Dati_dienas!$H:$H,$A60,Dati_dienas!$BN:$BN),NA())</f>
        <v>83.123505176467845</v>
      </c>
      <c r="I60" s="63">
        <f>IF(Table1[[#This Row],[W]]&gt;$C$1,NA(),IFERROR(AVERAGEIF(Dati_dienas!$H:$H,$A60,Dati_dienas!$BO:$BO),NA()))</f>
        <v>82.699999999999974</v>
      </c>
    </row>
    <row r="61" spans="1:9" x14ac:dyDescent="0.2">
      <c r="A61">
        <v>74</v>
      </c>
      <c r="B61" s="53">
        <f>IFERROR(AVERAGEIF(Dati_dienas!$H:$H,$A61,Dati_dienas!$AR:$AR),NA())</f>
        <v>64.271428571428572</v>
      </c>
      <c r="C61" s="53">
        <f>IF(Table1[[#This Row],[W]]&gt;$C$1,NA(),IFERROR(AVERAGEIF(Dati_dienas!$H:$H,$A61,Dati_dienas!$AS:$AS),NA()))</f>
        <v>67.8</v>
      </c>
      <c r="D61" s="53">
        <f>IFERROR(AVERAGEIF(Dati_dienas!$H:$H,$A61,Dati_dienas!$BL:$BL),NA())</f>
        <v>119.67190645362076</v>
      </c>
      <c r="E61" s="53">
        <f>IF(Table1[[#This Row],[W]]&gt;$C$1,NA(),IFERROR(AVERAGEIF(Dati_dienas!$H:$H,$A61,Dati_dienas!$BM:$BM),NA()))</f>
        <v>130</v>
      </c>
      <c r="F61" s="63" t="e">
        <f>IFERROR(AVERAGEIF(Dati_dienas!$H:$H,$A61,Dati_dienas!$BG:$BG),NA())</f>
        <v>#N/A</v>
      </c>
      <c r="G61" s="63">
        <f>IF(Table1[[#This Row],[W]]&gt;$C$1,NA(),IFERROR(AVERAGEIF(Dati_dienas!$H:$H,$A61,Dati_dienas!$BH:$BH),NA()))</f>
        <v>2031</v>
      </c>
      <c r="H61" s="63">
        <f>IFERROR(AVERAGEIF(Dati_dienas!$H:$H,$A61,Dati_dienas!$BN:$BN),NA())</f>
        <v>82.562869981087943</v>
      </c>
      <c r="I61" s="63">
        <f>IF(Table1[[#This Row],[W]]&gt;$C$1,NA(),IFERROR(AVERAGEIF(Dati_dienas!$H:$H,$A61,Dati_dienas!$BO:$BO),NA()))</f>
        <v>82.100000000000009</v>
      </c>
    </row>
    <row r="62" spans="1:9" x14ac:dyDescent="0.2">
      <c r="A62">
        <v>75</v>
      </c>
      <c r="B62" s="53">
        <f>IFERROR(AVERAGEIF(Dati_dienas!$H:$H,$A62,Dati_dienas!$AR:$AR),NA())</f>
        <v>65</v>
      </c>
      <c r="C62" s="53">
        <f>IF(Table1[[#This Row],[W]]&gt;$C$1,NA(),IFERROR(AVERAGEIF(Dati_dienas!$H:$H,$A62,Dati_dienas!$AS:$AS),NA()))</f>
        <v>67.8</v>
      </c>
      <c r="D62" s="53">
        <f>IFERROR(AVERAGEIF(Dati_dienas!$H:$H,$A62,Dati_dienas!$BL:$BL),NA())</f>
        <v>120.44552232213185</v>
      </c>
      <c r="E62" s="53">
        <f>IF(Table1[[#This Row],[W]]&gt;$C$1,NA(),IFERROR(AVERAGEIF(Dati_dienas!$H:$H,$A62,Dati_dienas!$BM:$BM),NA()))</f>
        <v>130</v>
      </c>
      <c r="F62" s="63" t="e">
        <f>IFERROR(AVERAGEIF(Dati_dienas!$H:$H,$A62,Dati_dienas!$BG:$BG),NA())</f>
        <v>#N/A</v>
      </c>
      <c r="G62" s="63">
        <f>IF(Table1[[#This Row],[W]]&gt;$C$1,NA(),IFERROR(AVERAGEIF(Dati_dienas!$H:$H,$A62,Dati_dienas!$BH:$BH),NA()))</f>
        <v>2033</v>
      </c>
      <c r="H62" s="63">
        <f>IFERROR(AVERAGEIF(Dati_dienas!$H:$H,$A62,Dati_dienas!$BN:$BN),NA())</f>
        <v>81.183109293779225</v>
      </c>
      <c r="I62" s="63">
        <f>IF(Table1[[#This Row],[W]]&gt;$C$1,NA(),IFERROR(AVERAGEIF(Dati_dienas!$H:$H,$A62,Dati_dienas!$BO:$BO),NA()))</f>
        <v>81.5</v>
      </c>
    </row>
    <row r="63" spans="1:9" x14ac:dyDescent="0.2">
      <c r="A63">
        <v>76</v>
      </c>
      <c r="B63" s="53">
        <f>IFERROR(AVERAGEIF(Dati_dienas!$H:$H,$A63,Dati_dienas!$AR:$AR),NA())</f>
        <v>65.528571428571425</v>
      </c>
      <c r="C63" s="53">
        <f>IF(Table1[[#This Row],[W]]&gt;$C$1,NA(),IFERROR(AVERAGEIF(Dati_dienas!$H:$H,$A63,Dati_dienas!$AS:$AS),NA()))</f>
        <v>67.899999999999991</v>
      </c>
      <c r="D63" s="53">
        <f>IFERROR(AVERAGEIF(Dati_dienas!$H:$H,$A63,Dati_dienas!$BL:$BL),NA())</f>
        <v>120.06750912646915</v>
      </c>
      <c r="E63" s="53">
        <f>IF(Table1[[#This Row],[W]]&gt;$C$1,NA(),IFERROR(AVERAGEIF(Dati_dienas!$H:$H,$A63,Dati_dienas!$BM:$BM),NA()))</f>
        <v>130</v>
      </c>
      <c r="F63" s="63" t="e">
        <f>IFERROR(AVERAGEIF(Dati_dienas!$H:$H,$A63,Dati_dienas!$BG:$BG),NA())</f>
        <v>#N/A</v>
      </c>
      <c r="G63" s="63">
        <f>IF(Table1[[#This Row],[W]]&gt;$C$1,NA(),IFERROR(AVERAGEIF(Dati_dienas!$H:$H,$A63,Dati_dienas!$BH:$BH),NA()))</f>
        <v>2035</v>
      </c>
      <c r="H63" s="63">
        <f>IFERROR(AVERAGEIF(Dati_dienas!$H:$H,$A63,Dati_dienas!$BN:$BN),NA())</f>
        <v>80.854097346575145</v>
      </c>
      <c r="I63" s="63">
        <f>IF(Table1[[#This Row],[W]]&gt;$C$1,NA(),IFERROR(AVERAGEIF(Dati_dienas!$H:$H,$A63,Dati_dienas!$BO:$BO),NA()))</f>
        <v>80.899999999999991</v>
      </c>
    </row>
    <row r="64" spans="1:9" x14ac:dyDescent="0.2">
      <c r="A64">
        <v>77</v>
      </c>
      <c r="B64" s="53">
        <f>IFERROR(AVERAGEIF(Dati_dienas!$H:$H,$A64,Dati_dienas!$AR:$AR),NA())</f>
        <v>65.342857142857156</v>
      </c>
      <c r="C64" s="53">
        <f>IF(Table1[[#This Row],[W]]&gt;$C$1,NA(),IFERROR(AVERAGEIF(Dati_dienas!$H:$H,$A64,Dati_dienas!$AS:$AS),NA()))</f>
        <v>67.899999999999991</v>
      </c>
      <c r="D64" s="53">
        <f>IFERROR(AVERAGEIF(Dati_dienas!$H:$H,$A64,Dati_dienas!$BL:$BL),NA())</f>
        <v>121.27809654476748</v>
      </c>
      <c r="E64" s="53">
        <f>IF(Table1[[#This Row],[W]]&gt;$C$1,NA(),IFERROR(AVERAGEIF(Dati_dienas!$H:$H,$A64,Dati_dienas!$BM:$BM),NA()))</f>
        <v>130</v>
      </c>
      <c r="F64" s="63" t="e">
        <f>IFERROR(AVERAGEIF(Dati_dienas!$H:$H,$A64,Dati_dienas!$BG:$BG),NA())</f>
        <v>#N/A</v>
      </c>
      <c r="G64" s="63">
        <f>IF(Table1[[#This Row],[W]]&gt;$C$1,NA(),IFERROR(AVERAGEIF(Dati_dienas!$H:$H,$A64,Dati_dienas!$BH:$BH),NA()))</f>
        <v>2038</v>
      </c>
      <c r="H64" s="63">
        <f>IFERROR(AVERAGEIF(Dati_dienas!$H:$H,$A64,Dati_dienas!$BN:$BN),NA())</f>
        <v>80.757908585078098</v>
      </c>
      <c r="I64" s="63">
        <f>IF(Table1[[#This Row],[W]]&gt;$C$1,NA(),IFERROR(AVERAGEIF(Dati_dienas!$H:$H,$A64,Dati_dienas!$BO:$BO),NA()))</f>
        <v>80.2</v>
      </c>
    </row>
    <row r="65" spans="1:9" x14ac:dyDescent="0.2">
      <c r="A65">
        <v>78</v>
      </c>
      <c r="B65" s="53">
        <f>IFERROR(AVERAGEIF(Dati_dienas!$H:$H,$A65,Dati_dienas!$AR:$AR),NA())</f>
        <v>65.242857142857147</v>
      </c>
      <c r="C65" s="53">
        <f>IF(Table1[[#This Row],[W]]&gt;$C$1,NA(),IFERROR(AVERAGEIF(Dati_dienas!$H:$H,$A65,Dati_dienas!$AS:$AS),NA()))</f>
        <v>68</v>
      </c>
      <c r="D65" s="53">
        <f>IFERROR(AVERAGEIF(Dati_dienas!$H:$H,$A65,Dati_dienas!$BL:$BL),NA())</f>
        <v>127.0976806283701</v>
      </c>
      <c r="E65" s="53">
        <f>IF(Table1[[#This Row],[W]]&gt;$C$1,NA(),IFERROR(AVERAGEIF(Dati_dienas!$H:$H,$A65,Dati_dienas!$BM:$BM),NA()))</f>
        <v>130</v>
      </c>
      <c r="F65" s="63" t="e">
        <f>IFERROR(AVERAGEIF(Dati_dienas!$H:$H,$A65,Dati_dienas!$BG:$BG),NA())</f>
        <v>#N/A</v>
      </c>
      <c r="G65" s="63">
        <f>IF(Table1[[#This Row],[W]]&gt;$C$1,NA(),IFERROR(AVERAGEIF(Dati_dienas!$H:$H,$A65,Dati_dienas!$BH:$BH),NA()))</f>
        <v>2040</v>
      </c>
      <c r="H65" s="63">
        <f>IFERROR(AVERAGEIF(Dati_dienas!$H:$H,$A65,Dati_dienas!$BN:$BN),NA())</f>
        <v>79.941190163773655</v>
      </c>
      <c r="I65" s="63">
        <f>IF(Table1[[#This Row],[W]]&gt;$C$1,NA(),IFERROR(AVERAGEIF(Dati_dienas!$H:$H,$A65,Dati_dienas!$BO:$BO),NA()))</f>
        <v>79.399999999999991</v>
      </c>
    </row>
    <row r="66" spans="1:9" x14ac:dyDescent="0.2">
      <c r="A66">
        <v>79</v>
      </c>
      <c r="B66" s="53">
        <f>IFERROR(AVERAGEIF(Dati_dienas!$H:$H,$A66,Dati_dienas!$AR:$AR),NA())</f>
        <v>65.45714285714287</v>
      </c>
      <c r="C66" s="53">
        <f>IF(Table1[[#This Row],[W]]&gt;$C$1,NA(),IFERROR(AVERAGEIF(Dati_dienas!$H:$H,$A66,Dati_dienas!$AS:$AS),NA()))</f>
        <v>68</v>
      </c>
      <c r="D66" s="53">
        <f>IFERROR(AVERAGEIF(Dati_dienas!$H:$H,$A66,Dati_dienas!$BL:$BL),NA())</f>
        <v>121.91676695361194</v>
      </c>
      <c r="E66" s="53">
        <f>IF(Table1[[#This Row],[W]]&gt;$C$1,NA(),IFERROR(AVERAGEIF(Dati_dienas!$H:$H,$A66,Dati_dienas!$BM:$BM),NA()))</f>
        <v>130</v>
      </c>
      <c r="F66" s="63" t="e">
        <f>IFERROR(AVERAGEIF(Dati_dienas!$H:$H,$A66,Dati_dienas!$BG:$BG),NA())</f>
        <v>#N/A</v>
      </c>
      <c r="G66" s="63">
        <f>IF(Table1[[#This Row],[W]]&gt;$C$1,NA(),IFERROR(AVERAGEIF(Dati_dienas!$H:$H,$A66,Dati_dienas!$BH:$BH),NA()))</f>
        <v>2043</v>
      </c>
      <c r="H66" s="63">
        <f>IFERROR(AVERAGEIF(Dati_dienas!$H:$H,$A66,Dati_dienas!$BN:$BN),NA())</f>
        <v>78.805122856435432</v>
      </c>
      <c r="I66" s="63">
        <f>IF(Table1[[#This Row],[W]]&gt;$C$1,NA(),IFERROR(AVERAGEIF(Dati_dienas!$H:$H,$A66,Dati_dienas!$BO:$BO),NA()))</f>
        <v>78.600000000000009</v>
      </c>
    </row>
    <row r="67" spans="1:9" x14ac:dyDescent="0.2">
      <c r="A67">
        <v>80</v>
      </c>
      <c r="B67" s="53">
        <f>IFERROR(AVERAGEIF(Dati_dienas!$H:$H,$A67,Dati_dienas!$AR:$AR),NA())</f>
        <v>65.428571428571431</v>
      </c>
      <c r="C67" s="53">
        <f>IF(Table1[[#This Row],[W]]&gt;$C$1,NA(),IFERROR(AVERAGEIF(Dati_dienas!$H:$H,$A67,Dati_dienas!$AS:$AS),NA()))</f>
        <v>68.100000000000009</v>
      </c>
      <c r="D67" s="53">
        <f>IFERROR(AVERAGEIF(Dati_dienas!$H:$H,$A67,Dati_dienas!$BL:$BL),NA())</f>
        <v>119.69883613487998</v>
      </c>
      <c r="E67" s="53">
        <f>IF(Table1[[#This Row],[W]]&gt;$C$1,NA(),IFERROR(AVERAGEIF(Dati_dienas!$H:$H,$A67,Dati_dienas!$BM:$BM),NA()))</f>
        <v>130</v>
      </c>
      <c r="F67" s="63" t="e">
        <f>IFERROR(AVERAGEIF(Dati_dienas!$H:$H,$A67,Dati_dienas!$BG:$BG),NA())</f>
        <v>#N/A</v>
      </c>
      <c r="G67" s="63">
        <f>IF(Table1[[#This Row],[W]]&gt;$C$1,NA(),IFERROR(AVERAGEIF(Dati_dienas!$H:$H,$A67,Dati_dienas!$BH:$BH),NA()))</f>
        <v>2045</v>
      </c>
      <c r="H67" s="63">
        <f>IFERROR(AVERAGEIF(Dati_dienas!$H:$H,$A67,Dati_dienas!$BN:$BN),NA())</f>
        <v>75.099348152273947</v>
      </c>
      <c r="I67" s="63">
        <f>IF(Table1[[#This Row],[W]]&gt;$C$1,NA(),IFERROR(AVERAGEIF(Dati_dienas!$H:$H,$A67,Dati_dienas!$BO:$BO),NA()))</f>
        <v>77.8</v>
      </c>
    </row>
    <row r="68" spans="1:9" x14ac:dyDescent="0.2">
      <c r="A68">
        <v>81</v>
      </c>
      <c r="B68" s="53">
        <f>IFERROR(AVERAGEIF(Dati_dienas!$H:$H,$A68,Dati_dienas!$AR:$AR),NA())</f>
        <v>65.7</v>
      </c>
      <c r="C68" s="53" t="e">
        <f>IF(Table1[[#This Row],[W]]&gt;$C$1,NA(),IFERROR(AVERAGEIF(Dati_dienas!$H:$H,$A68,Dati_dienas!$AS:$AS),NA()))</f>
        <v>#N/A</v>
      </c>
      <c r="D68" s="53">
        <f>IFERROR(AVERAGEIF(Dati_dienas!$H:$H,$A68,Dati_dienas!$BL:$BL),NA())</f>
        <v>112.64632508155823</v>
      </c>
      <c r="E68" s="53" t="e">
        <f>IF(Table1[[#This Row],[W]]&gt;$C$1,NA(),IFERROR(AVERAGEIF(Dati_dienas!$H:$H,$A68,Dati_dienas!$BM:$BM),NA()))</f>
        <v>#N/A</v>
      </c>
      <c r="F68" s="63" t="e">
        <f>IFERROR(AVERAGEIF(Dati_dienas!$H:$H,$A68,Dati_dienas!$BG:$BG),NA())</f>
        <v>#N/A</v>
      </c>
      <c r="G68" s="63" t="e">
        <f>IF(Table1[[#This Row],[W]]&gt;$C$1,NA(),IFERROR(AVERAGEIF(Dati_dienas!$H:$H,$A68,Dati_dienas!$BH:$BH),NA()))</f>
        <v>#N/A</v>
      </c>
      <c r="H68" s="63">
        <f>IFERROR(AVERAGEIF(Dati_dienas!$H:$H,$A68,Dati_dienas!$BN:$BN),NA())</f>
        <v>61.289579735175593</v>
      </c>
      <c r="I68" s="63" t="e">
        <f>IF(Table1[[#This Row],[W]]&gt;$C$1,NA(),IFERROR(AVERAGEIF(Dati_dienas!$H:$H,$A68,Dati_dienas!$BO:$BO),NA()))</f>
        <v>#N/A</v>
      </c>
    </row>
    <row r="69" spans="1:9" x14ac:dyDescent="0.2">
      <c r="A69">
        <v>82</v>
      </c>
      <c r="B69" s="53" t="e">
        <f>IFERROR(AVERAGEIF(Dati_dienas!$H:$H,$A69,Dati_dienas!$AR:$AR),NA())</f>
        <v>#N/A</v>
      </c>
      <c r="C69" s="53" t="e">
        <f>IF(Table1[[#This Row],[W]]&gt;$C$1,NA(),IFERROR(AVERAGEIF(Dati_dienas!$H:$H,$A69,Dati_dienas!$AS:$AS),NA()))</f>
        <v>#N/A</v>
      </c>
      <c r="D69" s="53" t="e">
        <f>IFERROR(AVERAGEIF(Dati_dienas!$H:$H,$A69,Dati_dienas!$BL:$BL),NA())</f>
        <v>#N/A</v>
      </c>
      <c r="E69" s="53" t="e">
        <f>IF(Table1[[#This Row],[W]]&gt;$C$1,NA(),IFERROR(AVERAGEIF(Dati_dienas!$H:$H,$A69,Dati_dienas!$BM:$BM),NA()))</f>
        <v>#N/A</v>
      </c>
      <c r="F69" s="63" t="e">
        <f>IFERROR(AVERAGEIF(Dati_dienas!$H:$H,$A69,Dati_dienas!$BG:$BG),NA())</f>
        <v>#N/A</v>
      </c>
      <c r="G69" s="63" t="e">
        <f>IF(Table1[[#This Row],[W]]&gt;$C$1,NA(),IFERROR(AVERAGEIF(Dati_dienas!$H:$H,$A69,Dati_dienas!$BH:$BH),NA()))</f>
        <v>#N/A</v>
      </c>
      <c r="H69" s="63" t="e">
        <f>IFERROR(AVERAGEIF(Dati_dienas!$H:$H,$A69,Dati_dienas!$BN:$BN),NA())</f>
        <v>#N/A</v>
      </c>
      <c r="I69" s="63" t="e">
        <f>IF(Table1[[#This Row],[W]]&gt;$C$1,NA(),IFERROR(AVERAGEIF(Dati_dienas!$H:$H,$A69,Dati_dienas!$BO:$BO),NA()))</f>
        <v>#N/A</v>
      </c>
    </row>
    <row r="70" spans="1:9" x14ac:dyDescent="0.2">
      <c r="A70">
        <v>83</v>
      </c>
      <c r="B70" s="53" t="e">
        <f>IFERROR(AVERAGEIF(Dati_dienas!$H:$H,$A70,Dati_dienas!$AR:$AR),NA())</f>
        <v>#N/A</v>
      </c>
      <c r="C70" s="53" t="e">
        <f>IF(Table1[[#This Row],[W]]&gt;$C$1,NA(),IFERROR(AVERAGEIF(Dati_dienas!$H:$H,$A70,Dati_dienas!$AS:$AS),NA()))</f>
        <v>#N/A</v>
      </c>
      <c r="D70" s="53" t="e">
        <f>IFERROR(AVERAGEIF(Dati_dienas!$H:$H,$A70,Dati_dienas!$BL:$BL),NA())</f>
        <v>#N/A</v>
      </c>
      <c r="E70" s="53" t="e">
        <f>IF(Table1[[#This Row],[W]]&gt;$C$1,NA(),IFERROR(AVERAGEIF(Dati_dienas!$H:$H,$A70,Dati_dienas!$BM:$BM),NA()))</f>
        <v>#N/A</v>
      </c>
      <c r="F70" s="63" t="e">
        <f>IFERROR(AVERAGEIF(Dati_dienas!$H:$H,$A70,Dati_dienas!$BG:$BG),NA())</f>
        <v>#N/A</v>
      </c>
      <c r="G70" s="63" t="e">
        <f>IF(Table1[[#This Row],[W]]&gt;$C$1,NA(),IFERROR(AVERAGEIF(Dati_dienas!$H:$H,$A70,Dati_dienas!$BH:$BH),NA()))</f>
        <v>#N/A</v>
      </c>
      <c r="H70" s="63" t="e">
        <f>IFERROR(AVERAGEIF(Dati_dienas!$H:$H,$A70,Dati_dienas!$BN:$BN),NA())</f>
        <v>#N/A</v>
      </c>
      <c r="I70" s="63" t="e">
        <f>IF(Table1[[#This Row],[W]]&gt;$C$1,NA(),IFERROR(AVERAGEIF(Dati_dienas!$H:$H,$A70,Dati_dienas!$BO:$BO),NA()))</f>
        <v>#N/A</v>
      </c>
    </row>
    <row r="71" spans="1:9" x14ac:dyDescent="0.2">
      <c r="A71">
        <v>84</v>
      </c>
      <c r="B71" s="53" t="e">
        <f>IFERROR(AVERAGEIF(Dati_dienas!$H:$H,$A71,Dati_dienas!$AR:$AR),NA())</f>
        <v>#N/A</v>
      </c>
      <c r="C71" s="53" t="e">
        <f>IF(Table1[[#This Row],[W]]&gt;$C$1,NA(),IFERROR(AVERAGEIF(Dati_dienas!$H:$H,$A71,Dati_dienas!$AS:$AS),NA()))</f>
        <v>#N/A</v>
      </c>
      <c r="D71" s="53" t="e">
        <f>IFERROR(AVERAGEIF(Dati_dienas!$H:$H,$A71,Dati_dienas!$BL:$BL),NA())</f>
        <v>#N/A</v>
      </c>
      <c r="E71" s="53" t="e">
        <f>IF(Table1[[#This Row],[W]]&gt;$C$1,NA(),IFERROR(AVERAGEIF(Dati_dienas!$H:$H,$A71,Dati_dienas!$BM:$BM),NA()))</f>
        <v>#N/A</v>
      </c>
      <c r="F71" s="63" t="e">
        <f>IFERROR(AVERAGEIF(Dati_dienas!$H:$H,$A71,Dati_dienas!$BG:$BG),NA())</f>
        <v>#N/A</v>
      </c>
      <c r="G71" s="63" t="e">
        <f>IF(Table1[[#This Row],[W]]&gt;$C$1,NA(),IFERROR(AVERAGEIF(Dati_dienas!$H:$H,$A71,Dati_dienas!$BH:$BH),NA()))</f>
        <v>#N/A</v>
      </c>
      <c r="H71" s="63" t="e">
        <f>IFERROR(AVERAGEIF(Dati_dienas!$H:$H,$A71,Dati_dienas!$BN:$BN),NA())</f>
        <v>#N/A</v>
      </c>
      <c r="I71" s="63" t="e">
        <f>IF(Table1[[#This Row],[W]]&gt;$C$1,NA(),IFERROR(AVERAGEIF(Dati_dienas!$H:$H,$A71,Dati_dienas!$BO:$BO),NA()))</f>
        <v>#N/A</v>
      </c>
    </row>
    <row r="72" spans="1:9" x14ac:dyDescent="0.2">
      <c r="A72">
        <v>85</v>
      </c>
      <c r="B72" s="53" t="e">
        <f>IFERROR(AVERAGEIF(Dati_dienas!$H:$H,$A72,Dati_dienas!$AR:$AR),NA())</f>
        <v>#N/A</v>
      </c>
      <c r="C72" s="53" t="e">
        <f>IF(Table1[[#This Row],[W]]&gt;$C$1,NA(),IFERROR(AVERAGEIF(Dati_dienas!$H:$H,$A72,Dati_dienas!$AS:$AS),NA()))</f>
        <v>#N/A</v>
      </c>
      <c r="D72" s="53" t="e">
        <f>IFERROR(AVERAGEIF(Dati_dienas!$H:$H,$A72,Dati_dienas!$BL:$BL),NA())</f>
        <v>#N/A</v>
      </c>
      <c r="E72" s="53" t="e">
        <f>IF(Table1[[#This Row],[W]]&gt;$C$1,NA(),IFERROR(AVERAGEIF(Dati_dienas!$H:$H,$A72,Dati_dienas!$BM:$BM),NA()))</f>
        <v>#N/A</v>
      </c>
      <c r="F72" s="63" t="e">
        <f>IFERROR(AVERAGEIF(Dati_dienas!$H:$H,$A72,Dati_dienas!$BG:$BG),NA())</f>
        <v>#N/A</v>
      </c>
      <c r="G72" s="63" t="e">
        <f>IF(Table1[[#This Row],[W]]&gt;$C$1,NA(),IFERROR(AVERAGEIF(Dati_dienas!$H:$H,$A72,Dati_dienas!$BH:$BH),NA()))</f>
        <v>#N/A</v>
      </c>
      <c r="H72" s="63" t="e">
        <f>IFERROR(AVERAGEIF(Dati_dienas!$H:$H,$A72,Dati_dienas!$BN:$BN),NA())</f>
        <v>#N/A</v>
      </c>
      <c r="I72" s="63" t="e">
        <f>IF(Table1[[#This Row],[W]]&gt;$C$1,NA(),IFERROR(AVERAGEIF(Dati_dienas!$H:$H,$A72,Dati_dienas!$BO:$BO),NA()))</f>
        <v>#N/A</v>
      </c>
    </row>
    <row r="73" spans="1:9" x14ac:dyDescent="0.2">
      <c r="A73">
        <v>86</v>
      </c>
      <c r="B73" s="53" t="e">
        <f>IFERROR(AVERAGEIF(Dati_dienas!$H:$H,$A73,Dati_dienas!$AR:$AR),NA())</f>
        <v>#N/A</v>
      </c>
      <c r="C73" s="53" t="e">
        <f>IF(Table1[[#This Row],[W]]&gt;$C$1,NA(),IFERROR(AVERAGEIF(Dati_dienas!$H:$H,$A73,Dati_dienas!$AS:$AS),NA()))</f>
        <v>#N/A</v>
      </c>
      <c r="D73" s="53" t="e">
        <f>IFERROR(AVERAGEIF(Dati_dienas!$H:$H,$A73,Dati_dienas!$BL:$BL),NA())</f>
        <v>#N/A</v>
      </c>
      <c r="E73" s="53" t="e">
        <f>IF(Table1[[#This Row],[W]]&gt;$C$1,NA(),IFERROR(AVERAGEIF(Dati_dienas!$H:$H,$A73,Dati_dienas!$BM:$BM),NA()))</f>
        <v>#N/A</v>
      </c>
      <c r="F73" s="63" t="e">
        <f>IFERROR(AVERAGEIF(Dati_dienas!$H:$H,$A73,Dati_dienas!$BG:$BG),NA())</f>
        <v>#N/A</v>
      </c>
      <c r="G73" s="63" t="e">
        <f>IF(Table1[[#This Row],[W]]&gt;$C$1,NA(),IFERROR(AVERAGEIF(Dati_dienas!$H:$H,$A73,Dati_dienas!$BH:$BH),NA()))</f>
        <v>#N/A</v>
      </c>
      <c r="H73" s="63" t="e">
        <f>IFERROR(AVERAGEIF(Dati_dienas!$H:$H,$A73,Dati_dienas!$BN:$BN),NA())</f>
        <v>#N/A</v>
      </c>
      <c r="I73" s="63" t="e">
        <f>IF(Table1[[#This Row],[W]]&gt;$C$1,NA(),IFERROR(AVERAGEIF(Dati_dienas!$H:$H,$A73,Dati_dienas!$BO:$BO),NA()))</f>
        <v>#N/A</v>
      </c>
    </row>
    <row r="74" spans="1:9" x14ac:dyDescent="0.2">
      <c r="A74">
        <v>87</v>
      </c>
      <c r="B74" s="53" t="e">
        <f>IFERROR(AVERAGEIF(Dati_dienas!$H:$H,$A74,Dati_dienas!$AR:$AR),NA())</f>
        <v>#N/A</v>
      </c>
      <c r="C74" s="53" t="e">
        <f>IF(Table1[[#This Row],[W]]&gt;$C$1,NA(),IFERROR(AVERAGEIF(Dati_dienas!$H:$H,$A74,Dati_dienas!$AS:$AS),NA()))</f>
        <v>#N/A</v>
      </c>
      <c r="D74" s="53" t="e">
        <f>IFERROR(AVERAGEIF(Dati_dienas!$H:$H,$A74,Dati_dienas!$BL:$BL),NA())</f>
        <v>#N/A</v>
      </c>
      <c r="E74" s="53" t="e">
        <f>IF(Table1[[#This Row],[W]]&gt;$C$1,NA(),IFERROR(AVERAGEIF(Dati_dienas!$H:$H,$A74,Dati_dienas!$BM:$BM),NA()))</f>
        <v>#N/A</v>
      </c>
      <c r="F74" s="63" t="e">
        <f>IFERROR(AVERAGEIF(Dati_dienas!$H:$H,$A74,Dati_dienas!$BG:$BG),NA())</f>
        <v>#N/A</v>
      </c>
      <c r="G74" s="63" t="e">
        <f>IF(Table1[[#This Row],[W]]&gt;$C$1,NA(),IFERROR(AVERAGEIF(Dati_dienas!$H:$H,$A74,Dati_dienas!$BH:$BH),NA()))</f>
        <v>#N/A</v>
      </c>
      <c r="H74" s="63" t="e">
        <f>IFERROR(AVERAGEIF(Dati_dienas!$H:$H,$A74,Dati_dienas!$BN:$BN),NA())</f>
        <v>#N/A</v>
      </c>
      <c r="I74" s="63" t="e">
        <f>IF(Table1[[#This Row],[W]]&gt;$C$1,NA(),IFERROR(AVERAGEIF(Dati_dienas!$H:$H,$A74,Dati_dienas!$BO:$BO),NA()))</f>
        <v>#N/A</v>
      </c>
    </row>
    <row r="75" spans="1:9" x14ac:dyDescent="0.2">
      <c r="A75">
        <v>88</v>
      </c>
      <c r="B75" s="53" t="e">
        <f>IFERROR(AVERAGEIF(Dati_dienas!$H:$H,$A75,Dati_dienas!$AR:$AR),NA())</f>
        <v>#N/A</v>
      </c>
      <c r="C75" s="53" t="e">
        <f>IF(Table1[[#This Row],[W]]&gt;$C$1,NA(),IFERROR(AVERAGEIF(Dati_dienas!$H:$H,$A75,Dati_dienas!$AS:$AS),NA()))</f>
        <v>#N/A</v>
      </c>
      <c r="D75" s="53" t="e">
        <f>IFERROR(AVERAGEIF(Dati_dienas!$H:$H,$A75,Dati_dienas!$BL:$BL),NA())</f>
        <v>#N/A</v>
      </c>
      <c r="E75" s="53" t="e">
        <f>IF(Table1[[#This Row],[W]]&gt;$C$1,NA(),IFERROR(AVERAGEIF(Dati_dienas!$H:$H,$A75,Dati_dienas!$BM:$BM),NA()))</f>
        <v>#N/A</v>
      </c>
      <c r="F75" s="63" t="e">
        <f>IFERROR(AVERAGEIF(Dati_dienas!$H:$H,$A75,Dati_dienas!$BG:$BG),NA())</f>
        <v>#N/A</v>
      </c>
      <c r="G75" s="63" t="e">
        <f>IF(Table1[[#This Row],[W]]&gt;$C$1,NA(),IFERROR(AVERAGEIF(Dati_dienas!$H:$H,$A75,Dati_dienas!$BH:$BH),NA()))</f>
        <v>#N/A</v>
      </c>
      <c r="H75" s="63" t="e">
        <f>IFERROR(AVERAGEIF(Dati_dienas!$H:$H,$A75,Dati_dienas!$BN:$BN),NA())</f>
        <v>#N/A</v>
      </c>
      <c r="I75" s="63" t="e">
        <f>IF(Table1[[#This Row],[W]]&gt;$C$1,NA(),IFERROR(AVERAGEIF(Dati_dienas!$H:$H,$A75,Dati_dienas!$BO:$BO),NA()))</f>
        <v>#N/A</v>
      </c>
    </row>
    <row r="76" spans="1:9" x14ac:dyDescent="0.2">
      <c r="A76">
        <v>89</v>
      </c>
      <c r="B76" s="53" t="e">
        <f>IFERROR(AVERAGEIF(Dati_dienas!$H:$H,$A76,Dati_dienas!$AR:$AR),NA())</f>
        <v>#N/A</v>
      </c>
      <c r="C76" s="53" t="e">
        <f>IF(Table1[[#This Row],[W]]&gt;$C$1,NA(),IFERROR(AVERAGEIF(Dati_dienas!$H:$H,$A76,Dati_dienas!$AS:$AS),NA()))</f>
        <v>#N/A</v>
      </c>
      <c r="D76" s="53" t="e">
        <f>IFERROR(AVERAGEIF(Dati_dienas!$H:$H,$A76,Dati_dienas!$BL:$BL),NA())</f>
        <v>#N/A</v>
      </c>
      <c r="E76" s="53" t="e">
        <f>IF(Table1[[#This Row],[W]]&gt;$C$1,NA(),IFERROR(AVERAGEIF(Dati_dienas!$H:$H,$A76,Dati_dienas!$BM:$BM),NA()))</f>
        <v>#N/A</v>
      </c>
      <c r="F76" s="63" t="e">
        <f>IFERROR(AVERAGEIF(Dati_dienas!$H:$H,$A76,Dati_dienas!$BG:$BG),NA())</f>
        <v>#N/A</v>
      </c>
      <c r="G76" s="63" t="e">
        <f>IF(Table1[[#This Row],[W]]&gt;$C$1,NA(),IFERROR(AVERAGEIF(Dati_dienas!$H:$H,$A76,Dati_dienas!$BH:$BH),NA()))</f>
        <v>#N/A</v>
      </c>
      <c r="H76" s="63" t="e">
        <f>IFERROR(AVERAGEIF(Dati_dienas!$H:$H,$A76,Dati_dienas!$BN:$BN),NA())</f>
        <v>#N/A</v>
      </c>
      <c r="I76" s="63" t="e">
        <f>IF(Table1[[#This Row],[W]]&gt;$C$1,NA(),IFERROR(AVERAGEIF(Dati_dienas!$H:$H,$A76,Dati_dienas!$BO:$BO),NA()))</f>
        <v>#N/A</v>
      </c>
    </row>
    <row r="77" spans="1:9" x14ac:dyDescent="0.2">
      <c r="A77">
        <v>90</v>
      </c>
      <c r="B77" s="53" t="e">
        <f>IFERROR(AVERAGEIF(Dati_dienas!$H:$H,$A77,Dati_dienas!$AR:$AR),NA())</f>
        <v>#N/A</v>
      </c>
      <c r="C77" s="53" t="e">
        <f>IF(Table1[[#This Row],[W]]&gt;$C$1,NA(),IFERROR(AVERAGEIF(Dati_dienas!$H:$H,$A77,Dati_dienas!$AS:$AS),NA()))</f>
        <v>#N/A</v>
      </c>
      <c r="D77" s="53" t="e">
        <f>IFERROR(AVERAGEIF(Dati_dienas!$H:$H,$A77,Dati_dienas!$BL:$BL),NA())</f>
        <v>#N/A</v>
      </c>
      <c r="E77" s="53" t="e">
        <f>IF(Table1[[#This Row],[W]]&gt;$C$1,NA(),IFERROR(AVERAGEIF(Dati_dienas!$H:$H,$A77,Dati_dienas!$BM:$BM),NA()))</f>
        <v>#N/A</v>
      </c>
      <c r="F77" s="63" t="e">
        <f>IFERROR(AVERAGEIF(Dati_dienas!$H:$H,$A77,Dati_dienas!$BG:$BG),NA())</f>
        <v>#N/A</v>
      </c>
      <c r="G77" s="63" t="e">
        <f>IF(Table1[[#This Row],[W]]&gt;$C$1,NA(),IFERROR(AVERAGEIF(Dati_dienas!$H:$H,$A77,Dati_dienas!$BH:$BH),NA()))</f>
        <v>#N/A</v>
      </c>
      <c r="H77" s="63" t="e">
        <f>IFERROR(AVERAGEIF(Dati_dienas!$H:$H,$A77,Dati_dienas!$BN:$BN),NA())</f>
        <v>#N/A</v>
      </c>
      <c r="I77" s="63" t="e">
        <f>IF(Table1[[#This Row],[W]]&gt;$C$1,NA(),IFERROR(AVERAGEIF(Dati_dienas!$H:$H,$A77,Dati_dienas!$BO:$BO),NA()))</f>
        <v>#N/A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K27"/>
  <sheetViews>
    <sheetView workbookViewId="0">
      <selection activeCell="F61" sqref="F61"/>
    </sheetView>
  </sheetViews>
  <sheetFormatPr defaultColWidth="6.7109375" defaultRowHeight="12.75" x14ac:dyDescent="0.2"/>
  <cols>
    <col min="1" max="1" width="19.5703125" customWidth="1"/>
    <col min="12" max="22" width="6.85546875" bestFit="1" customWidth="1"/>
    <col min="23" max="23" width="6.7109375" bestFit="1" customWidth="1"/>
    <col min="24" max="89" width="6.85546875" bestFit="1" customWidth="1"/>
  </cols>
  <sheetData>
    <row r="1" spans="1:89" x14ac:dyDescent="0.2">
      <c r="A1" s="2" t="s">
        <v>63</v>
      </c>
    </row>
    <row r="2" spans="1:89" x14ac:dyDescent="0.2">
      <c r="A2" t="s">
        <v>64</v>
      </c>
      <c r="B2">
        <v>10</v>
      </c>
      <c r="C2">
        <v>11</v>
      </c>
      <c r="D2">
        <v>12</v>
      </c>
      <c r="E2">
        <v>13</v>
      </c>
      <c r="F2">
        <v>14</v>
      </c>
      <c r="G2">
        <v>15</v>
      </c>
      <c r="H2">
        <v>16</v>
      </c>
      <c r="I2">
        <v>17</v>
      </c>
      <c r="J2">
        <v>18</v>
      </c>
      <c r="K2">
        <v>19</v>
      </c>
      <c r="L2">
        <v>20</v>
      </c>
      <c r="M2">
        <v>21</v>
      </c>
      <c r="N2">
        <v>22</v>
      </c>
      <c r="O2">
        <v>23</v>
      </c>
      <c r="P2">
        <v>24</v>
      </c>
      <c r="Q2">
        <v>25</v>
      </c>
      <c r="R2">
        <v>26</v>
      </c>
      <c r="S2">
        <v>27</v>
      </c>
      <c r="T2">
        <v>28</v>
      </c>
      <c r="U2">
        <v>29</v>
      </c>
      <c r="V2">
        <v>30</v>
      </c>
      <c r="W2">
        <v>31</v>
      </c>
      <c r="X2">
        <v>32</v>
      </c>
      <c r="Y2">
        <v>33</v>
      </c>
      <c r="Z2">
        <v>34</v>
      </c>
      <c r="AA2">
        <v>35</v>
      </c>
      <c r="AB2">
        <v>36</v>
      </c>
      <c r="AC2">
        <v>37</v>
      </c>
      <c r="AD2">
        <v>38</v>
      </c>
      <c r="AE2">
        <v>39</v>
      </c>
      <c r="AF2">
        <v>40</v>
      </c>
      <c r="AG2">
        <v>41</v>
      </c>
      <c r="AH2">
        <v>42</v>
      </c>
      <c r="AI2">
        <v>43</v>
      </c>
      <c r="AJ2">
        <v>44</v>
      </c>
      <c r="AK2">
        <v>45</v>
      </c>
      <c r="AL2">
        <v>46</v>
      </c>
      <c r="AM2">
        <v>47</v>
      </c>
      <c r="AN2">
        <v>48</v>
      </c>
      <c r="AO2">
        <v>49</v>
      </c>
      <c r="AP2">
        <v>50</v>
      </c>
      <c r="AQ2">
        <v>51</v>
      </c>
      <c r="AR2">
        <v>52</v>
      </c>
      <c r="AS2">
        <v>53</v>
      </c>
      <c r="AT2">
        <v>54</v>
      </c>
      <c r="AU2">
        <v>55</v>
      </c>
      <c r="AV2">
        <v>56</v>
      </c>
      <c r="AW2">
        <v>57</v>
      </c>
      <c r="AX2">
        <v>58</v>
      </c>
      <c r="AY2">
        <v>59</v>
      </c>
      <c r="AZ2">
        <v>60</v>
      </c>
      <c r="BA2">
        <v>61</v>
      </c>
      <c r="BB2">
        <v>62</v>
      </c>
      <c r="BC2">
        <v>63</v>
      </c>
      <c r="BD2">
        <v>64</v>
      </c>
      <c r="BE2">
        <v>65</v>
      </c>
      <c r="BF2">
        <v>66</v>
      </c>
      <c r="BG2">
        <v>67</v>
      </c>
      <c r="BH2">
        <v>68</v>
      </c>
      <c r="BI2">
        <v>69</v>
      </c>
      <c r="BJ2">
        <v>70</v>
      </c>
      <c r="BK2">
        <v>71</v>
      </c>
      <c r="BL2">
        <v>72</v>
      </c>
      <c r="BM2">
        <v>73</v>
      </c>
      <c r="BN2">
        <v>74</v>
      </c>
      <c r="BO2">
        <v>75</v>
      </c>
      <c r="BP2">
        <v>76</v>
      </c>
      <c r="BQ2">
        <v>77</v>
      </c>
      <c r="BR2">
        <v>78</v>
      </c>
      <c r="BS2">
        <v>79</v>
      </c>
      <c r="BT2">
        <v>80</v>
      </c>
      <c r="BU2">
        <v>81</v>
      </c>
      <c r="BV2">
        <v>82</v>
      </c>
      <c r="BW2">
        <v>83</v>
      </c>
      <c r="BX2">
        <v>84</v>
      </c>
      <c r="BY2">
        <v>85</v>
      </c>
      <c r="BZ2">
        <v>86</v>
      </c>
      <c r="CA2">
        <v>87</v>
      </c>
      <c r="CB2">
        <v>88</v>
      </c>
      <c r="CC2">
        <v>89</v>
      </c>
      <c r="CD2">
        <v>90</v>
      </c>
      <c r="CE2">
        <v>91</v>
      </c>
      <c r="CF2">
        <v>92</v>
      </c>
      <c r="CG2">
        <v>93</v>
      </c>
      <c r="CH2">
        <v>94</v>
      </c>
      <c r="CI2">
        <v>95</v>
      </c>
      <c r="CJ2">
        <v>96</v>
      </c>
      <c r="CK2">
        <v>97</v>
      </c>
    </row>
    <row r="3" spans="1:89" x14ac:dyDescent="0.2">
      <c r="A3" t="s">
        <v>65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0.1</v>
      </c>
      <c r="M3" s="1">
        <v>0.44800000000000001</v>
      </c>
      <c r="N3" s="1">
        <v>0.64800000000000002</v>
      </c>
      <c r="O3" s="1">
        <v>0.79900000000000004</v>
      </c>
      <c r="P3" s="1">
        <v>0.88</v>
      </c>
      <c r="Q3" s="1">
        <v>0.91600000000000004</v>
      </c>
      <c r="R3" s="1">
        <v>0.92700000000000005</v>
      </c>
      <c r="S3" s="1">
        <v>0.93400000000000005</v>
      </c>
      <c r="T3" s="1">
        <v>0.93799999999999994</v>
      </c>
      <c r="U3" s="1">
        <v>0.94099999999999995</v>
      </c>
      <c r="V3" s="1">
        <v>0.94399999999999995</v>
      </c>
      <c r="W3" s="1">
        <v>0.94599999999999995</v>
      </c>
      <c r="X3" s="1">
        <v>0.94599999999999995</v>
      </c>
      <c r="Y3" s="1">
        <v>0.94499999999999995</v>
      </c>
      <c r="Z3" s="1">
        <v>0.94399999999999995</v>
      </c>
      <c r="AA3" s="1">
        <v>0.94299999999999995</v>
      </c>
      <c r="AB3" s="1">
        <v>0.94199999999999995</v>
      </c>
      <c r="AC3" s="1">
        <v>0.94099999999999995</v>
      </c>
      <c r="AD3" s="1">
        <v>0.93899999999999995</v>
      </c>
      <c r="AE3" s="1">
        <v>0.93799999999999994</v>
      </c>
      <c r="AF3" s="1">
        <v>0.93700000000000006</v>
      </c>
      <c r="AG3" s="1">
        <v>0.93600000000000005</v>
      </c>
      <c r="AH3" s="1">
        <v>0.93400000000000005</v>
      </c>
      <c r="AI3" s="1">
        <v>0.93300000000000005</v>
      </c>
      <c r="AJ3" s="1">
        <v>0.93100000000000005</v>
      </c>
      <c r="AK3" s="1">
        <v>0.92900000000000005</v>
      </c>
      <c r="AL3" s="1">
        <v>0.92700000000000005</v>
      </c>
      <c r="AM3" s="1">
        <v>0.92500000000000004</v>
      </c>
      <c r="AN3" s="1">
        <v>0.92200000000000004</v>
      </c>
      <c r="AO3" s="1">
        <v>0.92</v>
      </c>
      <c r="AP3" s="1">
        <v>0.91700000000000004</v>
      </c>
      <c r="AQ3" s="1">
        <v>0.91500000000000004</v>
      </c>
      <c r="AR3" s="1">
        <v>0.91200000000000003</v>
      </c>
      <c r="AS3" s="1">
        <v>0.90900000000000003</v>
      </c>
      <c r="AT3" s="1">
        <v>0.90600000000000003</v>
      </c>
      <c r="AU3" s="1">
        <v>0.90300000000000002</v>
      </c>
      <c r="AV3" s="1">
        <v>0.89900000000000002</v>
      </c>
      <c r="AW3" s="1">
        <v>0.89600000000000002</v>
      </c>
      <c r="AX3" s="1">
        <v>0.89300000000000002</v>
      </c>
      <c r="AY3" s="1">
        <v>0.88900000000000001</v>
      </c>
      <c r="AZ3" s="1">
        <v>0.88600000000000001</v>
      </c>
      <c r="BA3" s="1">
        <v>0.88200000000000001</v>
      </c>
      <c r="BB3" s="1">
        <v>0.878</v>
      </c>
      <c r="BC3" s="1">
        <v>0.874</v>
      </c>
      <c r="BD3" s="1">
        <v>0.87</v>
      </c>
      <c r="BE3" s="1">
        <v>0.86599999999999999</v>
      </c>
      <c r="BF3" s="1">
        <v>0.86099999999999999</v>
      </c>
      <c r="BG3" s="1">
        <v>0.85699999999999998</v>
      </c>
      <c r="BH3" s="1">
        <v>0.85199999999999998</v>
      </c>
      <c r="BI3" s="1">
        <v>0.84699999999999998</v>
      </c>
      <c r="BJ3" s="1">
        <v>0.84199999999999997</v>
      </c>
      <c r="BK3" s="1">
        <v>0.83699999999999997</v>
      </c>
      <c r="BL3" s="1">
        <v>0.83199999999999996</v>
      </c>
      <c r="BM3" s="1">
        <v>0.82699999999999996</v>
      </c>
      <c r="BN3" s="1">
        <v>0.82099999999999995</v>
      </c>
      <c r="BO3" s="1">
        <v>0.81499999999999995</v>
      </c>
      <c r="BP3" s="1">
        <v>0.80900000000000005</v>
      </c>
      <c r="BQ3" s="1">
        <v>0.80200000000000005</v>
      </c>
      <c r="BR3" s="1">
        <v>0.79400000000000004</v>
      </c>
      <c r="BS3" s="1">
        <v>0.78600000000000003</v>
      </c>
      <c r="BT3" s="1">
        <v>0.77800000000000002</v>
      </c>
      <c r="BU3" s="1">
        <v>0.76900000000000002</v>
      </c>
      <c r="BV3" s="1">
        <v>0.76100000000000001</v>
      </c>
      <c r="BW3" s="1">
        <v>0.752</v>
      </c>
      <c r="BX3" s="1">
        <v>0.74299999999999999</v>
      </c>
      <c r="BY3" s="1">
        <v>0.73299999999999998</v>
      </c>
      <c r="BZ3" s="54">
        <v>0.72399999999999998</v>
      </c>
      <c r="CA3" s="54">
        <v>0.71499999999999997</v>
      </c>
      <c r="CB3" s="54">
        <v>0.70599999999999996</v>
      </c>
      <c r="CC3" s="54">
        <v>0.69699999999999995</v>
      </c>
      <c r="CD3" s="54">
        <v>0.68799999999999994</v>
      </c>
      <c r="CE3" s="54">
        <v>0.67900000000000005</v>
      </c>
      <c r="CF3" s="54">
        <v>0.67</v>
      </c>
      <c r="CG3" s="54">
        <v>0.66100000000000003</v>
      </c>
      <c r="CH3" s="54">
        <v>0.65200000000000002</v>
      </c>
      <c r="CI3" s="54">
        <v>0.64300000000000002</v>
      </c>
      <c r="CJ3" s="54">
        <v>0.63400000000000001</v>
      </c>
      <c r="CK3" s="54">
        <v>0.625</v>
      </c>
    </row>
    <row r="4" spans="1:89" s="53" customFormat="1" x14ac:dyDescent="0.2">
      <c r="A4" s="53" t="s">
        <v>66</v>
      </c>
      <c r="L4" s="53">
        <v>44.8</v>
      </c>
      <c r="M4" s="53">
        <v>47.3</v>
      </c>
      <c r="N4" s="53">
        <v>49.8</v>
      </c>
      <c r="O4" s="53">
        <v>52.3</v>
      </c>
      <c r="P4" s="53">
        <v>54.5</v>
      </c>
      <c r="Q4" s="53">
        <v>56.3</v>
      </c>
      <c r="R4" s="53">
        <v>57.7</v>
      </c>
      <c r="S4" s="53">
        <v>58.7</v>
      </c>
      <c r="T4" s="53">
        <v>59.5</v>
      </c>
      <c r="U4" s="53">
        <v>60.2</v>
      </c>
      <c r="V4" s="53">
        <v>60.8</v>
      </c>
      <c r="W4" s="53">
        <v>61.2</v>
      </c>
      <c r="X4" s="53">
        <v>61.5</v>
      </c>
      <c r="Y4" s="53">
        <v>61.8</v>
      </c>
      <c r="Z4" s="53">
        <v>62.1</v>
      </c>
      <c r="AA4" s="53">
        <v>62.3</v>
      </c>
      <c r="AB4" s="53">
        <v>62.6</v>
      </c>
      <c r="AC4" s="53">
        <v>62.8</v>
      </c>
      <c r="AD4" s="53">
        <v>63.1</v>
      </c>
      <c r="AE4" s="53">
        <v>63.3</v>
      </c>
      <c r="AF4" s="53">
        <v>63.5</v>
      </c>
      <c r="AG4" s="53">
        <v>63.7</v>
      </c>
      <c r="AH4" s="53">
        <v>63.9</v>
      </c>
      <c r="AI4" s="53">
        <v>64.099999999999994</v>
      </c>
      <c r="AJ4" s="53">
        <v>64.3</v>
      </c>
      <c r="AK4" s="53">
        <v>64.5</v>
      </c>
      <c r="AL4" s="53">
        <v>64.7</v>
      </c>
      <c r="AM4" s="53">
        <v>64.8</v>
      </c>
      <c r="AN4" s="53">
        <v>65</v>
      </c>
      <c r="AO4" s="53">
        <v>65.099999999999994</v>
      </c>
      <c r="AP4" s="53">
        <v>65.3</v>
      </c>
      <c r="AQ4" s="53">
        <v>65.400000000000006</v>
      </c>
      <c r="AR4" s="53">
        <v>65.599999999999994</v>
      </c>
      <c r="AS4" s="53">
        <v>65.7</v>
      </c>
      <c r="AT4" s="53">
        <v>65.8</v>
      </c>
      <c r="AU4" s="53">
        <v>65.900000000000006</v>
      </c>
      <c r="AV4" s="53">
        <v>66</v>
      </c>
      <c r="AW4" s="53">
        <v>66.099999999999994</v>
      </c>
      <c r="AX4" s="53">
        <v>66.2</v>
      </c>
      <c r="AY4" s="53">
        <v>66.3</v>
      </c>
      <c r="AZ4" s="53">
        <v>66.400000000000006</v>
      </c>
      <c r="BA4" s="53">
        <v>66.5</v>
      </c>
      <c r="BB4" s="53">
        <v>66.599999999999994</v>
      </c>
      <c r="BC4" s="53">
        <v>66.7</v>
      </c>
      <c r="BD4" s="53">
        <v>66.8</v>
      </c>
      <c r="BE4" s="53">
        <v>66.900000000000006</v>
      </c>
      <c r="BF4" s="53">
        <v>67</v>
      </c>
      <c r="BG4" s="53">
        <v>67.099999999999994</v>
      </c>
      <c r="BH4" s="53">
        <v>67.2</v>
      </c>
      <c r="BI4" s="53">
        <v>67.3</v>
      </c>
      <c r="BJ4" s="53">
        <v>67.400000000000006</v>
      </c>
      <c r="BK4" s="53">
        <v>67.5</v>
      </c>
      <c r="BL4" s="53">
        <v>67.599999999999994</v>
      </c>
      <c r="BM4" s="53">
        <v>67.7</v>
      </c>
      <c r="BN4" s="53">
        <v>67.8</v>
      </c>
      <c r="BO4" s="53">
        <v>67.8</v>
      </c>
      <c r="BP4" s="53">
        <v>67.900000000000006</v>
      </c>
      <c r="BQ4" s="53">
        <v>67.900000000000006</v>
      </c>
      <c r="BR4" s="53">
        <v>68</v>
      </c>
      <c r="BS4" s="53">
        <v>68</v>
      </c>
      <c r="BT4" s="53">
        <v>68.099999999999994</v>
      </c>
      <c r="BU4" s="53">
        <v>68.099999999999994</v>
      </c>
      <c r="BV4" s="53">
        <v>68.2</v>
      </c>
      <c r="BW4" s="53">
        <v>68.2</v>
      </c>
      <c r="BX4" s="53">
        <v>68.3</v>
      </c>
      <c r="BY4" s="53">
        <v>68.3</v>
      </c>
      <c r="BZ4" s="55">
        <v>68.399999999999991</v>
      </c>
      <c r="CA4" s="55">
        <v>68.399999999999991</v>
      </c>
      <c r="CB4" s="55">
        <v>68.499999999999986</v>
      </c>
      <c r="CC4" s="55">
        <v>68.499999999999986</v>
      </c>
      <c r="CD4" s="55">
        <v>68.59999999999998</v>
      </c>
      <c r="CE4" s="55">
        <v>68.59999999999998</v>
      </c>
      <c r="CF4" s="55">
        <v>68.699999999999974</v>
      </c>
      <c r="CG4" s="55">
        <v>68.699999999999974</v>
      </c>
      <c r="CH4" s="55">
        <v>68.799999999999969</v>
      </c>
      <c r="CI4" s="55">
        <v>68.799999999999969</v>
      </c>
      <c r="CJ4" s="55">
        <v>68.899999999999963</v>
      </c>
      <c r="CK4" s="55">
        <v>68.899999999999963</v>
      </c>
    </row>
    <row r="5" spans="1:89" x14ac:dyDescent="0.2">
      <c r="A5" s="49" t="s">
        <v>67</v>
      </c>
      <c r="L5">
        <v>17.34</v>
      </c>
      <c r="M5">
        <v>8.1199999999999992</v>
      </c>
      <c r="N5">
        <v>5.13</v>
      </c>
      <c r="O5">
        <v>4</v>
      </c>
      <c r="P5">
        <v>3.45</v>
      </c>
      <c r="Q5">
        <v>3.14</v>
      </c>
      <c r="R5">
        <v>2.96</v>
      </c>
      <c r="S5">
        <v>2.84</v>
      </c>
      <c r="T5">
        <v>2.75</v>
      </c>
      <c r="U5">
        <v>2.69</v>
      </c>
      <c r="V5">
        <v>2.64</v>
      </c>
      <c r="W5">
        <v>2.59</v>
      </c>
      <c r="X5">
        <v>2.5499999999999998</v>
      </c>
      <c r="Y5">
        <v>2.52</v>
      </c>
      <c r="Z5">
        <v>2.5</v>
      </c>
      <c r="AA5">
        <v>2.4700000000000002</v>
      </c>
      <c r="AB5">
        <v>2.4500000000000002</v>
      </c>
      <c r="AC5">
        <v>2.4300000000000002</v>
      </c>
      <c r="AD5">
        <v>2.42</v>
      </c>
      <c r="AE5">
        <v>2.4</v>
      </c>
      <c r="AF5">
        <v>2.39</v>
      </c>
      <c r="AG5">
        <v>2.38</v>
      </c>
      <c r="AH5">
        <v>2.36</v>
      </c>
      <c r="AI5">
        <v>2.35</v>
      </c>
      <c r="AJ5">
        <v>2.35</v>
      </c>
      <c r="AK5">
        <v>2.34</v>
      </c>
      <c r="AL5">
        <v>2.33</v>
      </c>
      <c r="AM5">
        <v>2.3199999999999998</v>
      </c>
      <c r="AN5">
        <v>2.3199999999999998</v>
      </c>
      <c r="AO5">
        <v>2.31</v>
      </c>
      <c r="AP5">
        <v>2.2999999999999998</v>
      </c>
      <c r="AQ5">
        <v>2.2999999999999998</v>
      </c>
      <c r="AR5">
        <v>2.29</v>
      </c>
      <c r="AS5">
        <v>2.29</v>
      </c>
      <c r="AT5">
        <v>2.2799999999999998</v>
      </c>
      <c r="AU5">
        <v>2.2799999999999998</v>
      </c>
      <c r="AV5">
        <v>2.2799999999999998</v>
      </c>
      <c r="AW5">
        <v>2.27</v>
      </c>
      <c r="AX5">
        <v>2.27</v>
      </c>
      <c r="AY5">
        <v>2.27</v>
      </c>
      <c r="AZ5">
        <v>2.2599999999999998</v>
      </c>
      <c r="BA5">
        <v>2.2599999999999998</v>
      </c>
      <c r="BB5">
        <v>2.2599999999999998</v>
      </c>
      <c r="BC5">
        <v>2.2599999999999998</v>
      </c>
      <c r="BD5">
        <v>2.25</v>
      </c>
      <c r="BE5">
        <v>2.25</v>
      </c>
      <c r="BF5">
        <v>2.25</v>
      </c>
      <c r="BG5">
        <v>2.25</v>
      </c>
      <c r="BH5">
        <v>2.25</v>
      </c>
      <c r="BI5">
        <v>2.2400000000000002</v>
      </c>
      <c r="BJ5">
        <v>2.2400000000000002</v>
      </c>
      <c r="BK5">
        <v>2.2400000000000002</v>
      </c>
      <c r="BL5">
        <v>2.2400000000000002</v>
      </c>
      <c r="BM5">
        <v>2.2400000000000002</v>
      </c>
      <c r="BN5">
        <v>2.2400000000000002</v>
      </c>
      <c r="BO5">
        <v>2.2400000000000002</v>
      </c>
      <c r="BP5">
        <v>2.2400000000000002</v>
      </c>
      <c r="BQ5">
        <v>2.23</v>
      </c>
      <c r="BR5">
        <v>2.23</v>
      </c>
      <c r="BS5">
        <v>2.23</v>
      </c>
      <c r="BT5">
        <v>2.23</v>
      </c>
      <c r="BU5">
        <v>2.23</v>
      </c>
      <c r="BV5">
        <v>2.23</v>
      </c>
      <c r="BW5">
        <v>2.23</v>
      </c>
      <c r="BX5">
        <v>2.23</v>
      </c>
      <c r="BY5">
        <v>2.23</v>
      </c>
      <c r="BZ5" s="56">
        <v>2.23</v>
      </c>
      <c r="CA5" s="56">
        <v>2.23</v>
      </c>
      <c r="CB5" s="56">
        <v>2.23</v>
      </c>
      <c r="CC5" s="56">
        <v>2.23</v>
      </c>
      <c r="CD5" s="56">
        <v>2.23</v>
      </c>
      <c r="CE5" s="56">
        <v>2.23</v>
      </c>
      <c r="CF5" s="56">
        <v>2.23</v>
      </c>
      <c r="CG5" s="56">
        <v>2.23</v>
      </c>
      <c r="CH5" s="56">
        <v>2.23</v>
      </c>
      <c r="CI5" s="56">
        <v>2.23</v>
      </c>
      <c r="CJ5" s="56">
        <v>2.23</v>
      </c>
      <c r="CK5" s="56">
        <v>2.23</v>
      </c>
    </row>
    <row r="6" spans="1:89" x14ac:dyDescent="0.2">
      <c r="A6" s="49" t="s">
        <v>68</v>
      </c>
      <c r="B6">
        <v>848</v>
      </c>
      <c r="C6">
        <v>932</v>
      </c>
      <c r="D6">
        <v>1012</v>
      </c>
      <c r="E6">
        <v>1089</v>
      </c>
      <c r="F6">
        <v>1161</v>
      </c>
      <c r="G6">
        <v>1226</v>
      </c>
      <c r="H6">
        <v>1290</v>
      </c>
      <c r="I6">
        <v>1358</v>
      </c>
      <c r="J6">
        <v>1431</v>
      </c>
      <c r="K6">
        <v>1508</v>
      </c>
      <c r="L6">
        <v>1591</v>
      </c>
      <c r="M6">
        <v>1660</v>
      </c>
      <c r="N6">
        <v>1736</v>
      </c>
      <c r="O6">
        <v>1775</v>
      </c>
      <c r="P6">
        <v>1814</v>
      </c>
      <c r="Q6">
        <v>1828</v>
      </c>
      <c r="R6">
        <v>1843</v>
      </c>
      <c r="S6">
        <v>1848</v>
      </c>
      <c r="T6">
        <v>1854</v>
      </c>
      <c r="U6">
        <v>1858</v>
      </c>
      <c r="V6">
        <v>1862</v>
      </c>
      <c r="W6">
        <v>1865</v>
      </c>
      <c r="X6">
        <v>1867</v>
      </c>
      <c r="Y6">
        <v>1870</v>
      </c>
      <c r="Z6">
        <v>1873</v>
      </c>
      <c r="AA6">
        <v>1875</v>
      </c>
      <c r="AB6">
        <v>1877</v>
      </c>
      <c r="AC6">
        <v>1880</v>
      </c>
      <c r="AD6">
        <v>1882</v>
      </c>
      <c r="AE6">
        <v>1885</v>
      </c>
      <c r="AF6">
        <v>1887</v>
      </c>
      <c r="AG6">
        <v>1890</v>
      </c>
      <c r="AH6">
        <v>1892</v>
      </c>
      <c r="AI6">
        <v>1894</v>
      </c>
      <c r="AJ6">
        <v>1896</v>
      </c>
      <c r="AK6">
        <v>1899</v>
      </c>
      <c r="AL6">
        <v>1901</v>
      </c>
      <c r="AM6">
        <v>1904</v>
      </c>
      <c r="AN6">
        <v>1906</v>
      </c>
      <c r="AO6">
        <v>1909</v>
      </c>
      <c r="AP6">
        <v>1912</v>
      </c>
      <c r="AQ6">
        <v>1914</v>
      </c>
      <c r="AR6">
        <v>1916</v>
      </c>
      <c r="AS6">
        <v>1919</v>
      </c>
      <c r="AT6">
        <v>1921</v>
      </c>
      <c r="AU6">
        <v>1924</v>
      </c>
      <c r="AV6">
        <v>1925</v>
      </c>
      <c r="AW6">
        <v>1929</v>
      </c>
      <c r="AX6">
        <v>1931</v>
      </c>
      <c r="AY6">
        <v>1933</v>
      </c>
      <c r="AZ6">
        <v>1935</v>
      </c>
      <c r="BA6">
        <v>1938</v>
      </c>
      <c r="BB6">
        <v>1940</v>
      </c>
      <c r="BC6">
        <v>1943</v>
      </c>
      <c r="BD6">
        <v>1945</v>
      </c>
      <c r="BE6">
        <v>1948</v>
      </c>
      <c r="BF6">
        <v>1951</v>
      </c>
      <c r="BG6">
        <v>1953</v>
      </c>
      <c r="BH6">
        <v>1955</v>
      </c>
      <c r="BI6">
        <v>1957</v>
      </c>
      <c r="BJ6">
        <v>1959</v>
      </c>
      <c r="BK6">
        <v>1962</v>
      </c>
      <c r="BL6">
        <v>1964</v>
      </c>
      <c r="BM6">
        <v>1967</v>
      </c>
      <c r="BN6">
        <v>1970</v>
      </c>
      <c r="BO6">
        <v>1972</v>
      </c>
      <c r="BP6">
        <v>1974</v>
      </c>
      <c r="BQ6">
        <v>1977</v>
      </c>
      <c r="BR6">
        <v>1979</v>
      </c>
      <c r="BS6">
        <v>1982</v>
      </c>
      <c r="BT6">
        <v>1984</v>
      </c>
      <c r="BU6">
        <v>1985</v>
      </c>
      <c r="BV6">
        <v>1986</v>
      </c>
      <c r="BW6">
        <v>1987</v>
      </c>
      <c r="BX6">
        <v>1988</v>
      </c>
      <c r="BY6">
        <v>1989</v>
      </c>
      <c r="BZ6" s="56">
        <f>(BU6-BT6)+BY6</f>
        <v>1990</v>
      </c>
      <c r="CA6" s="56">
        <f t="shared" ref="CA6:CK6" si="0">(BV6-BU6)+BZ6</f>
        <v>1991</v>
      </c>
      <c r="CB6" s="56">
        <f t="shared" si="0"/>
        <v>1992</v>
      </c>
      <c r="CC6" s="56">
        <f t="shared" si="0"/>
        <v>1993</v>
      </c>
      <c r="CD6" s="56">
        <f t="shared" si="0"/>
        <v>1994</v>
      </c>
      <c r="CE6" s="56">
        <f t="shared" si="0"/>
        <v>1995</v>
      </c>
      <c r="CF6" s="56">
        <f t="shared" si="0"/>
        <v>1996</v>
      </c>
      <c r="CG6" s="56">
        <f t="shared" si="0"/>
        <v>1997</v>
      </c>
      <c r="CH6" s="56">
        <f t="shared" si="0"/>
        <v>1998</v>
      </c>
      <c r="CI6" s="56">
        <f t="shared" si="0"/>
        <v>1999</v>
      </c>
      <c r="CJ6" s="56">
        <f t="shared" si="0"/>
        <v>2000</v>
      </c>
      <c r="CK6" s="56">
        <f t="shared" si="0"/>
        <v>2001</v>
      </c>
    </row>
    <row r="7" spans="1:89" x14ac:dyDescent="0.2">
      <c r="A7" s="49" t="s">
        <v>69</v>
      </c>
      <c r="B7">
        <v>900</v>
      </c>
      <c r="C7">
        <v>990</v>
      </c>
      <c r="D7">
        <v>1074</v>
      </c>
      <c r="E7">
        <v>1157</v>
      </c>
      <c r="F7">
        <v>1233</v>
      </c>
      <c r="G7">
        <v>1302</v>
      </c>
      <c r="H7">
        <v>1370</v>
      </c>
      <c r="I7">
        <v>1442</v>
      </c>
      <c r="J7">
        <v>1519</v>
      </c>
      <c r="K7">
        <v>1602</v>
      </c>
      <c r="L7">
        <v>1689</v>
      </c>
      <c r="M7">
        <v>1762</v>
      </c>
      <c r="N7">
        <v>1844</v>
      </c>
      <c r="O7">
        <v>1885</v>
      </c>
      <c r="P7">
        <v>1926</v>
      </c>
      <c r="Q7">
        <v>1942</v>
      </c>
      <c r="R7">
        <v>1957</v>
      </c>
      <c r="S7">
        <v>1962</v>
      </c>
      <c r="T7">
        <v>1968</v>
      </c>
      <c r="U7">
        <v>1972</v>
      </c>
      <c r="V7">
        <v>1978</v>
      </c>
      <c r="W7">
        <v>1981</v>
      </c>
      <c r="X7">
        <v>1983</v>
      </c>
      <c r="Y7">
        <v>1986</v>
      </c>
      <c r="Z7">
        <v>1989</v>
      </c>
      <c r="AA7">
        <v>1991</v>
      </c>
      <c r="AB7">
        <v>1993</v>
      </c>
      <c r="AC7">
        <v>1996</v>
      </c>
      <c r="AD7">
        <v>1998</v>
      </c>
      <c r="AE7">
        <v>2001</v>
      </c>
      <c r="AF7">
        <v>2003</v>
      </c>
      <c r="AG7">
        <v>2006</v>
      </c>
      <c r="AH7">
        <v>2010</v>
      </c>
      <c r="AI7">
        <v>2012</v>
      </c>
      <c r="AJ7">
        <v>2014</v>
      </c>
      <c r="AK7">
        <v>2017</v>
      </c>
      <c r="AL7">
        <v>2019</v>
      </c>
      <c r="AM7">
        <v>2022</v>
      </c>
      <c r="AN7">
        <v>2024</v>
      </c>
      <c r="AO7">
        <v>2027</v>
      </c>
      <c r="AP7">
        <v>2030</v>
      </c>
      <c r="AQ7">
        <v>2032</v>
      </c>
      <c r="AR7">
        <v>2034</v>
      </c>
      <c r="AS7">
        <v>2037</v>
      </c>
      <c r="AT7">
        <v>2039</v>
      </c>
      <c r="AU7">
        <v>2044</v>
      </c>
      <c r="AV7">
        <v>2045</v>
      </c>
      <c r="AW7">
        <v>2049</v>
      </c>
      <c r="AX7">
        <v>2051</v>
      </c>
      <c r="AY7">
        <v>2053</v>
      </c>
      <c r="AZ7">
        <v>2055</v>
      </c>
      <c r="BA7">
        <v>2058</v>
      </c>
      <c r="BB7">
        <v>2060</v>
      </c>
      <c r="BC7">
        <v>2063</v>
      </c>
      <c r="BD7">
        <v>2065</v>
      </c>
      <c r="BE7">
        <v>2068</v>
      </c>
      <c r="BF7">
        <v>2071</v>
      </c>
      <c r="BG7">
        <v>2073</v>
      </c>
      <c r="BH7">
        <v>2075</v>
      </c>
      <c r="BI7">
        <v>2079</v>
      </c>
      <c r="BJ7">
        <v>2081</v>
      </c>
      <c r="BK7">
        <v>2084</v>
      </c>
      <c r="BL7">
        <v>2086</v>
      </c>
      <c r="BM7">
        <v>2089</v>
      </c>
      <c r="BN7">
        <v>2092</v>
      </c>
      <c r="BO7">
        <v>2094</v>
      </c>
      <c r="BP7">
        <v>2096</v>
      </c>
      <c r="BQ7">
        <v>2099</v>
      </c>
      <c r="BR7">
        <v>2101</v>
      </c>
      <c r="BS7">
        <v>2104</v>
      </c>
      <c r="BT7">
        <v>2106</v>
      </c>
      <c r="BU7">
        <v>2107</v>
      </c>
      <c r="BV7">
        <v>2108</v>
      </c>
      <c r="BW7">
        <v>2109</v>
      </c>
      <c r="BX7">
        <v>2110</v>
      </c>
      <c r="BY7">
        <v>2112</v>
      </c>
      <c r="BZ7" s="56">
        <f>(BU7-BT7)+BY7</f>
        <v>2113</v>
      </c>
      <c r="CA7" s="56">
        <f t="shared" ref="CA7:CA8" si="1">(BV7-BU7)+BZ7</f>
        <v>2114</v>
      </c>
      <c r="CB7" s="56">
        <f t="shared" ref="CB7:CB8" si="2">(BW7-BV7)+CA7</f>
        <v>2115</v>
      </c>
      <c r="CC7" s="56">
        <f t="shared" ref="CC7:CC8" si="3">(BX7-BW7)+CB7</f>
        <v>2116</v>
      </c>
      <c r="CD7" s="56">
        <f t="shared" ref="CD7:CD8" si="4">(BY7-BX7)+CC7</f>
        <v>2118</v>
      </c>
      <c r="CE7" s="56">
        <f t="shared" ref="CE7:CE8" si="5">(BZ7-BY7)+CD7</f>
        <v>2119</v>
      </c>
      <c r="CF7" s="56">
        <f t="shared" ref="CF7:CF8" si="6">(CA7-BZ7)+CE7</f>
        <v>2120</v>
      </c>
      <c r="CG7" s="56">
        <f t="shared" ref="CG7:CG8" si="7">(CB7-CA7)+CF7</f>
        <v>2121</v>
      </c>
      <c r="CH7" s="56">
        <f t="shared" ref="CH7:CH8" si="8">(CC7-CB7)+CG7</f>
        <v>2122</v>
      </c>
      <c r="CI7" s="56">
        <f t="shared" ref="CI7:CI8" si="9">(CD7-CC7)+CH7</f>
        <v>2124</v>
      </c>
      <c r="CJ7" s="56">
        <f t="shared" ref="CJ7:CJ8" si="10">(CE7-CD7)+CI7</f>
        <v>2125</v>
      </c>
      <c r="CK7" s="56">
        <f t="shared" ref="CK7:CK8" si="11">(CF7-CE7)+CJ7</f>
        <v>2126</v>
      </c>
    </row>
    <row r="8" spans="1:89" x14ac:dyDescent="0.2">
      <c r="A8" s="49" t="s">
        <v>70</v>
      </c>
      <c r="B8">
        <v>874</v>
      </c>
      <c r="C8">
        <v>961</v>
      </c>
      <c r="D8">
        <v>1043</v>
      </c>
      <c r="E8">
        <v>1123</v>
      </c>
      <c r="F8">
        <v>1197</v>
      </c>
      <c r="G8">
        <v>1264</v>
      </c>
      <c r="H8">
        <v>1330</v>
      </c>
      <c r="I8">
        <v>1400</v>
      </c>
      <c r="J8">
        <v>1475</v>
      </c>
      <c r="K8">
        <v>1555</v>
      </c>
      <c r="L8">
        <v>1640</v>
      </c>
      <c r="M8">
        <v>1711</v>
      </c>
      <c r="N8">
        <v>1790</v>
      </c>
      <c r="O8">
        <v>1830</v>
      </c>
      <c r="P8">
        <v>1870</v>
      </c>
      <c r="Q8">
        <v>1885</v>
      </c>
      <c r="R8">
        <v>1900</v>
      </c>
      <c r="S8">
        <v>1905</v>
      </c>
      <c r="T8">
        <v>1911</v>
      </c>
      <c r="U8">
        <v>1915</v>
      </c>
      <c r="V8">
        <v>1920</v>
      </c>
      <c r="W8">
        <v>1923</v>
      </c>
      <c r="X8">
        <v>1925</v>
      </c>
      <c r="Y8">
        <v>1928</v>
      </c>
      <c r="Z8">
        <v>1931</v>
      </c>
      <c r="AA8">
        <v>1933</v>
      </c>
      <c r="AB8">
        <v>1935</v>
      </c>
      <c r="AC8">
        <v>1938</v>
      </c>
      <c r="AD8">
        <v>1940</v>
      </c>
      <c r="AE8">
        <v>1943</v>
      </c>
      <c r="AF8">
        <v>1945</v>
      </c>
      <c r="AG8">
        <v>1948</v>
      </c>
      <c r="AH8">
        <v>1951</v>
      </c>
      <c r="AI8">
        <v>1953</v>
      </c>
      <c r="AJ8">
        <v>1955</v>
      </c>
      <c r="AK8">
        <v>1958</v>
      </c>
      <c r="AL8">
        <v>1960</v>
      </c>
      <c r="AM8">
        <v>1963</v>
      </c>
      <c r="AN8">
        <v>1965</v>
      </c>
      <c r="AO8">
        <v>1968</v>
      </c>
      <c r="AP8">
        <v>1971</v>
      </c>
      <c r="AQ8">
        <v>1973</v>
      </c>
      <c r="AR8">
        <v>1975</v>
      </c>
      <c r="AS8">
        <v>1978</v>
      </c>
      <c r="AT8">
        <v>1980</v>
      </c>
      <c r="AU8">
        <v>1984</v>
      </c>
      <c r="AV8">
        <v>1985</v>
      </c>
      <c r="AW8">
        <v>1989</v>
      </c>
      <c r="AX8">
        <v>1991</v>
      </c>
      <c r="AY8">
        <v>1993</v>
      </c>
      <c r="AZ8">
        <v>1995</v>
      </c>
      <c r="BA8">
        <v>1998</v>
      </c>
      <c r="BB8">
        <v>2000</v>
      </c>
      <c r="BC8">
        <v>2003</v>
      </c>
      <c r="BD8">
        <v>2005</v>
      </c>
      <c r="BE8">
        <v>2008</v>
      </c>
      <c r="BF8">
        <v>2011</v>
      </c>
      <c r="BG8">
        <v>2013</v>
      </c>
      <c r="BH8">
        <v>2015</v>
      </c>
      <c r="BI8">
        <v>2018</v>
      </c>
      <c r="BJ8">
        <v>2020</v>
      </c>
      <c r="BK8">
        <v>2023</v>
      </c>
      <c r="BL8">
        <v>2025</v>
      </c>
      <c r="BM8">
        <v>2028</v>
      </c>
      <c r="BN8">
        <v>2031</v>
      </c>
      <c r="BO8">
        <v>2033</v>
      </c>
      <c r="BP8">
        <v>2035</v>
      </c>
      <c r="BQ8">
        <v>2038</v>
      </c>
      <c r="BR8">
        <v>2040</v>
      </c>
      <c r="BS8">
        <v>2043</v>
      </c>
      <c r="BT8">
        <v>2045</v>
      </c>
      <c r="BU8">
        <v>2046</v>
      </c>
      <c r="BV8">
        <v>2047</v>
      </c>
      <c r="BW8">
        <v>2048</v>
      </c>
      <c r="BX8">
        <v>2049</v>
      </c>
      <c r="BY8">
        <v>2050</v>
      </c>
      <c r="BZ8" s="56">
        <f>(BU8-BT8)+BY8</f>
        <v>2051</v>
      </c>
      <c r="CA8" s="56">
        <f t="shared" si="1"/>
        <v>2052</v>
      </c>
      <c r="CB8" s="56">
        <f t="shared" si="2"/>
        <v>2053</v>
      </c>
      <c r="CC8" s="56">
        <f t="shared" si="3"/>
        <v>2054</v>
      </c>
      <c r="CD8" s="56">
        <f t="shared" si="4"/>
        <v>2055</v>
      </c>
      <c r="CE8" s="56">
        <f t="shared" si="5"/>
        <v>2056</v>
      </c>
      <c r="CF8" s="56">
        <f t="shared" si="6"/>
        <v>2057</v>
      </c>
      <c r="CG8" s="56">
        <f t="shared" si="7"/>
        <v>2058</v>
      </c>
      <c r="CH8" s="56">
        <f t="shared" si="8"/>
        <v>2059</v>
      </c>
      <c r="CI8" s="56">
        <f t="shared" si="9"/>
        <v>2060</v>
      </c>
      <c r="CJ8" s="56">
        <f t="shared" si="10"/>
        <v>2061</v>
      </c>
      <c r="CK8" s="56">
        <f t="shared" si="11"/>
        <v>2062</v>
      </c>
    </row>
    <row r="9" spans="1:89" x14ac:dyDescent="0.2">
      <c r="A9" s="61" t="s">
        <v>71</v>
      </c>
      <c r="L9">
        <v>-110</v>
      </c>
      <c r="M9">
        <v>-113</v>
      </c>
      <c r="N9">
        <v>-115</v>
      </c>
      <c r="O9">
        <v>-118</v>
      </c>
      <c r="P9">
        <v>-120</v>
      </c>
      <c r="Q9">
        <v>-123</v>
      </c>
      <c r="R9">
        <v>-125</v>
      </c>
      <c r="S9">
        <v>-128</v>
      </c>
      <c r="T9">
        <v>-130</v>
      </c>
      <c r="U9">
        <v>-130</v>
      </c>
      <c r="V9">
        <v>-130</v>
      </c>
      <c r="W9">
        <v>-130</v>
      </c>
      <c r="X9">
        <v>-130</v>
      </c>
      <c r="Y9">
        <v>-130</v>
      </c>
      <c r="Z9">
        <v>-130</v>
      </c>
      <c r="AA9">
        <v>-130</v>
      </c>
      <c r="AB9">
        <v>-130</v>
      </c>
      <c r="AC9">
        <v>-130</v>
      </c>
      <c r="AD9">
        <v>-130</v>
      </c>
      <c r="AE9">
        <v>-130</v>
      </c>
      <c r="AF9">
        <v>-130</v>
      </c>
      <c r="AG9">
        <v>-130</v>
      </c>
      <c r="AH9">
        <v>-130</v>
      </c>
      <c r="AI9">
        <v>-130</v>
      </c>
      <c r="AJ9">
        <v>-130</v>
      </c>
      <c r="AK9">
        <v>-130</v>
      </c>
      <c r="AL9">
        <v>-130</v>
      </c>
      <c r="AM9">
        <v>-130</v>
      </c>
      <c r="AN9">
        <v>-130</v>
      </c>
      <c r="AO9">
        <v>-130</v>
      </c>
      <c r="AP9">
        <v>-130</v>
      </c>
      <c r="AQ9">
        <v>-130</v>
      </c>
      <c r="AR9">
        <v>-130</v>
      </c>
      <c r="AS9">
        <v>-130</v>
      </c>
      <c r="AT9">
        <v>-130</v>
      </c>
      <c r="AU9">
        <v>-130</v>
      </c>
      <c r="AV9">
        <v>-130</v>
      </c>
      <c r="AW9">
        <v>-130</v>
      </c>
      <c r="AX9">
        <v>-130</v>
      </c>
      <c r="AY9">
        <v>-130</v>
      </c>
      <c r="AZ9">
        <v>-130</v>
      </c>
      <c r="BA9">
        <v>-130</v>
      </c>
      <c r="BB9">
        <v>-130</v>
      </c>
      <c r="BC9">
        <v>-130</v>
      </c>
      <c r="BD9">
        <v>-130</v>
      </c>
      <c r="BE9">
        <v>-130</v>
      </c>
      <c r="BF9">
        <v>-130</v>
      </c>
      <c r="BG9">
        <v>-130</v>
      </c>
      <c r="BH9">
        <v>-130</v>
      </c>
      <c r="BI9">
        <v>-130</v>
      </c>
      <c r="BJ9">
        <v>-130</v>
      </c>
      <c r="BK9">
        <v>-130</v>
      </c>
      <c r="BL9">
        <v>-130</v>
      </c>
      <c r="BM9">
        <v>-130</v>
      </c>
      <c r="BN9">
        <v>-130</v>
      </c>
      <c r="BO9">
        <v>-130</v>
      </c>
      <c r="BP9">
        <v>-130</v>
      </c>
      <c r="BQ9">
        <v>-130</v>
      </c>
      <c r="BR9">
        <v>-130</v>
      </c>
      <c r="BS9">
        <v>-130</v>
      </c>
      <c r="BT9">
        <v>-130</v>
      </c>
      <c r="BU9">
        <v>-130</v>
      </c>
      <c r="BV9">
        <v>-130</v>
      </c>
      <c r="BW9">
        <v>-130</v>
      </c>
      <c r="BX9">
        <v>-130</v>
      </c>
      <c r="BY9">
        <v>-130</v>
      </c>
      <c r="BZ9">
        <v>-130</v>
      </c>
      <c r="CA9">
        <v>-130</v>
      </c>
      <c r="CB9">
        <v>-130</v>
      </c>
      <c r="CC9">
        <v>-130</v>
      </c>
      <c r="CD9">
        <v>-130</v>
      </c>
    </row>
    <row r="12" spans="1:89" x14ac:dyDescent="0.2">
      <c r="BY12" s="57"/>
    </row>
    <row r="13" spans="1:89" x14ac:dyDescent="0.2">
      <c r="BY13" s="57"/>
    </row>
    <row r="14" spans="1:89" x14ac:dyDescent="0.2">
      <c r="BY14" s="57"/>
    </row>
    <row r="26" spans="1:89" x14ac:dyDescent="0.2">
      <c r="A26" s="49" t="s">
        <v>72</v>
      </c>
    </row>
    <row r="27" spans="1:89" x14ac:dyDescent="0.2">
      <c r="A27" s="49" t="s">
        <v>73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0.1</v>
      </c>
      <c r="L27" s="1">
        <v>0.34899999999999998</v>
      </c>
      <c r="M27" s="1">
        <v>0.59899999999999998</v>
      </c>
      <c r="N27" s="1">
        <v>0.79800000000000004</v>
      </c>
      <c r="O27" s="1">
        <v>0.89800000000000002</v>
      </c>
      <c r="P27" s="1">
        <v>0.92800000000000005</v>
      </c>
      <c r="Q27" s="1">
        <v>0.93799999999999994</v>
      </c>
      <c r="R27" s="1">
        <v>0.94299999999999995</v>
      </c>
      <c r="S27" s="1">
        <v>0.95299999999999996</v>
      </c>
      <c r="T27" s="1">
        <v>0.95</v>
      </c>
      <c r="U27" s="1">
        <v>0.94699999999999995</v>
      </c>
      <c r="V27" s="1">
        <v>0.94399999999999995</v>
      </c>
      <c r="W27" s="1">
        <v>0.94099999999999995</v>
      </c>
      <c r="X27" s="1">
        <v>0.93799999999999994</v>
      </c>
      <c r="Y27" s="1">
        <v>0.93500000000000005</v>
      </c>
      <c r="Z27" s="1">
        <v>0.93200000000000005</v>
      </c>
      <c r="AA27" s="1">
        <v>0.92900000000000005</v>
      </c>
      <c r="AB27" s="1">
        <v>0.92600000000000005</v>
      </c>
      <c r="AC27" s="1">
        <v>0.92300000000000004</v>
      </c>
      <c r="AD27" s="1">
        <v>0.92</v>
      </c>
      <c r="AE27" s="1">
        <v>0.91700000000000004</v>
      </c>
      <c r="AF27" s="1">
        <v>0.91400000000000003</v>
      </c>
      <c r="AG27" s="1">
        <v>0.91</v>
      </c>
      <c r="AH27" s="1">
        <v>0.90600000000000003</v>
      </c>
      <c r="AI27" s="1">
        <v>0.90200000000000002</v>
      </c>
      <c r="AJ27" s="1">
        <v>0.89800000000000002</v>
      </c>
      <c r="AK27" s="1">
        <v>0.89400000000000002</v>
      </c>
      <c r="AL27" s="1">
        <v>0.89</v>
      </c>
      <c r="AM27" s="1">
        <v>0.88600000000000001</v>
      </c>
      <c r="AN27" s="1">
        <v>0.88200000000000001</v>
      </c>
      <c r="AO27" s="1">
        <v>0.878</v>
      </c>
      <c r="AP27" s="1">
        <v>0.874</v>
      </c>
      <c r="AQ27" s="1">
        <v>0.87</v>
      </c>
      <c r="AR27" s="1">
        <v>0.86599999999999999</v>
      </c>
      <c r="AS27" s="1">
        <v>0.86199999999999999</v>
      </c>
      <c r="AT27" s="1">
        <v>0.85799999999999998</v>
      </c>
      <c r="AU27" s="1">
        <v>0.85399999999999998</v>
      </c>
      <c r="AV27" s="1">
        <v>0.85</v>
      </c>
      <c r="AW27" s="1">
        <v>0.84599999999999997</v>
      </c>
      <c r="AX27" s="1">
        <v>0.84199999999999997</v>
      </c>
      <c r="AY27" s="1">
        <v>0.83799999999999997</v>
      </c>
      <c r="AZ27" s="1">
        <v>0.83399999999999996</v>
      </c>
      <c r="BA27" s="1">
        <v>0.82899999999999996</v>
      </c>
      <c r="BB27" s="1">
        <v>0.82399999999999995</v>
      </c>
      <c r="BC27" s="1">
        <v>0.81899999999999995</v>
      </c>
      <c r="BD27" s="1">
        <v>0.81399999999999995</v>
      </c>
      <c r="BE27" s="1">
        <v>0.80900000000000005</v>
      </c>
      <c r="BF27" s="1">
        <v>0.80400000000000005</v>
      </c>
      <c r="BG27" s="1">
        <v>0.79900000000000004</v>
      </c>
      <c r="BH27" s="1">
        <v>0.79400000000000004</v>
      </c>
      <c r="BI27" s="1">
        <v>0.78900000000000003</v>
      </c>
      <c r="BJ27" s="1">
        <v>0.78400000000000003</v>
      </c>
      <c r="BK27" s="1">
        <v>0.77900000000000003</v>
      </c>
      <c r="BL27" s="1">
        <v>0.77400000000000002</v>
      </c>
      <c r="BM27" s="1">
        <v>0.76900000000000002</v>
      </c>
      <c r="BN27" s="1">
        <v>0.76400000000000001</v>
      </c>
      <c r="BO27" s="1">
        <v>0.75900000000000001</v>
      </c>
      <c r="BP27" s="1">
        <v>0.754</v>
      </c>
      <c r="BQ27" s="1">
        <v>0.748</v>
      </c>
      <c r="BR27" s="1">
        <v>0.74199999999999999</v>
      </c>
      <c r="BS27" s="1">
        <v>0.73599999999999999</v>
      </c>
      <c r="BT27" s="1">
        <v>0.73</v>
      </c>
      <c r="BU27" s="1">
        <v>0.72299999999999998</v>
      </c>
      <c r="BV27" s="1">
        <v>0.71599999999999997</v>
      </c>
      <c r="BW27" s="1">
        <v>0.70899999999999996</v>
      </c>
      <c r="BX27" s="1">
        <v>0.70199999999999996</v>
      </c>
      <c r="BY27" s="1">
        <v>0.69399999999999995</v>
      </c>
      <c r="BZ27" s="1">
        <v>0.68600000000000005</v>
      </c>
      <c r="CA27" s="1">
        <v>0.67800000000000005</v>
      </c>
      <c r="CB27" s="1">
        <v>0.67</v>
      </c>
      <c r="CC27" s="1">
        <v>0.66200000000000003</v>
      </c>
      <c r="CD27" s="1">
        <v>0.65400000000000003</v>
      </c>
      <c r="CE27" s="1">
        <v>0.64191540785498491</v>
      </c>
      <c r="CF27" s="1">
        <v>0.62983081570996979</v>
      </c>
      <c r="CG27" s="1">
        <v>0.61774622356495468</v>
      </c>
      <c r="CH27" s="1">
        <v>0.60566163141993956</v>
      </c>
      <c r="CI27" s="1">
        <v>0.59357703927492445</v>
      </c>
      <c r="CJ27" s="1">
        <v>0.58149244712990933</v>
      </c>
      <c r="CK27" s="1">
        <v>0.56940785498489421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Dati_dienas</vt:lpstr>
      <vt:lpstr>menesi</vt:lpstr>
      <vt:lpstr>Stat_rad</vt:lpstr>
      <vt:lpstr>W</vt:lpstr>
      <vt:lpstr>Dejibas plans</vt:lpstr>
    </vt:vector>
  </TitlesOfParts>
  <Company>- ETH0 -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Nikolajs Bumanis</cp:lastModifiedBy>
  <cp:revision/>
  <dcterms:created xsi:type="dcterms:W3CDTF">2017-02-17T19:29:48Z</dcterms:created>
  <dcterms:modified xsi:type="dcterms:W3CDTF">2023-11-20T18:49:59Z</dcterms:modified>
</cp:coreProperties>
</file>