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e323783ee12e9/Documents/"/>
    </mc:Choice>
  </mc:AlternateContent>
  <xr:revisionPtr revIDLastSave="2" documentId="8E186C3717F0CFBBA9C852C3F3433BA0E7D72498" xr6:coauthVersionLast="25" xr6:coauthVersionMax="25" xr10:uidLastSave="{0B2DB23E-BD87-402C-9D54-0728F6852984}"/>
  <bookViews>
    <workbookView xWindow="0" yWindow="0" windowWidth="20490" windowHeight="7530" xr2:uid="{A24E5ECD-1958-4681-8840-32955AF67646}"/>
  </bookViews>
  <sheets>
    <sheet name="Problems1,2,3 Descriptive Stats" sheetId="1" r:id="rId1"/>
    <sheet name="Regression Data Analysis Toolpa" sheetId="4" r:id="rId2"/>
  </sheets>
  <definedNames>
    <definedName name="JPM" localSheetId="0">'Problems1,2,3 Descriptive Stats'!$A$1:$G$61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  <c r="H61" i="1"/>
  <c r="I60" i="1" s="1"/>
  <c r="H60" i="1"/>
  <c r="H59" i="1"/>
  <c r="I59" i="1" s="1"/>
  <c r="H58" i="1"/>
  <c r="I58" i="1" s="1"/>
  <c r="H57" i="1"/>
  <c r="I56" i="1" s="1"/>
  <c r="H56" i="1"/>
  <c r="H55" i="1"/>
  <c r="I55" i="1" s="1"/>
  <c r="H54" i="1"/>
  <c r="I54" i="1" s="1"/>
  <c r="H53" i="1"/>
  <c r="I52" i="1" s="1"/>
  <c r="H52" i="1"/>
  <c r="H51" i="1"/>
  <c r="I51" i="1" s="1"/>
  <c r="H50" i="1"/>
  <c r="I50" i="1" s="1"/>
  <c r="H49" i="1"/>
  <c r="I48" i="1" s="1"/>
  <c r="H48" i="1"/>
  <c r="H47" i="1"/>
  <c r="I47" i="1" s="1"/>
  <c r="H46" i="1"/>
  <c r="I46" i="1" s="1"/>
  <c r="H45" i="1"/>
  <c r="I44" i="1" s="1"/>
  <c r="H44" i="1"/>
  <c r="H43" i="1"/>
  <c r="I43" i="1" s="1"/>
  <c r="H42" i="1"/>
  <c r="I42" i="1" s="1"/>
  <c r="H41" i="1"/>
  <c r="I40" i="1" s="1"/>
  <c r="H40" i="1"/>
  <c r="H39" i="1"/>
  <c r="I39" i="1" s="1"/>
  <c r="H38" i="1"/>
  <c r="I38" i="1" s="1"/>
  <c r="H37" i="1"/>
  <c r="I36" i="1" s="1"/>
  <c r="H36" i="1"/>
  <c r="H35" i="1"/>
  <c r="I35" i="1" s="1"/>
  <c r="H34" i="1"/>
  <c r="I34" i="1" s="1"/>
  <c r="H33" i="1"/>
  <c r="I32" i="1" s="1"/>
  <c r="H32" i="1"/>
  <c r="H31" i="1"/>
  <c r="I31" i="1" s="1"/>
  <c r="H30" i="1"/>
  <c r="I30" i="1" s="1"/>
  <c r="H29" i="1"/>
  <c r="I28" i="1" s="1"/>
  <c r="H28" i="1"/>
  <c r="H27" i="1"/>
  <c r="I27" i="1" s="1"/>
  <c r="H26" i="1"/>
  <c r="I26" i="1" s="1"/>
  <c r="H25" i="1"/>
  <c r="I24" i="1" s="1"/>
  <c r="H24" i="1"/>
  <c r="H23" i="1"/>
  <c r="I23" i="1" s="1"/>
  <c r="H22" i="1"/>
  <c r="I22" i="1" s="1"/>
  <c r="H21" i="1"/>
  <c r="I20" i="1" s="1"/>
  <c r="H20" i="1"/>
  <c r="H19" i="1"/>
  <c r="I19" i="1" s="1"/>
  <c r="H18" i="1"/>
  <c r="I18" i="1" s="1"/>
  <c r="H17" i="1"/>
  <c r="I16" i="1" s="1"/>
  <c r="H16" i="1"/>
  <c r="H15" i="1"/>
  <c r="I15" i="1" s="1"/>
  <c r="H14" i="1"/>
  <c r="I14" i="1" s="1"/>
  <c r="H13" i="1"/>
  <c r="I12" i="1" s="1"/>
  <c r="H12" i="1"/>
  <c r="H11" i="1"/>
  <c r="I11" i="1" s="1"/>
  <c r="H10" i="1"/>
  <c r="I10" i="1" s="1"/>
  <c r="H9" i="1"/>
  <c r="I8" i="1" s="1"/>
  <c r="H8" i="1"/>
  <c r="H7" i="1"/>
  <c r="I7" i="1" s="1"/>
  <c r="H6" i="1"/>
  <c r="I6" i="1" s="1"/>
  <c r="H5" i="1"/>
  <c r="I4" i="1" s="1"/>
  <c r="H4" i="1"/>
  <c r="H3" i="1"/>
  <c r="I3" i="1" s="1"/>
  <c r="H2" i="1"/>
  <c r="I2" i="1" s="1"/>
  <c r="I53" i="1" l="1"/>
  <c r="I45" i="1"/>
  <c r="I33" i="1"/>
  <c r="I25" i="1"/>
  <c r="I17" i="1"/>
  <c r="I9" i="1"/>
  <c r="N25" i="1" s="1" a="1"/>
  <c r="I5" i="1"/>
  <c r="N2" i="1" s="1"/>
  <c r="N5" i="1" s="1"/>
  <c r="I49" i="1"/>
  <c r="I41" i="1"/>
  <c r="I37" i="1"/>
  <c r="I29" i="1"/>
  <c r="I21" i="1"/>
  <c r="I13" i="1"/>
  <c r="I57" i="1"/>
  <c r="N6" i="1" l="1"/>
  <c r="N25" i="1"/>
  <c r="O29" i="1"/>
  <c r="N29" i="1"/>
  <c r="N28" i="1"/>
  <c r="O27" i="1"/>
  <c r="N27" i="1"/>
  <c r="N26" i="1"/>
  <c r="O25" i="1"/>
  <c r="O28" i="1"/>
  <c r="O26" i="1"/>
  <c r="N3" i="1"/>
  <c r="N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JPM" type="6" refreshedVersion="0" background="1" saveData="1">
    <textPr fileType="mac" sourceFile="/Users/Erich/Downloads/JPM.csv" decimal="," thousands=".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<sst xmlns="http://schemas.openxmlformats.org/spreadsheetml/2006/main" count="59" uniqueCount="55">
  <si>
    <t>Date</t>
  </si>
  <si>
    <t>Open</t>
  </si>
  <si>
    <t>High</t>
  </si>
  <si>
    <t>Low</t>
  </si>
  <si>
    <t>Close</t>
  </si>
  <si>
    <t>Adj Close</t>
  </si>
  <si>
    <t>Volume</t>
  </si>
  <si>
    <t>Adjusted Close</t>
  </si>
  <si>
    <t>Daily Returns</t>
  </si>
  <si>
    <t>Average Stock Value</t>
  </si>
  <si>
    <t>Stock volatility</t>
  </si>
  <si>
    <t>Annualized volatility</t>
  </si>
  <si>
    <t>Sharp Ratio</t>
  </si>
  <si>
    <t>Annualized Stock Return</t>
  </si>
  <si>
    <t>SP 500 Returns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</si>
  <si>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</si>
  <si>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</si>
  <si>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</si>
  <si>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</si>
  <si>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</si>
  <si>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</si>
  <si>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</si>
  <si>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</si>
  <si>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</si>
  <si>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</si>
  <si>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</si>
  <si>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</si>
  <si>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</si>
  <si>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</si>
  <si>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</si>
  <si>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</si>
  <si>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</si>
  <si>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</si>
  <si>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</si>
  <si>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</si>
  <si>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</si>
  <si>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</si>
  <si>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</si>
  <si>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</si>
  <si>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</si>
  <si>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</si>
  <si>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</si>
  <si>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</si>
  <si>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</si>
  <si>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</si>
  <si>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LINEAR REGRESSION WITH LINEST</t>
  </si>
  <si>
    <t>SLOPE</t>
  </si>
  <si>
    <t>+-</t>
  </si>
  <si>
    <t>R2</t>
  </si>
  <si>
    <t>REGRESSION SS</t>
  </si>
  <si>
    <t>INTERCEPT</t>
  </si>
  <si>
    <t>S(Y)</t>
  </si>
  <si>
    <t>DEGREES OF FREEDOM</t>
  </si>
  <si>
    <t>RESIDUAL SS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</si>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</sst>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 applyFont="1"/>
    <xf numFmtId="3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0" fillId="0" borderId="12" xfId="0" quotePrefix="1" applyBorder="1"/>
    <xf numFmtId="0" fontId="0" fillId="0" borderId="3" xfId="0" applyBorder="1"/>
    <xf numFmtId="0" fontId="0" fillId="0" borderId="3" xfId="0" quotePrefix="1" applyBorder="1"/>
    <xf numFmtId="0" fontId="0" fillId="0" borderId="11" xfId="0" quotePrefix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Prices Evolution with Trendline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'Problems1,2,3 Descriptive Stats'!$F$1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'Problems1,2,3 Descriptive Stats'!$A$2:$A$61</c:f>
              <c:numCache>
                <c:formatCode>dd-mm-yy</c:formatCode>
                <c:ptCount val="60"/>
                <c:pt idx="0">
                  <c:v>42180</c:v>
                </c:pt>
                <c:pt idx="1">
                  <c:v>42179</c:v>
                </c:pt>
                <c:pt idx="2">
                  <c:v>42178</c:v>
                </c:pt>
                <c:pt idx="3">
                  <c:v>42177</c:v>
                </c:pt>
                <c:pt idx="4">
                  <c:v>42174</c:v>
                </c:pt>
                <c:pt idx="5">
                  <c:v>42173</c:v>
                </c:pt>
                <c:pt idx="6">
                  <c:v>42172</c:v>
                </c:pt>
                <c:pt idx="7">
                  <c:v>42171</c:v>
                </c:pt>
                <c:pt idx="8">
                  <c:v>42170</c:v>
                </c:pt>
                <c:pt idx="9">
                  <c:v>42167</c:v>
                </c:pt>
                <c:pt idx="10">
                  <c:v>42166</c:v>
                </c:pt>
                <c:pt idx="11">
                  <c:v>42165</c:v>
                </c:pt>
                <c:pt idx="12">
                  <c:v>42164</c:v>
                </c:pt>
                <c:pt idx="13">
                  <c:v>42163</c:v>
                </c:pt>
                <c:pt idx="14">
                  <c:v>42160</c:v>
                </c:pt>
                <c:pt idx="15">
                  <c:v>42159</c:v>
                </c:pt>
                <c:pt idx="16">
                  <c:v>42158</c:v>
                </c:pt>
                <c:pt idx="17">
                  <c:v>42157</c:v>
                </c:pt>
                <c:pt idx="18">
                  <c:v>42156</c:v>
                </c:pt>
                <c:pt idx="19">
                  <c:v>42153</c:v>
                </c:pt>
                <c:pt idx="20">
                  <c:v>42152</c:v>
                </c:pt>
                <c:pt idx="21">
                  <c:v>42151</c:v>
                </c:pt>
                <c:pt idx="22">
                  <c:v>42150</c:v>
                </c:pt>
                <c:pt idx="23">
                  <c:v>42146</c:v>
                </c:pt>
                <c:pt idx="24">
                  <c:v>42145</c:v>
                </c:pt>
                <c:pt idx="25">
                  <c:v>42144</c:v>
                </c:pt>
                <c:pt idx="26">
                  <c:v>42143</c:v>
                </c:pt>
                <c:pt idx="27">
                  <c:v>42142</c:v>
                </c:pt>
                <c:pt idx="28">
                  <c:v>42139</c:v>
                </c:pt>
                <c:pt idx="29">
                  <c:v>42138</c:v>
                </c:pt>
                <c:pt idx="30">
                  <c:v>42137</c:v>
                </c:pt>
                <c:pt idx="31">
                  <c:v>42136</c:v>
                </c:pt>
                <c:pt idx="32">
                  <c:v>42135</c:v>
                </c:pt>
                <c:pt idx="33">
                  <c:v>42132</c:v>
                </c:pt>
                <c:pt idx="34">
                  <c:v>42131</c:v>
                </c:pt>
                <c:pt idx="35">
                  <c:v>42130</c:v>
                </c:pt>
                <c:pt idx="36">
                  <c:v>42129</c:v>
                </c:pt>
                <c:pt idx="37">
                  <c:v>42128</c:v>
                </c:pt>
                <c:pt idx="38">
                  <c:v>42125</c:v>
                </c:pt>
                <c:pt idx="39">
                  <c:v>42124</c:v>
                </c:pt>
                <c:pt idx="40">
                  <c:v>42123</c:v>
                </c:pt>
                <c:pt idx="41">
                  <c:v>42122</c:v>
                </c:pt>
                <c:pt idx="42">
                  <c:v>42121</c:v>
                </c:pt>
                <c:pt idx="43">
                  <c:v>42118</c:v>
                </c:pt>
                <c:pt idx="44">
                  <c:v>42117</c:v>
                </c:pt>
                <c:pt idx="45">
                  <c:v>42116</c:v>
                </c:pt>
                <c:pt idx="46">
                  <c:v>42115</c:v>
                </c:pt>
                <c:pt idx="47">
                  <c:v>42114</c:v>
                </c:pt>
                <c:pt idx="48">
                  <c:v>42111</c:v>
                </c:pt>
                <c:pt idx="49">
                  <c:v>42110</c:v>
                </c:pt>
                <c:pt idx="50">
                  <c:v>42109</c:v>
                </c:pt>
                <c:pt idx="51">
                  <c:v>42108</c:v>
                </c:pt>
                <c:pt idx="52">
                  <c:v>42107</c:v>
                </c:pt>
                <c:pt idx="53">
                  <c:v>42104</c:v>
                </c:pt>
                <c:pt idx="54">
                  <c:v>42103</c:v>
                </c:pt>
                <c:pt idx="55">
                  <c:v>42102</c:v>
                </c:pt>
                <c:pt idx="56">
                  <c:v>42101</c:v>
                </c:pt>
                <c:pt idx="57">
                  <c:v>42100</c:v>
                </c:pt>
                <c:pt idx="58">
                  <c:v>42096</c:v>
                </c:pt>
                <c:pt idx="59">
                  <c:v>42095</c:v>
                </c:pt>
              </c:numCache>
            </c:numRef>
          </c:xVal>
          <c:yVal>
            <c:numRef>
              <c:f>'Problems1,2,3 Descriptive Stats'!$F$2:$F$61</c:f>
              <c:numCache>
                <c:formatCode>#,##0</c:formatCode>
                <c:ptCount val="60"/>
                <c:pt idx="0">
                  <c:v>63975487</c:v>
                </c:pt>
                <c:pt idx="1">
                  <c:v>64320282</c:v>
                </c:pt>
                <c:pt idx="2">
                  <c:v>65000587</c:v>
                </c:pt>
                <c:pt idx="3">
                  <c:v>64264389</c:v>
                </c:pt>
                <c:pt idx="4">
                  <c:v>63444302</c:v>
                </c:pt>
                <c:pt idx="5">
                  <c:v>64096634</c:v>
                </c:pt>
                <c:pt idx="6">
                  <c:v>63500217</c:v>
                </c:pt>
                <c:pt idx="7">
                  <c:v>63714561</c:v>
                </c:pt>
                <c:pt idx="8">
                  <c:v>63360428</c:v>
                </c:pt>
                <c:pt idx="9">
                  <c:v>63602726</c:v>
                </c:pt>
                <c:pt idx="10">
                  <c:v>63854336</c:v>
                </c:pt>
                <c:pt idx="11">
                  <c:v>63612045</c:v>
                </c:pt>
                <c:pt idx="12">
                  <c:v>62605591</c:v>
                </c:pt>
                <c:pt idx="13">
                  <c:v>62335331</c:v>
                </c:pt>
                <c:pt idx="14">
                  <c:v>62829239</c:v>
                </c:pt>
                <c:pt idx="15">
                  <c:v>61813465</c:v>
                </c:pt>
                <c:pt idx="16">
                  <c:v>62158257</c:v>
                </c:pt>
                <c:pt idx="17">
                  <c:v>61524570</c:v>
                </c:pt>
                <c:pt idx="18">
                  <c:v>61580486</c:v>
                </c:pt>
                <c:pt idx="19">
                  <c:v>61300922</c:v>
                </c:pt>
                <c:pt idx="20">
                  <c:v>61692314</c:v>
                </c:pt>
                <c:pt idx="21">
                  <c:v>61943932</c:v>
                </c:pt>
                <c:pt idx="22">
                  <c:v>61254322</c:v>
                </c:pt>
                <c:pt idx="23">
                  <c:v>61943932</c:v>
                </c:pt>
                <c:pt idx="24">
                  <c:v>62111668</c:v>
                </c:pt>
                <c:pt idx="25">
                  <c:v>61953262</c:v>
                </c:pt>
                <c:pt idx="26">
                  <c:v>62447163</c:v>
                </c:pt>
                <c:pt idx="27">
                  <c:v>61897331</c:v>
                </c:pt>
                <c:pt idx="28">
                  <c:v>61394096</c:v>
                </c:pt>
                <c:pt idx="29">
                  <c:v>61552521</c:v>
                </c:pt>
                <c:pt idx="30">
                  <c:v>61058613</c:v>
                </c:pt>
                <c:pt idx="31">
                  <c:v>60909515</c:v>
                </c:pt>
                <c:pt idx="32">
                  <c:v>60993385</c:v>
                </c:pt>
                <c:pt idx="33">
                  <c:v>61030655</c:v>
                </c:pt>
                <c:pt idx="34">
                  <c:v>60108070</c:v>
                </c:pt>
                <c:pt idx="35">
                  <c:v>59567558</c:v>
                </c:pt>
                <c:pt idx="36">
                  <c:v>60014881</c:v>
                </c:pt>
                <c:pt idx="37">
                  <c:v>60313095</c:v>
                </c:pt>
                <c:pt idx="38">
                  <c:v>59278671</c:v>
                </c:pt>
                <c:pt idx="39">
                  <c:v>58952511</c:v>
                </c:pt>
                <c:pt idx="40">
                  <c:v>59269360</c:v>
                </c:pt>
                <c:pt idx="41">
                  <c:v>58486546</c:v>
                </c:pt>
                <c:pt idx="42">
                  <c:v>58095154</c:v>
                </c:pt>
                <c:pt idx="43">
                  <c:v>58337444</c:v>
                </c:pt>
                <c:pt idx="44">
                  <c:v>58523819</c:v>
                </c:pt>
                <c:pt idx="45">
                  <c:v>58654293</c:v>
                </c:pt>
                <c:pt idx="46">
                  <c:v>58067200</c:v>
                </c:pt>
                <c:pt idx="47">
                  <c:v>58933865</c:v>
                </c:pt>
                <c:pt idx="48">
                  <c:v>58561100</c:v>
                </c:pt>
                <c:pt idx="49">
                  <c:v>59465054</c:v>
                </c:pt>
                <c:pt idx="50">
                  <c:v>59837818</c:v>
                </c:pt>
                <c:pt idx="51">
                  <c:v>58747494</c:v>
                </c:pt>
                <c:pt idx="52">
                  <c:v>57843529</c:v>
                </c:pt>
                <c:pt idx="53">
                  <c:v>57498730</c:v>
                </c:pt>
                <c:pt idx="54">
                  <c:v>57284393</c:v>
                </c:pt>
                <c:pt idx="55">
                  <c:v>56892990</c:v>
                </c:pt>
                <c:pt idx="56">
                  <c:v>56706604</c:v>
                </c:pt>
                <c:pt idx="57">
                  <c:v>56352486</c:v>
                </c:pt>
                <c:pt idx="58">
                  <c:v>56399082</c:v>
                </c:pt>
                <c:pt idx="59">
                  <c:v>55867886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F-4BE4-96A8-AB50C0830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207552"/>
        <c:axId val="647207880"/>
      </c:scatterChart>
      <c:valAx>
        <c:axId val="6472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-mm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07880"/>
        <c:crosses val="autoZero"/>
        <c:crossBetween val="midCat"/>
      </c:valAx>
      <c:valAx>
        <c:axId val="64720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0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835083114610673"/>
          <c:y val="0.28293963254593174"/>
          <c:w val="0.83122375328083986"/>
          <c:h val="0.65070555835692956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'Problems1,2,3 Descriptive Stats'!$K$2:$K$60</c:f>
              <c:numCache>
                <c:formatCode>General</c:formatCode>
                <c:ptCount val="59"/>
                <c:pt idx="0">
                  <c:v>-2.9735740489150158E-3</c:v>
                </c:pt>
                <c:pt idx="1">
                  <c:v>-7.3532969401711471E-3</c:v>
                </c:pt>
                <c:pt idx="2">
                  <c:v>6.3586826091570781E-4</c:v>
                </c:pt>
                <c:pt idx="3">
                  <c:v>6.0948668292023509E-3</c:v>
                </c:pt>
                <c:pt idx="4">
                  <c:v>-5.3035017504077884E-3</c:v>
                </c:pt>
                <c:pt idx="5">
                  <c:v>9.9027106626516006E-3</c:v>
                </c:pt>
                <c:pt idx="6">
                  <c:v>1.979641138770874E-3</c:v>
                </c:pt>
                <c:pt idx="7">
                  <c:v>5.6898564053051602E-3</c:v>
                </c:pt>
                <c:pt idx="8">
                  <c:v>-4.6225721215145251E-3</c:v>
                </c:pt>
                <c:pt idx="9">
                  <c:v>-6.9942998831643219E-3</c:v>
                </c:pt>
                <c:pt idx="10">
                  <c:v>1.7386262992555048E-3</c:v>
                </c:pt>
                <c:pt idx="11">
                  <c:v>1.2042424911740807E-2</c:v>
                </c:pt>
                <c:pt idx="12">
                  <c:v>4.1835298173779553E-4</c:v>
                </c:pt>
                <c:pt idx="13">
                  <c:v>-6.4745098717947612E-3</c:v>
                </c:pt>
                <c:pt idx="14">
                  <c:v>-1.4361830452782141E-3</c:v>
                </c:pt>
                <c:pt idx="15">
                  <c:v>-8.6231673566270848E-3</c:v>
                </c:pt>
                <c:pt idx="16">
                  <c:v>2.1188707775647818E-3</c:v>
                </c:pt>
                <c:pt idx="17">
                  <c:v>-1.0085958054163724E-3</c:v>
                </c:pt>
                <c:pt idx="18">
                  <c:v>2.0594608593389511E-3</c:v>
                </c:pt>
                <c:pt idx="19">
                  <c:v>-6.3184689448647488E-3</c:v>
                </c:pt>
                <c:pt idx="20">
                  <c:v>-1.2667607066396737E-3</c:v>
                </c:pt>
                <c:pt idx="21">
                  <c:v>9.1626411220270959E-3</c:v>
                </c:pt>
                <c:pt idx="22">
                  <c:v>-1.0281980467796371E-2</c:v>
                </c:pt>
                <c:pt idx="23">
                  <c:v>-2.2338859444231592E-3</c:v>
                </c:pt>
                <c:pt idx="24">
                  <c:v>2.3378741542857363E-3</c:v>
                </c:pt>
                <c:pt idx="25">
                  <c:v>-9.3051603155315488E-4</c:v>
                </c:pt>
                <c:pt idx="26">
                  <c:v>-6.43374521663231E-4</c:v>
                </c:pt>
                <c:pt idx="27">
                  <c:v>3.0479481898116876E-3</c:v>
                </c:pt>
                <c:pt idx="28">
                  <c:v>7.6841352349982304E-4</c:v>
                </c:pt>
                <c:pt idx="29">
                  <c:v>1.0779287015166093E-2</c:v>
                </c:pt>
                <c:pt idx="30">
                  <c:v>-3.0495491649847306E-4</c:v>
                </c:pt>
                <c:pt idx="31">
                  <c:v>-2.9496377147184803E-3</c:v>
                </c:pt>
                <c:pt idx="32">
                  <c:v>-5.0895607491248272E-3</c:v>
                </c:pt>
                <c:pt idx="33">
                  <c:v>1.3457901340996168E-2</c:v>
                </c:pt>
                <c:pt idx="34">
                  <c:v>3.7738136047081859E-3</c:v>
                </c:pt>
                <c:pt idx="35">
                  <c:v>-4.4557250073096761E-3</c:v>
                </c:pt>
                <c:pt idx="36">
                  <c:v>-1.1837383538524105E-2</c:v>
                </c:pt>
                <c:pt idx="37">
                  <c:v>2.9407486092097408E-3</c:v>
                </c:pt>
                <c:pt idx="38">
                  <c:v>1.0923001515586108E-2</c:v>
                </c:pt>
                <c:pt idx="39">
                  <c:v>-1.0128906665100575E-2</c:v>
                </c:pt>
                <c:pt idx="40">
                  <c:v>-3.7403355286636047E-3</c:v>
                </c:pt>
                <c:pt idx="41">
                  <c:v>2.7692317470554011E-3</c:v>
                </c:pt>
                <c:pt idx="42">
                  <c:v>-4.1413139998477235E-3</c:v>
                </c:pt>
                <c:pt idx="43">
                  <c:v>2.2528002125912429E-3</c:v>
                </c:pt>
                <c:pt idx="44">
                  <c:v>2.3577160344365761E-3</c:v>
                </c:pt>
                <c:pt idx="45">
                  <c:v>5.0874804159597694E-3</c:v>
                </c:pt>
                <c:pt idx="46">
                  <c:v>-1.4806051919154966E-3</c:v>
                </c:pt>
                <c:pt idx="47">
                  <c:v>9.2351313331806625E-3</c:v>
                </c:pt>
                <c:pt idx="48">
                  <c:v>-1.1311245237798018E-2</c:v>
                </c:pt>
                <c:pt idx="49">
                  <c:v>-7.7844381361602479E-4</c:v>
                </c:pt>
                <c:pt idx="50">
                  <c:v>5.1481957339104016E-3</c:v>
                </c:pt>
                <c:pt idx="51">
                  <c:v>1.629758754569374E-3</c:v>
                </c:pt>
                <c:pt idx="52">
                  <c:v>-4.5812806150654327E-3</c:v>
                </c:pt>
                <c:pt idx="53">
                  <c:v>5.2028650588638106E-3</c:v>
                </c:pt>
                <c:pt idx="54">
                  <c:v>4.4574813568534384E-3</c:v>
                </c:pt>
                <c:pt idx="55">
                  <c:v>2.6825330225746504E-3</c:v>
                </c:pt>
                <c:pt idx="56">
                  <c:v>-2.0619040280095494E-3</c:v>
                </c:pt>
                <c:pt idx="57">
                  <c:v>6.6088150025853352E-3</c:v>
                </c:pt>
                <c:pt idx="58">
                  <c:v>3.5296671869312199E-3</c:v>
                </c:pt>
              </c:numCache>
            </c:numRef>
          </c:xVal>
          <c:yVal>
            <c:numRef>
              <c:f>'Regression Data Analysis Toolpa'!$C$25:$C$83</c:f>
              <c:numCache>
                <c:formatCode>General</c:formatCode>
                <c:ptCount val="59"/>
                <c:pt idx="0">
                  <c:v>-4.4403423019943218E-3</c:v>
                </c:pt>
                <c:pt idx="1">
                  <c:v>-5.2744506009313567E-3</c:v>
                </c:pt>
                <c:pt idx="2">
                  <c:v>8.8558244931600631E-3</c:v>
                </c:pt>
                <c:pt idx="3">
                  <c:v>5.002126366225353E-3</c:v>
                </c:pt>
                <c:pt idx="4">
                  <c:v>-6.9847483185669869E-3</c:v>
                </c:pt>
                <c:pt idx="5">
                  <c:v>-2.2452993809900148E-3</c:v>
                </c:pt>
                <c:pt idx="6">
                  <c:v>-7.2746211547194909E-3</c:v>
                </c:pt>
                <c:pt idx="7">
                  <c:v>-1.9397884846121625E-3</c:v>
                </c:pt>
                <c:pt idx="8">
                  <c:v>-1.2810747161334977E-3</c:v>
                </c:pt>
                <c:pt idx="9">
                  <c:v>9.0119038235096996E-4</c:v>
                </c:pt>
                <c:pt idx="10">
                  <c:v>1.3344903481777399E-4</c:v>
                </c:pt>
                <c:pt idx="11">
                  <c:v>2.351634096251139E-3</c:v>
                </c:pt>
                <c:pt idx="12">
                  <c:v>1.947775534012246E-3</c:v>
                </c:pt>
                <c:pt idx="13">
                  <c:v>-3.5264901115105718E-3</c:v>
                </c:pt>
                <c:pt idx="14">
                  <c:v>1.5853766605029795E-2</c:v>
                </c:pt>
                <c:pt idx="15">
                  <c:v>8.8315567895974785E-4</c:v>
                </c:pt>
                <c:pt idx="16">
                  <c:v>6.2534594590522453E-3</c:v>
                </c:pt>
                <c:pt idx="17">
                  <c:v>-1.9041553952312889E-3</c:v>
                </c:pt>
                <c:pt idx="18">
                  <c:v>5.7218034041415285E-4</c:v>
                </c:pt>
                <c:pt idx="19">
                  <c:v>-2.1618145545056582E-3</c:v>
                </c:pt>
                <c:pt idx="20">
                  <c:v>-4.8063870173028125E-3</c:v>
                </c:pt>
                <c:pt idx="21">
                  <c:v>3.4225443527705936E-4</c:v>
                </c:pt>
                <c:pt idx="22">
                  <c:v>-3.0848531567930944E-3</c:v>
                </c:pt>
                <c:pt idx="23">
                  <c:v>-2.5017014679935574E-3</c:v>
                </c:pt>
                <c:pt idx="24">
                  <c:v>-1.7030048219114353E-3</c:v>
                </c:pt>
                <c:pt idx="25">
                  <c:v>-8.9813919916508639E-3</c:v>
                </c:pt>
                <c:pt idx="26">
                  <c:v>7.5306362963316973E-3</c:v>
                </c:pt>
                <c:pt idx="27">
                  <c:v>3.2444129773819301E-3</c:v>
                </c:pt>
                <c:pt idx="28">
                  <c:v>-5.3030308327277863E-3</c:v>
                </c:pt>
                <c:pt idx="29">
                  <c:v>-4.4034837592916206E-3</c:v>
                </c:pt>
                <c:pt idx="30">
                  <c:v>7.6547697591437727E-4</c:v>
                </c:pt>
                <c:pt idx="31">
                  <c:v>-4.7815867194769238E-4</c:v>
                </c:pt>
                <c:pt idx="32">
                  <c:v>2.3732444313987206E-3</c:v>
                </c:pt>
                <c:pt idx="33">
                  <c:v>2.438226711362658E-4</c:v>
                </c:pt>
                <c:pt idx="34">
                  <c:v>3.4136293905124068E-3</c:v>
                </c:pt>
                <c:pt idx="35">
                  <c:v>-5.0877775107606984E-3</c:v>
                </c:pt>
                <c:pt idx="36">
                  <c:v>4.6204695518713848E-3</c:v>
                </c:pt>
                <c:pt idx="37">
                  <c:v>1.2602352850922312E-2</c:v>
                </c:pt>
                <c:pt idx="38">
                  <c:v>-7.1001360167719137E-3</c:v>
                </c:pt>
                <c:pt idx="39">
                  <c:v>2.5527517679968838E-3</c:v>
                </c:pt>
                <c:pt idx="40">
                  <c:v>1.5052570110987719E-2</c:v>
                </c:pt>
                <c:pt idx="41">
                  <c:v>2.0565252721616491E-3</c:v>
                </c:pt>
                <c:pt idx="42">
                  <c:v>-2.0941300445252329E-3</c:v>
                </c:pt>
                <c:pt idx="43">
                  <c:v>-7.3614980962425115E-3</c:v>
                </c:pt>
                <c:pt idx="44">
                  <c:v>-6.5036768579824836E-3</c:v>
                </c:pt>
                <c:pt idx="45">
                  <c:v>3.1690897473271281E-3</c:v>
                </c:pt>
                <c:pt idx="46">
                  <c:v>-1.5241523095773361E-2</c:v>
                </c:pt>
                <c:pt idx="47">
                  <c:v>-4.6211848212519497E-3</c:v>
                </c:pt>
                <c:pt idx="48">
                  <c:v>-6.1496601646895861E-3</c:v>
                </c:pt>
                <c:pt idx="49">
                  <c:v>-7.4501739520457036E-3</c:v>
                </c:pt>
                <c:pt idx="50">
                  <c:v>1.1558794903951671E-2</c:v>
                </c:pt>
                <c:pt idx="51">
                  <c:v>1.2058502876695052E-2</c:v>
                </c:pt>
                <c:pt idx="52">
                  <c:v>8.4848452174126603E-3</c:v>
                </c:pt>
                <c:pt idx="53">
                  <c:v>-3.3123908056722465E-3</c:v>
                </c:pt>
                <c:pt idx="54">
                  <c:v>5.5256798399433687E-4</c:v>
                </c:pt>
                <c:pt idx="55">
                  <c:v>-1.3091566098072847E-3</c:v>
                </c:pt>
                <c:pt idx="56">
                  <c:v>6.3151061870164865E-3</c:v>
                </c:pt>
                <c:pt idx="57">
                  <c:v>-9.2513917348241263E-3</c:v>
                </c:pt>
                <c:pt idx="58">
                  <c:v>4.0858808105980696E-3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5C-4A78-AA89-AE0DA660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672112"/>
        <c:axId val="535669488"/>
      </c:scatterChart>
      <c:valAx>
        <c:axId val="53567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5669488"/>
        <c:crosses val="autoZero"/>
        <c:crossBetween val="midCat"/>
      </c:valAx>
      <c:valAx>
        <c:axId val="535669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3.4722222222222224E-2"/>
              <c:y val="0.3415600636127380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356721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Linear Regression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'Problems1,2,3 Descriptive Stats'!$K$2:$K$60</c:f>
              <c:numCache>
                <c:formatCode>General</c:formatCode>
                <c:ptCount val="59"/>
                <c:pt idx="0">
                  <c:v>-2.9735740489150158E-3</c:v>
                </c:pt>
                <c:pt idx="1">
                  <c:v>-7.3532969401711471E-3</c:v>
                </c:pt>
                <c:pt idx="2">
                  <c:v>6.3586826091570781E-4</c:v>
                </c:pt>
                <c:pt idx="3">
                  <c:v>6.0948668292023509E-3</c:v>
                </c:pt>
                <c:pt idx="4">
                  <c:v>-5.3035017504077884E-3</c:v>
                </c:pt>
                <c:pt idx="5">
                  <c:v>9.9027106626516006E-3</c:v>
                </c:pt>
                <c:pt idx="6">
                  <c:v>1.979641138770874E-3</c:v>
                </c:pt>
                <c:pt idx="7">
                  <c:v>5.6898564053051602E-3</c:v>
                </c:pt>
                <c:pt idx="8">
                  <c:v>-4.6225721215145251E-3</c:v>
                </c:pt>
                <c:pt idx="9">
                  <c:v>-6.9942998831643219E-3</c:v>
                </c:pt>
                <c:pt idx="10">
                  <c:v>1.7386262992555048E-3</c:v>
                </c:pt>
                <c:pt idx="11">
                  <c:v>1.2042424911740807E-2</c:v>
                </c:pt>
                <c:pt idx="12">
                  <c:v>4.1835298173779553E-4</c:v>
                </c:pt>
                <c:pt idx="13">
                  <c:v>-6.4745098717947612E-3</c:v>
                </c:pt>
                <c:pt idx="14">
                  <c:v>-1.4361830452782141E-3</c:v>
                </c:pt>
                <c:pt idx="15">
                  <c:v>-8.6231673566270848E-3</c:v>
                </c:pt>
                <c:pt idx="16">
                  <c:v>2.1188707775647818E-3</c:v>
                </c:pt>
                <c:pt idx="17">
                  <c:v>-1.0085958054163724E-3</c:v>
                </c:pt>
                <c:pt idx="18">
                  <c:v>2.0594608593389511E-3</c:v>
                </c:pt>
                <c:pt idx="19">
                  <c:v>-6.3184689448647488E-3</c:v>
                </c:pt>
                <c:pt idx="20">
                  <c:v>-1.2667607066396737E-3</c:v>
                </c:pt>
                <c:pt idx="21">
                  <c:v>9.1626411220270959E-3</c:v>
                </c:pt>
                <c:pt idx="22">
                  <c:v>-1.0281980467796371E-2</c:v>
                </c:pt>
                <c:pt idx="23">
                  <c:v>-2.2338859444231592E-3</c:v>
                </c:pt>
                <c:pt idx="24">
                  <c:v>2.3378741542857363E-3</c:v>
                </c:pt>
                <c:pt idx="25">
                  <c:v>-9.3051603155315488E-4</c:v>
                </c:pt>
                <c:pt idx="26">
                  <c:v>-6.43374521663231E-4</c:v>
                </c:pt>
                <c:pt idx="27">
                  <c:v>3.0479481898116876E-3</c:v>
                </c:pt>
                <c:pt idx="28">
                  <c:v>7.6841352349982304E-4</c:v>
                </c:pt>
                <c:pt idx="29">
                  <c:v>1.0779287015166093E-2</c:v>
                </c:pt>
                <c:pt idx="30">
                  <c:v>-3.0495491649847306E-4</c:v>
                </c:pt>
                <c:pt idx="31">
                  <c:v>-2.9496377147184803E-3</c:v>
                </c:pt>
                <c:pt idx="32">
                  <c:v>-5.0895607491248272E-3</c:v>
                </c:pt>
                <c:pt idx="33">
                  <c:v>1.3457901340996168E-2</c:v>
                </c:pt>
                <c:pt idx="34">
                  <c:v>3.7738136047081859E-3</c:v>
                </c:pt>
                <c:pt idx="35">
                  <c:v>-4.4557250073096761E-3</c:v>
                </c:pt>
                <c:pt idx="36">
                  <c:v>-1.1837383538524105E-2</c:v>
                </c:pt>
                <c:pt idx="37">
                  <c:v>2.9407486092097408E-3</c:v>
                </c:pt>
                <c:pt idx="38">
                  <c:v>1.0923001515586108E-2</c:v>
                </c:pt>
                <c:pt idx="39">
                  <c:v>-1.0128906665100575E-2</c:v>
                </c:pt>
                <c:pt idx="40">
                  <c:v>-3.7403355286636047E-3</c:v>
                </c:pt>
                <c:pt idx="41">
                  <c:v>2.7692317470554011E-3</c:v>
                </c:pt>
                <c:pt idx="42">
                  <c:v>-4.1413139998477235E-3</c:v>
                </c:pt>
                <c:pt idx="43">
                  <c:v>2.2528002125912429E-3</c:v>
                </c:pt>
                <c:pt idx="44">
                  <c:v>2.3577160344365761E-3</c:v>
                </c:pt>
                <c:pt idx="45">
                  <c:v>5.0874804159597694E-3</c:v>
                </c:pt>
                <c:pt idx="46">
                  <c:v>-1.4806051919154966E-3</c:v>
                </c:pt>
                <c:pt idx="47">
                  <c:v>9.2351313331806625E-3</c:v>
                </c:pt>
                <c:pt idx="48">
                  <c:v>-1.1311245237798018E-2</c:v>
                </c:pt>
                <c:pt idx="49">
                  <c:v>-7.7844381361602479E-4</c:v>
                </c:pt>
                <c:pt idx="50">
                  <c:v>5.1481957339104016E-3</c:v>
                </c:pt>
                <c:pt idx="51">
                  <c:v>1.629758754569374E-3</c:v>
                </c:pt>
                <c:pt idx="52">
                  <c:v>-4.5812806150654327E-3</c:v>
                </c:pt>
                <c:pt idx="53">
                  <c:v>5.2028650588638106E-3</c:v>
                </c:pt>
                <c:pt idx="54">
                  <c:v>4.4574813568534384E-3</c:v>
                </c:pt>
                <c:pt idx="55">
                  <c:v>2.6825330225746504E-3</c:v>
                </c:pt>
                <c:pt idx="56">
                  <c:v>-2.0619040280095494E-3</c:v>
                </c:pt>
                <c:pt idx="57">
                  <c:v>6.6088150025853352E-3</c:v>
                </c:pt>
                <c:pt idx="58">
                  <c:v>3.5296671869312199E-3</c:v>
                </c:pt>
              </c:numCache>
            </c:numRef>
          </c:xVal>
          <c:yVal>
            <c:numRef>
              <c:f>'Problems1,2,3 Descriptive Stats'!$I$2:$I$60</c:f>
              <c:numCache>
                <c:formatCode>General</c:formatCode>
                <c:ptCount val="59"/>
                <c:pt idx="0">
                  <c:v>-5.3605952784847059E-3</c:v>
                </c:pt>
                <c:pt idx="1">
                  <c:v>-1.0466136251969385E-2</c:v>
                </c:pt>
                <c:pt idx="2">
                  <c:v>1.1455769072977597E-2</c:v>
                </c:pt>
                <c:pt idx="3">
                  <c:v>1.292609382005643E-2</c:v>
                </c:pt>
                <c:pt idx="4">
                  <c:v>-1.0177320699866927E-2</c:v>
                </c:pt>
                <c:pt idx="5">
                  <c:v>9.392361604055547E-3</c:v>
                </c:pt>
                <c:pt idx="6">
                  <c:v>-3.364128962608784E-3</c:v>
                </c:pt>
                <c:pt idx="7">
                  <c:v>5.5891825730723359E-3</c:v>
                </c:pt>
                <c:pt idx="8">
                  <c:v>-3.8095536974311153E-3</c:v>
                </c:pt>
                <c:pt idx="9">
                  <c:v>-3.9403745424587385E-3</c:v>
                </c:pt>
                <c:pt idx="10">
                  <c:v>3.808885565618926E-3</c:v>
                </c:pt>
                <c:pt idx="11">
                  <c:v>1.6076104129422005E-2</c:v>
                </c:pt>
                <c:pt idx="12">
                  <c:v>4.3355829778139853E-3</c:v>
                </c:pt>
                <c:pt idx="13">
                  <c:v>-7.8611170191000505E-3</c:v>
                </c:pt>
                <c:pt idx="14">
                  <c:v>1.6432892089126541E-2</c:v>
                </c:pt>
                <c:pt idx="15">
                  <c:v>-5.5470023877921514E-3</c:v>
                </c:pt>
                <c:pt idx="16">
                  <c:v>1.0299738787284525E-2</c:v>
                </c:pt>
                <c:pt idx="17">
                  <c:v>-9.0801491888198814E-4</c:v>
                </c:pt>
                <c:pt idx="18">
                  <c:v>4.5605186819213028E-3</c:v>
                </c:pt>
                <c:pt idx="19">
                  <c:v>-6.3442587029561457E-3</c:v>
                </c:pt>
                <c:pt idx="20">
                  <c:v>-4.0620282225544459E-3</c:v>
                </c:pt>
                <c:pt idx="21">
                  <c:v>1.12581443640825E-2</c:v>
                </c:pt>
                <c:pt idx="22">
                  <c:v>-1.1132809586578953E-2</c:v>
                </c:pt>
                <c:pt idx="23">
                  <c:v>-2.7005553932315097E-3</c:v>
                </c:pt>
                <c:pt idx="24">
                  <c:v>2.5568629461350943E-3</c:v>
                </c:pt>
                <c:pt idx="25">
                  <c:v>-7.9091022918046892E-3</c:v>
                </c:pt>
                <c:pt idx="26">
                  <c:v>8.8829678294206592E-3</c:v>
                </c:pt>
                <c:pt idx="27">
                  <c:v>8.196797946173907E-3</c:v>
                </c:pt>
                <c:pt idx="28">
                  <c:v>-2.5738182194032498E-3</c:v>
                </c:pt>
                <c:pt idx="29">
                  <c:v>8.0890799140818596E-3</c:v>
                </c:pt>
                <c:pt idx="30">
                  <c:v>2.4478605682544375E-3</c:v>
                </c:pt>
                <c:pt idx="31">
                  <c:v>-1.3750671486752956E-3</c:v>
                </c:pt>
                <c:pt idx="32">
                  <c:v>-6.1067671647960307E-4</c:v>
                </c:pt>
                <c:pt idx="33">
                  <c:v>1.5348770972017653E-2</c:v>
                </c:pt>
                <c:pt idx="34">
                  <c:v>9.0739324919111124E-3</c:v>
                </c:pt>
                <c:pt idx="35">
                  <c:v>-7.4535347324941681E-3</c:v>
                </c:pt>
                <c:pt idx="36">
                  <c:v>-4.9444320507842357E-3</c:v>
                </c:pt>
                <c:pt idx="37">
                  <c:v>1.7450188787127063E-2</c:v>
                </c:pt>
                <c:pt idx="38">
                  <c:v>5.5325887645396744E-3</c:v>
                </c:pt>
                <c:pt idx="39">
                  <c:v>-5.3459156636750885E-3</c:v>
                </c:pt>
                <c:pt idx="40">
                  <c:v>1.3384514106885402E-2</c:v>
                </c:pt>
                <c:pt idx="41">
                  <c:v>6.737085162042882E-3</c:v>
                </c:pt>
                <c:pt idx="42">
                  <c:v>-4.1532501835355867E-3</c:v>
                </c:pt>
                <c:pt idx="43">
                  <c:v>-3.184600786220142E-3</c:v>
                </c:pt>
                <c:pt idx="44">
                  <c:v>-2.2244578073765124E-3</c:v>
                </c:pt>
                <c:pt idx="45">
                  <c:v>1.0110578777692105E-2</c:v>
                </c:pt>
                <c:pt idx="46">
                  <c:v>-1.4705721404832308E-2</c:v>
                </c:pt>
                <c:pt idx="47">
                  <c:v>6.3654029722801314E-3</c:v>
                </c:pt>
                <c:pt idx="48">
                  <c:v>-1.5201432424495885E-2</c:v>
                </c:pt>
                <c:pt idx="49">
                  <c:v>-6.2295720743025182E-3</c:v>
                </c:pt>
                <c:pt idx="50">
                  <c:v>1.8559498044290967E-2</c:v>
                </c:pt>
                <c:pt idx="51">
                  <c:v>1.5627763651834013E-2</c:v>
                </c:pt>
                <c:pt idx="52">
                  <c:v>5.9966367952821696E-3</c:v>
                </c:pt>
                <c:pt idx="53">
                  <c:v>3.7416299409858537E-3</c:v>
                </c:pt>
                <c:pt idx="54">
                  <c:v>6.8796349075695255E-3</c:v>
                </c:pt>
                <c:pt idx="55">
                  <c:v>3.2868482125996972E-3</c:v>
                </c:pt>
                <c:pt idx="56">
                  <c:v>6.2839818637282427E-3</c:v>
                </c:pt>
                <c:pt idx="57">
                  <c:v>-8.26183660223423E-4</c:v>
                </c:pt>
                <c:pt idx="58">
                  <c:v>9.5080741018194487E-3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88-4246-B3AF-ECE9804CC679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'Problems1,2,3 Descriptive Stats'!$K$2:$K$60</c:f>
              <c:numCache>
                <c:formatCode>General</c:formatCode>
                <c:ptCount val="59"/>
                <c:pt idx="0">
                  <c:v>-2.9735740489150158E-3</c:v>
                </c:pt>
                <c:pt idx="1">
                  <c:v>-7.3532969401711471E-3</c:v>
                </c:pt>
                <c:pt idx="2">
                  <c:v>6.3586826091570781E-4</c:v>
                </c:pt>
                <c:pt idx="3">
                  <c:v>6.0948668292023509E-3</c:v>
                </c:pt>
                <c:pt idx="4">
                  <c:v>-5.3035017504077884E-3</c:v>
                </c:pt>
                <c:pt idx="5">
                  <c:v>9.9027106626516006E-3</c:v>
                </c:pt>
                <c:pt idx="6">
                  <c:v>1.979641138770874E-3</c:v>
                </c:pt>
                <c:pt idx="7">
                  <c:v>5.6898564053051602E-3</c:v>
                </c:pt>
                <c:pt idx="8">
                  <c:v>-4.6225721215145251E-3</c:v>
                </c:pt>
                <c:pt idx="9">
                  <c:v>-6.9942998831643219E-3</c:v>
                </c:pt>
                <c:pt idx="10">
                  <c:v>1.7386262992555048E-3</c:v>
                </c:pt>
                <c:pt idx="11">
                  <c:v>1.2042424911740807E-2</c:v>
                </c:pt>
                <c:pt idx="12">
                  <c:v>4.1835298173779553E-4</c:v>
                </c:pt>
                <c:pt idx="13">
                  <c:v>-6.4745098717947612E-3</c:v>
                </c:pt>
                <c:pt idx="14">
                  <c:v>-1.4361830452782141E-3</c:v>
                </c:pt>
                <c:pt idx="15">
                  <c:v>-8.6231673566270848E-3</c:v>
                </c:pt>
                <c:pt idx="16">
                  <c:v>2.1188707775647818E-3</c:v>
                </c:pt>
                <c:pt idx="17">
                  <c:v>-1.0085958054163724E-3</c:v>
                </c:pt>
                <c:pt idx="18">
                  <c:v>2.0594608593389511E-3</c:v>
                </c:pt>
                <c:pt idx="19">
                  <c:v>-6.3184689448647488E-3</c:v>
                </c:pt>
                <c:pt idx="20">
                  <c:v>-1.2667607066396737E-3</c:v>
                </c:pt>
                <c:pt idx="21">
                  <c:v>9.1626411220270959E-3</c:v>
                </c:pt>
                <c:pt idx="22">
                  <c:v>-1.0281980467796371E-2</c:v>
                </c:pt>
                <c:pt idx="23">
                  <c:v>-2.2338859444231592E-3</c:v>
                </c:pt>
                <c:pt idx="24">
                  <c:v>2.3378741542857363E-3</c:v>
                </c:pt>
                <c:pt idx="25">
                  <c:v>-9.3051603155315488E-4</c:v>
                </c:pt>
                <c:pt idx="26">
                  <c:v>-6.43374521663231E-4</c:v>
                </c:pt>
                <c:pt idx="27">
                  <c:v>3.0479481898116876E-3</c:v>
                </c:pt>
                <c:pt idx="28">
                  <c:v>7.6841352349982304E-4</c:v>
                </c:pt>
                <c:pt idx="29">
                  <c:v>1.0779287015166093E-2</c:v>
                </c:pt>
                <c:pt idx="30">
                  <c:v>-3.0495491649847306E-4</c:v>
                </c:pt>
                <c:pt idx="31">
                  <c:v>-2.9496377147184803E-3</c:v>
                </c:pt>
                <c:pt idx="32">
                  <c:v>-5.0895607491248272E-3</c:v>
                </c:pt>
                <c:pt idx="33">
                  <c:v>1.3457901340996168E-2</c:v>
                </c:pt>
                <c:pt idx="34">
                  <c:v>3.7738136047081859E-3</c:v>
                </c:pt>
                <c:pt idx="35">
                  <c:v>-4.4557250073096761E-3</c:v>
                </c:pt>
                <c:pt idx="36">
                  <c:v>-1.1837383538524105E-2</c:v>
                </c:pt>
                <c:pt idx="37">
                  <c:v>2.9407486092097408E-3</c:v>
                </c:pt>
                <c:pt idx="38">
                  <c:v>1.0923001515586108E-2</c:v>
                </c:pt>
                <c:pt idx="39">
                  <c:v>-1.0128906665100575E-2</c:v>
                </c:pt>
                <c:pt idx="40">
                  <c:v>-3.7403355286636047E-3</c:v>
                </c:pt>
                <c:pt idx="41">
                  <c:v>2.7692317470554011E-3</c:v>
                </c:pt>
                <c:pt idx="42">
                  <c:v>-4.1413139998477235E-3</c:v>
                </c:pt>
                <c:pt idx="43">
                  <c:v>2.2528002125912429E-3</c:v>
                </c:pt>
                <c:pt idx="44">
                  <c:v>2.3577160344365761E-3</c:v>
                </c:pt>
                <c:pt idx="45">
                  <c:v>5.0874804159597694E-3</c:v>
                </c:pt>
                <c:pt idx="46">
                  <c:v>-1.4806051919154966E-3</c:v>
                </c:pt>
                <c:pt idx="47">
                  <c:v>9.2351313331806625E-3</c:v>
                </c:pt>
                <c:pt idx="48">
                  <c:v>-1.1311245237798018E-2</c:v>
                </c:pt>
                <c:pt idx="49">
                  <c:v>-7.7844381361602479E-4</c:v>
                </c:pt>
                <c:pt idx="50">
                  <c:v>5.1481957339104016E-3</c:v>
                </c:pt>
                <c:pt idx="51">
                  <c:v>1.629758754569374E-3</c:v>
                </c:pt>
                <c:pt idx="52">
                  <c:v>-4.5812806150654327E-3</c:v>
                </c:pt>
                <c:pt idx="53">
                  <c:v>5.2028650588638106E-3</c:v>
                </c:pt>
                <c:pt idx="54">
                  <c:v>4.4574813568534384E-3</c:v>
                </c:pt>
                <c:pt idx="55">
                  <c:v>2.6825330225746504E-3</c:v>
                </c:pt>
                <c:pt idx="56">
                  <c:v>-2.0619040280095494E-3</c:v>
                </c:pt>
                <c:pt idx="57">
                  <c:v>6.6088150025853352E-3</c:v>
                </c:pt>
                <c:pt idx="58">
                  <c:v>3.5296671869312199E-3</c:v>
                </c:pt>
              </c:numCache>
            </c:numRef>
          </c:xVal>
          <c:yVal>
            <c:numRef>
              <c:f>'Regression Data Analysis Toolpa'!$B$25:$B$83</c:f>
              <c:numCache>
                <c:formatCode>General</c:formatCode>
                <c:ptCount val="59"/>
                <c:pt idx="0">
                  <c:v>-9.2025297649038365E-4</c:v>
                </c:pt>
                <c:pt idx="1">
                  <c:v>-5.1916856510380287E-3</c:v>
                </c:pt>
                <c:pt idx="2">
                  <c:v>2.5999445798175333E-3</c:v>
                </c:pt>
                <c:pt idx="3">
                  <c:v>7.9239674538310774E-3</c:v>
                </c:pt>
                <c:pt idx="4">
                  <c:v>-3.1925723812999398E-3</c:v>
                </c:pt>
                <c:pt idx="5">
                  <c:v>1.1637660985045562E-2</c:v>
                </c:pt>
                <c:pt idx="6">
                  <c:v>3.9104921921107073E-3</c:v>
                </c:pt>
                <c:pt idx="7">
                  <c:v>7.5289710576844984E-3</c:v>
                </c:pt>
                <c:pt idx="8">
                  <c:v>-2.5284789812976176E-3</c:v>
                </c:pt>
                <c:pt idx="9">
                  <c:v>-4.8415649248097084E-3</c:v>
                </c:pt>
                <c:pt idx="10">
                  <c:v>3.675436530801152E-3</c:v>
                </c:pt>
                <c:pt idx="11">
                  <c:v>1.3724470033170866E-2</c:v>
                </c:pt>
                <c:pt idx="12">
                  <c:v>2.3878074438017393E-3</c:v>
                </c:pt>
                <c:pt idx="13">
                  <c:v>-4.3346269075894787E-3</c:v>
                </c:pt>
                <c:pt idx="14">
                  <c:v>5.7912548409674641E-4</c:v>
                </c:pt>
                <c:pt idx="15">
                  <c:v>-6.4301580667518992E-3</c:v>
                </c:pt>
                <c:pt idx="16">
                  <c:v>4.0462793282322797E-3</c:v>
                </c:pt>
                <c:pt idx="17">
                  <c:v>9.9614047634930089E-4</c:v>
                </c:pt>
                <c:pt idx="18">
                  <c:v>3.9883383415071499E-3</c:v>
                </c:pt>
                <c:pt idx="19">
                  <c:v>-4.1824441484504876E-3</c:v>
                </c:pt>
                <c:pt idx="20">
                  <c:v>7.4435879474836681E-4</c:v>
                </c:pt>
                <c:pt idx="21">
                  <c:v>1.091588992880544E-2</c:v>
                </c:pt>
                <c:pt idx="22">
                  <c:v>-8.0479564297858582E-3</c:v>
                </c:pt>
                <c:pt idx="23">
                  <c:v>-1.9885392523795236E-4</c:v>
                </c:pt>
                <c:pt idx="24">
                  <c:v>4.2598677680465297E-3</c:v>
                </c:pt>
                <c:pt idx="25">
                  <c:v>1.0722896998461751E-3</c:v>
                </c:pt>
                <c:pt idx="26">
                  <c:v>1.3523315330889621E-3</c:v>
                </c:pt>
                <c:pt idx="27">
                  <c:v>4.952384968791977E-3</c:v>
                </c:pt>
                <c:pt idx="28">
                  <c:v>2.7292126133245365E-3</c:v>
                </c:pt>
                <c:pt idx="29">
                  <c:v>1.249256367337348E-2</c:v>
                </c:pt>
                <c:pt idx="30">
                  <c:v>1.6823835923400602E-3</c:v>
                </c:pt>
                <c:pt idx="31">
                  <c:v>-8.9690847672760322E-4</c:v>
                </c:pt>
                <c:pt idx="32">
                  <c:v>-2.9839211478783238E-3</c:v>
                </c:pt>
                <c:pt idx="33">
                  <c:v>1.5104948300881387E-2</c:v>
                </c:pt>
                <c:pt idx="34">
                  <c:v>5.6603031013987056E-3</c:v>
                </c:pt>
                <c:pt idx="35">
                  <c:v>-2.3657572217334697E-3</c:v>
                </c:pt>
                <c:pt idx="36">
                  <c:v>-9.5649016026556205E-3</c:v>
                </c:pt>
                <c:pt idx="37">
                  <c:v>4.8478359362047509E-3</c:v>
                </c:pt>
                <c:pt idx="38">
                  <c:v>1.2632724781311588E-2</c:v>
                </c:pt>
                <c:pt idx="39">
                  <c:v>-7.8986674316719723E-3</c:v>
                </c:pt>
                <c:pt idx="40">
                  <c:v>-1.6680560041023168E-3</c:v>
                </c:pt>
                <c:pt idx="41">
                  <c:v>4.6805598898812329E-3</c:v>
                </c:pt>
                <c:pt idx="42">
                  <c:v>-2.0591201390103538E-3</c:v>
                </c:pt>
                <c:pt idx="43">
                  <c:v>4.1768973100223695E-3</c:v>
                </c:pt>
                <c:pt idx="44">
                  <c:v>4.2792190506059716E-3</c:v>
                </c:pt>
                <c:pt idx="45">
                  <c:v>6.9414890303649774E-3</c:v>
                </c:pt>
                <c:pt idx="46">
                  <c:v>5.358016909410531E-4</c:v>
                </c:pt>
                <c:pt idx="47">
                  <c:v>1.0986587793532081E-2</c:v>
                </c:pt>
                <c:pt idx="48">
                  <c:v>-9.0517722598062993E-3</c:v>
                </c:pt>
                <c:pt idx="49">
                  <c:v>1.2206018777431854E-3</c:v>
                </c:pt>
                <c:pt idx="50">
                  <c:v>7.0007031403392954E-3</c:v>
                </c:pt>
                <c:pt idx="51">
                  <c:v>3.5692607751389616E-3</c:v>
                </c:pt>
                <c:pt idx="52">
                  <c:v>-2.4882084221304907E-3</c:v>
                </c:pt>
                <c:pt idx="53">
                  <c:v>7.0540207466581002E-3</c:v>
                </c:pt>
                <c:pt idx="54">
                  <c:v>6.3270669235751887E-3</c:v>
                </c:pt>
                <c:pt idx="55">
                  <c:v>4.5960048224069818E-3</c:v>
                </c:pt>
                <c:pt idx="56">
                  <c:v>-3.1124323288244261E-5</c:v>
                </c:pt>
                <c:pt idx="57">
                  <c:v>8.4252080746007041E-3</c:v>
                </c:pt>
                <c:pt idx="58">
                  <c:v>5.4221932912213791E-3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88-4246-B3AF-ECE9804CC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69832"/>
        <c:axId val="535472072"/>
      </c:scatterChart>
      <c:valAx>
        <c:axId val="646269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Sp500 returns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5472072"/>
        <c:crosses val="autoZero"/>
        <c:crossBetween val="midCat"/>
      </c:valAx>
      <c:valAx>
        <c:axId val="535472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Jp</a:t>
                </a:r>
                <a:r>
                  <a:rPr lang="en-US" baseline="0"/>
                  <a:t> Morgan Returns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6269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274544</xdr:colOff>
      <xdr:row>7</xdr:row>
      <xdr:rowOff>40341</xdr:rowOff>
    </xdr:from>
    <xdr:to>
      <xdr:col>19</xdr:col>
      <xdr:colOff>5603</xdr:colOff>
      <xdr:row>21</xdr:row>
      <xdr:rowOff>116541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DEDFF-411A-472C-861D-754C5A652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0</xdr:rowOff>
    </xdr:from>
    <xdr:to>
      <xdr:col>15</xdr:col>
      <xdr:colOff>228600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43EC3-F6F1-41F7-85C7-11A0D95AF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11</xdr:row>
      <xdr:rowOff>114299</xdr:rowOff>
    </xdr:from>
    <xdr:to>
      <xdr:col>15</xdr:col>
      <xdr:colOff>257175</xdr:colOff>
      <xdr:row>22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E1FD81-9DC1-47A2-AAB5-9B9C54B2A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PM" connectionId="1" xr16:uid="{A3D9CD3D-99C0-415F-9459-D4E7BC75C9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8441-0352-4E6C-B41B-D1DB4F54B479}">
  <dimension ref="A1:P61"/>
  <sheetViews>
    <sheetView tabSelected="1" zoomScale="85" zoomScaleNormal="85" workbookViewId="0">
      <selection activeCell="N6" sqref="N6"/>
    </sheetView>
  </sheetViews>
  <sheetFormatPr defaultRowHeight="15" x14ac:dyDescent="0.25"/>
  <cols>
    <col min="2" max="6" width="10.140625" bestFit="1" customWidth="1"/>
    <col min="7" max="7" width="9" bestFit="1" customWidth="1"/>
    <col min="8" max="8" width="15.42578125" bestFit="1" customWidth="1"/>
    <col min="9" max="9" width="14.140625" bestFit="1" customWidth="1"/>
    <col min="10" max="10" width="12.7109375" customWidth="1"/>
    <col min="11" max="11" width="14" bestFit="1" customWidth="1"/>
    <col min="12" max="12" width="15" bestFit="1" customWidth="1"/>
    <col min="13" max="13" width="23.140625" customWidth="1"/>
    <col min="15" max="15" width="23.85546875" bestFit="1" customWidth="1"/>
    <col min="16" max="16" width="21.28515625" bestFit="1" customWidth="1"/>
    <col min="17" max="17" width="12.1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</v>
      </c>
      <c r="K1" s="4" t="s">
        <v>14</v>
      </c>
      <c r="M1" s="20" t="s">
        <v>54</v>
      </c>
      <c r="N1" s="21"/>
    </row>
    <row r="2" spans="1:14" x14ac:dyDescent="0.25">
      <c r="A2" s="1">
        <v>42180</v>
      </c>
      <c r="B2" s="2">
        <v>69320000</v>
      </c>
      <c r="C2" s="2">
        <v>69470001</v>
      </c>
      <c r="D2" s="2">
        <v>68639999</v>
      </c>
      <c r="E2" s="2">
        <v>68650002</v>
      </c>
      <c r="F2" s="2">
        <v>63975487</v>
      </c>
      <c r="G2" s="3">
        <v>13314300</v>
      </c>
      <c r="H2" s="3">
        <f>F2/1000000</f>
        <v>63.975487000000001</v>
      </c>
      <c r="I2" s="3">
        <f>(H2-H3)/H3</f>
        <v>-5.3605952784847059E-3</v>
      </c>
      <c r="J2">
        <v>2102310059</v>
      </c>
      <c r="K2" s="3">
        <f>(J2-J3)/J3</f>
        <v>-2.9735740489150158E-3</v>
      </c>
      <c r="M2" s="17" t="s">
        <v>9</v>
      </c>
      <c r="N2" s="28">
        <f>AVERAGE(I2:I60)</f>
        <v>2.3353273151506104E-3</v>
      </c>
    </row>
    <row r="3" spans="1:14" x14ac:dyDescent="0.25">
      <c r="A3" s="1">
        <v>42179</v>
      </c>
      <c r="B3" s="2">
        <v>69510002</v>
      </c>
      <c r="C3" s="2">
        <v>69769997</v>
      </c>
      <c r="D3" s="2">
        <v>68910004</v>
      </c>
      <c r="E3" s="2">
        <v>69019997</v>
      </c>
      <c r="F3" s="2">
        <v>64320282</v>
      </c>
      <c r="G3" s="3">
        <v>16995000</v>
      </c>
      <c r="H3" s="3">
        <f>F3/1000000</f>
        <v>64.320282000000006</v>
      </c>
      <c r="I3" s="3">
        <f t="shared" ref="I3:I61" si="0">(H3-H4)/H4</f>
        <v>-1.0466136251969385E-2</v>
      </c>
      <c r="J3">
        <v>2108580078</v>
      </c>
      <c r="K3" s="3">
        <f t="shared" ref="K3:K61" si="1">(J3-J4)/J4</f>
        <v>-7.3532969401711471E-3</v>
      </c>
      <c r="M3" s="17" t="s">
        <v>10</v>
      </c>
      <c r="N3" s="28">
        <f>_xlfn.STDEV.S(I2:I60)</f>
        <v>8.5563390523480769E-3</v>
      </c>
    </row>
    <row r="4" spans="1:14" x14ac:dyDescent="0.25">
      <c r="A4" s="1">
        <v>42178</v>
      </c>
      <c r="B4" s="2">
        <v>69349998</v>
      </c>
      <c r="C4" s="2">
        <v>69820000</v>
      </c>
      <c r="D4" s="2">
        <v>69190002</v>
      </c>
      <c r="E4" s="2">
        <v>69750000</v>
      </c>
      <c r="F4" s="2">
        <v>65000587</v>
      </c>
      <c r="G4" s="3">
        <v>15736900</v>
      </c>
      <c r="H4" s="3">
        <f>F4/1000000</f>
        <v>65.000586999999996</v>
      </c>
      <c r="I4" s="3">
        <f t="shared" si="0"/>
        <v>1.1455769072977597E-2</v>
      </c>
      <c r="J4">
        <v>2124199951</v>
      </c>
      <c r="K4" s="3">
        <f t="shared" si="1"/>
        <v>6.3586826091570781E-4</v>
      </c>
      <c r="M4" s="17" t="s">
        <v>11</v>
      </c>
      <c r="N4" s="17">
        <f>N3*SQRT(252)</f>
        <v>0.13582767159397849</v>
      </c>
    </row>
    <row r="5" spans="1:14" x14ac:dyDescent="0.25">
      <c r="A5" s="1">
        <v>42177</v>
      </c>
      <c r="B5" s="2">
        <v>68870003</v>
      </c>
      <c r="C5" s="2">
        <v>69290001</v>
      </c>
      <c r="D5" s="2">
        <v>68750000</v>
      </c>
      <c r="E5" s="2">
        <v>68959999</v>
      </c>
      <c r="F5" s="2">
        <v>64264389</v>
      </c>
      <c r="G5" s="3">
        <v>14306700</v>
      </c>
      <c r="H5" s="3">
        <f>F5/1000000</f>
        <v>64.264388999999994</v>
      </c>
      <c r="I5" s="3">
        <f t="shared" si="0"/>
        <v>1.292609382005643E-2</v>
      </c>
      <c r="J5">
        <v>2122850098</v>
      </c>
      <c r="K5" s="3">
        <f t="shared" si="1"/>
        <v>6.0948668292023509E-3</v>
      </c>
      <c r="M5" s="17" t="s">
        <v>13</v>
      </c>
      <c r="N5" s="28">
        <f>(N2+1)^252</f>
        <v>1.8000534851529111</v>
      </c>
    </row>
    <row r="6" spans="1:14" x14ac:dyDescent="0.25">
      <c r="A6" s="1">
        <v>42174</v>
      </c>
      <c r="B6" s="2">
        <v>68459999</v>
      </c>
      <c r="C6" s="2">
        <v>68669998</v>
      </c>
      <c r="D6" s="2">
        <v>67919998</v>
      </c>
      <c r="E6" s="2">
        <v>68080002</v>
      </c>
      <c r="F6" s="2">
        <v>63444302</v>
      </c>
      <c r="G6" s="3">
        <v>21606400</v>
      </c>
      <c r="H6" s="3">
        <f>F6/1000000</f>
        <v>63.444302</v>
      </c>
      <c r="I6" s="3">
        <f t="shared" si="0"/>
        <v>-1.0177320699866927E-2</v>
      </c>
      <c r="J6">
        <v>2109989990</v>
      </c>
      <c r="K6" s="3">
        <f t="shared" si="1"/>
        <v>-5.3035017504077884E-3</v>
      </c>
      <c r="M6" s="14" t="s">
        <v>12</v>
      </c>
      <c r="N6" s="12">
        <f>(N5 - 1 - 0.001)/N4</f>
        <v>5.8828475506925697</v>
      </c>
    </row>
    <row r="7" spans="1:14" x14ac:dyDescent="0.25">
      <c r="A7" s="1">
        <v>42173</v>
      </c>
      <c r="B7" s="2">
        <v>68349998</v>
      </c>
      <c r="C7" s="2">
        <v>68820000</v>
      </c>
      <c r="D7" s="2">
        <v>67900002</v>
      </c>
      <c r="E7" s="2">
        <v>68779999</v>
      </c>
      <c r="F7" s="2">
        <v>64096634</v>
      </c>
      <c r="G7" s="3">
        <v>16759600</v>
      </c>
      <c r="H7" s="3">
        <f>F7/1000000</f>
        <v>64.096633999999995</v>
      </c>
      <c r="I7" s="3">
        <f t="shared" si="0"/>
        <v>9.392361604055547E-3</v>
      </c>
      <c r="J7">
        <v>2121239990</v>
      </c>
      <c r="K7" s="3">
        <f t="shared" si="1"/>
        <v>9.9027106626516006E-3</v>
      </c>
    </row>
    <row r="8" spans="1:14" x14ac:dyDescent="0.25">
      <c r="A8" s="1">
        <v>42172</v>
      </c>
      <c r="B8" s="2">
        <v>68410004</v>
      </c>
      <c r="C8" s="2">
        <v>68680000</v>
      </c>
      <c r="D8" s="2">
        <v>68040001</v>
      </c>
      <c r="E8" s="2">
        <v>68139999</v>
      </c>
      <c r="F8" s="2">
        <v>63500217</v>
      </c>
      <c r="G8" s="3">
        <v>14521900</v>
      </c>
      <c r="H8" s="3">
        <f>F8/1000000</f>
        <v>63.500216999999999</v>
      </c>
      <c r="I8" s="3">
        <f t="shared" si="0"/>
        <v>-3.364128962608784E-3</v>
      </c>
      <c r="J8">
        <v>2100439941</v>
      </c>
      <c r="K8" s="3">
        <f t="shared" si="1"/>
        <v>1.979641138770874E-3</v>
      </c>
    </row>
    <row r="9" spans="1:14" x14ac:dyDescent="0.25">
      <c r="A9" s="1">
        <v>42171</v>
      </c>
      <c r="B9" s="2">
        <v>67769997</v>
      </c>
      <c r="C9" s="2">
        <v>68519997</v>
      </c>
      <c r="D9" s="2">
        <v>67620003</v>
      </c>
      <c r="E9" s="2">
        <v>68370003</v>
      </c>
      <c r="F9" s="2">
        <v>63714561</v>
      </c>
      <c r="G9" s="3">
        <v>11692800</v>
      </c>
      <c r="H9" s="3">
        <f>F9/1000000</f>
        <v>63.714561000000003</v>
      </c>
      <c r="I9" s="3">
        <f t="shared" si="0"/>
        <v>5.5891825730723359E-3</v>
      </c>
      <c r="J9">
        <v>2096290039</v>
      </c>
      <c r="K9" s="3">
        <f t="shared" si="1"/>
        <v>5.6898564053051602E-3</v>
      </c>
    </row>
    <row r="10" spans="1:14" x14ac:dyDescent="0.25">
      <c r="A10" s="1">
        <v>42170</v>
      </c>
      <c r="B10" s="2">
        <v>67580002</v>
      </c>
      <c r="C10" s="2">
        <v>68209999</v>
      </c>
      <c r="D10" s="2">
        <v>67300003</v>
      </c>
      <c r="E10" s="2">
        <v>67989998</v>
      </c>
      <c r="F10" s="2">
        <v>63360428</v>
      </c>
      <c r="G10" s="3">
        <v>14082300</v>
      </c>
      <c r="H10" s="3">
        <f>F10/1000000</f>
        <v>63.360427999999999</v>
      </c>
      <c r="I10" s="3">
        <f t="shared" si="0"/>
        <v>-3.8095536974311153E-3</v>
      </c>
      <c r="J10">
        <v>2084429932</v>
      </c>
      <c r="K10" s="3">
        <f t="shared" si="1"/>
        <v>-4.6225721215145251E-3</v>
      </c>
    </row>
    <row r="11" spans="1:14" x14ac:dyDescent="0.25">
      <c r="A11" s="1">
        <v>42167</v>
      </c>
      <c r="B11" s="2">
        <v>68309998</v>
      </c>
      <c r="C11" s="2">
        <v>68540001</v>
      </c>
      <c r="D11" s="2">
        <v>67870003</v>
      </c>
      <c r="E11" s="2">
        <v>68250000</v>
      </c>
      <c r="F11" s="2">
        <v>63602726</v>
      </c>
      <c r="G11" s="3">
        <v>11804700</v>
      </c>
      <c r="H11" s="3">
        <f>F11/1000000</f>
        <v>63.602725999999997</v>
      </c>
      <c r="I11" s="3">
        <f t="shared" si="0"/>
        <v>-3.9403745424587385E-3</v>
      </c>
      <c r="J11">
        <v>2094110107</v>
      </c>
      <c r="K11" s="3">
        <f t="shared" si="1"/>
        <v>-6.9942998831643219E-3</v>
      </c>
    </row>
    <row r="12" spans="1:14" x14ac:dyDescent="0.25">
      <c r="A12" s="1">
        <v>42166</v>
      </c>
      <c r="B12" s="2">
        <v>68360001</v>
      </c>
      <c r="C12" s="2">
        <v>68680000</v>
      </c>
      <c r="D12" s="2">
        <v>68150002</v>
      </c>
      <c r="E12" s="2">
        <v>68519997</v>
      </c>
      <c r="F12" s="2">
        <v>63854336</v>
      </c>
      <c r="G12" s="3">
        <v>13739900</v>
      </c>
      <c r="H12" s="3">
        <f>F12/1000000</f>
        <v>63.854336000000004</v>
      </c>
      <c r="I12" s="3">
        <f t="shared" si="0"/>
        <v>3.808885565618926E-3</v>
      </c>
      <c r="J12">
        <v>2108860107</v>
      </c>
      <c r="K12" s="3">
        <f t="shared" si="1"/>
        <v>1.7386262992555048E-3</v>
      </c>
    </row>
    <row r="13" spans="1:14" x14ac:dyDescent="0.25">
      <c r="A13" s="1">
        <v>42165</v>
      </c>
      <c r="B13" s="2">
        <v>67589996</v>
      </c>
      <c r="C13" s="2">
        <v>68500000</v>
      </c>
      <c r="D13" s="2">
        <v>67470001</v>
      </c>
      <c r="E13" s="2">
        <v>68260002</v>
      </c>
      <c r="F13" s="2">
        <v>63612045</v>
      </c>
      <c r="G13" s="3">
        <v>17478900</v>
      </c>
      <c r="H13" s="3">
        <f>F13/1000000</f>
        <v>63.612045000000002</v>
      </c>
      <c r="I13" s="3">
        <f t="shared" si="0"/>
        <v>1.6076104129422005E-2</v>
      </c>
      <c r="J13">
        <v>2105199951</v>
      </c>
      <c r="K13" s="3">
        <f t="shared" si="1"/>
        <v>1.2042424911740807E-2</v>
      </c>
    </row>
    <row r="14" spans="1:14" x14ac:dyDescent="0.25">
      <c r="A14" s="1">
        <v>42164</v>
      </c>
      <c r="B14" s="2">
        <v>66949997</v>
      </c>
      <c r="C14" s="2">
        <v>67269997</v>
      </c>
      <c r="D14" s="2">
        <v>66470001</v>
      </c>
      <c r="E14" s="2">
        <v>67180000</v>
      </c>
      <c r="F14" s="2">
        <v>62605591</v>
      </c>
      <c r="G14" s="3">
        <v>13263500</v>
      </c>
      <c r="H14" s="3">
        <f>F14/1000000</f>
        <v>62.605590999999997</v>
      </c>
      <c r="I14" s="3">
        <f t="shared" si="0"/>
        <v>4.3355829778139853E-3</v>
      </c>
      <c r="J14">
        <v>2080149902</v>
      </c>
      <c r="K14" s="3">
        <f t="shared" si="1"/>
        <v>4.1835298173779553E-4</v>
      </c>
    </row>
    <row r="15" spans="1:14" x14ac:dyDescent="0.25">
      <c r="A15" s="1">
        <v>42163</v>
      </c>
      <c r="B15" s="2">
        <v>67459999</v>
      </c>
      <c r="C15" s="2">
        <v>67550003</v>
      </c>
      <c r="D15" s="2">
        <v>66809998</v>
      </c>
      <c r="E15" s="2">
        <v>66889999</v>
      </c>
      <c r="F15" s="2">
        <v>62335331</v>
      </c>
      <c r="G15" s="3">
        <v>14486200</v>
      </c>
      <c r="H15" s="3">
        <f>F15/1000000</f>
        <v>62.335330999999996</v>
      </c>
      <c r="I15" s="3">
        <f t="shared" si="0"/>
        <v>-7.8611170191000505E-3</v>
      </c>
      <c r="J15">
        <v>2079280029</v>
      </c>
      <c r="K15" s="3">
        <f t="shared" si="1"/>
        <v>-6.4745098717947612E-3</v>
      </c>
    </row>
    <row r="16" spans="1:14" x14ac:dyDescent="0.25">
      <c r="A16" s="1">
        <v>42160</v>
      </c>
      <c r="B16" s="2">
        <v>67370003</v>
      </c>
      <c r="C16" s="2">
        <v>67839996</v>
      </c>
      <c r="D16" s="2">
        <v>67010002</v>
      </c>
      <c r="E16" s="2">
        <v>67419998</v>
      </c>
      <c r="F16" s="2">
        <v>62829239</v>
      </c>
      <c r="G16" s="3">
        <v>20801100</v>
      </c>
      <c r="H16" s="3">
        <f>F16/1000000</f>
        <v>62.829239000000001</v>
      </c>
      <c r="I16" s="3">
        <f t="shared" si="0"/>
        <v>1.6432892089126541E-2</v>
      </c>
      <c r="J16">
        <v>2092830078</v>
      </c>
      <c r="K16" s="3">
        <f t="shared" si="1"/>
        <v>-1.4361830452782141E-3</v>
      </c>
    </row>
    <row r="17" spans="1:16" x14ac:dyDescent="0.25">
      <c r="A17" s="1">
        <v>42159</v>
      </c>
      <c r="B17" s="2">
        <v>66309998</v>
      </c>
      <c r="C17" s="2">
        <v>67050003</v>
      </c>
      <c r="D17" s="2">
        <v>66010002</v>
      </c>
      <c r="E17" s="2">
        <v>66330002</v>
      </c>
      <c r="F17" s="2">
        <v>61813465</v>
      </c>
      <c r="G17" s="3">
        <v>13863300</v>
      </c>
      <c r="H17" s="3">
        <f>F17/1000000</f>
        <v>61.813465000000001</v>
      </c>
      <c r="I17" s="3">
        <f t="shared" si="0"/>
        <v>-5.5470023877921514E-3</v>
      </c>
      <c r="J17">
        <v>2095840088</v>
      </c>
      <c r="K17" s="3">
        <f t="shared" si="1"/>
        <v>-8.6231673566270848E-3</v>
      </c>
    </row>
    <row r="18" spans="1:16" x14ac:dyDescent="0.25">
      <c r="A18" s="1">
        <v>42158</v>
      </c>
      <c r="B18" s="2">
        <v>66430000</v>
      </c>
      <c r="C18" s="2">
        <v>67129997</v>
      </c>
      <c r="D18" s="2">
        <v>66269997</v>
      </c>
      <c r="E18" s="2">
        <v>66699997</v>
      </c>
      <c r="F18" s="2">
        <v>62158257</v>
      </c>
      <c r="G18" s="3">
        <v>12927300</v>
      </c>
      <c r="H18" s="3">
        <f>F18/1000000</f>
        <v>62.158256999999999</v>
      </c>
      <c r="I18" s="3">
        <f t="shared" si="0"/>
        <v>1.0299738787284525E-2</v>
      </c>
      <c r="J18">
        <v>2114070068</v>
      </c>
      <c r="K18" s="3">
        <f t="shared" si="1"/>
        <v>2.1188707775647818E-3</v>
      </c>
    </row>
    <row r="19" spans="1:16" x14ac:dyDescent="0.25">
      <c r="A19" s="1">
        <v>42157</v>
      </c>
      <c r="B19" s="2">
        <v>65830002</v>
      </c>
      <c r="C19" s="2">
        <v>66389999</v>
      </c>
      <c r="D19" s="2">
        <v>65580002</v>
      </c>
      <c r="E19" s="2">
        <v>66019997</v>
      </c>
      <c r="F19" s="2">
        <v>61524570</v>
      </c>
      <c r="G19" s="3">
        <v>12721500</v>
      </c>
      <c r="H19" s="3">
        <f>F19/1000000</f>
        <v>61.524569999999997</v>
      </c>
      <c r="I19" s="3">
        <f t="shared" si="0"/>
        <v>-9.0801491888198814E-4</v>
      </c>
      <c r="J19">
        <v>2109600098</v>
      </c>
      <c r="K19" s="3">
        <f t="shared" si="1"/>
        <v>-1.0085958054163724E-3</v>
      </c>
    </row>
    <row r="20" spans="1:16" x14ac:dyDescent="0.25">
      <c r="A20" s="1">
        <v>42156</v>
      </c>
      <c r="B20" s="2">
        <v>65989998</v>
      </c>
      <c r="C20" s="2">
        <v>66660004</v>
      </c>
      <c r="D20" s="2">
        <v>65970001</v>
      </c>
      <c r="E20" s="2">
        <v>66080002</v>
      </c>
      <c r="F20" s="2">
        <v>61580486</v>
      </c>
      <c r="G20" s="3">
        <v>11899300</v>
      </c>
      <c r="H20" s="3">
        <f>F20/1000000</f>
        <v>61.580486000000001</v>
      </c>
      <c r="I20" s="3">
        <f t="shared" si="0"/>
        <v>4.5605186819213028E-3</v>
      </c>
      <c r="J20">
        <v>2111729980</v>
      </c>
      <c r="K20" s="3">
        <f t="shared" si="1"/>
        <v>2.0594608593389511E-3</v>
      </c>
    </row>
    <row r="21" spans="1:16" x14ac:dyDescent="0.25">
      <c r="A21" s="1">
        <v>42153</v>
      </c>
      <c r="B21" s="2">
        <v>66180000</v>
      </c>
      <c r="C21" s="2">
        <v>66220001</v>
      </c>
      <c r="D21" s="2">
        <v>65360001</v>
      </c>
      <c r="E21" s="2">
        <v>65779999</v>
      </c>
      <c r="F21" s="2">
        <v>61300922</v>
      </c>
      <c r="G21" s="3">
        <v>14240700</v>
      </c>
      <c r="H21" s="3">
        <f>F21/1000000</f>
        <v>61.300922</v>
      </c>
      <c r="I21" s="3">
        <f t="shared" si="0"/>
        <v>-6.3442587029561457E-3</v>
      </c>
      <c r="J21">
        <v>2107389893</v>
      </c>
      <c r="K21" s="3">
        <f t="shared" si="1"/>
        <v>-6.3184689448647488E-3</v>
      </c>
    </row>
    <row r="22" spans="1:16" x14ac:dyDescent="0.25">
      <c r="A22" s="1">
        <v>42152</v>
      </c>
      <c r="B22" s="2">
        <v>66360001</v>
      </c>
      <c r="C22" s="2">
        <v>66400002</v>
      </c>
      <c r="D22" s="2">
        <v>65739998</v>
      </c>
      <c r="E22" s="2">
        <v>66199997</v>
      </c>
      <c r="F22" s="2">
        <v>61692314</v>
      </c>
      <c r="G22" s="3">
        <v>11797400</v>
      </c>
      <c r="H22" s="3">
        <f>F22/1000000</f>
        <v>61.692314000000003</v>
      </c>
      <c r="I22" s="3">
        <f t="shared" si="0"/>
        <v>-4.0620282225544459E-3</v>
      </c>
      <c r="J22">
        <v>2120790039</v>
      </c>
      <c r="K22" s="3">
        <f t="shared" si="1"/>
        <v>-1.2667607066396737E-3</v>
      </c>
    </row>
    <row r="23" spans="1:16" x14ac:dyDescent="0.25">
      <c r="A23" s="1">
        <v>42151</v>
      </c>
      <c r="B23" s="2">
        <v>65949997</v>
      </c>
      <c r="C23" s="2">
        <v>66650002</v>
      </c>
      <c r="D23" s="2">
        <v>65820000</v>
      </c>
      <c r="E23" s="2">
        <v>66470001</v>
      </c>
      <c r="F23" s="2">
        <v>61943932</v>
      </c>
      <c r="G23" s="3">
        <v>10963700</v>
      </c>
      <c r="H23" s="3">
        <f>F23/1000000</f>
        <v>61.943931999999997</v>
      </c>
      <c r="I23" s="3">
        <f t="shared" si="0"/>
        <v>1.12581443640825E-2</v>
      </c>
      <c r="J23">
        <v>2123479980</v>
      </c>
      <c r="K23" s="3">
        <f t="shared" si="1"/>
        <v>9.1626411220270959E-3</v>
      </c>
      <c r="M23" s="22" t="s">
        <v>45</v>
      </c>
      <c r="N23" s="23"/>
      <c r="O23" s="23"/>
      <c r="P23" s="24"/>
    </row>
    <row r="24" spans="1:16" x14ac:dyDescent="0.25">
      <c r="A24" s="1">
        <v>42150</v>
      </c>
      <c r="B24" s="2">
        <v>66199997</v>
      </c>
      <c r="C24" s="2">
        <v>66290001</v>
      </c>
      <c r="D24" s="2">
        <v>65309998</v>
      </c>
      <c r="E24" s="2">
        <v>65730003</v>
      </c>
      <c r="F24" s="2">
        <v>61254322</v>
      </c>
      <c r="G24" s="3">
        <v>15571300</v>
      </c>
      <c r="H24" s="3">
        <f>F24/1000000</f>
        <v>61.254322000000002</v>
      </c>
      <c r="I24" s="3">
        <f t="shared" si="0"/>
        <v>-1.1132809586578953E-2</v>
      </c>
      <c r="J24">
        <v>2104199951</v>
      </c>
      <c r="K24" s="3">
        <f t="shared" si="1"/>
        <v>-1.0281980467796371E-2</v>
      </c>
      <c r="M24" s="25"/>
      <c r="N24" s="26"/>
      <c r="O24" s="26"/>
      <c r="P24" s="27"/>
    </row>
    <row r="25" spans="1:16" x14ac:dyDescent="0.25">
      <c r="A25" s="1">
        <v>42146</v>
      </c>
      <c r="B25" s="2">
        <v>66629997</v>
      </c>
      <c r="C25" s="2">
        <v>66830002</v>
      </c>
      <c r="D25" s="2">
        <v>66320000</v>
      </c>
      <c r="E25" s="2">
        <v>66470001</v>
      </c>
      <c r="F25" s="2">
        <v>61943932</v>
      </c>
      <c r="G25" s="3">
        <v>9296900</v>
      </c>
      <c r="H25" s="3">
        <f>F25/1000000</f>
        <v>61.943931999999997</v>
      </c>
      <c r="I25" s="3">
        <f t="shared" si="0"/>
        <v>-2.7005553932315097E-3</v>
      </c>
      <c r="J25">
        <v>2126060059</v>
      </c>
      <c r="K25" s="3">
        <f t="shared" si="1"/>
        <v>-2.2338859444231592E-3</v>
      </c>
      <c r="M25" s="13" t="s">
        <v>46</v>
      </c>
      <c r="N25" s="9">
        <f t="array" ref="N25:O29">LINEST(I2:I60,K2:K60, TRUE, TRUE)</f>
        <v>0.97527464193575319</v>
      </c>
      <c r="O25" s="13">
        <v>1.9797983893346562E-3</v>
      </c>
      <c r="P25" s="10" t="s">
        <v>50</v>
      </c>
    </row>
    <row r="26" spans="1:16" x14ac:dyDescent="0.25">
      <c r="A26" s="1">
        <v>42145</v>
      </c>
      <c r="B26" s="2">
        <v>66139999</v>
      </c>
      <c r="C26" s="2">
        <v>66680000</v>
      </c>
      <c r="D26" s="2">
        <v>66010002</v>
      </c>
      <c r="E26" s="2">
        <v>66650002</v>
      </c>
      <c r="F26" s="2">
        <v>62111668</v>
      </c>
      <c r="G26" s="3">
        <v>12934500</v>
      </c>
      <c r="H26" s="3">
        <f>F26/1000000</f>
        <v>62.111668000000002</v>
      </c>
      <c r="I26" s="3">
        <f t="shared" si="0"/>
        <v>2.5568629461350943E-3</v>
      </c>
      <c r="J26">
        <v>2130820068</v>
      </c>
      <c r="K26" s="3">
        <f t="shared" si="1"/>
        <v>2.3378741542857363E-3</v>
      </c>
      <c r="M26" s="18" t="s">
        <v>47</v>
      </c>
      <c r="N26" s="17">
        <v>0.14035542519794958</v>
      </c>
      <c r="O26" s="17">
        <v>8.283742438743234E-4</v>
      </c>
      <c r="P26" s="16" t="s">
        <v>47</v>
      </c>
    </row>
    <row r="27" spans="1:16" x14ac:dyDescent="0.25">
      <c r="A27" s="1">
        <v>42144</v>
      </c>
      <c r="B27" s="2">
        <v>66949997</v>
      </c>
      <c r="C27" s="2">
        <v>67029999</v>
      </c>
      <c r="D27" s="2">
        <v>66400002</v>
      </c>
      <c r="E27" s="2">
        <v>66480003</v>
      </c>
      <c r="F27" s="2">
        <v>61953262</v>
      </c>
      <c r="G27" s="3">
        <v>12446000</v>
      </c>
      <c r="H27" s="3">
        <f>F27/1000000</f>
        <v>61.953262000000002</v>
      </c>
      <c r="I27" s="3">
        <f t="shared" si="0"/>
        <v>-7.9091022918046892E-3</v>
      </c>
      <c r="J27">
        <v>2125850098</v>
      </c>
      <c r="K27" s="3">
        <f t="shared" si="1"/>
        <v>-9.3051603155315488E-4</v>
      </c>
      <c r="M27" s="19" t="s">
        <v>48</v>
      </c>
      <c r="N27" s="11">
        <v>0.45860274504781318</v>
      </c>
      <c r="O27" s="14">
        <v>6.3507143534387326E-3</v>
      </c>
      <c r="P27" s="15" t="s">
        <v>51</v>
      </c>
    </row>
    <row r="28" spans="1:16" x14ac:dyDescent="0.25">
      <c r="A28" s="1">
        <v>42143</v>
      </c>
      <c r="B28" s="2">
        <v>66769997</v>
      </c>
      <c r="C28" s="2">
        <v>67190002</v>
      </c>
      <c r="D28" s="2">
        <v>66570000</v>
      </c>
      <c r="E28" s="2">
        <v>67010002</v>
      </c>
      <c r="F28" s="2">
        <v>62447163</v>
      </c>
      <c r="G28" s="3">
        <v>14282700</v>
      </c>
      <c r="H28" s="3">
        <f>F28/1000000</f>
        <v>62.447163000000003</v>
      </c>
      <c r="I28" s="3">
        <f t="shared" si="0"/>
        <v>8.8829678294206592E-3</v>
      </c>
      <c r="J28">
        <v>2127830078</v>
      </c>
      <c r="K28" s="3">
        <f t="shared" si="1"/>
        <v>-6.43374521663231E-4</v>
      </c>
      <c r="M28" s="14" t="s">
        <v>30</v>
      </c>
      <c r="N28" s="11">
        <v>48.283134479567913</v>
      </c>
      <c r="O28" s="14">
        <v>57</v>
      </c>
      <c r="P28" s="12" t="s">
        <v>52</v>
      </c>
    </row>
    <row r="29" spans="1:16" x14ac:dyDescent="0.25">
      <c r="A29" s="1">
        <v>42142</v>
      </c>
      <c r="B29" s="2">
        <v>65800003</v>
      </c>
      <c r="C29" s="2">
        <v>66540001</v>
      </c>
      <c r="D29" s="2">
        <v>65800003</v>
      </c>
      <c r="E29" s="2">
        <v>66419998</v>
      </c>
      <c r="F29" s="2">
        <v>61897331</v>
      </c>
      <c r="G29" s="3">
        <v>10505500</v>
      </c>
      <c r="H29" s="3">
        <f>F29/1000000</f>
        <v>61.897331000000001</v>
      </c>
      <c r="I29" s="3">
        <f t="shared" si="0"/>
        <v>8.196797946173907E-3</v>
      </c>
      <c r="J29">
        <v>2129199951</v>
      </c>
      <c r="K29" s="3">
        <f t="shared" si="1"/>
        <v>3.0479481898116876E-3</v>
      </c>
      <c r="M29" s="18" t="s">
        <v>49</v>
      </c>
      <c r="N29" s="11">
        <v>1.947334753225284E-3</v>
      </c>
      <c r="O29" s="14">
        <v>2.2988996495414463E-3</v>
      </c>
      <c r="P29" s="12" t="s">
        <v>53</v>
      </c>
    </row>
    <row r="30" spans="1:16" x14ac:dyDescent="0.25">
      <c r="A30" s="1">
        <v>42139</v>
      </c>
      <c r="B30" s="2">
        <v>66129997</v>
      </c>
      <c r="C30" s="2">
        <v>66160004</v>
      </c>
      <c r="D30" s="2">
        <v>65440002</v>
      </c>
      <c r="E30" s="2">
        <v>65879997</v>
      </c>
      <c r="F30" s="2">
        <v>61394096</v>
      </c>
      <c r="G30" s="3">
        <v>11152100</v>
      </c>
      <c r="H30" s="3">
        <f>F30/1000000</f>
        <v>61.394095999999998</v>
      </c>
      <c r="I30" s="3">
        <f t="shared" si="0"/>
        <v>-2.5738182194032498E-3</v>
      </c>
      <c r="J30">
        <v>2122729980</v>
      </c>
      <c r="K30" s="3">
        <f t="shared" si="1"/>
        <v>7.6841352349982304E-4</v>
      </c>
    </row>
    <row r="31" spans="1:16" x14ac:dyDescent="0.25">
      <c r="A31" s="1">
        <v>42138</v>
      </c>
      <c r="B31" s="2">
        <v>65830002</v>
      </c>
      <c r="C31" s="2">
        <v>66180000</v>
      </c>
      <c r="D31" s="2">
        <v>65709999</v>
      </c>
      <c r="E31" s="2">
        <v>66050003</v>
      </c>
      <c r="F31" s="2">
        <v>61552521</v>
      </c>
      <c r="G31" s="3">
        <v>11855500</v>
      </c>
      <c r="H31" s="3">
        <f>F31/1000000</f>
        <v>61.552520999999999</v>
      </c>
      <c r="I31" s="3">
        <f t="shared" si="0"/>
        <v>8.0890799140818596E-3</v>
      </c>
      <c r="J31">
        <v>2121100098</v>
      </c>
      <c r="K31" s="3">
        <f t="shared" si="1"/>
        <v>1.0779287015166093E-2</v>
      </c>
    </row>
    <row r="32" spans="1:16" x14ac:dyDescent="0.25">
      <c r="A32" s="1">
        <v>42137</v>
      </c>
      <c r="B32" s="2">
        <v>65419998</v>
      </c>
      <c r="C32" s="2">
        <v>65629997</v>
      </c>
      <c r="D32" s="2">
        <v>65059998</v>
      </c>
      <c r="E32" s="2">
        <v>65519997</v>
      </c>
      <c r="F32" s="2">
        <v>61058613</v>
      </c>
      <c r="G32" s="3">
        <v>11874100</v>
      </c>
      <c r="H32" s="3">
        <f>F32/1000000</f>
        <v>61.058613000000001</v>
      </c>
      <c r="I32" s="3">
        <f t="shared" si="0"/>
        <v>2.4478605682544375E-3</v>
      </c>
      <c r="J32">
        <v>2098479980</v>
      </c>
      <c r="K32" s="3">
        <f t="shared" si="1"/>
        <v>-3.0495491649847306E-4</v>
      </c>
    </row>
    <row r="33" spans="1:11" x14ac:dyDescent="0.25">
      <c r="A33" s="1">
        <v>42136</v>
      </c>
      <c r="B33" s="2">
        <v>65309998</v>
      </c>
      <c r="C33" s="2">
        <v>65540001</v>
      </c>
      <c r="D33" s="2">
        <v>64760002</v>
      </c>
      <c r="E33" s="2">
        <v>65360001</v>
      </c>
      <c r="F33" s="2">
        <v>60909515</v>
      </c>
      <c r="G33" s="3">
        <v>12762200</v>
      </c>
      <c r="H33" s="3">
        <f>F33/1000000</f>
        <v>60.909514999999999</v>
      </c>
      <c r="I33" s="3">
        <f t="shared" si="0"/>
        <v>-1.3750671486752956E-3</v>
      </c>
      <c r="J33">
        <v>2099120117</v>
      </c>
      <c r="K33" s="3">
        <f t="shared" si="1"/>
        <v>-2.9496377147184803E-3</v>
      </c>
    </row>
    <row r="34" spans="1:11" x14ac:dyDescent="0.25">
      <c r="A34" s="1">
        <v>42135</v>
      </c>
      <c r="B34" s="2">
        <v>65260002</v>
      </c>
      <c r="C34" s="2">
        <v>65639999</v>
      </c>
      <c r="D34" s="2">
        <v>65080002</v>
      </c>
      <c r="E34" s="2">
        <v>65449997</v>
      </c>
      <c r="F34" s="2">
        <v>60993385</v>
      </c>
      <c r="G34" s="3">
        <v>13798800</v>
      </c>
      <c r="H34" s="3">
        <f>F34/1000000</f>
        <v>60.993385000000004</v>
      </c>
      <c r="I34" s="3">
        <f t="shared" si="0"/>
        <v>-6.1067671647960307E-4</v>
      </c>
      <c r="J34">
        <v>2105330078</v>
      </c>
      <c r="K34" s="3">
        <f t="shared" si="1"/>
        <v>-5.0895607491248272E-3</v>
      </c>
    </row>
    <row r="35" spans="1:11" x14ac:dyDescent="0.25">
      <c r="A35" s="1">
        <v>42132</v>
      </c>
      <c r="B35" s="2">
        <v>64970001</v>
      </c>
      <c r="C35" s="2">
        <v>65650002</v>
      </c>
      <c r="D35" s="2">
        <v>64599998</v>
      </c>
      <c r="E35" s="2">
        <v>65489998</v>
      </c>
      <c r="F35" s="2">
        <v>61030655</v>
      </c>
      <c r="G35" s="3">
        <v>16802600</v>
      </c>
      <c r="H35" s="3">
        <f>F35/1000000</f>
        <v>61.030655000000003</v>
      </c>
      <c r="I35" s="3">
        <f t="shared" si="0"/>
        <v>1.5348770972017653E-2</v>
      </c>
      <c r="J35">
        <v>2116100098</v>
      </c>
      <c r="K35" s="3">
        <f t="shared" si="1"/>
        <v>1.3457901340996168E-2</v>
      </c>
    </row>
    <row r="36" spans="1:11" x14ac:dyDescent="0.25">
      <c r="A36" s="1">
        <v>42131</v>
      </c>
      <c r="B36" s="2">
        <v>63669998</v>
      </c>
      <c r="C36" s="2">
        <v>64599998</v>
      </c>
      <c r="D36" s="2">
        <v>63250000</v>
      </c>
      <c r="E36" s="2">
        <v>64500000</v>
      </c>
      <c r="F36" s="2">
        <v>60108070</v>
      </c>
      <c r="G36" s="3">
        <v>15039900</v>
      </c>
      <c r="H36" s="3">
        <f>F36/1000000</f>
        <v>60.108069999999998</v>
      </c>
      <c r="I36" s="3">
        <f t="shared" si="0"/>
        <v>9.0739324919111124E-3</v>
      </c>
      <c r="J36">
        <v>2088000000</v>
      </c>
      <c r="K36" s="3">
        <f t="shared" si="1"/>
        <v>3.7738136047081859E-3</v>
      </c>
    </row>
    <row r="37" spans="1:11" x14ac:dyDescent="0.25">
      <c r="A37" s="1">
        <v>42130</v>
      </c>
      <c r="B37" s="2">
        <v>64529999</v>
      </c>
      <c r="C37" s="2">
        <v>65070000</v>
      </c>
      <c r="D37" s="2">
        <v>63419998</v>
      </c>
      <c r="E37" s="2">
        <v>63919998</v>
      </c>
      <c r="F37" s="2">
        <v>59567558</v>
      </c>
      <c r="G37" s="3">
        <v>18087900</v>
      </c>
      <c r="H37" s="3">
        <f>F37/1000000</f>
        <v>59.567557999999998</v>
      </c>
      <c r="I37" s="3">
        <f t="shared" si="0"/>
        <v>-7.4535347324941681E-3</v>
      </c>
      <c r="J37">
        <v>2080149902</v>
      </c>
      <c r="K37" s="3">
        <f t="shared" si="1"/>
        <v>-4.4557250073096761E-3</v>
      </c>
    </row>
    <row r="38" spans="1:11" x14ac:dyDescent="0.25">
      <c r="A38" s="1">
        <v>42129</v>
      </c>
      <c r="B38" s="2">
        <v>64510002</v>
      </c>
      <c r="C38" s="2">
        <v>65320000</v>
      </c>
      <c r="D38" s="2">
        <v>64290001</v>
      </c>
      <c r="E38" s="2">
        <v>64400002</v>
      </c>
      <c r="F38" s="2">
        <v>60014881</v>
      </c>
      <c r="G38" s="3">
        <v>17692400</v>
      </c>
      <c r="H38" s="3">
        <f>F38/1000000</f>
        <v>60.014881000000003</v>
      </c>
      <c r="I38" s="3">
        <f t="shared" si="0"/>
        <v>-4.9444320507842357E-3</v>
      </c>
      <c r="J38">
        <v>2089459961</v>
      </c>
      <c r="K38" s="3">
        <f t="shared" si="1"/>
        <v>-1.1837383538524105E-2</v>
      </c>
    </row>
    <row r="39" spans="1:11" x14ac:dyDescent="0.25">
      <c r="A39" s="1">
        <v>42128</v>
      </c>
      <c r="B39" s="2">
        <v>63680000</v>
      </c>
      <c r="C39" s="2">
        <v>64870003</v>
      </c>
      <c r="D39" s="2">
        <v>63639999</v>
      </c>
      <c r="E39" s="2">
        <v>64720001</v>
      </c>
      <c r="F39" s="2">
        <v>60313095</v>
      </c>
      <c r="G39" s="3">
        <v>14972500</v>
      </c>
      <c r="H39" s="3">
        <f>F39/1000000</f>
        <v>60.313094999999997</v>
      </c>
      <c r="I39" s="3">
        <f t="shared" si="0"/>
        <v>1.7450188787127063E-2</v>
      </c>
      <c r="J39">
        <v>2114489990</v>
      </c>
      <c r="K39" s="3">
        <f t="shared" si="1"/>
        <v>2.9407486092097408E-3</v>
      </c>
    </row>
    <row r="40" spans="1:11" x14ac:dyDescent="0.25">
      <c r="A40" s="1">
        <v>42125</v>
      </c>
      <c r="B40" s="2">
        <v>63700001</v>
      </c>
      <c r="C40" s="2">
        <v>63869999</v>
      </c>
      <c r="D40" s="2">
        <v>63330002</v>
      </c>
      <c r="E40" s="2">
        <v>63610001</v>
      </c>
      <c r="F40" s="2">
        <v>59278671</v>
      </c>
      <c r="G40" s="3">
        <v>11640100</v>
      </c>
      <c r="H40" s="3">
        <f>F40/1000000</f>
        <v>59.278671000000003</v>
      </c>
      <c r="I40" s="3">
        <f t="shared" si="0"/>
        <v>5.5325887645396744E-3</v>
      </c>
      <c r="J40">
        <v>2108290039</v>
      </c>
      <c r="K40" s="3">
        <f t="shared" si="1"/>
        <v>1.0923001515586108E-2</v>
      </c>
    </row>
    <row r="41" spans="1:11" x14ac:dyDescent="0.25">
      <c r="A41" s="1">
        <v>42124</v>
      </c>
      <c r="B41" s="2">
        <v>63580002</v>
      </c>
      <c r="C41" s="2">
        <v>63880001</v>
      </c>
      <c r="D41" s="2">
        <v>62919998</v>
      </c>
      <c r="E41" s="2">
        <v>63259998</v>
      </c>
      <c r="F41" s="2">
        <v>58952511</v>
      </c>
      <c r="G41" s="3">
        <v>16840900</v>
      </c>
      <c r="H41" s="3">
        <f>F41/1000000</f>
        <v>58.952511000000001</v>
      </c>
      <c r="I41" s="3">
        <f t="shared" si="0"/>
        <v>-5.3459156636750885E-3</v>
      </c>
      <c r="J41">
        <v>2085510010</v>
      </c>
      <c r="K41" s="3">
        <f t="shared" si="1"/>
        <v>-1.0128906665100575E-2</v>
      </c>
    </row>
    <row r="42" spans="1:11" x14ac:dyDescent="0.25">
      <c r="A42" s="1">
        <v>42123</v>
      </c>
      <c r="B42" s="2">
        <v>62560001</v>
      </c>
      <c r="C42" s="2">
        <v>63889999</v>
      </c>
      <c r="D42" s="2">
        <v>62459999</v>
      </c>
      <c r="E42" s="2">
        <v>63599998</v>
      </c>
      <c r="F42" s="2">
        <v>59269360</v>
      </c>
      <c r="G42" s="3">
        <v>17601200</v>
      </c>
      <c r="H42" s="3">
        <f>F42/1000000</f>
        <v>59.269359999999999</v>
      </c>
      <c r="I42" s="3">
        <f t="shared" si="0"/>
        <v>1.3384514106885402E-2</v>
      </c>
      <c r="J42">
        <v>2106850098</v>
      </c>
      <c r="K42" s="3">
        <f t="shared" si="1"/>
        <v>-3.7403355286636047E-3</v>
      </c>
    </row>
    <row r="43" spans="1:11" x14ac:dyDescent="0.25">
      <c r="A43" s="1">
        <v>42122</v>
      </c>
      <c r="B43" s="2">
        <v>62490002</v>
      </c>
      <c r="C43" s="2">
        <v>62779999</v>
      </c>
      <c r="D43" s="2">
        <v>61770000</v>
      </c>
      <c r="E43" s="2">
        <v>62759998</v>
      </c>
      <c r="F43" s="2">
        <v>58486546</v>
      </c>
      <c r="G43" s="3">
        <v>12307800</v>
      </c>
      <c r="H43" s="3">
        <f>F43/1000000</f>
        <v>58.486545999999997</v>
      </c>
      <c r="I43" s="3">
        <f t="shared" si="0"/>
        <v>6.737085162042882E-3</v>
      </c>
      <c r="J43">
        <v>2114760010</v>
      </c>
      <c r="K43" s="3">
        <f t="shared" si="1"/>
        <v>2.7692317470554011E-3</v>
      </c>
    </row>
    <row r="44" spans="1:11" x14ac:dyDescent="0.25">
      <c r="A44" s="1">
        <v>42121</v>
      </c>
      <c r="B44" s="2">
        <v>62700001</v>
      </c>
      <c r="C44" s="2">
        <v>63150002</v>
      </c>
      <c r="D44" s="2">
        <v>62310001</v>
      </c>
      <c r="E44" s="2">
        <v>62340000</v>
      </c>
      <c r="F44" s="2">
        <v>58095154</v>
      </c>
      <c r="G44" s="3">
        <v>11146400</v>
      </c>
      <c r="H44" s="3">
        <f>F44/1000000</f>
        <v>58.095154000000001</v>
      </c>
      <c r="I44" s="3">
        <f t="shared" si="0"/>
        <v>-4.1532501835355867E-3</v>
      </c>
      <c r="J44">
        <v>2108919922</v>
      </c>
      <c r="K44" s="3">
        <f t="shared" si="1"/>
        <v>-4.1413139998477235E-3</v>
      </c>
    </row>
    <row r="45" spans="1:11" x14ac:dyDescent="0.25">
      <c r="A45" s="1">
        <v>42118</v>
      </c>
      <c r="B45" s="2">
        <v>62630001</v>
      </c>
      <c r="C45" s="2">
        <v>62840000</v>
      </c>
      <c r="D45" s="2">
        <v>62340000</v>
      </c>
      <c r="E45" s="2">
        <v>62599998</v>
      </c>
      <c r="F45" s="2">
        <v>58337444</v>
      </c>
      <c r="G45" s="3">
        <v>9597500</v>
      </c>
      <c r="H45" s="3">
        <f>F45/1000000</f>
        <v>58.337443999999998</v>
      </c>
      <c r="I45" s="3">
        <f t="shared" si="0"/>
        <v>-3.184600786220142E-3</v>
      </c>
      <c r="J45">
        <v>2117689941</v>
      </c>
      <c r="K45" s="3">
        <f t="shared" si="1"/>
        <v>2.2528002125912429E-3</v>
      </c>
    </row>
    <row r="46" spans="1:11" x14ac:dyDescent="0.25">
      <c r="A46" s="1">
        <v>42117</v>
      </c>
      <c r="B46" s="2">
        <v>62790001</v>
      </c>
      <c r="C46" s="2">
        <v>63209999</v>
      </c>
      <c r="D46" s="2">
        <v>62599998</v>
      </c>
      <c r="E46" s="2">
        <v>62799999</v>
      </c>
      <c r="F46" s="2">
        <v>58523819</v>
      </c>
      <c r="G46" s="3">
        <v>12851300</v>
      </c>
      <c r="H46" s="3">
        <f>F46/1000000</f>
        <v>58.523819000000003</v>
      </c>
      <c r="I46" s="3">
        <f t="shared" si="0"/>
        <v>-2.2244578073765124E-3</v>
      </c>
      <c r="J46">
        <v>2112929932</v>
      </c>
      <c r="K46" s="3">
        <f t="shared" si="1"/>
        <v>2.3577160344365761E-3</v>
      </c>
    </row>
    <row r="47" spans="1:11" x14ac:dyDescent="0.25">
      <c r="A47" s="1">
        <v>42116</v>
      </c>
      <c r="B47" s="2">
        <v>62650002</v>
      </c>
      <c r="C47" s="2">
        <v>63150002</v>
      </c>
      <c r="D47" s="2">
        <v>62029999</v>
      </c>
      <c r="E47" s="2">
        <v>62939999</v>
      </c>
      <c r="F47" s="2">
        <v>58654293</v>
      </c>
      <c r="G47" s="3">
        <v>14484700</v>
      </c>
      <c r="H47" s="3">
        <f>F47/1000000</f>
        <v>58.654293000000003</v>
      </c>
      <c r="I47" s="3">
        <f t="shared" si="0"/>
        <v>1.0110578777692105E-2</v>
      </c>
      <c r="J47">
        <v>2107959961</v>
      </c>
      <c r="K47" s="3">
        <f t="shared" si="1"/>
        <v>5.0874804159597694E-3</v>
      </c>
    </row>
    <row r="48" spans="1:11" x14ac:dyDescent="0.25">
      <c r="A48" s="1">
        <v>42115</v>
      </c>
      <c r="B48" s="2">
        <v>63330002</v>
      </c>
      <c r="C48" s="2">
        <v>63599998</v>
      </c>
      <c r="D48" s="2">
        <v>62130001</v>
      </c>
      <c r="E48" s="2">
        <v>62310001</v>
      </c>
      <c r="F48" s="2">
        <v>58067200</v>
      </c>
      <c r="G48" s="3">
        <v>14985100</v>
      </c>
      <c r="H48" s="3">
        <f>F48/1000000</f>
        <v>58.0672</v>
      </c>
      <c r="I48" s="3">
        <f t="shared" si="0"/>
        <v>-1.4705721404832308E-2</v>
      </c>
      <c r="J48">
        <v>2097290039</v>
      </c>
      <c r="K48" s="3">
        <f t="shared" si="1"/>
        <v>-1.4806051919154966E-3</v>
      </c>
    </row>
    <row r="49" spans="1:11" x14ac:dyDescent="0.25">
      <c r="A49" s="1">
        <v>42114</v>
      </c>
      <c r="B49" s="2">
        <v>63220001</v>
      </c>
      <c r="C49" s="2">
        <v>63520000</v>
      </c>
      <c r="D49" s="2">
        <v>63139999</v>
      </c>
      <c r="E49" s="2">
        <v>63240002</v>
      </c>
      <c r="F49" s="2">
        <v>58933865</v>
      </c>
      <c r="G49" s="3">
        <v>12716700</v>
      </c>
      <c r="H49" s="3">
        <f>F49/1000000</f>
        <v>58.933864999999997</v>
      </c>
      <c r="I49" s="3">
        <f t="shared" si="0"/>
        <v>6.3654029722801314E-3</v>
      </c>
      <c r="J49">
        <v>2100399902</v>
      </c>
      <c r="K49" s="3">
        <f t="shared" si="1"/>
        <v>9.2351313331806625E-3</v>
      </c>
    </row>
    <row r="50" spans="1:11" x14ac:dyDescent="0.25">
      <c r="A50" s="1">
        <v>42111</v>
      </c>
      <c r="B50" s="2">
        <v>63250000</v>
      </c>
      <c r="C50" s="2">
        <v>63400002</v>
      </c>
      <c r="D50" s="2">
        <v>62490002</v>
      </c>
      <c r="E50" s="2">
        <v>62840000</v>
      </c>
      <c r="F50" s="2">
        <v>58561100</v>
      </c>
      <c r="G50" s="3">
        <v>20221200</v>
      </c>
      <c r="H50" s="3">
        <f>F50/1000000</f>
        <v>58.561100000000003</v>
      </c>
      <c r="I50" s="3">
        <f t="shared" si="0"/>
        <v>-1.5201432424495885E-2</v>
      </c>
      <c r="J50">
        <v>2081179932</v>
      </c>
      <c r="K50" s="3">
        <f t="shared" si="1"/>
        <v>-1.1311245237798018E-2</v>
      </c>
    </row>
    <row r="51" spans="1:11" x14ac:dyDescent="0.25">
      <c r="A51" s="1">
        <v>42110</v>
      </c>
      <c r="B51" s="2">
        <v>64080002</v>
      </c>
      <c r="C51" s="2">
        <v>64269997</v>
      </c>
      <c r="D51" s="2">
        <v>63660000</v>
      </c>
      <c r="E51" s="2">
        <v>63810001</v>
      </c>
      <c r="F51" s="2">
        <v>59465054</v>
      </c>
      <c r="G51" s="3">
        <v>16640500</v>
      </c>
      <c r="H51" s="3">
        <f>F51/1000000</f>
        <v>59.465054000000002</v>
      </c>
      <c r="I51" s="3">
        <f t="shared" si="0"/>
        <v>-6.2295720743025182E-3</v>
      </c>
      <c r="J51">
        <v>2104989990</v>
      </c>
      <c r="K51" s="3">
        <f t="shared" si="1"/>
        <v>-7.7844381361602479E-4</v>
      </c>
    </row>
    <row r="52" spans="1:11" x14ac:dyDescent="0.25">
      <c r="A52" s="1">
        <v>42109</v>
      </c>
      <c r="B52" s="2">
        <v>63080002</v>
      </c>
      <c r="C52" s="2">
        <v>64480003</v>
      </c>
      <c r="D52" s="2">
        <v>63009998</v>
      </c>
      <c r="E52" s="2">
        <v>64209999</v>
      </c>
      <c r="F52" s="2">
        <v>59837818</v>
      </c>
      <c r="G52" s="3">
        <v>28732200</v>
      </c>
      <c r="H52" s="3">
        <f>F52/1000000</f>
        <v>59.837817999999999</v>
      </c>
      <c r="I52" s="3">
        <f t="shared" si="0"/>
        <v>1.8559498044290967E-2</v>
      </c>
      <c r="J52">
        <v>2106629883</v>
      </c>
      <c r="K52" s="3">
        <f t="shared" si="1"/>
        <v>5.1481957339104016E-3</v>
      </c>
    </row>
    <row r="53" spans="1:11" x14ac:dyDescent="0.25">
      <c r="A53" s="1">
        <v>42108</v>
      </c>
      <c r="B53" s="2">
        <v>62959999</v>
      </c>
      <c r="C53" s="2">
        <v>63610001</v>
      </c>
      <c r="D53" s="2">
        <v>62740002</v>
      </c>
      <c r="E53" s="2">
        <v>63040001</v>
      </c>
      <c r="F53" s="2">
        <v>58747494</v>
      </c>
      <c r="G53" s="3">
        <v>33742000</v>
      </c>
      <c r="H53" s="3">
        <f>F53/1000000</f>
        <v>58.747494000000003</v>
      </c>
      <c r="I53" s="3">
        <f t="shared" si="0"/>
        <v>1.5627763651834013E-2</v>
      </c>
      <c r="J53">
        <v>2095840088</v>
      </c>
      <c r="K53" s="3">
        <f t="shared" si="1"/>
        <v>1.629758754569374E-3</v>
      </c>
    </row>
    <row r="54" spans="1:11" x14ac:dyDescent="0.25">
      <c r="A54" s="1">
        <v>42107</v>
      </c>
      <c r="B54" s="2">
        <v>61639999</v>
      </c>
      <c r="C54" s="2">
        <v>62270000</v>
      </c>
      <c r="D54" s="2">
        <v>61500000</v>
      </c>
      <c r="E54" s="2">
        <v>62070000</v>
      </c>
      <c r="F54" s="2">
        <v>57843529</v>
      </c>
      <c r="G54" s="3">
        <v>15468700</v>
      </c>
      <c r="H54" s="3">
        <f>F54/1000000</f>
        <v>57.843528999999997</v>
      </c>
      <c r="I54" s="3">
        <f t="shared" si="0"/>
        <v>5.9966367952821696E-3</v>
      </c>
      <c r="J54">
        <v>2092429932</v>
      </c>
      <c r="K54" s="3">
        <f t="shared" si="1"/>
        <v>-4.5812806150654327E-3</v>
      </c>
    </row>
    <row r="55" spans="1:11" x14ac:dyDescent="0.25">
      <c r="A55" s="1">
        <v>42104</v>
      </c>
      <c r="B55" s="2">
        <v>61349998</v>
      </c>
      <c r="C55" s="2">
        <v>61779999</v>
      </c>
      <c r="D55" s="2">
        <v>61200001</v>
      </c>
      <c r="E55" s="2">
        <v>61700001</v>
      </c>
      <c r="F55" s="2">
        <v>57498730</v>
      </c>
      <c r="G55" s="3">
        <v>9869700</v>
      </c>
      <c r="H55" s="3">
        <f>F55/1000000</f>
        <v>57.498730000000002</v>
      </c>
      <c r="I55" s="3">
        <f t="shared" si="0"/>
        <v>3.7416299409858537E-3</v>
      </c>
      <c r="J55">
        <v>2102060059</v>
      </c>
      <c r="K55" s="3">
        <f t="shared" si="1"/>
        <v>5.2028650588638106E-3</v>
      </c>
    </row>
    <row r="56" spans="1:11" x14ac:dyDescent="0.25">
      <c r="A56" s="1">
        <v>42103</v>
      </c>
      <c r="B56" s="2">
        <v>61270000</v>
      </c>
      <c r="C56" s="2">
        <v>61580002</v>
      </c>
      <c r="D56" s="2">
        <v>60830002</v>
      </c>
      <c r="E56" s="2">
        <v>61470001</v>
      </c>
      <c r="F56" s="2">
        <v>57284393</v>
      </c>
      <c r="G56" s="3">
        <v>11728500</v>
      </c>
      <c r="H56" s="3">
        <f>F56/1000000</f>
        <v>57.284393000000001</v>
      </c>
      <c r="I56" s="3">
        <f t="shared" si="0"/>
        <v>6.8796349075695255E-3</v>
      </c>
      <c r="J56">
        <v>2091179932</v>
      </c>
      <c r="K56" s="3">
        <f t="shared" si="1"/>
        <v>4.4574813568534384E-3</v>
      </c>
    </row>
    <row r="57" spans="1:11" x14ac:dyDescent="0.25">
      <c r="A57" s="1">
        <v>42102</v>
      </c>
      <c r="B57" s="2">
        <v>61060001</v>
      </c>
      <c r="C57" s="2">
        <v>61560001</v>
      </c>
      <c r="D57" s="2">
        <v>60939999</v>
      </c>
      <c r="E57" s="2">
        <v>61049999</v>
      </c>
      <c r="F57" s="2">
        <v>56892990</v>
      </c>
      <c r="G57" s="3">
        <v>11734000</v>
      </c>
      <c r="H57" s="3">
        <f>F57/1000000</f>
        <v>56.892989999999998</v>
      </c>
      <c r="I57" s="3">
        <f t="shared" si="0"/>
        <v>3.2868482125996972E-3</v>
      </c>
      <c r="J57">
        <v>2081899902</v>
      </c>
      <c r="K57" s="3">
        <f t="shared" si="1"/>
        <v>2.6825330225746504E-3</v>
      </c>
    </row>
    <row r="58" spans="1:11" x14ac:dyDescent="0.25">
      <c r="A58" s="1">
        <v>42101</v>
      </c>
      <c r="B58" s="2">
        <v>61150002</v>
      </c>
      <c r="C58" s="2">
        <v>61500000</v>
      </c>
      <c r="D58" s="2">
        <v>60849998</v>
      </c>
      <c r="E58" s="2">
        <v>60849998</v>
      </c>
      <c r="F58" s="2">
        <v>56706604</v>
      </c>
      <c r="G58" s="3">
        <v>11505500</v>
      </c>
      <c r="H58" s="3">
        <f>F58/1000000</f>
        <v>56.706603999999999</v>
      </c>
      <c r="I58" s="3">
        <f t="shared" si="0"/>
        <v>6.2839818637282427E-3</v>
      </c>
      <c r="J58">
        <v>2076330078</v>
      </c>
      <c r="K58" s="3">
        <f t="shared" si="1"/>
        <v>-2.0619040280095494E-3</v>
      </c>
    </row>
    <row r="59" spans="1:11" x14ac:dyDescent="0.25">
      <c r="A59" s="1">
        <v>42100</v>
      </c>
      <c r="B59" s="2">
        <v>59919998</v>
      </c>
      <c r="C59" s="2">
        <v>60750000</v>
      </c>
      <c r="D59" s="2">
        <v>59650002</v>
      </c>
      <c r="E59" s="2">
        <v>60470001</v>
      </c>
      <c r="F59" s="2">
        <v>56352486</v>
      </c>
      <c r="G59" s="3">
        <v>12025200</v>
      </c>
      <c r="H59" s="3">
        <f>F59/1000000</f>
        <v>56.352485999999999</v>
      </c>
      <c r="I59" s="3">
        <f t="shared" si="0"/>
        <v>-8.26183660223423E-4</v>
      </c>
      <c r="J59">
        <v>2080620117</v>
      </c>
      <c r="K59" s="3">
        <f t="shared" si="1"/>
        <v>6.6088150025853352E-3</v>
      </c>
    </row>
    <row r="60" spans="1:11" x14ac:dyDescent="0.25">
      <c r="A60" s="1">
        <v>42096</v>
      </c>
      <c r="B60" s="2">
        <v>60070000</v>
      </c>
      <c r="C60" s="2">
        <v>60700001</v>
      </c>
      <c r="D60" s="2">
        <v>60000000</v>
      </c>
      <c r="E60" s="2">
        <v>60520000</v>
      </c>
      <c r="F60" s="2">
        <v>56399082</v>
      </c>
      <c r="G60" s="3">
        <v>12697800</v>
      </c>
      <c r="H60" s="3">
        <f>F60/1000000</f>
        <v>56.399082</v>
      </c>
      <c r="I60" s="3">
        <f t="shared" si="0"/>
        <v>9.5080741018194487E-3</v>
      </c>
      <c r="J60">
        <v>2066959961</v>
      </c>
      <c r="K60" s="3">
        <f t="shared" si="1"/>
        <v>3.5296671869312199E-3</v>
      </c>
    </row>
    <row r="61" spans="1:11" x14ac:dyDescent="0.25">
      <c r="A61" s="1">
        <v>42095</v>
      </c>
      <c r="B61" s="2">
        <v>60410000</v>
      </c>
      <c r="C61" s="2">
        <v>60570000</v>
      </c>
      <c r="D61" s="2">
        <v>59730000</v>
      </c>
      <c r="E61" s="2">
        <v>59950001</v>
      </c>
      <c r="F61" s="2">
        <v>55867886</v>
      </c>
      <c r="G61" s="3">
        <v>18077800</v>
      </c>
      <c r="H61" s="3">
        <f>F61/1000000</f>
        <v>55.867885999999999</v>
      </c>
      <c r="I61" s="3"/>
      <c r="J61">
        <v>2059689941</v>
      </c>
      <c r="K61" s="3" t="e">
        <f t="shared" si="1"/>
        <v>#DIV/0!</v>
      </c>
    </row>
  </sheetData>
  <sortState ref="A2:H61">
    <sortCondition descending="1" ref="A1"/>
  </sortState>
  <mergeCells count="2">
    <mergeCell ref="M23:P24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6136-74D5-49EB-8902-C31EF834826D}">
  <dimension ref="A1:I83"/>
  <sheetViews>
    <sheetView workbookViewId="0">
      <selection activeCell="H8" sqref="H8"/>
    </sheetView>
  </sheetViews>
  <sheetFormatPr defaultRowHeight="15" x14ac:dyDescent="0.25"/>
  <cols>
    <col min="1" max="1" width="18" bestFit="1" customWidth="1"/>
    <col min="2" max="2" width="12.7109375" bestFit="1" customWidth="1"/>
  </cols>
  <sheetData>
    <row r="1" spans="1:9" x14ac:dyDescent="0.25">
      <c r="A1" t="s">
        <v>15</v>
      </c>
    </row>
    <row r="2" spans="1:9" ht="15.75" thickBot="1" x14ac:dyDescent="0.3"/>
    <row r="3" spans="1:9" x14ac:dyDescent="0.25">
      <c r="A3" s="8" t="s">
        <v>16</v>
      </c>
      <c r="B3" s="8"/>
    </row>
    <row r="4" spans="1:9" x14ac:dyDescent="0.25">
      <c r="A4" s="5" t="s">
        <v>17</v>
      </c>
      <c r="B4" s="5">
        <v>0.67720214489309849</v>
      </c>
    </row>
    <row r="5" spans="1:9" x14ac:dyDescent="0.25">
      <c r="A5" s="5" t="s">
        <v>18</v>
      </c>
      <c r="B5" s="5">
        <v>0.45860274504781318</v>
      </c>
    </row>
    <row r="6" spans="1:9" x14ac:dyDescent="0.25">
      <c r="A6" s="5" t="s">
        <v>19</v>
      </c>
      <c r="B6" s="5">
        <v>0.44910454759251162</v>
      </c>
    </row>
    <row r="7" spans="1:9" x14ac:dyDescent="0.25">
      <c r="A7" s="5" t="s">
        <v>20</v>
      </c>
      <c r="B7" s="5">
        <v>6.3507143534387326E-3</v>
      </c>
    </row>
    <row r="8" spans="1:9" ht="15.75" thickBot="1" x14ac:dyDescent="0.3">
      <c r="A8" s="6" t="s">
        <v>21</v>
      </c>
      <c r="B8" s="6">
        <v>59</v>
      </c>
    </row>
    <row r="10" spans="1:9" ht="15.75" thickBot="1" x14ac:dyDescent="0.3">
      <c r="A10" t="s">
        <v>22</v>
      </c>
    </row>
    <row r="11" spans="1:9" x14ac:dyDescent="0.25">
      <c r="A11" s="7"/>
      <c r="B11" s="7" t="s">
        <v>27</v>
      </c>
      <c r="C11" s="7" t="s">
        <v>28</v>
      </c>
      <c r="D11" s="7" t="s">
        <v>29</v>
      </c>
      <c r="E11" s="7" t="s">
        <v>30</v>
      </c>
      <c r="F11" s="7" t="s">
        <v>31</v>
      </c>
    </row>
    <row r="12" spans="1:9" x14ac:dyDescent="0.25">
      <c r="A12" s="5" t="s">
        <v>23</v>
      </c>
      <c r="B12" s="5">
        <v>1</v>
      </c>
      <c r="C12" s="5">
        <v>1.947334753225284E-3</v>
      </c>
      <c r="D12" s="5">
        <v>1.947334753225284E-3</v>
      </c>
      <c r="E12" s="5">
        <v>48.283134479567913</v>
      </c>
      <c r="F12" s="5">
        <v>3.8750802986462949E-9</v>
      </c>
    </row>
    <row r="13" spans="1:9" x14ac:dyDescent="0.25">
      <c r="A13" s="5" t="s">
        <v>24</v>
      </c>
      <c r="B13" s="5">
        <v>57</v>
      </c>
      <c r="C13" s="5">
        <v>2.2988996495414463E-3</v>
      </c>
      <c r="D13" s="5">
        <v>4.033157279897274E-5</v>
      </c>
      <c r="E13" s="5"/>
      <c r="F13" s="5"/>
    </row>
    <row r="14" spans="1:9" ht="15.75" thickBot="1" x14ac:dyDescent="0.3">
      <c r="A14" s="6" t="s">
        <v>25</v>
      </c>
      <c r="B14" s="6">
        <v>58</v>
      </c>
      <c r="C14" s="6">
        <v>4.2462344027667303E-3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32</v>
      </c>
      <c r="C16" s="7" t="s">
        <v>20</v>
      </c>
      <c r="D16" s="7" t="s">
        <v>33</v>
      </c>
      <c r="E16" s="7" t="s">
        <v>34</v>
      </c>
      <c r="F16" s="7" t="s">
        <v>35</v>
      </c>
      <c r="G16" s="7" t="s">
        <v>36</v>
      </c>
      <c r="H16" s="7" t="s">
        <v>37</v>
      </c>
      <c r="I16" s="7" t="s">
        <v>38</v>
      </c>
    </row>
    <row r="17" spans="1:9" x14ac:dyDescent="0.25">
      <c r="A17" s="5" t="s">
        <v>26</v>
      </c>
      <c r="B17" s="5">
        <v>1.9797983893346562E-3</v>
      </c>
      <c r="C17" s="5">
        <v>8.283742438743234E-4</v>
      </c>
      <c r="D17" s="5">
        <v>2.3899806204440863</v>
      </c>
      <c r="E17" s="5">
        <v>2.0177923203040328E-2</v>
      </c>
      <c r="F17" s="5">
        <v>3.2100757861001895E-4</v>
      </c>
      <c r="G17" s="5">
        <v>3.6385892000592931E-3</v>
      </c>
      <c r="H17" s="5">
        <v>3.2100757861001895E-4</v>
      </c>
      <c r="I17" s="5">
        <v>3.6385892000592931E-3</v>
      </c>
    </row>
    <row r="18" spans="1:9" ht="15.75" thickBot="1" x14ac:dyDescent="0.3">
      <c r="A18" s="6" t="s">
        <v>39</v>
      </c>
      <c r="B18" s="6">
        <v>0.97527464193575319</v>
      </c>
      <c r="C18" s="6">
        <v>0.14035542519794958</v>
      </c>
      <c r="D18" s="6">
        <v>6.9486066574218945</v>
      </c>
      <c r="E18" s="6">
        <v>3.8750802986463511E-9</v>
      </c>
      <c r="F18" s="6">
        <v>0.69421775095275651</v>
      </c>
      <c r="G18" s="6">
        <v>1.2563315329187499</v>
      </c>
      <c r="H18" s="6">
        <v>0.69421775095275651</v>
      </c>
      <c r="I18" s="6">
        <v>1.2563315329187499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7" t="s">
        <v>41</v>
      </c>
      <c r="B24" s="7" t="s">
        <v>42</v>
      </c>
      <c r="C24" s="7" t="s">
        <v>43</v>
      </c>
      <c r="D24" s="7" t="s">
        <v>44</v>
      </c>
    </row>
    <row r="25" spans="1:9" x14ac:dyDescent="0.25">
      <c r="A25" s="5">
        <v>1</v>
      </c>
      <c r="B25" s="5">
        <v>-9.2025297649038365E-4</v>
      </c>
      <c r="C25" s="5">
        <v>-4.4403423019943218E-3</v>
      </c>
      <c r="D25" s="5">
        <v>-0.70529440802171484</v>
      </c>
    </row>
    <row r="26" spans="1:9" x14ac:dyDescent="0.25">
      <c r="A26" s="5">
        <v>2</v>
      </c>
      <c r="B26" s="5">
        <v>-5.1916856510380287E-3</v>
      </c>
      <c r="C26" s="5">
        <v>-5.2744506009313567E-3</v>
      </c>
      <c r="D26" s="5">
        <v>-0.83778237379421205</v>
      </c>
    </row>
    <row r="27" spans="1:9" x14ac:dyDescent="0.25">
      <c r="A27" s="5">
        <v>3</v>
      </c>
      <c r="B27" s="5">
        <v>2.5999445798175333E-3</v>
      </c>
      <c r="C27" s="5">
        <v>8.8558244931600631E-3</v>
      </c>
      <c r="D27" s="5">
        <v>1.4066400895809847</v>
      </c>
    </row>
    <row r="28" spans="1:9" x14ac:dyDescent="0.25">
      <c r="A28" s="5">
        <v>4</v>
      </c>
      <c r="B28" s="5">
        <v>7.9239674538310774E-3</v>
      </c>
      <c r="C28" s="5">
        <v>5.002126366225353E-3</v>
      </c>
      <c r="D28" s="5">
        <v>0.79452697886200785</v>
      </c>
    </row>
    <row r="29" spans="1:9" x14ac:dyDescent="0.25">
      <c r="A29" s="5">
        <v>5</v>
      </c>
      <c r="B29" s="5">
        <v>-3.1925723812999398E-3</v>
      </c>
      <c r="C29" s="5">
        <v>-6.9847483185669869E-3</v>
      </c>
      <c r="D29" s="5">
        <v>-1.1094423797714392</v>
      </c>
    </row>
    <row r="30" spans="1:9" x14ac:dyDescent="0.25">
      <c r="A30" s="5">
        <v>6</v>
      </c>
      <c r="B30" s="5">
        <v>1.1637660985045562E-2</v>
      </c>
      <c r="C30" s="5">
        <v>-2.2452993809900148E-3</v>
      </c>
      <c r="D30" s="5">
        <v>-0.35663851794390339</v>
      </c>
    </row>
    <row r="31" spans="1:9" x14ac:dyDescent="0.25">
      <c r="A31" s="5">
        <v>7</v>
      </c>
      <c r="B31" s="5">
        <v>3.9104921921107073E-3</v>
      </c>
      <c r="C31" s="5">
        <v>-7.2746211547194909E-3</v>
      </c>
      <c r="D31" s="5">
        <v>-1.1554851567627382</v>
      </c>
    </row>
    <row r="32" spans="1:9" x14ac:dyDescent="0.25">
      <c r="A32" s="5">
        <v>8</v>
      </c>
      <c r="B32" s="5">
        <v>7.5289710576844984E-3</v>
      </c>
      <c r="C32" s="5">
        <v>-1.9397884846121625E-3</v>
      </c>
      <c r="D32" s="5">
        <v>-0.30811182514631813</v>
      </c>
    </row>
    <row r="33" spans="1:4" x14ac:dyDescent="0.25">
      <c r="A33" s="5">
        <v>9</v>
      </c>
      <c r="B33" s="5">
        <v>-2.5284789812976176E-3</v>
      </c>
      <c r="C33" s="5">
        <v>-1.2810747161334977E-3</v>
      </c>
      <c r="D33" s="5">
        <v>-0.20348314884218513</v>
      </c>
    </row>
    <row r="34" spans="1:4" x14ac:dyDescent="0.25">
      <c r="A34" s="5">
        <v>10</v>
      </c>
      <c r="B34" s="5">
        <v>-4.8415649248097084E-3</v>
      </c>
      <c r="C34" s="5">
        <v>9.0119038235096996E-4</v>
      </c>
      <c r="D34" s="5">
        <v>0.14314313942634932</v>
      </c>
    </row>
    <row r="35" spans="1:4" x14ac:dyDescent="0.25">
      <c r="A35" s="5">
        <v>11</v>
      </c>
      <c r="B35" s="5">
        <v>3.675436530801152E-3</v>
      </c>
      <c r="C35" s="5">
        <v>1.3344903481777399E-4</v>
      </c>
      <c r="D35" s="5">
        <v>2.1196757279410183E-2</v>
      </c>
    </row>
    <row r="36" spans="1:4" x14ac:dyDescent="0.25">
      <c r="A36" s="5">
        <v>12</v>
      </c>
      <c r="B36" s="5">
        <v>1.3724470033170866E-2</v>
      </c>
      <c r="C36" s="5">
        <v>2.351634096251139E-3</v>
      </c>
      <c r="D36" s="5">
        <v>0.373528495101423</v>
      </c>
    </row>
    <row r="37" spans="1:4" x14ac:dyDescent="0.25">
      <c r="A37" s="5">
        <v>13</v>
      </c>
      <c r="B37" s="5">
        <v>2.3878074438017393E-3</v>
      </c>
      <c r="C37" s="5">
        <v>1.947775534012246E-3</v>
      </c>
      <c r="D37" s="5">
        <v>0.3093804708712079</v>
      </c>
    </row>
    <row r="38" spans="1:4" x14ac:dyDescent="0.25">
      <c r="A38" s="5">
        <v>14</v>
      </c>
      <c r="B38" s="5">
        <v>-4.3346269075894787E-3</v>
      </c>
      <c r="C38" s="5">
        <v>-3.5264901115105718E-3</v>
      </c>
      <c r="D38" s="5">
        <v>-0.56014009426146716</v>
      </c>
    </row>
    <row r="39" spans="1:4" x14ac:dyDescent="0.25">
      <c r="A39" s="5">
        <v>15</v>
      </c>
      <c r="B39" s="5">
        <v>5.7912548409674641E-4</v>
      </c>
      <c r="C39" s="5">
        <v>1.5853766605029795E-2</v>
      </c>
      <c r="D39" s="5">
        <v>2.5181781430649757</v>
      </c>
    </row>
    <row r="40" spans="1:4" x14ac:dyDescent="0.25">
      <c r="A40" s="5">
        <v>16</v>
      </c>
      <c r="B40" s="5">
        <v>-6.4301580667518992E-3</v>
      </c>
      <c r="C40" s="5">
        <v>8.8315567895974785E-4</v>
      </c>
      <c r="D40" s="5">
        <v>0.14027854598127951</v>
      </c>
    </row>
    <row r="41" spans="1:4" x14ac:dyDescent="0.25">
      <c r="A41" s="5">
        <v>17</v>
      </c>
      <c r="B41" s="5">
        <v>4.0462793282322797E-3</v>
      </c>
      <c r="C41" s="5">
        <v>6.2534594590522453E-3</v>
      </c>
      <c r="D41" s="5">
        <v>0.99328603231312007</v>
      </c>
    </row>
    <row r="42" spans="1:4" x14ac:dyDescent="0.25">
      <c r="A42" s="5">
        <v>18</v>
      </c>
      <c r="B42" s="5">
        <v>9.9614047634930089E-4</v>
      </c>
      <c r="C42" s="5">
        <v>-1.9041553952312889E-3</v>
      </c>
      <c r="D42" s="5">
        <v>-0.30245194197254111</v>
      </c>
    </row>
    <row r="43" spans="1:4" x14ac:dyDescent="0.25">
      <c r="A43" s="5">
        <v>19</v>
      </c>
      <c r="B43" s="5">
        <v>3.9883383415071499E-3</v>
      </c>
      <c r="C43" s="5">
        <v>5.7218034041415285E-4</v>
      </c>
      <c r="D43" s="5">
        <v>9.0883892958615251E-2</v>
      </c>
    </row>
    <row r="44" spans="1:4" x14ac:dyDescent="0.25">
      <c r="A44" s="5">
        <v>20</v>
      </c>
      <c r="B44" s="5">
        <v>-4.1824441484504876E-3</v>
      </c>
      <c r="C44" s="5">
        <v>-2.1618145545056582E-3</v>
      </c>
      <c r="D44" s="5">
        <v>-0.34337796790756175</v>
      </c>
    </row>
    <row r="45" spans="1:4" x14ac:dyDescent="0.25">
      <c r="A45" s="5">
        <v>21</v>
      </c>
      <c r="B45" s="5">
        <v>7.4435879474836681E-4</v>
      </c>
      <c r="C45" s="5">
        <v>-4.8063870173028125E-3</v>
      </c>
      <c r="D45" s="5">
        <v>-0.76343616224571365</v>
      </c>
    </row>
    <row r="46" spans="1:4" x14ac:dyDescent="0.25">
      <c r="A46" s="5">
        <v>22</v>
      </c>
      <c r="B46" s="5">
        <v>1.091588992880544E-2</v>
      </c>
      <c r="C46" s="5">
        <v>3.4225443527705936E-4</v>
      </c>
      <c r="D46" s="5">
        <v>5.4362957381263746E-2</v>
      </c>
    </row>
    <row r="47" spans="1:4" x14ac:dyDescent="0.25">
      <c r="A47" s="5">
        <v>23</v>
      </c>
      <c r="B47" s="5">
        <v>-8.0479564297858582E-3</v>
      </c>
      <c r="C47" s="5">
        <v>-3.0848531567930944E-3</v>
      </c>
      <c r="D47" s="5">
        <v>-0.48999143153380381</v>
      </c>
    </row>
    <row r="48" spans="1:4" x14ac:dyDescent="0.25">
      <c r="A48" s="5">
        <v>24</v>
      </c>
      <c r="B48" s="5">
        <v>-1.9885392523795236E-4</v>
      </c>
      <c r="C48" s="5">
        <v>-2.5017014679935574E-3</v>
      </c>
      <c r="D48" s="5">
        <v>-0.39736487322679998</v>
      </c>
    </row>
    <row r="49" spans="1:4" x14ac:dyDescent="0.25">
      <c r="A49" s="5">
        <v>25</v>
      </c>
      <c r="B49" s="5">
        <v>4.2598677680465297E-3</v>
      </c>
      <c r="C49" s="5">
        <v>-1.7030048219114353E-3</v>
      </c>
      <c r="D49" s="5">
        <v>-0.27050161812720708</v>
      </c>
    </row>
    <row r="50" spans="1:4" x14ac:dyDescent="0.25">
      <c r="A50" s="5">
        <v>26</v>
      </c>
      <c r="B50" s="5">
        <v>1.0722896998461751E-3</v>
      </c>
      <c r="C50" s="5">
        <v>-8.9813919916508639E-3</v>
      </c>
      <c r="D50" s="5">
        <v>-1.4265849606047931</v>
      </c>
    </row>
    <row r="51" spans="1:4" x14ac:dyDescent="0.25">
      <c r="A51" s="5">
        <v>27</v>
      </c>
      <c r="B51" s="5">
        <v>1.3523315330889621E-3</v>
      </c>
      <c r="C51" s="5">
        <v>7.5306362963316973E-3</v>
      </c>
      <c r="D51" s="5">
        <v>1.1961500504730447</v>
      </c>
    </row>
    <row r="52" spans="1:4" x14ac:dyDescent="0.25">
      <c r="A52" s="5">
        <v>28</v>
      </c>
      <c r="B52" s="5">
        <v>4.952384968791977E-3</v>
      </c>
      <c r="C52" s="5">
        <v>3.2444129773819301E-3</v>
      </c>
      <c r="D52" s="5">
        <v>0.51533556978992645</v>
      </c>
    </row>
    <row r="53" spans="1:4" x14ac:dyDescent="0.25">
      <c r="A53" s="5">
        <v>29</v>
      </c>
      <c r="B53" s="5">
        <v>2.7292126133245365E-3</v>
      </c>
      <c r="C53" s="5">
        <v>-5.3030308327277863E-3</v>
      </c>
      <c r="D53" s="5">
        <v>-0.84232199625911364</v>
      </c>
    </row>
    <row r="54" spans="1:4" x14ac:dyDescent="0.25">
      <c r="A54" s="5">
        <v>30</v>
      </c>
      <c r="B54" s="5">
        <v>1.249256367337348E-2</v>
      </c>
      <c r="C54" s="5">
        <v>-4.4034837592916206E-3</v>
      </c>
      <c r="D54" s="5">
        <v>-0.69943987648157457</v>
      </c>
    </row>
    <row r="55" spans="1:4" x14ac:dyDescent="0.25">
      <c r="A55" s="5">
        <v>31</v>
      </c>
      <c r="B55" s="5">
        <v>1.6823835923400602E-3</v>
      </c>
      <c r="C55" s="5">
        <v>7.6547697591437727E-4</v>
      </c>
      <c r="D55" s="5">
        <v>0.12158671423581469</v>
      </c>
    </row>
    <row r="56" spans="1:4" x14ac:dyDescent="0.25">
      <c r="A56" s="5">
        <v>32</v>
      </c>
      <c r="B56" s="5">
        <v>-8.9690847672760322E-4</v>
      </c>
      <c r="C56" s="5">
        <v>-4.7815867194769238E-4</v>
      </c>
      <c r="D56" s="5">
        <v>-7.594969363517963E-2</v>
      </c>
    </row>
    <row r="57" spans="1:4" x14ac:dyDescent="0.25">
      <c r="A57" s="5">
        <v>33</v>
      </c>
      <c r="B57" s="5">
        <v>-2.9839211478783238E-3</v>
      </c>
      <c r="C57" s="5">
        <v>2.3732444313987206E-3</v>
      </c>
      <c r="D57" s="5">
        <v>0.37696103419378507</v>
      </c>
    </row>
    <row r="58" spans="1:4" x14ac:dyDescent="0.25">
      <c r="A58" s="5">
        <v>34</v>
      </c>
      <c r="B58" s="5">
        <v>1.5104948300881387E-2</v>
      </c>
      <c r="C58" s="5">
        <v>2.438226711362658E-4</v>
      </c>
      <c r="D58" s="5">
        <v>3.8728267959001542E-2</v>
      </c>
    </row>
    <row r="59" spans="1:4" x14ac:dyDescent="0.25">
      <c r="A59" s="5">
        <v>35</v>
      </c>
      <c r="B59" s="5">
        <v>5.6603031013987056E-3</v>
      </c>
      <c r="C59" s="5">
        <v>3.4136293905124068E-3</v>
      </c>
      <c r="D59" s="5">
        <v>0.54221354040782543</v>
      </c>
    </row>
    <row r="60" spans="1:4" x14ac:dyDescent="0.25">
      <c r="A60" s="5">
        <v>36</v>
      </c>
      <c r="B60" s="5">
        <v>-2.3657572217334697E-3</v>
      </c>
      <c r="C60" s="5">
        <v>-5.0877775107606984E-3</v>
      </c>
      <c r="D60" s="5">
        <v>-0.80813162219193913</v>
      </c>
    </row>
    <row r="61" spans="1:4" x14ac:dyDescent="0.25">
      <c r="A61" s="5">
        <v>37</v>
      </c>
      <c r="B61" s="5">
        <v>-9.5649016026556205E-3</v>
      </c>
      <c r="C61" s="5">
        <v>4.6204695518713848E-3</v>
      </c>
      <c r="D61" s="5">
        <v>0.73390543244962048</v>
      </c>
    </row>
    <row r="62" spans="1:4" x14ac:dyDescent="0.25">
      <c r="A62" s="5">
        <v>38</v>
      </c>
      <c r="B62" s="5">
        <v>4.8478359362047509E-3</v>
      </c>
      <c r="C62" s="5">
        <v>1.2602352850922312E-2</v>
      </c>
      <c r="D62" s="5">
        <v>2.0017305849776328</v>
      </c>
    </row>
    <row r="63" spans="1:4" x14ac:dyDescent="0.25">
      <c r="A63" s="5">
        <v>39</v>
      </c>
      <c r="B63" s="5">
        <v>1.2632724781311588E-2</v>
      </c>
      <c r="C63" s="5">
        <v>-7.1001360167719137E-3</v>
      </c>
      <c r="D63" s="5">
        <v>-1.127770313242217</v>
      </c>
    </row>
    <row r="64" spans="1:4" x14ac:dyDescent="0.25">
      <c r="A64" s="5">
        <v>40</v>
      </c>
      <c r="B64" s="5">
        <v>-7.8986674316719723E-3</v>
      </c>
      <c r="C64" s="5">
        <v>2.5527517679968838E-3</v>
      </c>
      <c r="D64" s="5">
        <v>0.40547359293158619</v>
      </c>
    </row>
    <row r="65" spans="1:4" x14ac:dyDescent="0.25">
      <c r="A65" s="5">
        <v>41</v>
      </c>
      <c r="B65" s="5">
        <v>-1.6680560041023168E-3</v>
      </c>
      <c r="C65" s="5">
        <v>1.5052570110987719E-2</v>
      </c>
      <c r="D65" s="5">
        <v>2.390917817499381</v>
      </c>
    </row>
    <row r="66" spans="1:4" x14ac:dyDescent="0.25">
      <c r="A66" s="5">
        <v>42</v>
      </c>
      <c r="B66" s="5">
        <v>4.6805598898812329E-3</v>
      </c>
      <c r="C66" s="5">
        <v>2.0565252721616491E-3</v>
      </c>
      <c r="D66" s="5">
        <v>0.3266540450630333</v>
      </c>
    </row>
    <row r="67" spans="1:4" x14ac:dyDescent="0.25">
      <c r="A67" s="5">
        <v>43</v>
      </c>
      <c r="B67" s="5">
        <v>-2.0591201390103538E-3</v>
      </c>
      <c r="C67" s="5">
        <v>-2.0941300445252329E-3</v>
      </c>
      <c r="D67" s="5">
        <v>-0.33262710611534291</v>
      </c>
    </row>
    <row r="68" spans="1:4" x14ac:dyDescent="0.25">
      <c r="A68" s="5">
        <v>44</v>
      </c>
      <c r="B68" s="5">
        <v>4.1768973100223695E-3</v>
      </c>
      <c r="C68" s="5">
        <v>-7.3614980962425115E-3</v>
      </c>
      <c r="D68" s="5">
        <v>-1.1692845030461758</v>
      </c>
    </row>
    <row r="69" spans="1:4" x14ac:dyDescent="0.25">
      <c r="A69" s="5">
        <v>45</v>
      </c>
      <c r="B69" s="5">
        <v>4.2792190506059716E-3</v>
      </c>
      <c r="C69" s="5">
        <v>-6.5036768579824836E-3</v>
      </c>
      <c r="D69" s="5">
        <v>-1.033030025062502</v>
      </c>
    </row>
    <row r="70" spans="1:4" x14ac:dyDescent="0.25">
      <c r="A70" s="5">
        <v>46</v>
      </c>
      <c r="B70" s="5">
        <v>6.9414890303649774E-3</v>
      </c>
      <c r="C70" s="5">
        <v>3.1690897473271281E-3</v>
      </c>
      <c r="D70" s="5">
        <v>0.50337139015271137</v>
      </c>
    </row>
    <row r="71" spans="1:4" x14ac:dyDescent="0.25">
      <c r="A71" s="5">
        <v>47</v>
      </c>
      <c r="B71" s="5">
        <v>5.358016909410531E-4</v>
      </c>
      <c r="C71" s="5">
        <v>-1.5241523095773361E-2</v>
      </c>
      <c r="D71" s="5">
        <v>-2.4209307026520572</v>
      </c>
    </row>
    <row r="72" spans="1:4" x14ac:dyDescent="0.25">
      <c r="A72" s="5">
        <v>48</v>
      </c>
      <c r="B72" s="5">
        <v>1.0986587793532081E-2</v>
      </c>
      <c r="C72" s="5">
        <v>-4.6211848212519497E-3</v>
      </c>
      <c r="D72" s="5">
        <v>-0.73401904429754383</v>
      </c>
    </row>
    <row r="73" spans="1:4" x14ac:dyDescent="0.25">
      <c r="A73" s="5">
        <v>49</v>
      </c>
      <c r="B73" s="5">
        <v>-9.0517722598062993E-3</v>
      </c>
      <c r="C73" s="5">
        <v>-6.1496601646895861E-3</v>
      </c>
      <c r="D73" s="5">
        <v>-0.97679877595054143</v>
      </c>
    </row>
    <row r="74" spans="1:4" x14ac:dyDescent="0.25">
      <c r="A74" s="5">
        <v>50</v>
      </c>
      <c r="B74" s="5">
        <v>1.2206018777431854E-3</v>
      </c>
      <c r="C74" s="5">
        <v>-7.4501739520457036E-3</v>
      </c>
      <c r="D74" s="5">
        <v>-1.1833695849995289</v>
      </c>
    </row>
    <row r="75" spans="1:4" x14ac:dyDescent="0.25">
      <c r="A75" s="5">
        <v>51</v>
      </c>
      <c r="B75" s="5">
        <v>7.0007031403392954E-3</v>
      </c>
      <c r="C75" s="5">
        <v>1.1558794903951671E-2</v>
      </c>
      <c r="D75" s="5">
        <v>1.8359740882061018</v>
      </c>
    </row>
    <row r="76" spans="1:4" x14ac:dyDescent="0.25">
      <c r="A76" s="5">
        <v>52</v>
      </c>
      <c r="B76" s="5">
        <v>3.5692607751389616E-3</v>
      </c>
      <c r="C76" s="5">
        <v>1.2058502876695052E-2</v>
      </c>
      <c r="D76" s="5">
        <v>1.9153466263686392</v>
      </c>
    </row>
    <row r="77" spans="1:4" x14ac:dyDescent="0.25">
      <c r="A77" s="5">
        <v>53</v>
      </c>
      <c r="B77" s="5">
        <v>-2.4882084221304907E-3</v>
      </c>
      <c r="C77" s="5">
        <v>8.4848452174126603E-3</v>
      </c>
      <c r="D77" s="5">
        <v>1.3477145404045008</v>
      </c>
    </row>
    <row r="78" spans="1:4" x14ac:dyDescent="0.25">
      <c r="A78" s="5">
        <v>54</v>
      </c>
      <c r="B78" s="5">
        <v>7.0540207466581002E-3</v>
      </c>
      <c r="C78" s="5">
        <v>-3.3123908056722465E-3</v>
      </c>
      <c r="D78" s="5">
        <v>-0.5261330216307647</v>
      </c>
    </row>
    <row r="79" spans="1:4" x14ac:dyDescent="0.25">
      <c r="A79" s="5">
        <v>55</v>
      </c>
      <c r="B79" s="5">
        <v>6.3270669235751887E-3</v>
      </c>
      <c r="C79" s="5">
        <v>5.5256798399433687E-4</v>
      </c>
      <c r="D79" s="5">
        <v>8.7768708504296869E-2</v>
      </c>
    </row>
    <row r="80" spans="1:4" x14ac:dyDescent="0.25">
      <c r="A80" s="5">
        <v>56</v>
      </c>
      <c r="B80" s="5">
        <v>4.5960048224069818E-3</v>
      </c>
      <c r="C80" s="5">
        <v>-1.3091566098072847E-3</v>
      </c>
      <c r="D80" s="5">
        <v>-0.20794361635296391</v>
      </c>
    </row>
    <row r="81" spans="1:4" x14ac:dyDescent="0.25">
      <c r="A81" s="5">
        <v>57</v>
      </c>
      <c r="B81" s="5">
        <v>-3.1124323288244261E-5</v>
      </c>
      <c r="C81" s="5">
        <v>6.3151061870164865E-3</v>
      </c>
      <c r="D81" s="5">
        <v>1.0030778658135435</v>
      </c>
    </row>
    <row r="82" spans="1:4" x14ac:dyDescent="0.25">
      <c r="A82" s="5">
        <v>58</v>
      </c>
      <c r="B82" s="5">
        <v>8.4252080746007041E-3</v>
      </c>
      <c r="C82" s="5">
        <v>-9.2513917348241263E-3</v>
      </c>
      <c r="D82" s="5">
        <v>-1.4694711383082266</v>
      </c>
    </row>
    <row r="83" spans="1:4" ht="15.75" thickBot="1" x14ac:dyDescent="0.3">
      <c r="A83" s="6">
        <v>59</v>
      </c>
      <c r="B83" s="6">
        <v>5.4221932912213791E-3</v>
      </c>
      <c r="C83" s="6">
        <v>4.0858808105980696E-3</v>
      </c>
      <c r="D83" s="6">
        <v>0.64899250813698528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Problems1,2,3 Descriptive Stats</vt:lpstr>
      <vt:lpstr>Regression Data Analysis Toolpa</vt:lpstr>
      <vt:lpstr>'Problems1,2,3 Descriptive Stats'!JPM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Pareschi</dc:creator>
  <cp:lastModifiedBy>Nikolas Pareschi</cp:lastModifiedBy>
  <dcterms:created xsi:type="dcterms:W3CDTF">2018-01-16T18:12:42Z</dcterms:created>
  <dcterms:modified xsi:type="dcterms:W3CDTF">2018-01-17T00:06:26Z</dcterms:modified>
</cp:coreProperties>
</file>