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reciclapp\BD\"/>
    </mc:Choice>
  </mc:AlternateContent>
  <bookViews>
    <workbookView xWindow="0" yWindow="0" windowWidth="19440" windowHeight="9630" firstSheet="2" activeTab="8"/>
  </bookViews>
  <sheets>
    <sheet name="Gráfico" sheetId="2" r:id="rId1"/>
    <sheet name="BD" sheetId="3" r:id="rId2"/>
    <sheet name="Scaffold (Rails) (FK)" sheetId="11" r:id="rId3"/>
    <sheet name="Scaffold (Rails)" sheetId="10" r:id="rId4"/>
    <sheet name="Scaffold" sheetId="9" r:id="rId5"/>
    <sheet name="PARAMETROS" sheetId="4" r:id="rId6"/>
    <sheet name="PUNTUACION" sheetId="6" r:id="rId7"/>
    <sheet name="PLANILLASREPORTE" sheetId="7" r:id="rId8"/>
    <sheet name="USUARIO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1" l="1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3" i="4"/>
  <c r="A49" i="11" l="1"/>
  <c r="A42" i="11"/>
  <c r="K41" i="4"/>
  <c r="K45" i="4"/>
  <c r="K44" i="4"/>
  <c r="K43" i="4"/>
  <c r="K42" i="4"/>
  <c r="A36" i="11"/>
  <c r="A30" i="11"/>
  <c r="A63" i="11"/>
  <c r="A56" i="11"/>
  <c r="A24" i="11"/>
  <c r="A18" i="11"/>
  <c r="A5" i="11" l="1"/>
  <c r="A49" i="10" l="1"/>
  <c r="A42" i="10"/>
  <c r="A24" i="10" l="1"/>
  <c r="A30" i="10"/>
  <c r="A12" i="10"/>
  <c r="A18" i="10" l="1"/>
  <c r="A63" i="10"/>
  <c r="A5" i="9"/>
  <c r="A5" i="10"/>
  <c r="A56" i="10"/>
  <c r="A36" i="10"/>
  <c r="A59" i="9" l="1"/>
  <c r="A39" i="9"/>
  <c r="A25" i="9"/>
  <c r="A66" i="9" l="1"/>
  <c r="A53" i="9"/>
  <c r="A46" i="9"/>
  <c r="A32" i="9"/>
  <c r="A18" i="9"/>
  <c r="A11" i="9"/>
  <c r="K40" i="4" l="1"/>
  <c r="K39" i="4"/>
  <c r="K38" i="4"/>
  <c r="K37" i="4"/>
  <c r="K36" i="4"/>
  <c r="K4" i="4"/>
  <c r="K5" i="4"/>
  <c r="L7" i="8" l="1"/>
  <c r="S7" i="8" s="1"/>
  <c r="L6" i="8"/>
  <c r="S6" i="8" s="1"/>
  <c r="L5" i="8"/>
  <c r="S5" i="8" s="1"/>
  <c r="L4" i="8"/>
  <c r="S4" i="8" s="1"/>
  <c r="L3" i="8"/>
  <c r="S3" i="8" s="1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3" i="4"/>
</calcChain>
</file>

<file path=xl/sharedStrings.xml><?xml version="1.0" encoding="utf-8"?>
<sst xmlns="http://schemas.openxmlformats.org/spreadsheetml/2006/main" count="792" uniqueCount="358">
  <si>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</si>
  <si>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</si>
  <si>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</si>
  <si>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</si>
  <si>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</si>
  <si>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</si>
  <si>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</si>
  <si>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</si>
  <si>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</si>
  <si>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</si>
  <si>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</si>
  <si>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</si>
  <si>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</si>
  <si>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</si>
  <si>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</si>
  <si>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</si>
  <si>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</si>
  <si>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</si>
  <si>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</si>
  <si>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</si>
  <si>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</si>
  <si>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</si>
  <si>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</si>
  <si>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</si>
  <si>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</si>
  <si>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</si>
  <si>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</si>
  <si>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</si>
  <si>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</si>
  <si>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</si>
  <si>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</si>
  <si>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</si>
  <si>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</si>
  <si>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</si>
  <si>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</si>
  <si>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</si>
  <si>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</si>
  <si>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</si>
  <si>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</si>
  <si>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</si>
  <si>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</si>
  <si>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</si>
  <si>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</si>
  <si>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</si>
  <si>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</si>
  <si>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</si>
  <si>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</si>
  <si>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</si>
  <si>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</si>
  <si>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</si>
  <si>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</si>
  <si>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</si>
  <si>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</si>
  <si>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</si>
  <si>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</si>
  <si>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</si>
  <si>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</si>
  <si>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</si>
  <si>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</si>
  <si>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</si>
  <si>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</si>
  <si>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</si>
  <si>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</si>
  <si>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</si>
  <si>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</si>
  <si>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</si>
  <si>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</si>
  <si>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</si>
  <si>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</si>
  <si>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</si>
  <si>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</si>
  <si>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</si>
  <si>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</si>
  <si>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</si>
  <si>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</si>
  <si>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</si>
  <si>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</si>
  <si>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</si>
  <si>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</si>
  <si>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</si>
  <si>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</si>
  <si>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</si>
  <si>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</si>
  <si>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</si>
  <si>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</si>
  <si>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</si>
  <si>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</si>
  <si>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</si>
  <si>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</si>
  <si>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</si>
  <si>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</si>
  <si>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</si>
  <si>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</si>
  <si>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</si>
  <si>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</si>
  <si>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</si>
  <si>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</si>
  <si>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</si>
  <si>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</si>
  <si>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</si>
  <si>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</si>
  <si>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</si>
  <si>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</si>
  <si>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</si>
  <si>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</si>
  <si>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</si>
  <si>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</si>
  <si>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</si>
  <si>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</si>
  <si>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</si>
  <si>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</si>
  <si>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</si>
  <si>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</si>
  <si>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</si>
  <si>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</si>
  <si>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</si>
  <si>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</si>
  <si>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</si>
  <si>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</si>
  <si>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</si>
  <si>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</si>
  <si>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</si>
  <si>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</si>
  <si>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</si>
  <si>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</si>
  <si>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</si>
  <si>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</si>
  <si>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</si>
  <si>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</si>
  <si>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</si>
  <si>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</si>
  <si>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</si>
  <si>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</si>
  <si>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</si>
  <si>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</si>
  <si>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</si>
  <si>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</si>
  <si>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</si>
  <si>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</si>
  <si>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</si>
  <si>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</si>
  <si>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</si>
  <si>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</si>
  <si>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</si>
  <si>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</si>
  <si>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</si>
  <si>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</si>
  <si>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</si>
  <si>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</si>
  <si>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</si>
  <si>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</si>
  <si>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</si>
  <si>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</si>
  <si>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</si>
  <si>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</si>
  <si>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</si>
  <si>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</si>
  <si>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</si>
  <si>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</si>
  <si>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</si>
  <si>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</si>
  <si>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</si>
  <si>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</si>
  <si>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</si>
  <si>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</si>
  <si>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</si>
  <si>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</si>
  <si>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</si>
  <si>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</si>
  <si>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</si>
  <si>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</si>
  <si>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</si>
  <si>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</si>
  <si>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</si>
  <si>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</si>
  <si>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</si>
  <si>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</si>
  <si>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</si>
  <si>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</si>
  <si>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</si>
  <si>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</si>
  <si>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</si>
  <si>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</si>
  <si>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</si>
  <si>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</si>
  <si>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</si>
  <si>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</si>
  <si>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</si>
  <si>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</si>
  <si>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</si>
  <si>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</si>
  <si>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</si>
  <si>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</si>
  <si>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</si>
  <si>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</si>
  <si>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</si>
  <si>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</si>
  <si>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</si>
  <si>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</si>
  <si>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</si>
  <si>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</si>
  <si>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</si>
  <si>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</si>
  <si>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</si>
  <si>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</si>
  <si>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</si>
  <si>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</si>
  <si>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</si>
  <si>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</si>
  <si>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</si>
  <si>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</si>
  <si>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</si>
  <si>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</si>
  <si>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</si>
  <si>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</si>
  <si>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</si>
  <si>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</si>
  <si>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</si>
  <si>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</si>
  <si>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</si>
  <si>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</si>
  <si>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</si>
  <si>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</si>
  <si>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</si>
  <si>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</si>
  <si>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</si>
  <si>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</si>
  <si>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</si>
  <si>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</si>
  <si>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</si>
  <si>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</si>
  <si>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</si>
  <si>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</si>
  <si>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</si>
  <si>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</si>
  <si>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</si>
  <si>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</si>
  <si>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</si>
  <si>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</si>
  <si>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</si>
  <si>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</si>
  <si>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</si>
  <si>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</si>
  <si>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</si>
  <si>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</si>
  <si>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 idusuario_origina:integer nombre:string </t>
  </si>
  <si>
    <t>rails generate scaffold retousuario idusu_invitado:integer lema:string reto:references</t>
  </si>
  <si>
    <t>estado</t>
  </si>
  <si>
    <t>fecha</t>
  </si>
  <si>
    <t xml:space="preserve">rails generate scaffold recoleccion Idretousuario:integer idusu_invitado:integer iddetalleparametro:integer idredencion:integer idpuntorecoleccion:integer estado:string fecha:datetime cantidad:integer </t>
  </si>
  <si>
    <t>rails generate scaffold meta idusuario:integer iddetalleparametro:integer idreto:integer Fechaexpiracion:datetime cantidad:integer reto:references</t>
  </si>
  <si>
    <t>ubicacionx</t>
  </si>
  <si>
    <t>ubicaciony</t>
  </si>
  <si>
    <t>fechainicio</t>
  </si>
  <si>
    <t>fechacierre</t>
  </si>
  <si>
    <t xml:space="preserve">rails generate scaffold puntoecologico ubicacionx:decimal ubicaciony:decimal nombre:string idresponsable:string fechainicio:datetime fechacierre:datetime </t>
  </si>
  <si>
    <t>valorunidad</t>
  </si>
  <si>
    <t>total</t>
  </si>
  <si>
    <t xml:space="preserve">rails generate scaffold venta iddetalleparametro:integer idredencion:integer fechaventa:datetime cantidad:integer valorunidad:integer total:integer donacion:string </t>
  </si>
  <si>
    <t>idventa</t>
  </si>
  <si>
    <t>users</t>
  </si>
  <si>
    <t>fechaexpiracion</t>
  </si>
  <si>
    <t xml:space="preserve">recoleccions </t>
  </si>
  <si>
    <t>patrocinadox</t>
  </si>
  <si>
    <t xml:space="preserve">retos </t>
  </si>
  <si>
    <t>rails la manda plural</t>
  </si>
  <si>
    <t>nota</t>
  </si>
  <si>
    <t>retos:references users:references</t>
  </si>
  <si>
    <t>rails generate scaffold retousuario lema:string nota:string retos:references users:references</t>
  </si>
  <si>
    <t xml:space="preserve">retousuarios </t>
  </si>
  <si>
    <t xml:space="preserve">parametros </t>
  </si>
  <si>
    <t xml:space="preserve">rails generate scaffold parametros nombre:string </t>
  </si>
  <si>
    <t>parametros:references</t>
  </si>
  <si>
    <t>rails generate scaffold detalleparametro nombre:string parametros:references</t>
  </si>
  <si>
    <t>retos:references detalleparametros:references</t>
  </si>
  <si>
    <t>rails generate scaffold meta fechaexpiracion:datetime cantidad:integer nota:string retos:references detalleparametros:references</t>
  </si>
  <si>
    <t>retousuarios:references detalleparametros:references</t>
  </si>
  <si>
    <t>rails generate scaffold recoleccions idventa:integer iddetalleparametro:integer idredencion:integer idpuntorecoleccion:integer estado:string fecha:datetime cantidad:integer nota:integer nota:string retousuarios:references detalleparametros:references</t>
  </si>
  <si>
    <t>detalleparametros:references</t>
  </si>
  <si>
    <t>disponible</t>
  </si>
  <si>
    <t>rails generate scaffold redencion idusuario:integer fecharedencion:datetime Cantidadpremio:integer disponible:integer nota:string detalleparametros:references</t>
  </si>
  <si>
    <t>puntofijo</t>
  </si>
  <si>
    <t>convenio</t>
  </si>
  <si>
    <t>Imperial</t>
  </si>
  <si>
    <t>Uaesp</t>
  </si>
  <si>
    <t>Acueducto</t>
  </si>
  <si>
    <t>U.Piloto</t>
  </si>
  <si>
    <t>Alcaldia de Suba</t>
  </si>
  <si>
    <t>(39,6,'Imperial'),</t>
  </si>
  <si>
    <t>(40,6,'Uaesp'),</t>
  </si>
  <si>
    <t>(41,6,'Acueducto'),</t>
  </si>
  <si>
    <t>(42,6,'U.Piloto'),</t>
  </si>
  <si>
    <t>(43,6,'Alcaldia de Suba'),</t>
  </si>
  <si>
    <t>detalleparametros:references users:references</t>
  </si>
  <si>
    <t>rails generate scaffold puntoecologico ubicacionx:decimal ubicaciony:decimal nombre:string idresponsable:string fechainicio:datetime fechacierre:datetime detalleparametros:references users:references</t>
  </si>
  <si>
    <t>comprador</t>
  </si>
  <si>
    <t>detalleparametros:references redencions:references</t>
  </si>
  <si>
    <t>rails generate scaffold venta fechaventa:datetime cantidad:integer valorunidad:integer total:integer donacion:string comprador:string detalleparametros:references redencions:references</t>
  </si>
  <si>
    <t>id</t>
  </si>
  <si>
    <t>created_at</t>
  </si>
  <si>
    <t>updated_at</t>
  </si>
  <si>
    <t>2018-10-14 00:13:40.633799</t>
  </si>
  <si>
    <t>2018-10-14 00:14:08.197595</t>
  </si>
  <si>
    <t>2018-10-14 00:14:17.452426</t>
  </si>
  <si>
    <t>2018-10-14 00:14:32.001796</t>
  </si>
  <si>
    <t>2018-10-14 00:14:39.266134</t>
  </si>
  <si>
    <t>Convenio</t>
  </si>
  <si>
    <t>2018-10-14 00:14:56.555129</t>
  </si>
  <si>
    <t>parametro_id</t>
  </si>
  <si>
    <t>',</t>
  </si>
  <si>
    <t>),</t>
  </si>
  <si>
    <t>(1,'Aceite',1,'2018-10-14 00:13:40.633799','2018-10-14 00:13:40.633799'),</t>
  </si>
  <si>
    <t>(2,'Medicamentos',1,'2018-10-14 00:13:40.633799','2018-10-14 00:13:40.633799'),</t>
  </si>
  <si>
    <t>(3,'Metal',1,'2018-10-14 00:13:40.633799','2018-10-14 00:13:40.633799'),</t>
  </si>
  <si>
    <t>(4,'Papel',1,'2018-10-14 00:13:40.633799','2018-10-14 00:13:40.633799'),</t>
  </si>
  <si>
    <t>(5,'Plastico',1,'2018-10-14 00:13:40.633799','2018-10-14 00:13:40.633799'),</t>
  </si>
  <si>
    <t>(6,'Tecnologico',1,'2018-10-14 00:13:40.633799','2018-10-14 00:13:40.633799'),</t>
  </si>
  <si>
    <t>(7,'Telas',1,'2018-10-14 00:13:40.633799','2018-10-14 00:13:40.633799'),</t>
  </si>
  <si>
    <t>(8,'Usaquén',2,'2018-10-14 00:13:40.633799','2018-10-14 00:13:40.633799'),</t>
  </si>
  <si>
    <t>(9,'Chapinero',2,'2018-10-14 00:13:40.633799','2018-10-14 00:13:40.633799'),</t>
  </si>
  <si>
    <t>(10,'Santa Fe',2,'2018-10-14 00:13:40.633799','2018-10-14 00:13:40.633799'),</t>
  </si>
  <si>
    <t>(11,'San Cristóbal',2,'2018-10-14 00:13:40.633799','2018-10-14 00:13:40.633799'),</t>
  </si>
  <si>
    <t>(12,'Usme',2,'2018-10-14 00:13:40.633799','2018-10-14 00:13:40.633799'),</t>
  </si>
  <si>
    <t>(13,'Tunjuelito',2,'2018-10-14 00:13:40.633799','2018-10-14 00:13:40.633799'),</t>
  </si>
  <si>
    <t>(14,'Bosa',2,'2018-10-14 00:13:40.633799','2018-10-14 00:13:40.633799'),</t>
  </si>
  <si>
    <t>(15,'Kennedy',2,'2018-10-14 00:13:40.633799','2018-10-14 00:13:40.633799'),</t>
  </si>
  <si>
    <t>(16,'Fontibón',2,'2018-10-14 00:13:40.633799','2018-10-14 00:13:40.633799'),</t>
  </si>
  <si>
    <t>(17,'Engativá',2,'2018-10-14 00:13:40.633799','2018-10-14 00:13:40.633799'),</t>
  </si>
  <si>
    <t>(18,'Suba',2,'2018-10-14 00:13:40.633799','2018-10-14 00:13:40.633799'),</t>
  </si>
  <si>
    <t>(19,'Barrios Unidos',2,'2018-10-14 00:13:40.633799','2018-10-14 00:13:40.633799'),</t>
  </si>
  <si>
    <t>(20,'Teusaquillo',2,'2018-10-14 00:13:40.633799','2018-10-14 00:13:40.633799'),</t>
  </si>
  <si>
    <t>(21,'Los Mártires',2,'2018-10-14 00:13:40.633799','2018-10-14 00:13:40.633799'),</t>
  </si>
  <si>
    <t>(22,'Antonio Nariño',2,'2018-10-14 00:13:40.633799','2018-10-14 00:13:40.633799'),</t>
  </si>
  <si>
    <t>(23,'Puente Aranda',2,'2018-10-14 00:13:40.633799','2018-10-14 00:13:40.633799'),</t>
  </si>
  <si>
    <t>(24,'La Candelaria',2,'2018-10-14 00:13:40.633799','2018-10-14 00:13:40.633799'),</t>
  </si>
  <si>
    <t>(25,'Rafael Uribe Uribe',2,'2018-10-14 00:13:40.633799','2018-10-14 00:13:40.633799'),</t>
  </si>
  <si>
    <t>(26,'Ciudad Bolívar',2,'2018-10-14 00:13:40.633799','2018-10-14 00:13:40.633799'),</t>
  </si>
  <si>
    <t>(27,'Sumapaz',2,'2018-10-14 00:13:40.633799','2018-10-14 00:13:40.633799'),</t>
  </si>
  <si>
    <t>(28,'Pendiente',3,'2018-10-14 00:13:40.633799','2018-10-14 00:13:40.633799'),</t>
  </si>
  <si>
    <t>(29,'Redimido',3,'2018-10-14 00:13:40.633799','2018-10-14 00:13:40.633799'),</t>
  </si>
  <si>
    <t>(30,'Boletas Cine',4,'2018-10-14 00:13:40.633799','2018-10-14 00:13:40.633799'),</t>
  </si>
  <si>
    <t>(31,'Boletas Maloka',4,'2018-10-14 00:13:40.633799','2018-10-14 00:13:40.633799'),</t>
  </si>
  <si>
    <t>(32,'Dto 25%',4,'2018-10-14 00:13:40.633799','2018-10-14 00:13:40.633799'),</t>
  </si>
  <si>
    <t>(33,'Dto 20%',4,'2018-10-14 00:13:40.633799','2018-10-14 00:13:40.633799'),</t>
  </si>
  <si>
    <t>(34,'Ganancia Recoleccion',4,'2018-10-14 00:13:40.633799','2018-10-14 00:13:40.633799'),</t>
  </si>
  <si>
    <t>(35,'Administrador',5,'2018-10-14 00:13:40.633799','2018-10-14 00:13:40.633799'),</t>
  </si>
  <si>
    <t>(36,'Responsalbe',5,'2018-10-14 00:13:40.633799','2018-10-14 00:13:40.633799'),</t>
  </si>
  <si>
    <t>(37,'Voluntario',5,'2018-10-14 00:13:40.633799','2018-10-14 00:13:40.633799'),</t>
  </si>
  <si>
    <t>(38,'Usuario',5,'2018-10-14 00:13:40.633799','2018-10-14 00:13:40.633799'),</t>
  </si>
  <si>
    <t>(39,'Imperial',6,'2018-10-14 00:13:40.633799','2018-10-14 00:13:40.633799'),</t>
  </si>
  <si>
    <t>(40,'Uaesp',6,'2018-10-14 00:13:40.633799','2018-10-14 00:13:40.633799'),</t>
  </si>
  <si>
    <t>(41,'Acueducto',6,'2018-10-14 00:13:40.633799','2018-10-14 00:13:40.633799'),</t>
  </si>
  <si>
    <t>(42,'U.Piloto',6,'2018-10-14 00:13:40.633799','2018-10-14 00:13:40.633799'),</t>
  </si>
  <si>
    <t>(43,'Alcaldia de Suba',6,'2018-10-14 00:13:40.633799','2018-10-14 00:13:40.633799'),</t>
  </si>
  <si>
    <t>rails generate scaffold retos nombre:string patrocinadox:string users:references</t>
  </si>
  <si>
    <t>INSERT INTO public.retos(</t>
  </si>
  <si>
    <t>id, nombre, patrocinadox, users_id, created_at, updated_at)</t>
  </si>
  <si>
    <t>VALUES (1, 'RETO A LA JAC COSTA AZUL 2DO SECTOR','Idpac',1,'2018-10-14 00:13:40.633799','2018-10-14 00:13:40.633799');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</si>
</sst>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20"/>
      <c r="D15" s="21"/>
      <c r="E15" s="21"/>
      <c r="F15" s="21"/>
      <c r="G15" s="21"/>
      <c r="H15" s="21"/>
      <c r="I15" s="21"/>
      <c r="J15" s="22"/>
    </row>
    <row r="16" spans="1:38" x14ac:dyDescent="0.25">
      <c r="A16" s="10">
        <v>1</v>
      </c>
      <c r="B16" s="9"/>
      <c r="C16" s="17"/>
      <c r="D16" s="18"/>
      <c r="E16" s="18"/>
      <c r="F16" s="18"/>
      <c r="G16" s="18"/>
      <c r="H16" s="18"/>
      <c r="I16" s="18"/>
      <c r="J16" s="19"/>
    </row>
    <row r="17" spans="1:10" ht="30" customHeight="1" x14ac:dyDescent="0.25">
      <c r="A17" s="10">
        <v>2</v>
      </c>
      <c r="B17" s="9"/>
      <c r="C17" s="17"/>
      <c r="D17" s="18"/>
      <c r="E17" s="18"/>
      <c r="F17" s="18"/>
      <c r="G17" s="18"/>
      <c r="H17" s="18"/>
      <c r="I17" s="18"/>
      <c r="J17" s="19"/>
    </row>
    <row r="18" spans="1:10" ht="30" customHeight="1" x14ac:dyDescent="0.25">
      <c r="A18" s="10">
        <v>3</v>
      </c>
      <c r="B18" s="9"/>
      <c r="C18" s="17"/>
      <c r="D18" s="18"/>
      <c r="E18" s="18"/>
      <c r="F18" s="18"/>
      <c r="G18" s="18"/>
      <c r="H18" s="18"/>
      <c r="I18" s="18"/>
      <c r="J18" s="19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0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229</v>
      </c>
      <c r="B1" t="s">
        <v>13</v>
      </c>
      <c r="C1" t="s">
        <v>16</v>
      </c>
      <c r="D1" t="s">
        <v>100</v>
      </c>
      <c r="E1" s="14" t="s">
        <v>65</v>
      </c>
      <c r="F1" t="s">
        <v>193</v>
      </c>
      <c r="G1" t="s">
        <v>219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231</v>
      </c>
      <c r="E2" t="s">
        <v>66</v>
      </c>
      <c r="F2" t="s">
        <v>194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215</v>
      </c>
      <c r="F3" t="s">
        <v>104</v>
      </c>
      <c r="G3" t="s">
        <v>19</v>
      </c>
      <c r="H3" t="s">
        <v>19</v>
      </c>
      <c r="I3" t="s">
        <v>233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213</v>
      </c>
      <c r="E4" t="s">
        <v>20</v>
      </c>
      <c r="F4" t="s">
        <v>162</v>
      </c>
      <c r="G4" t="s">
        <v>17</v>
      </c>
      <c r="H4" t="s">
        <v>90</v>
      </c>
      <c r="I4" t="s">
        <v>234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191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192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2" activePane="bottomLeft" state="frozen"/>
      <selection pane="bottomLeft" activeCell="A14" sqref="A14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260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userscedula:string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264</v>
      </c>
      <c r="F9" t="s">
        <v>265</v>
      </c>
    </row>
    <row r="10" spans="1:15" x14ac:dyDescent="0.25">
      <c r="A10" s="15" t="s">
        <v>20</v>
      </c>
      <c r="B10" s="15" t="s">
        <v>263</v>
      </c>
    </row>
    <row r="12" spans="1:15" x14ac:dyDescent="0.25">
      <c r="A12" t="str">
        <f>CONCATENATE($F$1,A9,A10,$A$1,B10,$A$1)</f>
        <v xml:space="preserve">rails generate scaffold retos nombre:string patrocinadox:string </v>
      </c>
    </row>
    <row r="13" spans="1:15" x14ac:dyDescent="0.25">
      <c r="A13" t="s">
        <v>354</v>
      </c>
    </row>
    <row r="15" spans="1:15" x14ac:dyDescent="0.25">
      <c r="A15" s="15" t="s">
        <v>269</v>
      </c>
      <c r="B15" s="15"/>
    </row>
    <row r="16" spans="1:15" x14ac:dyDescent="0.25">
      <c r="A16" s="15" t="s">
        <v>213</v>
      </c>
      <c r="B16" s="15" t="s">
        <v>266</v>
      </c>
    </row>
    <row r="18" spans="1:10" x14ac:dyDescent="0.25">
      <c r="A18" t="str">
        <f>CONCATENATE($F$1,A15,A16,A1,B16,A1)</f>
        <v xml:space="preserve">rails generate scaffold retousuarios lema:string nota:string </v>
      </c>
      <c r="F18" t="s">
        <v>267</v>
      </c>
    </row>
    <row r="19" spans="1:10" x14ac:dyDescent="0.25">
      <c r="A19" s="16" t="s">
        <v>268</v>
      </c>
    </row>
    <row r="21" spans="1:10" x14ac:dyDescent="0.25">
      <c r="A21" s="15" t="s">
        <v>220</v>
      </c>
      <c r="B21" s="15"/>
    </row>
    <row r="22" spans="1:10" x14ac:dyDescent="0.25">
      <c r="A22" s="15" t="s">
        <v>261</v>
      </c>
      <c r="B22" s="15" t="s">
        <v>64</v>
      </c>
      <c r="C22" s="15" t="s">
        <v>266</v>
      </c>
    </row>
    <row r="23" spans="1:10" x14ac:dyDescent="0.25">
      <c r="J23" t="s">
        <v>274</v>
      </c>
    </row>
    <row r="24" spans="1:10" x14ac:dyDescent="0.25">
      <c r="A24" t="str">
        <f>CONCATENATE($F$1,A21,A22,$C$1,B22,$B$1,C22,A1)</f>
        <v xml:space="preserve">rails generate scaffold meta fechaexpiracion:datetime cantidad:integer nota:string </v>
      </c>
    </row>
    <row r="25" spans="1:10" x14ac:dyDescent="0.25">
      <c r="A25" t="s">
        <v>275</v>
      </c>
    </row>
    <row r="27" spans="1:10" x14ac:dyDescent="0.25">
      <c r="A27" s="15" t="s">
        <v>262</v>
      </c>
      <c r="B27" s="15"/>
      <c r="C27" s="15"/>
      <c r="D27" s="15"/>
      <c r="E27" s="15"/>
      <c r="F27" s="15"/>
      <c r="G27" s="15"/>
    </row>
    <row r="28" spans="1:10" x14ac:dyDescent="0.25">
      <c r="A28" s="15" t="s">
        <v>259</v>
      </c>
      <c r="B28" s="15" t="s">
        <v>17</v>
      </c>
      <c r="C28" s="15" t="s">
        <v>89</v>
      </c>
      <c r="D28" s="15" t="s">
        <v>101</v>
      </c>
      <c r="E28" s="15" t="s">
        <v>247</v>
      </c>
      <c r="F28" s="15" t="s">
        <v>248</v>
      </c>
      <c r="G28" s="15" t="s">
        <v>64</v>
      </c>
      <c r="H28" s="15" t="s">
        <v>266</v>
      </c>
      <c r="J28" t="s">
        <v>276</v>
      </c>
    </row>
    <row r="30" spans="1:10" x14ac:dyDescent="0.25">
      <c r="A30" t="str">
        <f>CONCATENATE($F$1,A27,A28,$B$1,B28,$B$1,C28,$B$1,D28,B1,E28,A1,F28,C1,G28,B1,H28,B1,H28,A1)</f>
        <v xml:space="preserve">rails generate scaffold recoleccions idventa:integer iddetalleparametro:integer idredencion:integer idpuntorecoleccion:integer estado:string fecha:datetime cantidad:integer nota:integer nota:string </v>
      </c>
    </row>
    <row r="31" spans="1:10" x14ac:dyDescent="0.25">
      <c r="A31" t="s">
        <v>277</v>
      </c>
    </row>
    <row r="33" spans="1:10" x14ac:dyDescent="0.25">
      <c r="A33" s="15" t="s">
        <v>222</v>
      </c>
      <c r="B33" s="15"/>
      <c r="C33" s="15"/>
      <c r="D33" s="15"/>
      <c r="E33" s="15"/>
    </row>
    <row r="34" spans="1:10" x14ac:dyDescent="0.25">
      <c r="A34" s="15" t="s">
        <v>19</v>
      </c>
      <c r="B34" s="15" t="s">
        <v>91</v>
      </c>
      <c r="C34" s="15" t="s">
        <v>92</v>
      </c>
      <c r="D34" s="15" t="s">
        <v>279</v>
      </c>
      <c r="E34" s="15" t="s">
        <v>266</v>
      </c>
      <c r="F34" s="15"/>
      <c r="I34" t="s">
        <v>278</v>
      </c>
    </row>
    <row r="36" spans="1:10" x14ac:dyDescent="0.25">
      <c r="A36" t="str">
        <f>CONCATENATE($F$1,A33,A34,$B$1,B34,$C$1,C34,$B$1,D34,$B$1,E34,$A$1)</f>
        <v xml:space="preserve">rails generate scaffold redencion idusuario:integer fecharedencion:datetime Cantidadpremio:integer disponible:integer nota:string </v>
      </c>
    </row>
    <row r="37" spans="1:10" x14ac:dyDescent="0.25">
      <c r="A37" t="s">
        <v>280</v>
      </c>
    </row>
    <row r="39" spans="1:10" x14ac:dyDescent="0.25">
      <c r="A39" s="15" t="s">
        <v>223</v>
      </c>
      <c r="B39" s="15"/>
      <c r="C39" s="15"/>
      <c r="D39" s="15"/>
      <c r="E39" s="15"/>
      <c r="F39" s="15"/>
    </row>
    <row r="40" spans="1:10" x14ac:dyDescent="0.25">
      <c r="A40" s="15" t="s">
        <v>251</v>
      </c>
      <c r="B40" s="15" t="s">
        <v>252</v>
      </c>
      <c r="C40" s="15" t="s">
        <v>20</v>
      </c>
      <c r="D40" s="15" t="s">
        <v>281</v>
      </c>
      <c r="E40" s="15" t="s">
        <v>253</v>
      </c>
      <c r="F40" s="15" t="s">
        <v>254</v>
      </c>
      <c r="G40" s="15"/>
      <c r="I40" t="s">
        <v>293</v>
      </c>
    </row>
    <row r="42" spans="1:10" x14ac:dyDescent="0.25">
      <c r="A42" t="str">
        <f>CONCATENATE($F$1,A39,A40,$D$1,B40,$D$1,C40,$A$1,D40,$A$1,E40,$C$1,F40,C1)</f>
        <v xml:space="preserve">rails generate scaffold puntoecologico ubicacionx:decimal ubicaciony:decimal nombre:string puntofijo:string fechainicio:datetime fechacierre:datetime </v>
      </c>
    </row>
    <row r="43" spans="1:10" x14ac:dyDescent="0.25">
      <c r="A43" t="s">
        <v>294</v>
      </c>
    </row>
    <row r="46" spans="1:10" x14ac:dyDescent="0.25">
      <c r="A46" s="15" t="s">
        <v>228</v>
      </c>
      <c r="B46" s="15"/>
      <c r="C46" s="15"/>
      <c r="D46" s="15"/>
      <c r="E46" s="15"/>
      <c r="F46" s="15"/>
    </row>
    <row r="47" spans="1:10" x14ac:dyDescent="0.25">
      <c r="A47" s="15" t="s">
        <v>226</v>
      </c>
      <c r="B47" s="15" t="s">
        <v>64</v>
      </c>
      <c r="C47" s="15" t="s">
        <v>256</v>
      </c>
      <c r="D47" s="15" t="s">
        <v>257</v>
      </c>
      <c r="E47" s="15" t="s">
        <v>109</v>
      </c>
      <c r="F47" s="15" t="s">
        <v>295</v>
      </c>
      <c r="G47" s="15"/>
      <c r="H47" s="15"/>
      <c r="J47" t="s">
        <v>296</v>
      </c>
    </row>
    <row r="49" spans="1:8" x14ac:dyDescent="0.25">
      <c r="A49" t="str">
        <f>CONCATENATE($F$1,A46,A47,$C$1,B47,$B$1,C47,$B$1,D47,$B$1,E47,$A$1,F47,$A$1)</f>
        <v xml:space="preserve">rails generate scaffold venta fechaventa:datetime cantidad:integer valorunidad:integer total:integer donacion:string comprador:string </v>
      </c>
    </row>
    <row r="50" spans="1:8" x14ac:dyDescent="0.25">
      <c r="A50" t="s">
        <v>297</v>
      </c>
    </row>
    <row r="53" spans="1:8" x14ac:dyDescent="0.25">
      <c r="A53" s="15" t="s">
        <v>270</v>
      </c>
    </row>
    <row r="54" spans="1:8" x14ac:dyDescent="0.25">
      <c r="A54" s="15" t="s">
        <v>20</v>
      </c>
    </row>
    <row r="56" spans="1:8" x14ac:dyDescent="0.25">
      <c r="A56" t="str">
        <f>CONCATENATE($F$1,A53,A54,A1)</f>
        <v xml:space="preserve">rails generate scaffold parametros nombre:string </v>
      </c>
    </row>
    <row r="57" spans="1:8" x14ac:dyDescent="0.25">
      <c r="A57" t="s">
        <v>271</v>
      </c>
    </row>
    <row r="60" spans="1:8" x14ac:dyDescent="0.25">
      <c r="A60" s="15" t="s">
        <v>211</v>
      </c>
    </row>
    <row r="61" spans="1:8" x14ac:dyDescent="0.25">
      <c r="A61" s="15" t="s">
        <v>20</v>
      </c>
    </row>
    <row r="63" spans="1:8" x14ac:dyDescent="0.25">
      <c r="A63" t="str">
        <f>CONCATENATE($F$1,A60,A61,A1)</f>
        <v xml:space="preserve">rails generate scaffold detalleparametro nombre:string </v>
      </c>
      <c r="H63" t="s">
        <v>272</v>
      </c>
    </row>
    <row r="64" spans="1:8" x14ac:dyDescent="0.25">
      <c r="A64" t="s">
        <v>273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216</v>
      </c>
      <c r="B9" s="15"/>
    </row>
    <row r="10" spans="1:15" x14ac:dyDescent="0.25">
      <c r="A10" s="15" t="s">
        <v>215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245</v>
      </c>
    </row>
    <row r="15" spans="1:15" x14ac:dyDescent="0.25">
      <c r="A15" s="15" t="s">
        <v>214</v>
      </c>
      <c r="B15" s="15"/>
    </row>
    <row r="16" spans="1:15" x14ac:dyDescent="0.25">
      <c r="A16" s="15" t="s">
        <v>162</v>
      </c>
      <c r="B16" s="15" t="s">
        <v>213</v>
      </c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16" t="s">
        <v>246</v>
      </c>
    </row>
    <row r="21" spans="1:10" x14ac:dyDescent="0.25">
      <c r="A21" s="15" t="s">
        <v>220</v>
      </c>
      <c r="B21" s="15"/>
      <c r="C21" s="15"/>
      <c r="D21" s="15"/>
      <c r="E21" s="15"/>
    </row>
    <row r="22" spans="1:10" x14ac:dyDescent="0.25">
      <c r="A22" s="15" t="s">
        <v>99</v>
      </c>
      <c r="B22" s="15" t="s">
        <v>17</v>
      </c>
      <c r="C22" s="15" t="s">
        <v>19</v>
      </c>
      <c r="D22" s="15" t="s">
        <v>63</v>
      </c>
      <c r="E22" s="15" t="s">
        <v>64</v>
      </c>
    </row>
    <row r="24" spans="1:10" x14ac:dyDescent="0.25">
      <c r="A24" t="str">
        <f>CONCATENATE($F$1,A21,A22,$B$1,B22,$B$1,C22,$B$1,D22,C1,E22,B1)</f>
        <v xml:space="preserve">rails generate scaffold meta idreto:integer iddetalleparametro:integer idusuario:integer Fechaexpiracion:datetime cantidad:integer </v>
      </c>
    </row>
    <row r="25" spans="1:10" x14ac:dyDescent="0.25">
      <c r="A25" t="s">
        <v>250</v>
      </c>
    </row>
    <row r="27" spans="1:10" x14ac:dyDescent="0.25">
      <c r="A27" s="15" t="s">
        <v>218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 t="s">
        <v>104</v>
      </c>
      <c r="B28" s="15" t="s">
        <v>162</v>
      </c>
      <c r="C28" s="15" t="s">
        <v>17</v>
      </c>
      <c r="D28" s="15" t="s">
        <v>89</v>
      </c>
      <c r="E28" s="15" t="s">
        <v>101</v>
      </c>
      <c r="F28" s="15" t="s">
        <v>247</v>
      </c>
      <c r="G28" s="15" t="s">
        <v>248</v>
      </c>
      <c r="H28" s="15" t="s">
        <v>64</v>
      </c>
      <c r="I28" s="15"/>
      <c r="J28" s="15"/>
    </row>
    <row r="30" spans="1:10" x14ac:dyDescent="0.25">
      <c r="A30" t="str">
        <f>CONCATENATE($F$1,A27,A28,$B$1,B28,$B$1,C28,$B$1,D28,B1,E28,B1,F28,A1,G28,C1,H28,B1)</f>
        <v xml:space="preserve">rails generate scaffold recoleccion Idretousuario:integer idusu_invitado:integer iddetalleparametro:integer idredencion:integer idpuntorecoleccion:integer estado:string fecha:datetime cantidad:integer </v>
      </c>
    </row>
    <row r="31" spans="1:10" x14ac:dyDescent="0.25">
      <c r="A31" t="s">
        <v>249</v>
      </c>
    </row>
    <row r="33" spans="1:7" x14ac:dyDescent="0.25">
      <c r="A33" s="15" t="s">
        <v>222</v>
      </c>
      <c r="B33" s="15"/>
      <c r="C33" s="15"/>
      <c r="D33" s="15"/>
      <c r="E33" s="15"/>
    </row>
    <row r="34" spans="1:7" x14ac:dyDescent="0.25">
      <c r="A34" s="15" t="s">
        <v>89</v>
      </c>
      <c r="B34" s="15" t="s">
        <v>19</v>
      </c>
      <c r="C34" s="15" t="s">
        <v>90</v>
      </c>
      <c r="D34" s="15" t="s">
        <v>91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idredencion:integer idusuario:integer idpremio:integer fecharedencion:datetime Cantidadpremio:integer </v>
      </c>
    </row>
    <row r="37" spans="1:7" x14ac:dyDescent="0.25">
      <c r="A37" t="s">
        <v>224</v>
      </c>
    </row>
    <row r="39" spans="1:7" x14ac:dyDescent="0.25">
      <c r="A39" s="15" t="s">
        <v>223</v>
      </c>
      <c r="B39" s="15"/>
      <c r="C39" s="15"/>
      <c r="D39" s="15"/>
      <c r="E39" s="15"/>
      <c r="F39" s="15"/>
    </row>
    <row r="40" spans="1:7" x14ac:dyDescent="0.25">
      <c r="A40" s="15" t="s">
        <v>251</v>
      </c>
      <c r="B40" s="15" t="s">
        <v>252</v>
      </c>
      <c r="C40" s="15" t="s">
        <v>20</v>
      </c>
      <c r="D40" s="15" t="s">
        <v>185</v>
      </c>
      <c r="E40" s="15" t="s">
        <v>253</v>
      </c>
      <c r="F40" s="15" t="s">
        <v>254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255</v>
      </c>
    </row>
    <row r="46" spans="1:7" x14ac:dyDescent="0.25">
      <c r="A46" s="15" t="s">
        <v>228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226</v>
      </c>
      <c r="D47" s="15" t="s">
        <v>64</v>
      </c>
      <c r="E47" s="15" t="s">
        <v>256</v>
      </c>
      <c r="F47" s="15" t="s">
        <v>257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258</v>
      </c>
    </row>
    <row r="53" spans="1:3" x14ac:dyDescent="0.25">
      <c r="A53" s="15" t="s">
        <v>210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243</v>
      </c>
    </row>
    <row r="60" spans="1:3" x14ac:dyDescent="0.25">
      <c r="A60" s="15" t="s">
        <v>211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11" activePane="bottomLeft" state="frozen"/>
      <selection pane="bottomLeft" activeCell="A23" sqref="A23:C23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207</v>
      </c>
    </row>
    <row r="8" spans="1:15" x14ac:dyDescent="0.25">
      <c r="A8" s="15" t="s">
        <v>210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212</v>
      </c>
    </row>
    <row r="15" spans="1:15" x14ac:dyDescent="0.25">
      <c r="A15" s="15" t="s">
        <v>211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240</v>
      </c>
    </row>
    <row r="22" spans="1:3" x14ac:dyDescent="0.25">
      <c r="A22" s="15" t="s">
        <v>214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213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230</v>
      </c>
    </row>
    <row r="29" spans="1:3" x14ac:dyDescent="0.25">
      <c r="A29" s="15" t="s">
        <v>216</v>
      </c>
      <c r="B29" s="15"/>
      <c r="C29" s="15"/>
    </row>
    <row r="30" spans="1:3" x14ac:dyDescent="0.25">
      <c r="A30" s="15" t="s">
        <v>66</v>
      </c>
      <c r="B30" s="15" t="s">
        <v>215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217</v>
      </c>
    </row>
    <row r="36" spans="1:10" x14ac:dyDescent="0.25">
      <c r="A36" s="15" t="s">
        <v>218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194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232</v>
      </c>
    </row>
    <row r="43" spans="1:10" x14ac:dyDescent="0.25">
      <c r="A43" s="15" t="s">
        <v>220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221</v>
      </c>
    </row>
    <row r="50" spans="1:7" x14ac:dyDescent="0.25">
      <c r="A50" s="15" t="s">
        <v>222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224</v>
      </c>
    </row>
    <row r="56" spans="1:7" x14ac:dyDescent="0.25">
      <c r="A56" s="15" t="s">
        <v>223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233</v>
      </c>
      <c r="C57" s="15" t="s">
        <v>234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238</v>
      </c>
    </row>
    <row r="63" spans="1:7" x14ac:dyDescent="0.25">
      <c r="A63" s="15" t="s">
        <v>228</v>
      </c>
      <c r="B63" s="15"/>
      <c r="C63" s="15"/>
      <c r="D63" s="15"/>
      <c r="E63" s="15"/>
      <c r="F63" s="15"/>
      <c r="G63" s="15"/>
    </row>
    <row r="64" spans="1:7" x14ac:dyDescent="0.25">
      <c r="A64" s="15" t="s">
        <v>225</v>
      </c>
      <c r="B64" s="15" t="s">
        <v>103</v>
      </c>
      <c r="C64" s="15" t="s">
        <v>17</v>
      </c>
      <c r="D64" s="15" t="s">
        <v>226</v>
      </c>
      <c r="E64" s="15" t="s">
        <v>64</v>
      </c>
      <c r="F64" s="15" t="s">
        <v>227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239</v>
      </c>
    </row>
    <row r="69" spans="1:1" x14ac:dyDescent="0.25">
      <c r="A69" t="s">
        <v>235</v>
      </c>
    </row>
    <row r="70" spans="1:1" x14ac:dyDescent="0.25">
      <c r="A70" t="s">
        <v>236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E1" workbookViewId="0">
      <selection activeCell="O3" sqref="O3"/>
    </sheetView>
  </sheetViews>
  <sheetFormatPr baseColWidth="10" defaultRowHeight="15" x14ac:dyDescent="0.25"/>
  <cols>
    <col min="1" max="1" width="12" bestFit="1" customWidth="1"/>
    <col min="4" max="4" width="18.42578125" bestFit="1" customWidth="1"/>
    <col min="5" max="5" width="12" bestFit="1" customWidth="1"/>
    <col min="6" max="6" width="16" customWidth="1"/>
    <col min="7" max="7" width="2.140625" bestFit="1" customWidth="1"/>
    <col min="8" max="8" width="1.42578125" bestFit="1" customWidth="1"/>
    <col min="9" max="10" width="1.42578125" customWidth="1"/>
    <col min="11" max="11" width="13.140625" customWidth="1"/>
    <col min="12" max="12" width="23.42578125" customWidth="1"/>
    <col min="13" max="13" width="64.140625" bestFit="1" customWidth="1"/>
    <col min="14" max="14" width="2.7109375" bestFit="1" customWidth="1"/>
    <col min="15" max="15" width="9.42578125" bestFit="1" customWidth="1"/>
    <col min="16" max="17" width="24.85546875" bestFit="1" customWidth="1"/>
  </cols>
  <sheetData>
    <row r="1" spans="1:18" x14ac:dyDescent="0.25">
      <c r="A1" t="s">
        <v>28</v>
      </c>
      <c r="B1" t="s">
        <v>15</v>
      </c>
      <c r="D1" t="s">
        <v>17</v>
      </c>
      <c r="E1" t="s">
        <v>14</v>
      </c>
      <c r="F1" t="s">
        <v>15</v>
      </c>
      <c r="N1" t="s">
        <v>298</v>
      </c>
      <c r="O1" t="s">
        <v>20</v>
      </c>
      <c r="P1" t="s">
        <v>308</v>
      </c>
      <c r="Q1" t="s">
        <v>299</v>
      </c>
      <c r="R1" t="s">
        <v>300</v>
      </c>
    </row>
    <row r="2" spans="1:18" x14ac:dyDescent="0.25">
      <c r="Q2" t="s">
        <v>301</v>
      </c>
      <c r="R2" t="s">
        <v>301</v>
      </c>
    </row>
    <row r="3" spans="1:18" x14ac:dyDescent="0.25">
      <c r="A3">
        <v>1</v>
      </c>
      <c r="B3" t="s">
        <v>29</v>
      </c>
      <c r="D3">
        <v>1</v>
      </c>
      <c r="E3">
        <v>1</v>
      </c>
      <c r="F3" t="s">
        <v>30</v>
      </c>
      <c r="G3" t="s">
        <v>115</v>
      </c>
      <c r="H3" s="13" t="s">
        <v>114</v>
      </c>
      <c r="I3" s="13" t="s">
        <v>309</v>
      </c>
      <c r="J3" s="13" t="s">
        <v>310</v>
      </c>
      <c r="K3" t="str">
        <f>CONCATENATE(G3,D3,",",E3,",'",F3,"'),")</f>
        <v>(1,1,'Aceite'),</v>
      </c>
      <c r="L3" t="s">
        <v>116</v>
      </c>
      <c r="M3" t="str">
        <f>CONCATENATE(G3,D3,",'",F3,I3,E3,",",H3,$Q$2,I3,H3,$R$2,H3,J3)</f>
        <v>(1,'Aceite',1,'2018-10-14 00:13:40.633799','2018-10-14 00:13:40.633799'),</v>
      </c>
      <c r="O3" t="s">
        <v>311</v>
      </c>
    </row>
    <row r="4" spans="1:18" x14ac:dyDescent="0.25">
      <c r="D4">
        <v>2</v>
      </c>
      <c r="E4">
        <v>1</v>
      </c>
      <c r="F4" t="s">
        <v>110</v>
      </c>
      <c r="G4" t="s">
        <v>115</v>
      </c>
      <c r="H4" s="13" t="s">
        <v>114</v>
      </c>
      <c r="I4" s="13" t="s">
        <v>309</v>
      </c>
      <c r="J4" s="13" t="s">
        <v>310</v>
      </c>
      <c r="K4" t="str">
        <f>CONCATENATE(G4,D4,",",E4,",'",F4,"'),")</f>
        <v>(2,1,'Medicamentos'),</v>
      </c>
      <c r="L4" t="s">
        <v>169</v>
      </c>
      <c r="M4" t="str">
        <f t="shared" ref="M4:M45" si="0">CONCATENATE(G4,D4,",'",F4,I4,E4,",",H4,$Q$2,I4,H4,$R$2,H4,J4)</f>
        <v>(2,'Medicamentos',1,'2018-10-14 00:13:40.633799','2018-10-14 00:13:40.633799'),</v>
      </c>
      <c r="O4" t="s">
        <v>312</v>
      </c>
    </row>
    <row r="5" spans="1:18" x14ac:dyDescent="0.25">
      <c r="D5">
        <v>3</v>
      </c>
      <c r="E5">
        <v>1</v>
      </c>
      <c r="F5" t="s">
        <v>112</v>
      </c>
      <c r="G5" t="s">
        <v>115</v>
      </c>
      <c r="H5" s="13" t="s">
        <v>114</v>
      </c>
      <c r="I5" s="13" t="s">
        <v>309</v>
      </c>
      <c r="J5" s="13" t="s">
        <v>310</v>
      </c>
      <c r="K5" t="str">
        <f>CONCATENATE(G5,D5,",",E5,",'",F5,"'),")</f>
        <v>(3,1,'Metal'),</v>
      </c>
      <c r="L5" t="s">
        <v>170</v>
      </c>
      <c r="M5" t="str">
        <f t="shared" si="0"/>
        <v>(3,'Metal',1,'2018-10-14 00:13:40.633799','2018-10-14 00:13:40.633799'),</v>
      </c>
      <c r="O5" t="s">
        <v>313</v>
      </c>
    </row>
    <row r="6" spans="1:18" x14ac:dyDescent="0.25">
      <c r="D6">
        <v>4</v>
      </c>
      <c r="E6">
        <v>1</v>
      </c>
      <c r="F6" t="s">
        <v>31</v>
      </c>
      <c r="G6" t="s">
        <v>115</v>
      </c>
      <c r="H6" s="13" t="s">
        <v>114</v>
      </c>
      <c r="I6" s="13" t="s">
        <v>309</v>
      </c>
      <c r="J6" s="13" t="s">
        <v>310</v>
      </c>
      <c r="K6" t="str">
        <f t="shared" ref="K6:K35" si="1">CONCATENATE(G6,D6,",",E6,",'",F6,"'),")</f>
        <v>(4,1,'Papel'),</v>
      </c>
      <c r="L6" t="s">
        <v>171</v>
      </c>
      <c r="M6" t="str">
        <f t="shared" si="0"/>
        <v>(4,'Papel',1,'2018-10-14 00:13:40.633799','2018-10-14 00:13:40.633799'),</v>
      </c>
      <c r="O6" t="s">
        <v>314</v>
      </c>
    </row>
    <row r="7" spans="1:18" x14ac:dyDescent="0.25">
      <c r="D7">
        <v>5</v>
      </c>
      <c r="E7">
        <v>1</v>
      </c>
      <c r="F7" t="s">
        <v>32</v>
      </c>
      <c r="G7" t="s">
        <v>115</v>
      </c>
      <c r="H7" s="13" t="s">
        <v>114</v>
      </c>
      <c r="I7" s="13" t="s">
        <v>309</v>
      </c>
      <c r="J7" s="13" t="s">
        <v>310</v>
      </c>
      <c r="K7" t="str">
        <f t="shared" si="1"/>
        <v>(5,1,'Plastico'),</v>
      </c>
      <c r="L7" t="s">
        <v>172</v>
      </c>
      <c r="M7" t="str">
        <f t="shared" si="0"/>
        <v>(5,'Plastico',1,'2018-10-14 00:13:40.633799','2018-10-14 00:13:40.633799'),</v>
      </c>
      <c r="O7" t="s">
        <v>315</v>
      </c>
    </row>
    <row r="8" spans="1:18" x14ac:dyDescent="0.25">
      <c r="D8">
        <v>6</v>
      </c>
      <c r="E8">
        <v>1</v>
      </c>
      <c r="F8" t="s">
        <v>33</v>
      </c>
      <c r="G8" t="s">
        <v>115</v>
      </c>
      <c r="H8" s="13" t="s">
        <v>114</v>
      </c>
      <c r="I8" s="13" t="s">
        <v>309</v>
      </c>
      <c r="J8" s="13" t="s">
        <v>310</v>
      </c>
      <c r="K8" t="str">
        <f t="shared" si="1"/>
        <v>(6,1,'Tecnologico'),</v>
      </c>
      <c r="L8" t="s">
        <v>117</v>
      </c>
      <c r="M8" t="str">
        <f t="shared" si="0"/>
        <v>(6,'Tecnologico',1,'2018-10-14 00:13:40.633799','2018-10-14 00:13:40.633799'),</v>
      </c>
      <c r="O8" t="s">
        <v>316</v>
      </c>
    </row>
    <row r="9" spans="1:18" x14ac:dyDescent="0.25">
      <c r="D9">
        <v>7</v>
      </c>
      <c r="E9">
        <v>1</v>
      </c>
      <c r="F9" t="s">
        <v>111</v>
      </c>
      <c r="G9" t="s">
        <v>115</v>
      </c>
      <c r="H9" s="13" t="s">
        <v>114</v>
      </c>
      <c r="I9" s="13" t="s">
        <v>309</v>
      </c>
      <c r="J9" s="13" t="s">
        <v>310</v>
      </c>
      <c r="K9" t="str">
        <f t="shared" si="1"/>
        <v>(7,1,'Telas'),</v>
      </c>
      <c r="L9" t="s">
        <v>118</v>
      </c>
      <c r="M9" t="str">
        <f t="shared" si="0"/>
        <v>(7,'Telas',1,'2018-10-14 00:13:40.633799','2018-10-14 00:13:40.633799'),</v>
      </c>
      <c r="O9" t="s">
        <v>317</v>
      </c>
    </row>
    <row r="10" spans="1:18" x14ac:dyDescent="0.25">
      <c r="A10">
        <v>2</v>
      </c>
      <c r="B10" t="s">
        <v>25</v>
      </c>
      <c r="D10">
        <v>8</v>
      </c>
      <c r="E10">
        <v>2</v>
      </c>
      <c r="F10" t="s">
        <v>36</v>
      </c>
      <c r="G10" t="s">
        <v>115</v>
      </c>
      <c r="H10" s="13" t="s">
        <v>114</v>
      </c>
      <c r="I10" s="13" t="s">
        <v>309</v>
      </c>
      <c r="J10" s="13" t="s">
        <v>310</v>
      </c>
      <c r="K10" t="str">
        <f t="shared" si="1"/>
        <v>(8,2,'Usaquén'),</v>
      </c>
      <c r="L10" t="s">
        <v>119</v>
      </c>
      <c r="M10" t="str">
        <f t="shared" si="0"/>
        <v>(8,'Usaquén',2,'2018-10-14 00:13:40.633799','2018-10-14 00:13:40.633799'),</v>
      </c>
      <c r="O10" t="s">
        <v>318</v>
      </c>
    </row>
    <row r="11" spans="1:18" x14ac:dyDescent="0.25">
      <c r="D11">
        <v>9</v>
      </c>
      <c r="E11">
        <v>2</v>
      </c>
      <c r="F11" t="s">
        <v>37</v>
      </c>
      <c r="G11" t="s">
        <v>115</v>
      </c>
      <c r="H11" s="13" t="s">
        <v>114</v>
      </c>
      <c r="I11" s="13" t="s">
        <v>309</v>
      </c>
      <c r="J11" s="13" t="s">
        <v>310</v>
      </c>
      <c r="K11" t="str">
        <f t="shared" si="1"/>
        <v>(9,2,'Chapinero'),</v>
      </c>
      <c r="L11" t="s">
        <v>120</v>
      </c>
      <c r="M11" t="str">
        <f t="shared" si="0"/>
        <v>(9,'Chapinero',2,'2018-10-14 00:13:40.633799','2018-10-14 00:13:40.633799'),</v>
      </c>
      <c r="O11" t="s">
        <v>319</v>
      </c>
    </row>
    <row r="12" spans="1:18" x14ac:dyDescent="0.25">
      <c r="D12">
        <v>10</v>
      </c>
      <c r="E12">
        <v>2</v>
      </c>
      <c r="F12" t="s">
        <v>38</v>
      </c>
      <c r="G12" t="s">
        <v>115</v>
      </c>
      <c r="H12" s="13" t="s">
        <v>114</v>
      </c>
      <c r="I12" s="13" t="s">
        <v>309</v>
      </c>
      <c r="J12" s="13" t="s">
        <v>310</v>
      </c>
      <c r="K12" t="str">
        <f t="shared" si="1"/>
        <v>(10,2,'Santa Fe'),</v>
      </c>
      <c r="L12" t="s">
        <v>121</v>
      </c>
      <c r="M12" t="str">
        <f t="shared" si="0"/>
        <v>(10,'Santa Fe',2,'2018-10-14 00:13:40.633799','2018-10-14 00:13:40.633799'),</v>
      </c>
      <c r="O12" t="s">
        <v>320</v>
      </c>
    </row>
    <row r="13" spans="1:18" x14ac:dyDescent="0.25">
      <c r="D13">
        <v>11</v>
      </c>
      <c r="E13">
        <v>2</v>
      </c>
      <c r="F13" t="s">
        <v>39</v>
      </c>
      <c r="G13" t="s">
        <v>115</v>
      </c>
      <c r="H13" s="13" t="s">
        <v>114</v>
      </c>
      <c r="I13" s="13" t="s">
        <v>309</v>
      </c>
      <c r="J13" s="13" t="s">
        <v>310</v>
      </c>
      <c r="K13" t="str">
        <f t="shared" si="1"/>
        <v>(11,2,'San Cristóbal'),</v>
      </c>
      <c r="L13" t="s">
        <v>122</v>
      </c>
      <c r="M13" t="str">
        <f t="shared" si="0"/>
        <v>(11,'San Cristóbal',2,'2018-10-14 00:13:40.633799','2018-10-14 00:13:40.633799'),</v>
      </c>
      <c r="O13" t="s">
        <v>321</v>
      </c>
    </row>
    <row r="14" spans="1:18" x14ac:dyDescent="0.25">
      <c r="D14">
        <v>12</v>
      </c>
      <c r="E14">
        <v>2</v>
      </c>
      <c r="F14" t="s">
        <v>40</v>
      </c>
      <c r="G14" t="s">
        <v>115</v>
      </c>
      <c r="H14" s="13" t="s">
        <v>114</v>
      </c>
      <c r="I14" s="13" t="s">
        <v>309</v>
      </c>
      <c r="J14" s="13" t="s">
        <v>310</v>
      </c>
      <c r="K14" t="str">
        <f t="shared" si="1"/>
        <v>(12,2,'Usme'),</v>
      </c>
      <c r="L14" t="s">
        <v>123</v>
      </c>
      <c r="M14" t="str">
        <f t="shared" si="0"/>
        <v>(12,'Usme',2,'2018-10-14 00:13:40.633799','2018-10-14 00:13:40.633799'),</v>
      </c>
      <c r="O14" t="s">
        <v>322</v>
      </c>
    </row>
    <row r="15" spans="1:18" x14ac:dyDescent="0.25">
      <c r="D15">
        <v>13</v>
      </c>
      <c r="E15">
        <v>2</v>
      </c>
      <c r="F15" t="s">
        <v>41</v>
      </c>
      <c r="G15" t="s">
        <v>115</v>
      </c>
      <c r="H15" s="13" t="s">
        <v>114</v>
      </c>
      <c r="I15" s="13" t="s">
        <v>309</v>
      </c>
      <c r="J15" s="13" t="s">
        <v>310</v>
      </c>
      <c r="K15" t="str">
        <f t="shared" si="1"/>
        <v>(13,2,'Tunjuelito'),</v>
      </c>
      <c r="L15" t="s">
        <v>124</v>
      </c>
      <c r="M15" t="str">
        <f t="shared" si="0"/>
        <v>(13,'Tunjuelito',2,'2018-10-14 00:13:40.633799','2018-10-14 00:13:40.633799'),</v>
      </c>
      <c r="O15" t="s">
        <v>323</v>
      </c>
    </row>
    <row r="16" spans="1:18" x14ac:dyDescent="0.25">
      <c r="D16">
        <v>14</v>
      </c>
      <c r="E16">
        <v>2</v>
      </c>
      <c r="F16" t="s">
        <v>34</v>
      </c>
      <c r="G16" t="s">
        <v>115</v>
      </c>
      <c r="H16" s="13" t="s">
        <v>114</v>
      </c>
      <c r="I16" s="13" t="s">
        <v>309</v>
      </c>
      <c r="J16" s="13" t="s">
        <v>310</v>
      </c>
      <c r="K16" t="str">
        <f t="shared" si="1"/>
        <v>(14,2,'Bosa'),</v>
      </c>
      <c r="L16" t="s">
        <v>125</v>
      </c>
      <c r="M16" t="str">
        <f t="shared" si="0"/>
        <v>(14,'Bosa',2,'2018-10-14 00:13:40.633799','2018-10-14 00:13:40.633799'),</v>
      </c>
      <c r="O16" t="s">
        <v>324</v>
      </c>
    </row>
    <row r="17" spans="1:15" x14ac:dyDescent="0.25">
      <c r="D17">
        <v>15</v>
      </c>
      <c r="E17">
        <v>2</v>
      </c>
      <c r="F17" t="s">
        <v>42</v>
      </c>
      <c r="G17" t="s">
        <v>115</v>
      </c>
      <c r="H17" s="13" t="s">
        <v>114</v>
      </c>
      <c r="I17" s="13" t="s">
        <v>309</v>
      </c>
      <c r="J17" s="13" t="s">
        <v>310</v>
      </c>
      <c r="K17" t="str">
        <f t="shared" si="1"/>
        <v>(15,2,'Kennedy'),</v>
      </c>
      <c r="L17" t="s">
        <v>126</v>
      </c>
      <c r="M17" t="str">
        <f t="shared" si="0"/>
        <v>(15,'Kennedy',2,'2018-10-14 00:13:40.633799','2018-10-14 00:13:40.633799'),</v>
      </c>
      <c r="O17" t="s">
        <v>325</v>
      </c>
    </row>
    <row r="18" spans="1:15" x14ac:dyDescent="0.25">
      <c r="D18">
        <v>16</v>
      </c>
      <c r="E18">
        <v>2</v>
      </c>
      <c r="F18" t="s">
        <v>43</v>
      </c>
      <c r="G18" t="s">
        <v>115</v>
      </c>
      <c r="H18" s="13" t="s">
        <v>114</v>
      </c>
      <c r="I18" s="13" t="s">
        <v>309</v>
      </c>
      <c r="J18" s="13" t="s">
        <v>310</v>
      </c>
      <c r="K18" t="str">
        <f t="shared" si="1"/>
        <v>(16,2,'Fontibón'),</v>
      </c>
      <c r="L18" t="s">
        <v>127</v>
      </c>
      <c r="M18" t="str">
        <f t="shared" si="0"/>
        <v>(16,'Fontibón',2,'2018-10-14 00:13:40.633799','2018-10-14 00:13:40.633799'),</v>
      </c>
      <c r="O18" t="s">
        <v>326</v>
      </c>
    </row>
    <row r="19" spans="1:15" x14ac:dyDescent="0.25">
      <c r="D19">
        <v>17</v>
      </c>
      <c r="E19">
        <v>2</v>
      </c>
      <c r="F19" t="s">
        <v>44</v>
      </c>
      <c r="G19" t="s">
        <v>115</v>
      </c>
      <c r="H19" s="13" t="s">
        <v>114</v>
      </c>
      <c r="I19" s="13" t="s">
        <v>309</v>
      </c>
      <c r="J19" s="13" t="s">
        <v>310</v>
      </c>
      <c r="K19" t="str">
        <f t="shared" si="1"/>
        <v>(17,2,'Engativá'),</v>
      </c>
      <c r="L19" t="s">
        <v>128</v>
      </c>
      <c r="M19" t="str">
        <f t="shared" si="0"/>
        <v>(17,'Engativá',2,'2018-10-14 00:13:40.633799','2018-10-14 00:13:40.633799'),</v>
      </c>
      <c r="O19" t="s">
        <v>327</v>
      </c>
    </row>
    <row r="20" spans="1:15" x14ac:dyDescent="0.25">
      <c r="D20">
        <v>18</v>
      </c>
      <c r="E20">
        <v>2</v>
      </c>
      <c r="F20" t="s">
        <v>35</v>
      </c>
      <c r="G20" t="s">
        <v>115</v>
      </c>
      <c r="H20" s="13" t="s">
        <v>114</v>
      </c>
      <c r="I20" s="13" t="s">
        <v>309</v>
      </c>
      <c r="J20" s="13" t="s">
        <v>310</v>
      </c>
      <c r="K20" t="str">
        <f t="shared" si="1"/>
        <v>(18,2,'Suba'),</v>
      </c>
      <c r="L20" t="s">
        <v>129</v>
      </c>
      <c r="M20" t="str">
        <f t="shared" si="0"/>
        <v>(18,'Suba',2,'2018-10-14 00:13:40.633799','2018-10-14 00:13:40.633799'),</v>
      </c>
      <c r="O20" t="s">
        <v>328</v>
      </c>
    </row>
    <row r="21" spans="1:15" x14ac:dyDescent="0.25">
      <c r="D21">
        <v>19</v>
      </c>
      <c r="E21">
        <v>2</v>
      </c>
      <c r="F21" t="s">
        <v>45</v>
      </c>
      <c r="G21" t="s">
        <v>115</v>
      </c>
      <c r="H21" s="13" t="s">
        <v>114</v>
      </c>
      <c r="I21" s="13" t="s">
        <v>309</v>
      </c>
      <c r="J21" s="13" t="s">
        <v>310</v>
      </c>
      <c r="K21" t="str">
        <f t="shared" si="1"/>
        <v>(19,2,'Barrios Unidos'),</v>
      </c>
      <c r="L21" t="s">
        <v>130</v>
      </c>
      <c r="M21" t="str">
        <f t="shared" si="0"/>
        <v>(19,'Barrios Unidos',2,'2018-10-14 00:13:40.633799','2018-10-14 00:13:40.633799'),</v>
      </c>
      <c r="O21" t="s">
        <v>329</v>
      </c>
    </row>
    <row r="22" spans="1:15" x14ac:dyDescent="0.25">
      <c r="D22">
        <v>20</v>
      </c>
      <c r="E22">
        <v>2</v>
      </c>
      <c r="F22" t="s">
        <v>46</v>
      </c>
      <c r="G22" t="s">
        <v>115</v>
      </c>
      <c r="H22" s="13" t="s">
        <v>114</v>
      </c>
      <c r="I22" s="13" t="s">
        <v>309</v>
      </c>
      <c r="J22" s="13" t="s">
        <v>310</v>
      </c>
      <c r="K22" t="str">
        <f t="shared" si="1"/>
        <v>(20,2,'Teusaquillo'),</v>
      </c>
      <c r="L22" t="s">
        <v>131</v>
      </c>
      <c r="M22" t="str">
        <f t="shared" si="0"/>
        <v>(20,'Teusaquillo',2,'2018-10-14 00:13:40.633799','2018-10-14 00:13:40.633799'),</v>
      </c>
      <c r="O22" t="s">
        <v>330</v>
      </c>
    </row>
    <row r="23" spans="1:15" x14ac:dyDescent="0.25">
      <c r="D23">
        <v>21</v>
      </c>
      <c r="E23">
        <v>2</v>
      </c>
      <c r="F23" t="s">
        <v>47</v>
      </c>
      <c r="G23" t="s">
        <v>115</v>
      </c>
      <c r="H23" s="13" t="s">
        <v>114</v>
      </c>
      <c r="I23" s="13" t="s">
        <v>309</v>
      </c>
      <c r="J23" s="13" t="s">
        <v>310</v>
      </c>
      <c r="K23" t="str">
        <f t="shared" si="1"/>
        <v>(21,2,'Los Mártires'),</v>
      </c>
      <c r="L23" t="s">
        <v>132</v>
      </c>
      <c r="M23" t="str">
        <f t="shared" si="0"/>
        <v>(21,'Los Mártires',2,'2018-10-14 00:13:40.633799','2018-10-14 00:13:40.633799'),</v>
      </c>
      <c r="O23" t="s">
        <v>331</v>
      </c>
    </row>
    <row r="24" spans="1:15" x14ac:dyDescent="0.25">
      <c r="D24">
        <v>22</v>
      </c>
      <c r="E24">
        <v>2</v>
      </c>
      <c r="F24" t="s">
        <v>48</v>
      </c>
      <c r="G24" t="s">
        <v>115</v>
      </c>
      <c r="H24" s="13" t="s">
        <v>114</v>
      </c>
      <c r="I24" s="13" t="s">
        <v>309</v>
      </c>
      <c r="J24" s="13" t="s">
        <v>310</v>
      </c>
      <c r="K24" t="str">
        <f t="shared" si="1"/>
        <v>(22,2,'Antonio Nariño'),</v>
      </c>
      <c r="L24" t="s">
        <v>133</v>
      </c>
      <c r="M24" t="str">
        <f t="shared" si="0"/>
        <v>(22,'Antonio Nariño',2,'2018-10-14 00:13:40.633799','2018-10-14 00:13:40.633799'),</v>
      </c>
      <c r="O24" t="s">
        <v>332</v>
      </c>
    </row>
    <row r="25" spans="1:15" x14ac:dyDescent="0.25">
      <c r="D25">
        <v>23</v>
      </c>
      <c r="E25">
        <v>2</v>
      </c>
      <c r="F25" t="s">
        <v>49</v>
      </c>
      <c r="G25" t="s">
        <v>115</v>
      </c>
      <c r="H25" s="13" t="s">
        <v>114</v>
      </c>
      <c r="I25" s="13" t="s">
        <v>309</v>
      </c>
      <c r="J25" s="13" t="s">
        <v>310</v>
      </c>
      <c r="K25" t="str">
        <f t="shared" si="1"/>
        <v>(23,2,'Puente Aranda'),</v>
      </c>
      <c r="L25" t="s">
        <v>134</v>
      </c>
      <c r="M25" t="str">
        <f t="shared" si="0"/>
        <v>(23,'Puente Aranda',2,'2018-10-14 00:13:40.633799','2018-10-14 00:13:40.633799'),</v>
      </c>
      <c r="O25" t="s">
        <v>333</v>
      </c>
    </row>
    <row r="26" spans="1:15" x14ac:dyDescent="0.25">
      <c r="D26">
        <v>24</v>
      </c>
      <c r="E26">
        <v>2</v>
      </c>
      <c r="F26" t="s">
        <v>50</v>
      </c>
      <c r="G26" t="s">
        <v>115</v>
      </c>
      <c r="H26" s="13" t="s">
        <v>114</v>
      </c>
      <c r="I26" s="13" t="s">
        <v>309</v>
      </c>
      <c r="J26" s="13" t="s">
        <v>310</v>
      </c>
      <c r="K26" t="str">
        <f t="shared" si="1"/>
        <v>(24,2,'La Candelaria'),</v>
      </c>
      <c r="L26" t="s">
        <v>135</v>
      </c>
      <c r="M26" t="str">
        <f t="shared" si="0"/>
        <v>(24,'La Candelaria',2,'2018-10-14 00:13:40.633799','2018-10-14 00:13:40.633799'),</v>
      </c>
      <c r="O26" t="s">
        <v>334</v>
      </c>
    </row>
    <row r="27" spans="1:15" x14ac:dyDescent="0.25">
      <c r="D27">
        <v>25</v>
      </c>
      <c r="E27">
        <v>2</v>
      </c>
      <c r="F27" t="s">
        <v>51</v>
      </c>
      <c r="G27" t="s">
        <v>115</v>
      </c>
      <c r="H27" s="13" t="s">
        <v>114</v>
      </c>
      <c r="I27" s="13" t="s">
        <v>309</v>
      </c>
      <c r="J27" s="13" t="s">
        <v>310</v>
      </c>
      <c r="K27" t="str">
        <f t="shared" si="1"/>
        <v>(25,2,'Rafael Uribe Uribe'),</v>
      </c>
      <c r="L27" t="s">
        <v>136</v>
      </c>
      <c r="M27" t="str">
        <f t="shared" si="0"/>
        <v>(25,'Rafael Uribe Uribe',2,'2018-10-14 00:13:40.633799','2018-10-14 00:13:40.633799'),</v>
      </c>
      <c r="O27" t="s">
        <v>335</v>
      </c>
    </row>
    <row r="28" spans="1:15" x14ac:dyDescent="0.25">
      <c r="D28">
        <v>26</v>
      </c>
      <c r="E28">
        <v>2</v>
      </c>
      <c r="F28" t="s">
        <v>52</v>
      </c>
      <c r="G28" t="s">
        <v>115</v>
      </c>
      <c r="H28" s="13" t="s">
        <v>114</v>
      </c>
      <c r="I28" s="13" t="s">
        <v>309</v>
      </c>
      <c r="J28" s="13" t="s">
        <v>310</v>
      </c>
      <c r="K28" t="str">
        <f t="shared" si="1"/>
        <v>(26,2,'Ciudad Bolívar'),</v>
      </c>
      <c r="L28" t="s">
        <v>137</v>
      </c>
      <c r="M28" t="str">
        <f t="shared" si="0"/>
        <v>(26,'Ciudad Bolívar',2,'2018-10-14 00:13:40.633799','2018-10-14 00:13:40.633799'),</v>
      </c>
      <c r="O28" t="s">
        <v>336</v>
      </c>
    </row>
    <row r="29" spans="1:15" x14ac:dyDescent="0.25">
      <c r="D29">
        <v>27</v>
      </c>
      <c r="E29">
        <v>2</v>
      </c>
      <c r="F29" t="s">
        <v>53</v>
      </c>
      <c r="G29" t="s">
        <v>115</v>
      </c>
      <c r="H29" s="13" t="s">
        <v>114</v>
      </c>
      <c r="I29" s="13" t="s">
        <v>309</v>
      </c>
      <c r="J29" s="13" t="s">
        <v>310</v>
      </c>
      <c r="K29" t="str">
        <f t="shared" si="1"/>
        <v>(27,2,'Sumapaz'),</v>
      </c>
      <c r="L29" t="s">
        <v>138</v>
      </c>
      <c r="M29" t="str">
        <f t="shared" si="0"/>
        <v>(27,'Sumapaz',2,'2018-10-14 00:13:40.633799','2018-10-14 00:13:40.633799'),</v>
      </c>
      <c r="O29" t="s">
        <v>337</v>
      </c>
    </row>
    <row r="30" spans="1:15" x14ac:dyDescent="0.25">
      <c r="A30">
        <v>3</v>
      </c>
      <c r="B30" t="s">
        <v>57</v>
      </c>
      <c r="D30">
        <v>28</v>
      </c>
      <c r="E30">
        <v>3</v>
      </c>
      <c r="F30" t="s">
        <v>58</v>
      </c>
      <c r="G30" t="s">
        <v>115</v>
      </c>
      <c r="H30" s="13" t="s">
        <v>114</v>
      </c>
      <c r="I30" s="13" t="s">
        <v>309</v>
      </c>
      <c r="J30" s="13" t="s">
        <v>310</v>
      </c>
      <c r="K30" t="str">
        <f t="shared" si="1"/>
        <v>(28,3,'Pendiente'),</v>
      </c>
      <c r="L30" t="s">
        <v>139</v>
      </c>
      <c r="M30" t="str">
        <f t="shared" si="0"/>
        <v>(28,'Pendiente',3,'2018-10-14 00:13:40.633799','2018-10-14 00:13:40.633799'),</v>
      </c>
      <c r="O30" t="s">
        <v>338</v>
      </c>
    </row>
    <row r="31" spans="1:15" x14ac:dyDescent="0.25">
      <c r="D31">
        <v>29</v>
      </c>
      <c r="E31">
        <v>3</v>
      </c>
      <c r="F31" t="s">
        <v>59</v>
      </c>
      <c r="G31" t="s">
        <v>115</v>
      </c>
      <c r="H31" s="13" t="s">
        <v>114</v>
      </c>
      <c r="I31" s="13" t="s">
        <v>309</v>
      </c>
      <c r="J31" s="13" t="s">
        <v>310</v>
      </c>
      <c r="K31" t="str">
        <f t="shared" si="1"/>
        <v>(29,3,'Redimido'),</v>
      </c>
      <c r="L31" t="s">
        <v>140</v>
      </c>
      <c r="M31" t="str">
        <f t="shared" si="0"/>
        <v>(29,'Redimido',3,'2018-10-14 00:13:40.633799','2018-10-14 00:13:40.633799'),</v>
      </c>
      <c r="O31" t="s">
        <v>339</v>
      </c>
    </row>
    <row r="32" spans="1:15" x14ac:dyDescent="0.25">
      <c r="A32">
        <v>4</v>
      </c>
      <c r="B32" t="s">
        <v>60</v>
      </c>
      <c r="D32">
        <v>30</v>
      </c>
      <c r="E32">
        <v>4</v>
      </c>
      <c r="F32" t="s">
        <v>70</v>
      </c>
      <c r="G32" t="s">
        <v>115</v>
      </c>
      <c r="H32" s="13" t="s">
        <v>114</v>
      </c>
      <c r="I32" s="13" t="s">
        <v>309</v>
      </c>
      <c r="J32" s="13" t="s">
        <v>310</v>
      </c>
      <c r="K32" t="str">
        <f t="shared" si="1"/>
        <v>(30,4,'Boletas Cine'),</v>
      </c>
      <c r="L32" t="s">
        <v>141</v>
      </c>
      <c r="M32" t="str">
        <f t="shared" si="0"/>
        <v>(30,'Boletas Cine',4,'2018-10-14 00:13:40.633799','2018-10-14 00:13:40.633799'),</v>
      </c>
      <c r="O32" t="s">
        <v>340</v>
      </c>
    </row>
    <row r="33" spans="1:15" x14ac:dyDescent="0.25">
      <c r="D33">
        <v>31</v>
      </c>
      <c r="E33">
        <v>4</v>
      </c>
      <c r="F33" t="s">
        <v>71</v>
      </c>
      <c r="G33" t="s">
        <v>115</v>
      </c>
      <c r="H33" s="13" t="s">
        <v>114</v>
      </c>
      <c r="I33" s="13" t="s">
        <v>309</v>
      </c>
      <c r="J33" s="13" t="s">
        <v>310</v>
      </c>
      <c r="K33" t="str">
        <f t="shared" si="1"/>
        <v>(31,4,'Boletas Maloka'),</v>
      </c>
      <c r="L33" t="s">
        <v>142</v>
      </c>
      <c r="M33" t="str">
        <f t="shared" si="0"/>
        <v>(31,'Boletas Maloka',4,'2018-10-14 00:13:40.633799','2018-10-14 00:13:40.633799'),</v>
      </c>
      <c r="O33" t="s">
        <v>341</v>
      </c>
    </row>
    <row r="34" spans="1:15" x14ac:dyDescent="0.25">
      <c r="D34">
        <v>32</v>
      </c>
      <c r="E34">
        <v>4</v>
      </c>
      <c r="F34" t="s">
        <v>72</v>
      </c>
      <c r="G34" t="s">
        <v>115</v>
      </c>
      <c r="H34" s="13" t="s">
        <v>114</v>
      </c>
      <c r="I34" s="13" t="s">
        <v>309</v>
      </c>
      <c r="J34" s="13" t="s">
        <v>310</v>
      </c>
      <c r="K34" t="str">
        <f t="shared" si="1"/>
        <v>(32,4,'Dto 25%'),</v>
      </c>
      <c r="L34" t="s">
        <v>143</v>
      </c>
      <c r="M34" t="str">
        <f t="shared" si="0"/>
        <v>(32,'Dto 25%',4,'2018-10-14 00:13:40.633799','2018-10-14 00:13:40.633799'),</v>
      </c>
      <c r="O34" t="s">
        <v>342</v>
      </c>
    </row>
    <row r="35" spans="1:15" x14ac:dyDescent="0.25">
      <c r="D35">
        <v>33</v>
      </c>
      <c r="E35">
        <v>4</v>
      </c>
      <c r="F35" t="s">
        <v>73</v>
      </c>
      <c r="G35" t="s">
        <v>115</v>
      </c>
      <c r="H35" s="13" t="s">
        <v>114</v>
      </c>
      <c r="I35" s="13" t="s">
        <v>309</v>
      </c>
      <c r="J35" s="13" t="s">
        <v>310</v>
      </c>
      <c r="K35" t="str">
        <f t="shared" si="1"/>
        <v>(33,4,'Dto 20%'),</v>
      </c>
      <c r="L35" t="s">
        <v>144</v>
      </c>
      <c r="M35" t="str">
        <f t="shared" si="0"/>
        <v>(33,'Dto 20%',4,'2018-10-14 00:13:40.633799','2018-10-14 00:13:40.633799'),</v>
      </c>
      <c r="O35" t="s">
        <v>343</v>
      </c>
    </row>
    <row r="36" spans="1:15" x14ac:dyDescent="0.25">
      <c r="D36">
        <v>34</v>
      </c>
      <c r="E36">
        <v>4</v>
      </c>
      <c r="F36" t="s">
        <v>173</v>
      </c>
      <c r="G36" t="s">
        <v>115</v>
      </c>
      <c r="H36" s="13" t="s">
        <v>114</v>
      </c>
      <c r="I36" s="13" t="s">
        <v>309</v>
      </c>
      <c r="J36" s="13" t="s">
        <v>310</v>
      </c>
      <c r="K36" t="str">
        <f t="shared" ref="K36:K41" si="2">CONCATENATE(G36,D36,",",E36,",'",F36,"'),")</f>
        <v>(34,4,'Ganancia Recoleccion'),</v>
      </c>
      <c r="L36" t="s">
        <v>174</v>
      </c>
      <c r="M36" t="str">
        <f t="shared" si="0"/>
        <v>(34,'Ganancia Recoleccion',4,'2018-10-14 00:13:40.633799','2018-10-14 00:13:40.633799'),</v>
      </c>
      <c r="O36" t="s">
        <v>344</v>
      </c>
    </row>
    <row r="37" spans="1:15" x14ac:dyDescent="0.25">
      <c r="A37">
        <v>5</v>
      </c>
      <c r="B37" t="s">
        <v>183</v>
      </c>
      <c r="D37">
        <v>35</v>
      </c>
      <c r="E37">
        <v>5</v>
      </c>
      <c r="F37" t="s">
        <v>175</v>
      </c>
      <c r="G37" t="s">
        <v>115</v>
      </c>
      <c r="H37" s="13" t="s">
        <v>114</v>
      </c>
      <c r="I37" s="13" t="s">
        <v>309</v>
      </c>
      <c r="J37" s="13" t="s">
        <v>310</v>
      </c>
      <c r="K37" t="str">
        <f t="shared" si="2"/>
        <v>(35,5,'Administrador'),</v>
      </c>
      <c r="L37" t="s">
        <v>178</v>
      </c>
      <c r="M37" t="str">
        <f t="shared" si="0"/>
        <v>(35,'Administrador',5,'2018-10-14 00:13:40.633799','2018-10-14 00:13:40.633799'),</v>
      </c>
      <c r="O37" t="s">
        <v>345</v>
      </c>
    </row>
    <row r="38" spans="1:15" x14ac:dyDescent="0.25">
      <c r="D38">
        <v>36</v>
      </c>
      <c r="E38">
        <v>5</v>
      </c>
      <c r="F38" t="s">
        <v>176</v>
      </c>
      <c r="G38" t="s">
        <v>115</v>
      </c>
      <c r="H38" s="13" t="s">
        <v>114</v>
      </c>
      <c r="I38" s="13" t="s">
        <v>309</v>
      </c>
      <c r="J38" s="13" t="s">
        <v>310</v>
      </c>
      <c r="K38" t="str">
        <f t="shared" si="2"/>
        <v>(36,5,'Responsalbe'),</v>
      </c>
      <c r="L38" t="s">
        <v>179</v>
      </c>
      <c r="M38" t="str">
        <f t="shared" si="0"/>
        <v>(36,'Responsalbe',5,'2018-10-14 00:13:40.633799','2018-10-14 00:13:40.633799'),</v>
      </c>
      <c r="O38" t="s">
        <v>346</v>
      </c>
    </row>
    <row r="39" spans="1:15" x14ac:dyDescent="0.25">
      <c r="D39">
        <v>37</v>
      </c>
      <c r="E39">
        <v>5</v>
      </c>
      <c r="F39" t="s">
        <v>177</v>
      </c>
      <c r="G39" t="s">
        <v>115</v>
      </c>
      <c r="H39" s="13" t="s">
        <v>114</v>
      </c>
      <c r="I39" s="13" t="s">
        <v>309</v>
      </c>
      <c r="J39" s="13" t="s">
        <v>310</v>
      </c>
      <c r="K39" t="str">
        <f t="shared" si="2"/>
        <v>(37,5,'Voluntario'),</v>
      </c>
      <c r="L39" t="s">
        <v>180</v>
      </c>
      <c r="M39" t="str">
        <f t="shared" si="0"/>
        <v>(37,'Voluntario',5,'2018-10-14 00:13:40.633799','2018-10-14 00:13:40.633799'),</v>
      </c>
      <c r="O39" t="s">
        <v>347</v>
      </c>
    </row>
    <row r="40" spans="1:15" x14ac:dyDescent="0.25">
      <c r="D40">
        <v>38</v>
      </c>
      <c r="E40">
        <v>5</v>
      </c>
      <c r="F40" t="s">
        <v>181</v>
      </c>
      <c r="G40" t="s">
        <v>115</v>
      </c>
      <c r="H40" s="13" t="s">
        <v>114</v>
      </c>
      <c r="I40" s="13" t="s">
        <v>309</v>
      </c>
      <c r="J40" s="13" t="s">
        <v>310</v>
      </c>
      <c r="K40" t="str">
        <f t="shared" si="2"/>
        <v>(38,5,'Usuario'),</v>
      </c>
      <c r="L40" t="s">
        <v>182</v>
      </c>
      <c r="M40" t="str">
        <f t="shared" si="0"/>
        <v>(38,'Usuario',5,'2018-10-14 00:13:40.633799','2018-10-14 00:13:40.633799'),</v>
      </c>
      <c r="O40" t="s">
        <v>348</v>
      </c>
    </row>
    <row r="41" spans="1:15" x14ac:dyDescent="0.25">
      <c r="A41">
        <v>6</v>
      </c>
      <c r="B41" t="s">
        <v>282</v>
      </c>
      <c r="D41">
        <v>39</v>
      </c>
      <c r="E41">
        <v>6</v>
      </c>
      <c r="F41" t="s">
        <v>283</v>
      </c>
      <c r="G41" t="s">
        <v>115</v>
      </c>
      <c r="H41" s="13" t="s">
        <v>114</v>
      </c>
      <c r="I41" s="13" t="s">
        <v>309</v>
      </c>
      <c r="J41" s="13" t="s">
        <v>310</v>
      </c>
      <c r="K41" t="str">
        <f t="shared" si="2"/>
        <v>(39,6,'Imperial'),</v>
      </c>
      <c r="L41" t="s">
        <v>288</v>
      </c>
      <c r="M41" t="str">
        <f t="shared" si="0"/>
        <v>(39,'Imperial',6,'2018-10-14 00:13:40.633799','2018-10-14 00:13:40.633799'),</v>
      </c>
      <c r="O41" t="s">
        <v>349</v>
      </c>
    </row>
    <row r="42" spans="1:15" x14ac:dyDescent="0.25">
      <c r="D42">
        <v>40</v>
      </c>
      <c r="E42">
        <v>6</v>
      </c>
      <c r="F42" t="s">
        <v>284</v>
      </c>
      <c r="G42" t="s">
        <v>115</v>
      </c>
      <c r="H42" s="13" t="s">
        <v>114</v>
      </c>
      <c r="I42" s="13" t="s">
        <v>309</v>
      </c>
      <c r="J42" s="13" t="s">
        <v>310</v>
      </c>
      <c r="K42" t="str">
        <f t="shared" ref="K42:K45" si="3">CONCATENATE(G42,D42,",",E42,",'",F42,"'),")</f>
        <v>(40,6,'Uaesp'),</v>
      </c>
      <c r="L42" t="s">
        <v>289</v>
      </c>
      <c r="M42" t="str">
        <f t="shared" si="0"/>
        <v>(40,'Uaesp',6,'2018-10-14 00:13:40.633799','2018-10-14 00:13:40.633799'),</v>
      </c>
      <c r="O42" t="s">
        <v>350</v>
      </c>
    </row>
    <row r="43" spans="1:15" x14ac:dyDescent="0.25">
      <c r="D43">
        <v>41</v>
      </c>
      <c r="E43">
        <v>6</v>
      </c>
      <c r="F43" t="s">
        <v>285</v>
      </c>
      <c r="G43" t="s">
        <v>115</v>
      </c>
      <c r="H43" s="13" t="s">
        <v>114</v>
      </c>
      <c r="I43" s="13" t="s">
        <v>309</v>
      </c>
      <c r="J43" s="13" t="s">
        <v>310</v>
      </c>
      <c r="K43" t="str">
        <f t="shared" si="3"/>
        <v>(41,6,'Acueducto'),</v>
      </c>
      <c r="L43" t="s">
        <v>290</v>
      </c>
      <c r="M43" t="str">
        <f t="shared" si="0"/>
        <v>(41,'Acueducto',6,'2018-10-14 00:13:40.633799','2018-10-14 00:13:40.633799'),</v>
      </c>
      <c r="O43" t="s">
        <v>351</v>
      </c>
    </row>
    <row r="44" spans="1:15" x14ac:dyDescent="0.25">
      <c r="D44">
        <v>42</v>
      </c>
      <c r="E44">
        <v>6</v>
      </c>
      <c r="F44" t="s">
        <v>286</v>
      </c>
      <c r="G44" t="s">
        <v>115</v>
      </c>
      <c r="H44" s="13" t="s">
        <v>114</v>
      </c>
      <c r="I44" s="13" t="s">
        <v>309</v>
      </c>
      <c r="J44" s="13" t="s">
        <v>310</v>
      </c>
      <c r="K44" t="str">
        <f t="shared" si="3"/>
        <v>(42,6,'U.Piloto'),</v>
      </c>
      <c r="L44" t="s">
        <v>291</v>
      </c>
      <c r="M44" t="str">
        <f t="shared" si="0"/>
        <v>(42,'U.Piloto',6,'2018-10-14 00:13:40.633799','2018-10-14 00:13:40.633799'),</v>
      </c>
      <c r="O44" t="s">
        <v>352</v>
      </c>
    </row>
    <row r="45" spans="1:15" x14ac:dyDescent="0.25">
      <c r="D45">
        <v>43</v>
      </c>
      <c r="E45">
        <v>6</v>
      </c>
      <c r="F45" t="s">
        <v>287</v>
      </c>
      <c r="G45" t="s">
        <v>115</v>
      </c>
      <c r="H45" s="13" t="s">
        <v>114</v>
      </c>
      <c r="I45" s="13" t="s">
        <v>309</v>
      </c>
      <c r="J45" s="13" t="s">
        <v>310</v>
      </c>
      <c r="K45" t="str">
        <f t="shared" si="3"/>
        <v>(43,6,'Alcaldia de Suba'),</v>
      </c>
      <c r="L45" t="s">
        <v>292</v>
      </c>
      <c r="M45" t="str">
        <f t="shared" si="0"/>
        <v>(43,'Alcaldia de Suba',6,'2018-10-14 00:13:40.633799','2018-10-14 00:13:40.633799'),</v>
      </c>
      <c r="O45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3" sqref="C13:E13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  <row r="12" spans="1:4" x14ac:dyDescent="0.25">
      <c r="A12" t="s">
        <v>298</v>
      </c>
      <c r="B12" t="s">
        <v>20</v>
      </c>
      <c r="C12" t="s">
        <v>299</v>
      </c>
      <c r="D12" t="s">
        <v>300</v>
      </c>
    </row>
    <row r="13" spans="1:4" x14ac:dyDescent="0.25">
      <c r="A13">
        <v>1</v>
      </c>
      <c r="B13" t="s">
        <v>29</v>
      </c>
      <c r="C13" t="s">
        <v>301</v>
      </c>
      <c r="D13" t="s">
        <v>301</v>
      </c>
    </row>
    <row r="14" spans="1:4" x14ac:dyDescent="0.25">
      <c r="A14">
        <v>2</v>
      </c>
      <c r="B14" t="s">
        <v>25</v>
      </c>
      <c r="C14" t="s">
        <v>302</v>
      </c>
      <c r="D14" t="s">
        <v>302</v>
      </c>
    </row>
    <row r="15" spans="1:4" x14ac:dyDescent="0.25">
      <c r="A15">
        <v>3</v>
      </c>
      <c r="B15" t="s">
        <v>57</v>
      </c>
      <c r="C15" t="s">
        <v>303</v>
      </c>
      <c r="D15" t="s">
        <v>303</v>
      </c>
    </row>
    <row r="16" spans="1:4" x14ac:dyDescent="0.25">
      <c r="A16">
        <v>4</v>
      </c>
      <c r="B16" t="s">
        <v>60</v>
      </c>
      <c r="C16" t="s">
        <v>304</v>
      </c>
      <c r="D16" t="s">
        <v>304</v>
      </c>
    </row>
    <row r="17" spans="1:4" x14ac:dyDescent="0.25">
      <c r="A17">
        <v>5</v>
      </c>
      <c r="B17" t="s">
        <v>183</v>
      </c>
      <c r="C17" t="s">
        <v>305</v>
      </c>
      <c r="D17" t="s">
        <v>305</v>
      </c>
    </row>
    <row r="18" spans="1:4" x14ac:dyDescent="0.25">
      <c r="A18">
        <v>6</v>
      </c>
      <c r="B18" t="s">
        <v>306</v>
      </c>
      <c r="C18" t="s">
        <v>307</v>
      </c>
      <c r="D18" t="s">
        <v>307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workbookViewId="0">
      <selection activeCell="E7" sqref="E7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26</v>
      </c>
      <c r="F2" t="s">
        <v>24</v>
      </c>
      <c r="G2" t="s">
        <v>25</v>
      </c>
      <c r="H2" t="s">
        <v>96</v>
      </c>
      <c r="I2" t="s">
        <v>97</v>
      </c>
      <c r="J2" t="s">
        <v>98</v>
      </c>
      <c r="K2" t="s">
        <v>23</v>
      </c>
      <c r="L2" t="s">
        <v>113</v>
      </c>
      <c r="M2" t="s">
        <v>27</v>
      </c>
      <c r="N2" t="s">
        <v>95</v>
      </c>
      <c r="O2" t="s">
        <v>184</v>
      </c>
    </row>
    <row r="3" spans="1:20" x14ac:dyDescent="0.25">
      <c r="A3">
        <v>1</v>
      </c>
      <c r="B3" t="s">
        <v>76</v>
      </c>
      <c r="C3" t="s">
        <v>77</v>
      </c>
      <c r="D3">
        <v>319360</v>
      </c>
      <c r="E3" s="12" t="s">
        <v>150</v>
      </c>
      <c r="F3" s="11">
        <v>31507</v>
      </c>
      <c r="G3" t="s">
        <v>35</v>
      </c>
      <c r="H3" t="s">
        <v>151</v>
      </c>
      <c r="I3" t="s">
        <v>153</v>
      </c>
      <c r="K3" t="s">
        <v>78</v>
      </c>
      <c r="L3" t="str">
        <f>CONCATENATE(B3," ",C3)</f>
        <v>NIKOLAY CARDENAS</v>
      </c>
      <c r="M3">
        <v>456879</v>
      </c>
      <c r="N3" t="s">
        <v>153</v>
      </c>
      <c r="O3">
        <v>35</v>
      </c>
      <c r="P3" t="s">
        <v>115</v>
      </c>
      <c r="Q3" s="13" t="s">
        <v>114</v>
      </c>
      <c r="R3" s="13" t="s">
        <v>155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186</v>
      </c>
    </row>
    <row r="4" spans="1:20" x14ac:dyDescent="0.25">
      <c r="A4">
        <v>2</v>
      </c>
      <c r="B4" t="s">
        <v>79</v>
      </c>
      <c r="C4" t="s">
        <v>80</v>
      </c>
      <c r="D4">
        <v>319360</v>
      </c>
      <c r="E4" s="12" t="s">
        <v>87</v>
      </c>
      <c r="F4" s="11">
        <v>31507</v>
      </c>
      <c r="G4" t="s">
        <v>35</v>
      </c>
      <c r="H4" t="s">
        <v>152</v>
      </c>
      <c r="K4" t="s">
        <v>78</v>
      </c>
      <c r="L4" t="str">
        <f>CONCATENATE(B4," ",C4)</f>
        <v>JULIAN RESTREPO</v>
      </c>
      <c r="M4">
        <v>654987</v>
      </c>
      <c r="N4" t="s">
        <v>154</v>
      </c>
      <c r="O4">
        <v>35</v>
      </c>
      <c r="P4" t="s">
        <v>115</v>
      </c>
      <c r="Q4" s="13" t="s">
        <v>114</v>
      </c>
      <c r="R4" s="13" t="s">
        <v>155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187</v>
      </c>
    </row>
    <row r="5" spans="1:20" x14ac:dyDescent="0.25">
      <c r="A5">
        <v>3</v>
      </c>
      <c r="B5" t="s">
        <v>81</v>
      </c>
      <c r="C5" t="s">
        <v>82</v>
      </c>
      <c r="D5">
        <v>319360</v>
      </c>
      <c r="E5" s="12" t="s">
        <v>86</v>
      </c>
      <c r="F5" s="11">
        <v>31507</v>
      </c>
      <c r="G5" t="s">
        <v>35</v>
      </c>
      <c r="H5" t="s">
        <v>156</v>
      </c>
      <c r="K5" t="s">
        <v>78</v>
      </c>
      <c r="L5" t="str">
        <f>CONCATENATE(B5," ",C5)</f>
        <v>ANDRES MORENO</v>
      </c>
      <c r="M5">
        <v>753159</v>
      </c>
      <c r="N5" t="s">
        <v>159</v>
      </c>
      <c r="O5">
        <v>35</v>
      </c>
      <c r="P5" t="s">
        <v>115</v>
      </c>
      <c r="Q5" s="13" t="s">
        <v>114</v>
      </c>
      <c r="R5" s="13" t="s">
        <v>155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188</v>
      </c>
    </row>
    <row r="6" spans="1:20" x14ac:dyDescent="0.25">
      <c r="A6">
        <v>4</v>
      </c>
      <c r="B6" t="s">
        <v>84</v>
      </c>
      <c r="C6" t="s">
        <v>85</v>
      </c>
      <c r="D6">
        <v>3178140952</v>
      </c>
      <c r="E6" s="12" t="s">
        <v>83</v>
      </c>
      <c r="F6" s="11">
        <v>31507</v>
      </c>
      <c r="G6" t="s">
        <v>35</v>
      </c>
      <c r="H6" t="s">
        <v>157</v>
      </c>
      <c r="K6" t="s">
        <v>78</v>
      </c>
      <c r="L6" t="str">
        <f>CONCATENATE(B6," ",C6)</f>
        <v>DIEGO MENA</v>
      </c>
      <c r="M6">
        <v>258147</v>
      </c>
      <c r="N6" t="s">
        <v>159</v>
      </c>
      <c r="O6">
        <v>38</v>
      </c>
      <c r="P6" t="s">
        <v>115</v>
      </c>
      <c r="Q6" s="13" t="s">
        <v>114</v>
      </c>
      <c r="R6" s="13" t="s">
        <v>155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189</v>
      </c>
    </row>
    <row r="7" spans="1:20" x14ac:dyDescent="0.25">
      <c r="A7">
        <v>5</v>
      </c>
      <c r="B7" t="s">
        <v>145</v>
      </c>
      <c r="C7" t="s">
        <v>146</v>
      </c>
      <c r="D7">
        <v>3143815824</v>
      </c>
      <c r="E7" s="12" t="s">
        <v>147</v>
      </c>
      <c r="F7" s="11">
        <v>31507</v>
      </c>
      <c r="G7" t="s">
        <v>35</v>
      </c>
      <c r="H7" t="s">
        <v>158</v>
      </c>
      <c r="J7" t="s">
        <v>149</v>
      </c>
      <c r="K7" t="s">
        <v>148</v>
      </c>
      <c r="L7" t="str">
        <f>CONCATENATE(B7," ",C7)</f>
        <v>NATALIA ORTIZ</v>
      </c>
      <c r="M7">
        <v>258147</v>
      </c>
      <c r="N7" t="s">
        <v>160</v>
      </c>
      <c r="O7">
        <v>38</v>
      </c>
      <c r="P7" t="s">
        <v>115</v>
      </c>
      <c r="Q7" s="13" t="s">
        <v>114</v>
      </c>
      <c r="R7" s="13" t="s">
        <v>155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190</v>
      </c>
    </row>
    <row r="12" spans="1:20" x14ac:dyDescent="0.25">
      <c r="N12" t="s">
        <v>355</v>
      </c>
    </row>
    <row r="13" spans="1:20" x14ac:dyDescent="0.25">
      <c r="O13" t="s">
        <v>356</v>
      </c>
    </row>
    <row r="14" spans="1:20" x14ac:dyDescent="0.25">
      <c r="O14" t="s">
        <v>357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</vt:lpstr>
      <vt:lpstr>BD</vt:lpstr>
      <vt:lpstr>Scaffold (Rails) (FK)</vt:lpstr>
      <vt:lpstr>Scaffold (Rails)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cp:lastPrinted>2017-03-19T21:16:20Z</cp:lastPrinted>
  <dcterms:created xsi:type="dcterms:W3CDTF">2017-03-19T21:12:03Z</dcterms:created>
  <dcterms:modified xsi:type="dcterms:W3CDTF">2018-10-16T00:46:16Z</dcterms:modified>
</cp:coreProperties>
</file>