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niuitmo-my.sharepoint.com/personal/307482_niuitmo_ru/Documents/"/>
    </mc:Choice>
  </mc:AlternateContent>
  <xr:revisionPtr revIDLastSave="0" documentId="8_{F5BA0548-1C7A-42C7-A79A-9299CCBD2C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O55" i="1"/>
  <c r="H78" i="1" l="1"/>
  <c r="B78" i="1"/>
  <c r="H79" i="1" s="1"/>
  <c r="X36" i="1"/>
  <c r="X35" i="1"/>
  <c r="W36" i="1"/>
  <c r="W35" i="1"/>
  <c r="J4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F38" i="1" l="1"/>
  <c r="F37" i="1"/>
  <c r="E49" i="1" s="1"/>
  <c r="N49" i="1" s="1"/>
  <c r="E79" i="1"/>
  <c r="O37" i="1"/>
  <c r="O38" i="1"/>
  <c r="N38" i="1"/>
  <c r="N37" i="1"/>
  <c r="L51" i="1" s="1"/>
  <c r="O51" i="1" s="1"/>
  <c r="E37" i="1"/>
  <c r="E38" i="1"/>
  <c r="H42" i="1" s="1"/>
  <c r="L42" i="1" l="1"/>
  <c r="O42" i="1" s="1"/>
  <c r="L60" i="1"/>
  <c r="O60" i="1" s="1"/>
  <c r="E67" i="1"/>
  <c r="N67" i="1" s="1"/>
  <c r="E53" i="1"/>
  <c r="N53" i="1" s="1"/>
  <c r="E65" i="1"/>
  <c r="N65" i="1" s="1"/>
  <c r="E42" i="1"/>
  <c r="N42" i="1" s="1"/>
  <c r="E54" i="1"/>
  <c r="N54" i="1" s="1"/>
  <c r="E44" i="1"/>
  <c r="N44" i="1" s="1"/>
  <c r="E66" i="1"/>
  <c r="N66" i="1" s="1"/>
  <c r="E52" i="1"/>
  <c r="N52" i="1" s="1"/>
  <c r="E71" i="1"/>
  <c r="N71" i="1" s="1"/>
  <c r="E43" i="1"/>
  <c r="N43" i="1" s="1"/>
  <c r="E60" i="1"/>
  <c r="N60" i="1" s="1"/>
  <c r="E56" i="1"/>
  <c r="N56" i="1" s="1"/>
  <c r="E48" i="1"/>
  <c r="N48" i="1" s="1"/>
  <c r="E50" i="1"/>
  <c r="N50" i="1" s="1"/>
  <c r="E55" i="1"/>
  <c r="N55" i="1" s="1"/>
  <c r="E51" i="1"/>
  <c r="N51" i="1" s="1"/>
  <c r="E68" i="1"/>
  <c r="N68" i="1" s="1"/>
  <c r="E72" i="1"/>
  <c r="N72" i="1" s="1"/>
  <c r="E70" i="1"/>
  <c r="N70" i="1" s="1"/>
  <c r="E47" i="1"/>
  <c r="N47" i="1" s="1"/>
  <c r="E61" i="1"/>
  <c r="N61" i="1" s="1"/>
  <c r="E64" i="1"/>
  <c r="N64" i="1" s="1"/>
  <c r="E58" i="1"/>
  <c r="N58" i="1" s="1"/>
  <c r="E63" i="1"/>
  <c r="N63" i="1" s="1"/>
  <c r="E57" i="1"/>
  <c r="N57" i="1" s="1"/>
  <c r="E59" i="1"/>
  <c r="N59" i="1" s="1"/>
  <c r="E46" i="1"/>
  <c r="N46" i="1" s="1"/>
  <c r="E45" i="1"/>
  <c r="N45" i="1" s="1"/>
  <c r="AD41" i="1"/>
  <c r="L50" i="1"/>
  <c r="O50" i="1" s="1"/>
  <c r="L58" i="1"/>
  <c r="O58" i="1" s="1"/>
  <c r="L66" i="1"/>
  <c r="O66" i="1" s="1"/>
  <c r="L46" i="1"/>
  <c r="O46" i="1" s="1"/>
  <c r="L45" i="1"/>
  <c r="O45" i="1" s="1"/>
  <c r="L53" i="1"/>
  <c r="O53" i="1" s="1"/>
  <c r="L61" i="1"/>
  <c r="O61" i="1" s="1"/>
  <c r="L69" i="1"/>
  <c r="O69" i="1" s="1"/>
  <c r="L54" i="1"/>
  <c r="O54" i="1" s="1"/>
  <c r="L62" i="1"/>
  <c r="O62" i="1" s="1"/>
  <c r="L70" i="1"/>
  <c r="O70" i="1" s="1"/>
  <c r="L48" i="1"/>
  <c r="O48" i="1" s="1"/>
  <c r="L56" i="1"/>
  <c r="O56" i="1" s="1"/>
  <c r="L64" i="1"/>
  <c r="O64" i="1" s="1"/>
  <c r="L72" i="1"/>
  <c r="O72" i="1" s="1"/>
  <c r="L68" i="1"/>
  <c r="O68" i="1" s="1"/>
  <c r="L65" i="1"/>
  <c r="O65" i="1" s="1"/>
  <c r="L43" i="1"/>
  <c r="O43" i="1" s="1"/>
  <c r="L47" i="1"/>
  <c r="O47" i="1" s="1"/>
  <c r="L55" i="1"/>
  <c r="L59" i="1"/>
  <c r="O59" i="1" s="1"/>
  <c r="L63" i="1"/>
  <c r="O63" i="1" s="1"/>
  <c r="L67" i="1"/>
  <c r="O67" i="1" s="1"/>
  <c r="L71" i="1"/>
  <c r="O71" i="1" s="1"/>
  <c r="L44" i="1"/>
  <c r="O44" i="1" s="1"/>
  <c r="L49" i="1"/>
  <c r="O49" i="1" s="1"/>
  <c r="L52" i="1"/>
  <c r="O52" i="1" s="1"/>
  <c r="L57" i="1"/>
  <c r="O57" i="1" s="1"/>
  <c r="E69" i="1"/>
  <c r="N69" i="1" s="1"/>
  <c r="E62" i="1"/>
  <c r="N62" i="1" s="1"/>
  <c r="D50" i="1"/>
  <c r="M50" i="1" s="1"/>
  <c r="H41" i="1"/>
  <c r="D70" i="1"/>
  <c r="M70" i="1" s="1"/>
  <c r="D47" i="1"/>
  <c r="M47" i="1" s="1"/>
  <c r="D61" i="1"/>
  <c r="M61" i="1" s="1"/>
  <c r="D57" i="1"/>
  <c r="M57" i="1" s="1"/>
  <c r="B41" i="1"/>
  <c r="D67" i="1"/>
  <c r="M67" i="1" s="1"/>
  <c r="D65" i="1"/>
  <c r="M65" i="1" s="1"/>
  <c r="D44" i="1"/>
  <c r="M44" i="1" s="1"/>
  <c r="D63" i="1"/>
  <c r="M63" i="1" s="1"/>
  <c r="D55" i="1"/>
  <c r="M55" i="1" s="1"/>
  <c r="D69" i="1"/>
  <c r="M69" i="1" s="1"/>
  <c r="D58" i="1"/>
  <c r="M58" i="1" s="1"/>
  <c r="D52" i="1"/>
  <c r="M52" i="1" s="1"/>
  <c r="D56" i="1"/>
  <c r="M56" i="1" s="1"/>
  <c r="D71" i="1"/>
  <c r="M71" i="1" s="1"/>
  <c r="D66" i="1"/>
  <c r="M66" i="1" s="1"/>
  <c r="D60" i="1"/>
  <c r="M60" i="1" s="1"/>
  <c r="D72" i="1"/>
  <c r="M72" i="1" s="1"/>
  <c r="D48" i="1"/>
  <c r="M48" i="1" s="1"/>
  <c r="D43" i="1"/>
  <c r="M43" i="1" s="1"/>
  <c r="D68" i="1"/>
  <c r="M68" i="1" s="1"/>
  <c r="D46" i="1"/>
  <c r="M46" i="1" s="1"/>
  <c r="D64" i="1"/>
  <c r="M64" i="1" s="1"/>
  <c r="D51" i="1"/>
  <c r="M51" i="1" s="1"/>
  <c r="D45" i="1"/>
  <c r="M45" i="1" s="1"/>
  <c r="D54" i="1"/>
  <c r="M54" i="1" s="1"/>
  <c r="D42" i="1"/>
  <c r="D59" i="1"/>
  <c r="M59" i="1" s="1"/>
  <c r="D53" i="1"/>
  <c r="M53" i="1" s="1"/>
  <c r="D62" i="1"/>
  <c r="M62" i="1" s="1"/>
  <c r="D49" i="1"/>
  <c r="M49" i="1" s="1"/>
  <c r="M42" i="1" l="1"/>
  <c r="C74" i="1"/>
  <c r="C75" i="1"/>
  <c r="D75" i="1"/>
  <c r="D74" i="1"/>
</calcChain>
</file>

<file path=xl/sharedStrings.xml><?xml version="1.0" encoding="utf-8"?>
<sst xmlns="http://schemas.openxmlformats.org/spreadsheetml/2006/main" count="82" uniqueCount="58">
  <si>
    <t>I1</t>
  </si>
  <si>
    <t>I2</t>
  </si>
  <si>
    <t>градус</t>
  </si>
  <si>
    <t>значение</t>
  </si>
  <si>
    <t>max</t>
  </si>
  <si>
    <t>min</t>
  </si>
  <si>
    <t>Лазер</t>
  </si>
  <si>
    <t>Свет</t>
  </si>
  <si>
    <t>Угол Брюстера</t>
  </si>
  <si>
    <t>знач</t>
  </si>
  <si>
    <t>грудус</t>
  </si>
  <si>
    <t>Градус</t>
  </si>
  <si>
    <t>Знач I</t>
  </si>
  <si>
    <t>знач I</t>
  </si>
  <si>
    <t xml:space="preserve"> </t>
  </si>
  <si>
    <t>ср. знач</t>
  </si>
  <si>
    <t>упр. 1, пункт 7</t>
  </si>
  <si>
    <t>упр 1, пункт 2</t>
  </si>
  <si>
    <t>упр 1, пункт 3</t>
  </si>
  <si>
    <t>упр 1, пункт 5</t>
  </si>
  <si>
    <t>I0 (без п.)</t>
  </si>
  <si>
    <t>I0 (с п.)</t>
  </si>
  <si>
    <t>упр. 1, пункт 8</t>
  </si>
  <si>
    <t>зад. 1, пункт 1</t>
  </si>
  <si>
    <t>упр. 2, пункт 3</t>
  </si>
  <si>
    <t>Значение</t>
  </si>
  <si>
    <t>упр. 2, пункт 4</t>
  </si>
  <si>
    <t>упр. 2, пункт 5</t>
  </si>
  <si>
    <t>упр. 2, пункт 6</t>
  </si>
  <si>
    <r>
      <t>I</t>
    </r>
    <r>
      <rPr>
        <sz val="8"/>
        <color theme="1"/>
        <rFont val="Calibri"/>
        <family val="2"/>
        <scheme val="minor"/>
      </rPr>
      <t>отн</t>
    </r>
  </si>
  <si>
    <t>зад. 1, пункт 2</t>
  </si>
  <si>
    <t>угол</t>
  </si>
  <si>
    <t>зад. 1, пункт 4</t>
  </si>
  <si>
    <r>
      <t>I</t>
    </r>
    <r>
      <rPr>
        <sz val="8"/>
        <color theme="1"/>
        <rFont val="Calibri"/>
        <family val="2"/>
        <scheme val="minor"/>
      </rPr>
      <t>0 (</t>
    </r>
    <r>
      <rPr>
        <sz val="14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п</t>
    </r>
    <r>
      <rPr>
        <sz val="14"/>
        <color theme="1"/>
        <rFont val="Calibri"/>
        <family val="2"/>
        <scheme val="minor"/>
      </rPr>
      <t>)</t>
    </r>
  </si>
  <si>
    <t>зад. 1, пункт 5</t>
  </si>
  <si>
    <r>
      <t>K</t>
    </r>
    <r>
      <rPr>
        <sz val="8"/>
        <color theme="1"/>
        <rFont val="Calibri"/>
        <family val="2"/>
        <scheme val="minor"/>
      </rPr>
      <t>парал.</t>
    </r>
  </si>
  <si>
    <r>
      <t>K</t>
    </r>
    <r>
      <rPr>
        <sz val="8"/>
        <color theme="1"/>
        <rFont val="Calibri"/>
        <family val="2"/>
        <scheme val="minor"/>
      </rPr>
      <t>перпед</t>
    </r>
    <r>
      <rPr>
        <sz val="11"/>
        <color theme="1"/>
        <rFont val="Calibri"/>
        <family val="2"/>
        <scheme val="minor"/>
      </rPr>
      <t>.</t>
    </r>
  </si>
  <si>
    <t>зад. 1, пункт 6</t>
  </si>
  <si>
    <r>
      <t>P</t>
    </r>
    <r>
      <rPr>
        <sz val="8"/>
        <color theme="1"/>
        <rFont val="Calibri"/>
        <family val="2"/>
        <scheme val="minor"/>
      </rPr>
      <t>лазера</t>
    </r>
  </si>
  <si>
    <r>
      <t>cos(φ-φ</t>
    </r>
    <r>
      <rPr>
        <sz val="8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)^2</t>
    </r>
  </si>
  <si>
    <t>зад. 1, пункт 7</t>
  </si>
  <si>
    <t>Графики (по пунктам 3, 4, 7)</t>
  </si>
  <si>
    <t>пункт 3</t>
  </si>
  <si>
    <t>пункт 4</t>
  </si>
  <si>
    <t>пункт 7</t>
  </si>
  <si>
    <r>
      <t>P</t>
    </r>
    <r>
      <rPr>
        <sz val="8"/>
        <color theme="1"/>
        <rFont val="Calibri"/>
        <family val="2"/>
        <scheme val="minor"/>
      </rPr>
      <t>света</t>
    </r>
    <r>
      <rPr>
        <sz val="11"/>
        <color theme="1"/>
        <rFont val="Calibri"/>
        <family val="2"/>
        <scheme val="minor"/>
      </rPr>
      <t xml:space="preserve"> (лп)</t>
    </r>
  </si>
  <si>
    <t>зад.2 пункт 1</t>
  </si>
  <si>
    <r>
      <t>n</t>
    </r>
    <r>
      <rPr>
        <sz val="8"/>
        <color theme="1"/>
        <rFont val="Calibri"/>
        <family val="2"/>
        <scheme val="minor"/>
      </rPr>
      <t>2</t>
    </r>
  </si>
  <si>
    <t>зад. 2, пункт 2</t>
  </si>
  <si>
    <r>
      <t xml:space="preserve">P </t>
    </r>
    <r>
      <rPr>
        <sz val="8"/>
        <color theme="1"/>
        <rFont val="Calibri"/>
        <family val="2"/>
        <scheme val="minor"/>
      </rPr>
      <t>(по формуле)</t>
    </r>
  </si>
  <si>
    <t>P</t>
  </si>
  <si>
    <t>зад. 2, пункт 3</t>
  </si>
  <si>
    <r>
      <t>P</t>
    </r>
    <r>
      <rPr>
        <sz val="8"/>
        <color theme="1"/>
        <rFont val="Calibri"/>
        <family val="2"/>
        <scheme val="minor"/>
      </rPr>
      <t xml:space="preserve"> (по формуле)</t>
    </r>
  </si>
  <si>
    <r>
      <t xml:space="preserve">P </t>
    </r>
    <r>
      <rPr>
        <sz val="8"/>
        <color theme="1"/>
        <rFont val="Calibri"/>
        <family val="2"/>
        <scheme val="minor"/>
      </rPr>
      <t>(по зад. 1, пункт 2)</t>
    </r>
  </si>
  <si>
    <r>
      <t xml:space="preserve">P </t>
    </r>
    <r>
      <rPr>
        <sz val="8"/>
        <color theme="1"/>
        <rFont val="Calibri"/>
        <family val="2"/>
        <scheme val="minor"/>
      </rPr>
      <t>(по зад. 1, пункт 5)</t>
    </r>
  </si>
  <si>
    <t>?</t>
  </si>
  <si>
    <r>
      <t>P</t>
    </r>
    <r>
      <rPr>
        <sz val="8"/>
        <color theme="1"/>
        <rFont val="Calibri"/>
        <family val="2"/>
        <scheme val="minor"/>
      </rPr>
      <t>света</t>
    </r>
  </si>
  <si>
    <t>зад. 1, пункт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</si>
</sst>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2" xfId="0" applyBorder="1" applyAlignment="1"/>
    <xf numFmtId="0" fontId="0" fillId="0" borderId="1" xfId="0" applyBorder="1" applyAlignment="1">
      <alignment horizontal="center"/>
    </xf>
    <xf numFmtId="0" fontId="0" fillId="0" borderId="14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значений от градуса в полярных координатах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4747906166392695"/>
          <c:y val="0.15702796102184405"/>
          <c:w val="0.36352924095532235"/>
          <c:h val="0.77840444494845396"/>
        </c:manualLayout>
      </c:layout>
      <c:radarChart>
        <c:radarStyle val="marker"/>
        <c:varyColors val="0"/>
        <c:ser>
          <c:idx val="0"/>
          <c:order val="0"/>
          <c:tx>
            <c:v>I(относ) лазера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Sheet1!$K$42:$K$72</c:f>
              <c:numCache>
                <c:formatCode>General</c:formatCode>
                <c:ptCount val="31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</c:numCache>
            </c:numRef>
          </c:cat>
          <c:val>
            <c:numRef>
              <c:f>Sheet1!$M$42:$M$72</c:f>
              <c:numCache>
                <c:formatCode>General</c:formatCode>
                <c:ptCount val="31"/>
                <c:pt idx="0">
                  <c:v>0.71599999999999997</c:v>
                </c:pt>
                <c:pt idx="1">
                  <c:v>0.55300000000000005</c:v>
                </c:pt>
                <c:pt idx="2">
                  <c:v>0.36</c:v>
                </c:pt>
                <c:pt idx="3">
                  <c:v>0.17899999999999999</c:v>
                </c:pt>
                <c:pt idx="4">
                  <c:v>0.10100000000000001</c:v>
                </c:pt>
                <c:pt idx="5">
                  <c:v>0.03</c:v>
                </c:pt>
                <c:pt idx="6">
                  <c:v>6.0000000000000001E-3</c:v>
                </c:pt>
                <c:pt idx="7">
                  <c:v>3.2000000000000001E-2</c:v>
                </c:pt>
                <c:pt idx="8">
                  <c:v>0.13300000000000001</c:v>
                </c:pt>
                <c:pt idx="9">
                  <c:v>0.23699999999999999</c:v>
                </c:pt>
                <c:pt idx="10">
                  <c:v>0.42699999999999999</c:v>
                </c:pt>
                <c:pt idx="11">
                  <c:v>0.65200000000000002</c:v>
                </c:pt>
                <c:pt idx="12">
                  <c:v>0.78200000000000003</c:v>
                </c:pt>
                <c:pt idx="13">
                  <c:v>0.95799999999999996</c:v>
                </c:pt>
                <c:pt idx="14">
                  <c:v>1</c:v>
                </c:pt>
                <c:pt idx="15">
                  <c:v>0.98099999999999998</c:v>
                </c:pt>
                <c:pt idx="16">
                  <c:v>0.88300000000000001</c:v>
                </c:pt>
                <c:pt idx="17">
                  <c:v>0.79300000000000004</c:v>
                </c:pt>
                <c:pt idx="18">
                  <c:v>0.67</c:v>
                </c:pt>
                <c:pt idx="19">
                  <c:v>0.498</c:v>
                </c:pt>
                <c:pt idx="20">
                  <c:v>0.32100000000000001</c:v>
                </c:pt>
                <c:pt idx="21">
                  <c:v>0.158</c:v>
                </c:pt>
                <c:pt idx="22">
                  <c:v>6.8000000000000005E-2</c:v>
                </c:pt>
                <c:pt idx="23">
                  <c:v>1.2999999999999999E-2</c:v>
                </c:pt>
                <c:pt idx="24">
                  <c:v>7.0000000000000001E-3</c:v>
                </c:pt>
                <c:pt idx="25">
                  <c:v>3.5999999999999997E-2</c:v>
                </c:pt>
                <c:pt idx="26">
                  <c:v>0.14499999999999999</c:v>
                </c:pt>
                <c:pt idx="27">
                  <c:v>0.31</c:v>
                </c:pt>
                <c:pt idx="28">
                  <c:v>0.46500000000000002</c:v>
                </c:pt>
                <c:pt idx="29">
                  <c:v>0.627</c:v>
                </c:pt>
                <c:pt idx="30">
                  <c:v>0.80300000000000005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6C9-A42C-D93B5AB97128}"/>
            </c:ext>
          </c:extLst>
        </c:ser>
        <c:ser>
          <c:idx val="1"/>
          <c:order val="1"/>
          <c:tx>
            <c:v>cos(φ-φm)^2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Sheet1!$K$42:$K$72</c:f>
              <c:numCache>
                <c:formatCode>General</c:formatCode>
                <c:ptCount val="31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</c:numCache>
            </c:numRef>
          </c:cat>
          <c:val>
            <c:numRef>
              <c:f>Sheet1!$N$42:$N$72</c:f>
              <c:numCache>
                <c:formatCode>General</c:formatCode>
                <c:ptCount val="31"/>
                <c:pt idx="0">
                  <c:v>0.58699999999999997</c:v>
                </c:pt>
                <c:pt idx="1">
                  <c:v>0.41299999999999998</c:v>
                </c:pt>
                <c:pt idx="2">
                  <c:v>0.25</c:v>
                </c:pt>
                <c:pt idx="3">
                  <c:v>0.11700000000000001</c:v>
                </c:pt>
                <c:pt idx="4">
                  <c:v>0.03</c:v>
                </c:pt>
                <c:pt idx="5">
                  <c:v>0</c:v>
                </c:pt>
                <c:pt idx="6">
                  <c:v>0.03</c:v>
                </c:pt>
                <c:pt idx="7">
                  <c:v>0.11700000000000001</c:v>
                </c:pt>
                <c:pt idx="8">
                  <c:v>0.25</c:v>
                </c:pt>
                <c:pt idx="9">
                  <c:v>0.41299999999999998</c:v>
                </c:pt>
                <c:pt idx="10">
                  <c:v>0.58699999999999997</c:v>
                </c:pt>
                <c:pt idx="11">
                  <c:v>0.75</c:v>
                </c:pt>
                <c:pt idx="12">
                  <c:v>0.88300000000000001</c:v>
                </c:pt>
                <c:pt idx="13">
                  <c:v>0.97</c:v>
                </c:pt>
                <c:pt idx="14">
                  <c:v>1</c:v>
                </c:pt>
                <c:pt idx="15">
                  <c:v>0.97</c:v>
                </c:pt>
                <c:pt idx="16">
                  <c:v>1</c:v>
                </c:pt>
                <c:pt idx="17">
                  <c:v>0.97</c:v>
                </c:pt>
                <c:pt idx="18">
                  <c:v>0.88300000000000001</c:v>
                </c:pt>
                <c:pt idx="19">
                  <c:v>0.75</c:v>
                </c:pt>
                <c:pt idx="20">
                  <c:v>0.58699999999999997</c:v>
                </c:pt>
                <c:pt idx="21">
                  <c:v>0.41299999999999998</c:v>
                </c:pt>
                <c:pt idx="22">
                  <c:v>0.25</c:v>
                </c:pt>
                <c:pt idx="23">
                  <c:v>0.11700000000000001</c:v>
                </c:pt>
                <c:pt idx="24">
                  <c:v>0.03</c:v>
                </c:pt>
                <c:pt idx="25">
                  <c:v>0</c:v>
                </c:pt>
                <c:pt idx="26">
                  <c:v>0.03</c:v>
                </c:pt>
                <c:pt idx="27">
                  <c:v>0.11700000000000001</c:v>
                </c:pt>
                <c:pt idx="28">
                  <c:v>0.25</c:v>
                </c:pt>
                <c:pt idx="29">
                  <c:v>0.41299999999999998</c:v>
                </c:pt>
                <c:pt idx="30">
                  <c:v>0.58699999999999997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2-46C9-A42C-D93B5AB97128}"/>
            </c:ext>
          </c:extLst>
        </c:ser>
        <c:ser>
          <c:idx val="2"/>
          <c:order val="2"/>
          <c:tx>
            <c:v>I(относ) света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Sheet1!$K$42:$K$72</c:f>
              <c:numCache>
                <c:formatCode>General</c:formatCode>
                <c:ptCount val="31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</c:numCache>
            </c:numRef>
          </c:cat>
          <c:val>
            <c:numRef>
              <c:f>Sheet1!$O$42:$O$72</c:f>
              <c:numCache>
                <c:formatCode>General</c:formatCode>
                <c:ptCount val="31"/>
                <c:pt idx="0">
                  <c:v>0.84399999999999997</c:v>
                </c:pt>
                <c:pt idx="1">
                  <c:v>0.85099999999999998</c:v>
                </c:pt>
                <c:pt idx="2">
                  <c:v>0.86199999999999999</c:v>
                </c:pt>
                <c:pt idx="3">
                  <c:v>0.88500000000000001</c:v>
                </c:pt>
                <c:pt idx="4">
                  <c:v>0.90500000000000003</c:v>
                </c:pt>
                <c:pt idx="5">
                  <c:v>0.93500000000000005</c:v>
                </c:pt>
                <c:pt idx="6">
                  <c:v>0.94399999999999995</c:v>
                </c:pt>
                <c:pt idx="7">
                  <c:v>0.95499999999999996</c:v>
                </c:pt>
                <c:pt idx="8">
                  <c:v>0.95499999999999996</c:v>
                </c:pt>
                <c:pt idx="9">
                  <c:v>0.96399999999999997</c:v>
                </c:pt>
                <c:pt idx="10">
                  <c:v>0.97299999999999998</c:v>
                </c:pt>
                <c:pt idx="11">
                  <c:v>0.98</c:v>
                </c:pt>
                <c:pt idx="12">
                  <c:v>0.99299999999999999</c:v>
                </c:pt>
                <c:pt idx="13">
                  <c:v>1</c:v>
                </c:pt>
                <c:pt idx="14">
                  <c:v>0.98899999999999999</c:v>
                </c:pt>
                <c:pt idx="15">
                  <c:v>0.97099999999999997</c:v>
                </c:pt>
                <c:pt idx="16">
                  <c:v>0.95699999999999996</c:v>
                </c:pt>
                <c:pt idx="17">
                  <c:v>0.95099999999999996</c:v>
                </c:pt>
                <c:pt idx="18">
                  <c:v>0.94399999999999995</c:v>
                </c:pt>
                <c:pt idx="19">
                  <c:v>0.93</c:v>
                </c:pt>
                <c:pt idx="20">
                  <c:v>0.91400000000000003</c:v>
                </c:pt>
                <c:pt idx="21">
                  <c:v>0.89600000000000002</c:v>
                </c:pt>
                <c:pt idx="22">
                  <c:v>0.876</c:v>
                </c:pt>
                <c:pt idx="23">
                  <c:v>0.86299999999999999</c:v>
                </c:pt>
                <c:pt idx="24">
                  <c:v>0.85599999999999998</c:v>
                </c:pt>
                <c:pt idx="25">
                  <c:v>0.84899999999999998</c:v>
                </c:pt>
                <c:pt idx="26">
                  <c:v>0.85299999999999998</c:v>
                </c:pt>
                <c:pt idx="27">
                  <c:v>0.85299999999999998</c:v>
                </c:pt>
                <c:pt idx="28">
                  <c:v>0.86199999999999999</c:v>
                </c:pt>
                <c:pt idx="29">
                  <c:v>0.88500000000000001</c:v>
                </c:pt>
                <c:pt idx="30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2-46C9-A42C-D93B5AB9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51327"/>
        <c:axId val="1545054239"/>
      </c:radarChart>
      <c:catAx>
        <c:axId val="15450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054239"/>
        <c:crosses val="autoZero"/>
        <c:auto val="1"/>
        <c:lblAlgn val="ctr"/>
        <c:lblOffset val="100"/>
        <c:noMultiLvlLbl val="0"/>
      </c:catAx>
      <c:valAx>
        <c:axId val="15450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0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21772</xdr:colOff>
      <xdr:row>40</xdr:row>
      <xdr:rowOff>1</xdr:rowOff>
    </xdr:from>
    <xdr:to>
      <xdr:col>28</xdr:col>
      <xdr:colOff>0</xdr:colOff>
      <xdr:row>61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5208E-EA88-4ADA-820E-8ACAF772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1"/>
  <sheetViews>
    <sheetView tabSelected="1" zoomScale="75" zoomScaleNormal="130" workbookViewId="0">
      <selection activeCell="Q30" sqref="Q30"/>
    </sheetView>
  </sheetViews>
  <sheetFormatPr defaultRowHeight="14.4" x14ac:dyDescent="0.3"/>
  <cols>
    <col min="15" max="15" width="13.6640625" bestFit="1" customWidth="1"/>
  </cols>
  <sheetData>
    <row r="1" spans="1:30" ht="15" thickBot="1" x14ac:dyDescent="0.35">
      <c r="A1" s="23" t="s">
        <v>17</v>
      </c>
      <c r="B1" s="22"/>
      <c r="C1" s="23" t="s">
        <v>18</v>
      </c>
      <c r="D1" s="25"/>
      <c r="E1" s="25"/>
      <c r="F1" s="24"/>
      <c r="G1" s="21" t="s">
        <v>19</v>
      </c>
      <c r="H1" s="22"/>
      <c r="I1" s="23" t="s">
        <v>16</v>
      </c>
      <c r="J1" s="25"/>
      <c r="K1" s="25"/>
      <c r="L1" s="23" t="s">
        <v>22</v>
      </c>
      <c r="M1" s="25"/>
      <c r="N1" s="25"/>
      <c r="O1" s="24"/>
      <c r="P1" s="23" t="s">
        <v>24</v>
      </c>
      <c r="Q1" s="25"/>
      <c r="R1" s="24"/>
      <c r="S1" s="21" t="s">
        <v>26</v>
      </c>
      <c r="T1" s="22"/>
      <c r="U1" s="23" t="s">
        <v>27</v>
      </c>
      <c r="V1" s="24"/>
      <c r="W1" s="23" t="s">
        <v>28</v>
      </c>
      <c r="X1" s="25"/>
      <c r="Y1" s="24"/>
      <c r="AC1" s="1"/>
      <c r="AD1" s="1"/>
    </row>
    <row r="2" spans="1:30" ht="18.600000000000001" thickBot="1" x14ac:dyDescent="0.4">
      <c r="A2" s="13" t="s">
        <v>33</v>
      </c>
      <c r="B2" s="9">
        <v>1.55</v>
      </c>
      <c r="C2" s="24" t="s">
        <v>6</v>
      </c>
      <c r="D2" s="20"/>
      <c r="E2" s="20"/>
      <c r="F2" s="20"/>
      <c r="G2" s="9" t="s">
        <v>20</v>
      </c>
      <c r="H2" s="9" t="s">
        <v>21</v>
      </c>
      <c r="I2" s="2"/>
      <c r="J2" s="9" t="s">
        <v>2</v>
      </c>
      <c r="K2" s="12" t="s">
        <v>3</v>
      </c>
      <c r="L2" s="23" t="s">
        <v>7</v>
      </c>
      <c r="M2" s="25"/>
      <c r="N2" s="25"/>
      <c r="O2" s="24"/>
      <c r="P2" s="20" t="s">
        <v>8</v>
      </c>
      <c r="Q2" s="20"/>
      <c r="R2" s="18">
        <v>60</v>
      </c>
      <c r="S2" s="9" t="s">
        <v>10</v>
      </c>
      <c r="T2" s="9" t="s">
        <v>13</v>
      </c>
      <c r="U2" s="9" t="s">
        <v>11</v>
      </c>
      <c r="V2" s="9" t="s">
        <v>12</v>
      </c>
      <c r="W2" s="9"/>
      <c r="X2" s="9" t="s">
        <v>9</v>
      </c>
      <c r="Y2" s="9" t="s">
        <v>2</v>
      </c>
      <c r="Z2" s="1"/>
      <c r="AA2" s="1"/>
      <c r="AB2" s="1"/>
      <c r="AC2" s="1"/>
      <c r="AD2" s="1"/>
    </row>
    <row r="3" spans="1:30" ht="15" thickBot="1" x14ac:dyDescent="0.35">
      <c r="B3" s="1"/>
      <c r="C3" s="9" t="s">
        <v>2</v>
      </c>
      <c r="D3" s="9" t="s">
        <v>0</v>
      </c>
      <c r="E3" s="9" t="s">
        <v>1</v>
      </c>
      <c r="F3" s="11" t="s">
        <v>15</v>
      </c>
      <c r="G3" s="9">
        <v>1.5489999999999999</v>
      </c>
      <c r="H3" s="9">
        <v>0.46</v>
      </c>
      <c r="I3" s="9" t="s">
        <v>4</v>
      </c>
      <c r="J3" s="9">
        <v>15</v>
      </c>
      <c r="K3" s="9">
        <v>0.56399999999999995</v>
      </c>
      <c r="L3" s="9" t="s">
        <v>2</v>
      </c>
      <c r="M3" s="9" t="s">
        <v>0</v>
      </c>
      <c r="N3" s="9" t="s">
        <v>1</v>
      </c>
      <c r="O3" s="11" t="s">
        <v>15</v>
      </c>
      <c r="P3" s="20" t="s">
        <v>25</v>
      </c>
      <c r="Q3" s="20"/>
      <c r="R3" s="9">
        <v>0.104</v>
      </c>
      <c r="S3" s="9">
        <v>30</v>
      </c>
      <c r="T3" s="9">
        <v>0.26700000000000002</v>
      </c>
      <c r="U3" s="9">
        <v>90</v>
      </c>
      <c r="V3" s="9">
        <v>1.6E-2</v>
      </c>
      <c r="W3" s="9" t="s">
        <v>5</v>
      </c>
      <c r="X3" s="9">
        <v>0.26</v>
      </c>
      <c r="Y3" s="9">
        <v>90</v>
      </c>
      <c r="Z3" s="1"/>
      <c r="AA3" s="1"/>
      <c r="AB3" s="1"/>
      <c r="AC3" s="1"/>
      <c r="AD3" s="1"/>
    </row>
    <row r="4" spans="1:30" ht="15" thickBot="1" x14ac:dyDescent="0.35">
      <c r="A4" s="3"/>
      <c r="B4" s="1"/>
      <c r="C4" s="9">
        <v>150</v>
      </c>
      <c r="D4" s="9">
        <v>0.76700000000000002</v>
      </c>
      <c r="E4" s="9">
        <v>0.77800000000000002</v>
      </c>
      <c r="F4" s="9">
        <f>ROUND(AVERAGE(D4:E4), 3)</f>
        <v>0.77300000000000002</v>
      </c>
      <c r="G4" s="3"/>
      <c r="I4" s="14" t="s">
        <v>5</v>
      </c>
      <c r="J4" s="9">
        <v>120</v>
      </c>
      <c r="K4" s="9">
        <v>0.46</v>
      </c>
      <c r="L4" s="9">
        <v>150</v>
      </c>
      <c r="M4" s="9">
        <v>0.47</v>
      </c>
      <c r="N4" s="9">
        <v>0.46800000000000003</v>
      </c>
      <c r="O4" s="9">
        <f>ROUND(AVERAGE(M4:N4), 3)</f>
        <v>0.46899999999999997</v>
      </c>
      <c r="P4" s="1"/>
      <c r="Q4" s="1"/>
      <c r="R4" s="8"/>
      <c r="S4" s="9">
        <v>32</v>
      </c>
      <c r="T4" s="9">
        <v>0.251</v>
      </c>
      <c r="U4" s="9">
        <v>0</v>
      </c>
      <c r="V4" s="9">
        <v>1.0999999999999999E-2</v>
      </c>
      <c r="W4" s="9" t="s">
        <v>4</v>
      </c>
      <c r="X4" s="9">
        <v>0.45500000000000002</v>
      </c>
      <c r="Y4" s="9">
        <v>29</v>
      </c>
      <c r="Z4" s="1"/>
      <c r="AA4" s="1"/>
      <c r="AB4" s="1"/>
      <c r="AC4" s="1"/>
      <c r="AD4" s="1"/>
    </row>
    <row r="5" spans="1:30" ht="15" thickBot="1" x14ac:dyDescent="0.35">
      <c r="A5" s="3"/>
      <c r="B5" s="1"/>
      <c r="C5" s="9">
        <v>140</v>
      </c>
      <c r="D5" s="9">
        <v>0.59499999999999997</v>
      </c>
      <c r="E5" s="9">
        <v>0.59799999999999998</v>
      </c>
      <c r="F5" s="9">
        <f t="shared" ref="F5:F34" si="0">ROUND(AVERAGE(D5:E5), 3)</f>
        <v>0.59699999999999998</v>
      </c>
      <c r="G5" s="3"/>
      <c r="H5" s="1"/>
      <c r="I5" s="1"/>
      <c r="J5" s="1"/>
      <c r="L5" s="9">
        <v>140</v>
      </c>
      <c r="M5" s="9">
        <v>0.47299999999999998</v>
      </c>
      <c r="N5" s="9">
        <v>0.47199999999999998</v>
      </c>
      <c r="O5" s="9">
        <f t="shared" ref="O5:O34" si="1">ROUND(AVERAGE(M5:N5), 3)</f>
        <v>0.47299999999999998</v>
      </c>
      <c r="P5" s="1"/>
      <c r="Q5" s="1"/>
      <c r="S5" s="9">
        <v>34</v>
      </c>
      <c r="T5" s="9">
        <v>0.24299999999999999</v>
      </c>
      <c r="W5" s="10"/>
      <c r="X5" s="10"/>
      <c r="Y5" s="1"/>
      <c r="Z5" s="1"/>
      <c r="AA5" s="10"/>
      <c r="AB5" s="10"/>
      <c r="AC5" s="1"/>
      <c r="AD5" s="1"/>
    </row>
    <row r="6" spans="1:30" ht="15" thickBot="1" x14ac:dyDescent="0.35">
      <c r="A6" s="3"/>
      <c r="B6" s="1"/>
      <c r="C6" s="9">
        <v>130</v>
      </c>
      <c r="D6" s="9">
        <v>0.39</v>
      </c>
      <c r="E6" s="9">
        <v>0.38500000000000001</v>
      </c>
      <c r="F6" s="9">
        <f t="shared" si="0"/>
        <v>0.38800000000000001</v>
      </c>
      <c r="G6" s="3"/>
      <c r="H6" s="1"/>
      <c r="I6" s="1"/>
      <c r="J6" s="1"/>
      <c r="L6" s="9">
        <v>130</v>
      </c>
      <c r="M6" s="9">
        <v>0.47799999999999998</v>
      </c>
      <c r="N6" s="9">
        <v>0.48</v>
      </c>
      <c r="O6" s="9">
        <f t="shared" si="1"/>
        <v>0.47899999999999998</v>
      </c>
      <c r="P6" s="1"/>
      <c r="Q6" s="1"/>
      <c r="S6" s="9">
        <v>36</v>
      </c>
      <c r="T6" s="9">
        <v>0.22800000000000001</v>
      </c>
      <c r="U6" s="1"/>
      <c r="V6" s="1"/>
      <c r="W6" s="1"/>
      <c r="Y6" s="1" t="s">
        <v>14</v>
      </c>
      <c r="Z6" s="1"/>
      <c r="AA6" s="1"/>
      <c r="AB6" s="1"/>
      <c r="AC6" s="1"/>
      <c r="AD6" s="1"/>
    </row>
    <row r="7" spans="1:30" ht="15" thickBot="1" x14ac:dyDescent="0.35">
      <c r="A7" s="3"/>
      <c r="B7" s="1"/>
      <c r="C7" s="9">
        <v>120</v>
      </c>
      <c r="D7" s="9">
        <v>0.14399999999999999</v>
      </c>
      <c r="E7" s="9">
        <v>0.24099999999999999</v>
      </c>
      <c r="F7" s="9">
        <f t="shared" si="0"/>
        <v>0.193</v>
      </c>
      <c r="G7" s="3"/>
      <c r="H7" s="1"/>
      <c r="I7" s="1"/>
      <c r="J7" s="1"/>
      <c r="L7" s="9">
        <v>120</v>
      </c>
      <c r="M7" s="9">
        <v>0.49</v>
      </c>
      <c r="N7" s="9">
        <v>0.49299999999999999</v>
      </c>
      <c r="O7" s="9">
        <f t="shared" si="1"/>
        <v>0.49199999999999999</v>
      </c>
      <c r="P7" s="1"/>
      <c r="Q7" s="1"/>
      <c r="S7" s="9">
        <v>38</v>
      </c>
      <c r="T7" s="9">
        <v>0.218</v>
      </c>
      <c r="U7" s="1"/>
      <c r="V7" s="1"/>
      <c r="Y7" s="1"/>
      <c r="Z7" s="1"/>
      <c r="AA7" s="1"/>
      <c r="AB7" s="1"/>
      <c r="AC7" s="1"/>
      <c r="AD7" s="1"/>
    </row>
    <row r="8" spans="1:30" ht="15" thickBot="1" x14ac:dyDescent="0.35">
      <c r="A8" s="3"/>
      <c r="B8" s="1"/>
      <c r="C8" s="9">
        <v>110</v>
      </c>
      <c r="D8" s="9">
        <v>0.105</v>
      </c>
      <c r="E8" s="9">
        <v>0.112</v>
      </c>
      <c r="F8" s="9">
        <f t="shared" si="0"/>
        <v>0.109</v>
      </c>
      <c r="G8" s="3"/>
      <c r="H8" s="1"/>
      <c r="I8" s="1"/>
      <c r="J8" s="1"/>
      <c r="L8" s="9">
        <v>110</v>
      </c>
      <c r="M8" s="9">
        <v>0.504</v>
      </c>
      <c r="N8" s="9">
        <v>0.501</v>
      </c>
      <c r="O8" s="9">
        <f t="shared" si="1"/>
        <v>0.503</v>
      </c>
      <c r="P8" s="1"/>
      <c r="Q8" s="1"/>
      <c r="S8" s="9">
        <v>40</v>
      </c>
      <c r="T8" s="9">
        <v>0.20399999999999999</v>
      </c>
      <c r="U8" s="1"/>
      <c r="V8" s="1"/>
      <c r="Y8" s="1"/>
      <c r="Z8" s="1"/>
      <c r="AA8" s="1"/>
      <c r="AB8" s="1"/>
      <c r="AC8" s="1"/>
      <c r="AD8" s="1"/>
    </row>
    <row r="9" spans="1:30" ht="15" thickBot="1" x14ac:dyDescent="0.35">
      <c r="A9" s="3"/>
      <c r="B9" s="1"/>
      <c r="C9" s="9">
        <v>100</v>
      </c>
      <c r="D9" s="9">
        <v>3.2000000000000001E-2</v>
      </c>
      <c r="E9" s="9">
        <v>3.1E-2</v>
      </c>
      <c r="F9" s="9">
        <f t="shared" si="0"/>
        <v>3.2000000000000001E-2</v>
      </c>
      <c r="G9" s="3"/>
      <c r="H9" s="1"/>
      <c r="I9" s="1"/>
      <c r="L9" s="9">
        <v>100</v>
      </c>
      <c r="M9" s="9">
        <v>0.52</v>
      </c>
      <c r="N9" s="9">
        <v>0.51900000000000002</v>
      </c>
      <c r="O9" s="9">
        <f t="shared" si="1"/>
        <v>0.52</v>
      </c>
      <c r="P9" s="1"/>
      <c r="Q9" s="1"/>
      <c r="S9" s="9">
        <v>42</v>
      </c>
      <c r="T9" s="9">
        <v>0.187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thickBot="1" x14ac:dyDescent="0.35">
      <c r="A10" s="3"/>
      <c r="B10" s="1"/>
      <c r="C10" s="9">
        <v>90</v>
      </c>
      <c r="D10" s="9">
        <v>6.0000000000000001E-3</v>
      </c>
      <c r="E10" s="9">
        <v>6.0000000000000001E-3</v>
      </c>
      <c r="F10" s="9">
        <f t="shared" si="0"/>
        <v>6.0000000000000001E-3</v>
      </c>
      <c r="G10" s="3"/>
      <c r="H10" s="1"/>
      <c r="I10" s="1"/>
      <c r="J10" s="1"/>
      <c r="L10" s="9">
        <v>90</v>
      </c>
      <c r="M10" s="9">
        <v>0.52400000000000002</v>
      </c>
      <c r="N10" s="9">
        <v>0.52500000000000002</v>
      </c>
      <c r="O10" s="9">
        <f t="shared" si="1"/>
        <v>0.52500000000000002</v>
      </c>
      <c r="P10" s="1"/>
      <c r="Q10" s="1"/>
      <c r="S10" s="9">
        <v>44</v>
      </c>
      <c r="T10" s="9">
        <v>0.17</v>
      </c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thickBot="1" x14ac:dyDescent="0.35">
      <c r="A11" s="3"/>
      <c r="B11" s="1"/>
      <c r="C11" s="9">
        <v>80</v>
      </c>
      <c r="D11" s="9">
        <v>2.9000000000000001E-2</v>
      </c>
      <c r="E11" s="9">
        <v>0.04</v>
      </c>
      <c r="F11" s="9">
        <f t="shared" si="0"/>
        <v>3.5000000000000003E-2</v>
      </c>
      <c r="G11" s="3"/>
      <c r="H11" s="1"/>
      <c r="I11" s="1"/>
      <c r="J11" s="1"/>
      <c r="L11" s="9">
        <v>80</v>
      </c>
      <c r="M11" s="9">
        <v>0.53</v>
      </c>
      <c r="N11" s="9">
        <v>0.53100000000000003</v>
      </c>
      <c r="O11" s="9">
        <f t="shared" si="1"/>
        <v>0.53100000000000003</v>
      </c>
      <c r="P11" s="1"/>
      <c r="Q11" s="1"/>
      <c r="S11" s="9">
        <v>46</v>
      </c>
      <c r="T11" s="9">
        <v>0.158</v>
      </c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thickBot="1" x14ac:dyDescent="0.35">
      <c r="A12" s="3"/>
      <c r="B12" s="1"/>
      <c r="C12" s="9">
        <v>70</v>
      </c>
      <c r="D12" s="9">
        <v>0.14599999999999999</v>
      </c>
      <c r="E12" s="9">
        <v>0.14199999999999999</v>
      </c>
      <c r="F12" s="9">
        <f t="shared" si="0"/>
        <v>0.14399999999999999</v>
      </c>
      <c r="G12" s="3"/>
      <c r="H12" s="1"/>
      <c r="I12" s="1"/>
      <c r="J12" s="1"/>
      <c r="L12" s="9">
        <v>70</v>
      </c>
      <c r="M12" s="9">
        <v>0.53300000000000003</v>
      </c>
      <c r="N12" s="9">
        <v>0.52900000000000003</v>
      </c>
      <c r="O12" s="9">
        <f t="shared" si="1"/>
        <v>0.53100000000000003</v>
      </c>
      <c r="P12" s="1"/>
      <c r="Q12" s="1"/>
      <c r="S12" s="9">
        <v>48</v>
      </c>
      <c r="T12" s="9">
        <v>0.14899999999999999</v>
      </c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thickBot="1" x14ac:dyDescent="0.35">
      <c r="A13" s="3"/>
      <c r="B13" s="1"/>
      <c r="C13" s="9">
        <v>60</v>
      </c>
      <c r="D13" s="9">
        <v>0.25700000000000001</v>
      </c>
      <c r="E13" s="9">
        <v>0.254</v>
      </c>
      <c r="F13" s="9">
        <f t="shared" si="0"/>
        <v>0.25600000000000001</v>
      </c>
      <c r="G13" s="3"/>
      <c r="H13" s="1"/>
      <c r="I13" s="1"/>
      <c r="J13" s="1"/>
      <c r="L13" s="9">
        <v>60</v>
      </c>
      <c r="M13" s="9">
        <v>0.53600000000000003</v>
      </c>
      <c r="N13" s="9">
        <v>0.53500000000000003</v>
      </c>
      <c r="O13" s="9">
        <f t="shared" si="1"/>
        <v>0.53600000000000003</v>
      </c>
      <c r="P13" s="1"/>
      <c r="Q13" s="1"/>
      <c r="S13" s="9">
        <v>50</v>
      </c>
      <c r="T13" s="9">
        <v>0.14199999999999999</v>
      </c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thickBot="1" x14ac:dyDescent="0.35">
      <c r="A14" s="3"/>
      <c r="B14" s="1"/>
      <c r="C14" s="9">
        <v>50</v>
      </c>
      <c r="D14" s="9">
        <v>0.439</v>
      </c>
      <c r="E14" s="9">
        <v>0.48299999999999998</v>
      </c>
      <c r="F14" s="9">
        <f t="shared" si="0"/>
        <v>0.46100000000000002</v>
      </c>
      <c r="G14" s="3"/>
      <c r="H14" s="1"/>
      <c r="I14" s="1"/>
      <c r="J14" s="1"/>
      <c r="L14" s="9">
        <v>50</v>
      </c>
      <c r="M14" s="9">
        <v>0.54</v>
      </c>
      <c r="N14" s="9">
        <v>0.54100000000000004</v>
      </c>
      <c r="O14" s="9">
        <f t="shared" si="1"/>
        <v>0.54100000000000004</v>
      </c>
      <c r="P14" s="1"/>
      <c r="Q14" s="1"/>
      <c r="S14" s="9">
        <v>52</v>
      </c>
      <c r="T14" s="9">
        <v>0.13600000000000001</v>
      </c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thickBot="1" x14ac:dyDescent="0.35">
      <c r="A15" s="3"/>
      <c r="B15" s="1"/>
      <c r="C15" s="9">
        <v>40</v>
      </c>
      <c r="D15" s="9">
        <v>0.70699999999999996</v>
      </c>
      <c r="E15" s="9">
        <v>0.7</v>
      </c>
      <c r="F15" s="9">
        <f t="shared" si="0"/>
        <v>0.70399999999999996</v>
      </c>
      <c r="G15" s="3"/>
      <c r="H15" s="1"/>
      <c r="I15" s="1"/>
      <c r="J15" s="1"/>
      <c r="L15" s="9">
        <v>40</v>
      </c>
      <c r="M15" s="9">
        <v>0.54600000000000004</v>
      </c>
      <c r="N15" s="9">
        <v>0.54400000000000004</v>
      </c>
      <c r="O15" s="9">
        <f>ROUND(AVERAGE(M15:N15), 3)</f>
        <v>0.54500000000000004</v>
      </c>
      <c r="P15" s="1"/>
      <c r="Q15" s="1"/>
      <c r="S15" s="9">
        <v>54</v>
      </c>
      <c r="T15" s="9">
        <v>0.129</v>
      </c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thickBot="1" x14ac:dyDescent="0.35">
      <c r="A16" s="3"/>
      <c r="B16" s="1"/>
      <c r="C16" s="9">
        <v>30</v>
      </c>
      <c r="D16" s="9">
        <v>0.82299999999999995</v>
      </c>
      <c r="E16" s="9">
        <v>0.86499999999999999</v>
      </c>
      <c r="F16" s="9">
        <f t="shared" si="0"/>
        <v>0.84399999999999997</v>
      </c>
      <c r="G16" s="3"/>
      <c r="H16" s="1"/>
      <c r="I16" s="1"/>
      <c r="J16" s="1"/>
      <c r="L16" s="9">
        <v>30</v>
      </c>
      <c r="M16" s="9">
        <v>0.55400000000000005</v>
      </c>
      <c r="N16" s="9">
        <v>0.54900000000000004</v>
      </c>
      <c r="O16" s="9">
        <f t="shared" si="1"/>
        <v>0.55200000000000005</v>
      </c>
      <c r="P16" s="1"/>
      <c r="Q16" s="1"/>
      <c r="S16" s="9">
        <v>56</v>
      </c>
      <c r="T16" s="9">
        <v>0.11899999999999999</v>
      </c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thickBot="1" x14ac:dyDescent="0.35">
      <c r="A17" s="3"/>
      <c r="B17" s="1"/>
      <c r="C17" s="9">
        <v>20</v>
      </c>
      <c r="D17" s="9">
        <v>1.0269999999999999</v>
      </c>
      <c r="E17" s="9">
        <v>1.04</v>
      </c>
      <c r="F17" s="9">
        <f t="shared" si="0"/>
        <v>1.034</v>
      </c>
      <c r="G17" s="3"/>
      <c r="H17" s="1"/>
      <c r="I17" s="1"/>
      <c r="J17" s="1"/>
      <c r="L17" s="9">
        <v>20</v>
      </c>
      <c r="M17" s="9">
        <v>0.55800000000000005</v>
      </c>
      <c r="N17" s="9">
        <v>0.55400000000000005</v>
      </c>
      <c r="O17" s="9">
        <f t="shared" si="1"/>
        <v>0.55600000000000005</v>
      </c>
      <c r="P17" s="1"/>
      <c r="Q17" s="1"/>
      <c r="S17" s="9">
        <v>58</v>
      </c>
      <c r="T17" s="9">
        <v>0.114</v>
      </c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thickBot="1" x14ac:dyDescent="0.35">
      <c r="A18" s="3"/>
      <c r="B18" s="1"/>
      <c r="C18" s="9">
        <v>10</v>
      </c>
      <c r="D18" s="9">
        <v>1.0649999999999999</v>
      </c>
      <c r="E18" s="9">
        <v>1.0920000000000001</v>
      </c>
      <c r="F18" s="9">
        <f t="shared" si="0"/>
        <v>1.079</v>
      </c>
      <c r="G18" s="3"/>
      <c r="H18" s="1"/>
      <c r="I18" s="1"/>
      <c r="J18" s="1"/>
      <c r="L18" s="9">
        <v>10</v>
      </c>
      <c r="M18" s="9">
        <v>0.54900000000000004</v>
      </c>
      <c r="N18" s="9">
        <v>0.55000000000000004</v>
      </c>
      <c r="O18" s="9">
        <f t="shared" si="1"/>
        <v>0.55000000000000004</v>
      </c>
      <c r="P18" s="1"/>
      <c r="Q18" s="1"/>
      <c r="S18" s="9">
        <v>60</v>
      </c>
      <c r="T18" s="9">
        <v>0.112</v>
      </c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thickBot="1" x14ac:dyDescent="0.35">
      <c r="A19" s="3"/>
      <c r="B19" s="1"/>
      <c r="C19" s="9">
        <v>0</v>
      </c>
      <c r="D19" s="9">
        <v>1.1000000000000001</v>
      </c>
      <c r="E19" s="9">
        <v>1.016</v>
      </c>
      <c r="F19" s="9">
        <f t="shared" si="0"/>
        <v>1.0580000000000001</v>
      </c>
      <c r="G19" s="3"/>
      <c r="H19" s="1"/>
      <c r="I19" s="1"/>
      <c r="J19" s="1"/>
      <c r="L19" s="9">
        <v>0</v>
      </c>
      <c r="M19" s="9">
        <v>0.54</v>
      </c>
      <c r="N19" s="9">
        <v>0.53900000000000003</v>
      </c>
      <c r="O19" s="9">
        <f t="shared" si="1"/>
        <v>0.54</v>
      </c>
      <c r="P19" s="1"/>
      <c r="Q19" s="1"/>
      <c r="S19" s="9">
        <v>62</v>
      </c>
      <c r="T19" s="9">
        <v>0.109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thickBot="1" x14ac:dyDescent="0.35">
      <c r="A20" s="3"/>
      <c r="B20" s="1"/>
      <c r="C20" s="9">
        <v>10</v>
      </c>
      <c r="D20" s="9">
        <v>0.95</v>
      </c>
      <c r="E20" s="9">
        <v>0.95499999999999996</v>
      </c>
      <c r="F20" s="9">
        <f t="shared" si="0"/>
        <v>0.95299999999999996</v>
      </c>
      <c r="G20" s="3"/>
      <c r="H20" s="1"/>
      <c r="I20" s="1"/>
      <c r="J20" s="1"/>
      <c r="L20" s="9">
        <v>10</v>
      </c>
      <c r="M20" s="9">
        <v>0.53600000000000003</v>
      </c>
      <c r="N20" s="9">
        <v>0.52800000000000002</v>
      </c>
      <c r="O20" s="9">
        <f t="shared" si="1"/>
        <v>0.53200000000000003</v>
      </c>
      <c r="P20" s="1"/>
      <c r="Q20" s="1"/>
      <c r="S20" s="9">
        <v>64</v>
      </c>
      <c r="T20" s="9">
        <v>0.106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thickBot="1" x14ac:dyDescent="0.35">
      <c r="A21" s="3"/>
      <c r="B21" s="1"/>
      <c r="C21" s="9">
        <v>20</v>
      </c>
      <c r="D21" s="9">
        <v>0.84299999999999997</v>
      </c>
      <c r="E21" s="9">
        <v>0.86899999999999999</v>
      </c>
      <c r="F21" s="9">
        <f t="shared" si="0"/>
        <v>0.85599999999999998</v>
      </c>
      <c r="G21" s="3"/>
      <c r="H21" s="1"/>
      <c r="I21" s="1"/>
      <c r="J21" s="1"/>
      <c r="L21" s="9">
        <v>20</v>
      </c>
      <c r="M21" s="9">
        <v>0.53</v>
      </c>
      <c r="N21" s="9">
        <v>0.52800000000000002</v>
      </c>
      <c r="O21" s="9">
        <f t="shared" si="1"/>
        <v>0.52900000000000003</v>
      </c>
      <c r="P21" s="1"/>
      <c r="Q21" s="1"/>
      <c r="S21" s="9">
        <v>62</v>
      </c>
      <c r="T21" s="9">
        <v>0.108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thickBot="1" x14ac:dyDescent="0.35">
      <c r="A22" s="3"/>
      <c r="B22" s="1"/>
      <c r="C22" s="9">
        <v>30</v>
      </c>
      <c r="D22" s="9">
        <v>0.71899999999999997</v>
      </c>
      <c r="E22" s="9">
        <v>0.72699999999999998</v>
      </c>
      <c r="F22" s="9">
        <f t="shared" si="0"/>
        <v>0.72299999999999998</v>
      </c>
      <c r="G22" s="3"/>
      <c r="H22" s="1"/>
      <c r="I22" s="1"/>
      <c r="J22" s="1"/>
      <c r="L22" s="9">
        <v>30</v>
      </c>
      <c r="M22" s="19">
        <v>0.52300000000000002</v>
      </c>
      <c r="N22" s="9">
        <v>0.52600000000000002</v>
      </c>
      <c r="O22" s="9">
        <f t="shared" si="1"/>
        <v>0.52500000000000002</v>
      </c>
      <c r="P22" s="1"/>
      <c r="Q22" s="1"/>
      <c r="S22" s="9">
        <v>60</v>
      </c>
      <c r="T22" s="9">
        <v>0.112</v>
      </c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thickBot="1" x14ac:dyDescent="0.35">
      <c r="A23" s="3"/>
      <c r="B23" s="1"/>
      <c r="C23" s="9">
        <v>40</v>
      </c>
      <c r="D23" s="9">
        <v>0.52900000000000003</v>
      </c>
      <c r="E23" s="9">
        <v>0.54400000000000004</v>
      </c>
      <c r="F23" s="9">
        <f t="shared" si="0"/>
        <v>0.53700000000000003</v>
      </c>
      <c r="G23" s="3"/>
      <c r="H23" s="1"/>
      <c r="I23" s="1"/>
      <c r="J23" s="1"/>
      <c r="L23" s="9">
        <v>40</v>
      </c>
      <c r="M23" s="9">
        <v>0.51100000000000001</v>
      </c>
      <c r="N23" s="9">
        <v>0.52200000000000002</v>
      </c>
      <c r="O23" s="9">
        <f t="shared" si="1"/>
        <v>0.51700000000000002</v>
      </c>
      <c r="P23" s="1"/>
      <c r="Q23" s="1"/>
      <c r="S23" s="9">
        <v>58</v>
      </c>
      <c r="T23" s="9">
        <v>0.112</v>
      </c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thickBot="1" x14ac:dyDescent="0.35">
      <c r="A24" s="3"/>
      <c r="B24" s="1"/>
      <c r="C24" s="9">
        <v>50</v>
      </c>
      <c r="D24" s="9">
        <v>0.34399999999999997</v>
      </c>
      <c r="E24" s="9">
        <v>0.34699999999999998</v>
      </c>
      <c r="F24" s="9">
        <f t="shared" si="0"/>
        <v>0.34599999999999997</v>
      </c>
      <c r="G24" s="3"/>
      <c r="H24" s="1"/>
      <c r="I24" s="1"/>
      <c r="J24" s="1"/>
      <c r="L24" s="9">
        <v>50</v>
      </c>
      <c r="M24" s="9">
        <v>0.504</v>
      </c>
      <c r="N24" s="9">
        <v>0.51200000000000001</v>
      </c>
      <c r="O24" s="9">
        <f t="shared" si="1"/>
        <v>0.50800000000000001</v>
      </c>
      <c r="P24" s="1"/>
      <c r="Q24" s="1"/>
      <c r="S24" s="9">
        <v>56</v>
      </c>
      <c r="T24" s="9">
        <v>0.11799999999999999</v>
      </c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thickBot="1" x14ac:dyDescent="0.35">
      <c r="A25" s="3"/>
      <c r="B25" s="1"/>
      <c r="C25" s="9">
        <v>60</v>
      </c>
      <c r="D25" s="9">
        <v>0.17299999999999999</v>
      </c>
      <c r="E25" s="9">
        <v>0.16800000000000001</v>
      </c>
      <c r="F25" s="9">
        <f t="shared" si="0"/>
        <v>0.17100000000000001</v>
      </c>
      <c r="G25" s="3"/>
      <c r="H25" s="1"/>
      <c r="I25" s="1"/>
      <c r="J25" s="1"/>
      <c r="L25" s="9">
        <v>60</v>
      </c>
      <c r="M25" s="9">
        <v>0.49199999999999999</v>
      </c>
      <c r="N25" s="9">
        <v>0.503</v>
      </c>
      <c r="O25" s="9">
        <f t="shared" si="1"/>
        <v>0.498</v>
      </c>
      <c r="P25" s="1"/>
      <c r="Q25" s="1"/>
      <c r="S25" s="9">
        <v>54</v>
      </c>
      <c r="T25" s="9">
        <v>0.126</v>
      </c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thickBot="1" x14ac:dyDescent="0.35">
      <c r="A26" s="3"/>
      <c r="B26" s="1"/>
      <c r="C26" s="9">
        <v>70</v>
      </c>
      <c r="D26" s="9">
        <v>7.5999999999999998E-2</v>
      </c>
      <c r="E26" s="9">
        <v>7.0000000000000007E-2</v>
      </c>
      <c r="F26" s="9">
        <f t="shared" si="0"/>
        <v>7.2999999999999995E-2</v>
      </c>
      <c r="G26" s="3"/>
      <c r="H26" s="1"/>
      <c r="I26" s="1"/>
      <c r="J26" s="1"/>
      <c r="L26" s="9">
        <v>70</v>
      </c>
      <c r="M26" s="9">
        <v>0.48299999999999998</v>
      </c>
      <c r="N26" s="9">
        <v>0.49099999999999999</v>
      </c>
      <c r="O26" s="9">
        <f t="shared" si="1"/>
        <v>0.48699999999999999</v>
      </c>
      <c r="P26" s="1"/>
      <c r="Q26" s="1"/>
      <c r="S26" s="9">
        <v>52</v>
      </c>
      <c r="T26" s="9">
        <v>0.13600000000000001</v>
      </c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thickBot="1" x14ac:dyDescent="0.35">
      <c r="A27" s="3"/>
      <c r="B27" s="1"/>
      <c r="C27" s="9">
        <v>80</v>
      </c>
      <c r="D27" s="9">
        <v>1.2999999999999999E-2</v>
      </c>
      <c r="E27" s="9">
        <v>1.4E-2</v>
      </c>
      <c r="F27" s="9">
        <f t="shared" si="0"/>
        <v>1.4E-2</v>
      </c>
      <c r="G27" s="3"/>
      <c r="H27" s="1"/>
      <c r="I27" s="1"/>
      <c r="J27" s="1"/>
      <c r="L27" s="9">
        <v>80</v>
      </c>
      <c r="M27" s="9">
        <v>0.47499999999999998</v>
      </c>
      <c r="N27" s="9">
        <v>0.48399999999999999</v>
      </c>
      <c r="O27" s="9">
        <f t="shared" si="1"/>
        <v>0.48</v>
      </c>
      <c r="P27" s="1"/>
      <c r="Q27" s="1"/>
      <c r="S27" s="9">
        <v>50</v>
      </c>
      <c r="T27" s="9">
        <v>0.14199999999999999</v>
      </c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thickBot="1" x14ac:dyDescent="0.35">
      <c r="A28" s="3"/>
      <c r="B28" s="1"/>
      <c r="C28" s="9">
        <v>90</v>
      </c>
      <c r="D28" s="9">
        <v>8.9999999999999993E-3</v>
      </c>
      <c r="E28" s="9">
        <v>7.0000000000000001E-3</v>
      </c>
      <c r="F28" s="9">
        <f t="shared" si="0"/>
        <v>8.0000000000000002E-3</v>
      </c>
      <c r="G28" s="3"/>
      <c r="H28" s="1"/>
      <c r="I28" s="1"/>
      <c r="J28" s="1"/>
      <c r="L28" s="9">
        <v>90</v>
      </c>
      <c r="M28" s="9">
        <v>0.47399999999999998</v>
      </c>
      <c r="N28" s="9">
        <v>0.47799999999999998</v>
      </c>
      <c r="O28" s="9">
        <f t="shared" si="1"/>
        <v>0.47599999999999998</v>
      </c>
      <c r="P28" s="1"/>
      <c r="Q28" s="1"/>
      <c r="S28" s="9">
        <v>48</v>
      </c>
      <c r="T28" s="9">
        <v>0.14699999999999999</v>
      </c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thickBot="1" x14ac:dyDescent="0.35">
      <c r="A29" s="3"/>
      <c r="B29" s="1"/>
      <c r="C29" s="9">
        <v>100</v>
      </c>
      <c r="D29" s="9">
        <v>4.1000000000000002E-2</v>
      </c>
      <c r="E29" s="9">
        <v>3.5999999999999997E-2</v>
      </c>
      <c r="F29" s="9">
        <f t="shared" si="0"/>
        <v>3.9E-2</v>
      </c>
      <c r="G29" s="3"/>
      <c r="H29" s="1"/>
      <c r="I29" s="1"/>
      <c r="J29" s="1"/>
      <c r="L29" s="9">
        <v>100</v>
      </c>
      <c r="M29" s="9">
        <v>0.46899999999999997</v>
      </c>
      <c r="N29" s="9">
        <v>0.47399999999999998</v>
      </c>
      <c r="O29" s="9">
        <f t="shared" si="1"/>
        <v>0.47199999999999998</v>
      </c>
      <c r="P29" s="1"/>
      <c r="Q29" s="1"/>
      <c r="S29" s="9">
        <v>46</v>
      </c>
      <c r="T29" s="9">
        <v>0.158</v>
      </c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thickBot="1" x14ac:dyDescent="0.35">
      <c r="A30" s="3"/>
      <c r="B30" s="1"/>
      <c r="C30" s="9">
        <v>110</v>
      </c>
      <c r="D30" s="9">
        <v>0.14799999999999999</v>
      </c>
      <c r="E30" s="9">
        <v>0.16400000000000001</v>
      </c>
      <c r="F30" s="9">
        <f t="shared" si="0"/>
        <v>0.156</v>
      </c>
      <c r="G30" s="3"/>
      <c r="H30" s="1"/>
      <c r="I30" s="1"/>
      <c r="J30" s="1"/>
      <c r="L30" s="9">
        <v>110</v>
      </c>
      <c r="M30" s="9">
        <v>0.47599999999999998</v>
      </c>
      <c r="N30" s="9">
        <v>0.47099999999999997</v>
      </c>
      <c r="O30" s="9">
        <f t="shared" si="1"/>
        <v>0.47399999999999998</v>
      </c>
      <c r="P30" s="1"/>
      <c r="Q30" s="1"/>
      <c r="S30" s="9">
        <v>44</v>
      </c>
      <c r="T30" s="9">
        <v>0.17100000000000001</v>
      </c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thickBot="1" x14ac:dyDescent="0.35">
      <c r="A31" s="3"/>
      <c r="B31" s="1"/>
      <c r="C31" s="9">
        <v>120</v>
      </c>
      <c r="D31" s="9">
        <v>0.33800000000000002</v>
      </c>
      <c r="E31" s="9">
        <v>0.32900000000000001</v>
      </c>
      <c r="F31" s="9">
        <f t="shared" si="0"/>
        <v>0.33400000000000002</v>
      </c>
      <c r="G31" s="3"/>
      <c r="H31" s="1"/>
      <c r="I31" s="1"/>
      <c r="J31" s="1"/>
      <c r="L31" s="9">
        <v>120</v>
      </c>
      <c r="M31" s="9">
        <v>0.47399999999999998</v>
      </c>
      <c r="N31" s="9">
        <v>0.47299999999999998</v>
      </c>
      <c r="O31" s="9">
        <f t="shared" si="1"/>
        <v>0.47399999999999998</v>
      </c>
      <c r="P31" s="1"/>
      <c r="Q31" s="1"/>
      <c r="S31" s="9">
        <v>42</v>
      </c>
      <c r="T31" s="9">
        <v>0.187</v>
      </c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thickBot="1" x14ac:dyDescent="0.35">
      <c r="A32" s="3"/>
      <c r="B32" s="1"/>
      <c r="C32" s="9">
        <v>130</v>
      </c>
      <c r="D32" s="9">
        <v>0.496</v>
      </c>
      <c r="E32" s="9">
        <v>0.50700000000000001</v>
      </c>
      <c r="F32" s="9">
        <f t="shared" si="0"/>
        <v>0.502</v>
      </c>
      <c r="G32" s="3"/>
      <c r="H32" s="1"/>
      <c r="I32" s="1"/>
      <c r="J32" s="1"/>
      <c r="L32" s="9">
        <v>130</v>
      </c>
      <c r="M32" s="9">
        <v>0.47799999999999998</v>
      </c>
      <c r="N32" s="9">
        <v>0.47899999999999998</v>
      </c>
      <c r="O32" s="9">
        <f t="shared" si="1"/>
        <v>0.47899999999999998</v>
      </c>
      <c r="P32" s="1"/>
      <c r="Q32" s="1"/>
      <c r="S32" s="9">
        <v>40</v>
      </c>
      <c r="T32" s="9">
        <v>0.20300000000000001</v>
      </c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thickBot="1" x14ac:dyDescent="0.35">
      <c r="A33" s="3"/>
      <c r="B33" s="1"/>
      <c r="C33" s="9">
        <v>140</v>
      </c>
      <c r="D33" s="9">
        <v>0.66500000000000004</v>
      </c>
      <c r="E33" s="9">
        <v>0.68799999999999994</v>
      </c>
      <c r="F33" s="9">
        <f t="shared" si="0"/>
        <v>0.67700000000000005</v>
      </c>
      <c r="G33" s="3"/>
      <c r="H33" s="1"/>
      <c r="I33" s="1"/>
      <c r="J33" s="1"/>
      <c r="L33" s="9">
        <v>140</v>
      </c>
      <c r="M33" s="9">
        <v>0.49299999999999999</v>
      </c>
      <c r="N33" s="9">
        <v>0.49</v>
      </c>
      <c r="O33" s="9">
        <f t="shared" si="1"/>
        <v>0.49199999999999999</v>
      </c>
      <c r="P33" s="1"/>
      <c r="Q33" s="1"/>
      <c r="S33" s="9">
        <v>38</v>
      </c>
      <c r="T33" s="9">
        <v>0.218</v>
      </c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thickBot="1" x14ac:dyDescent="0.35">
      <c r="A34" s="1"/>
      <c r="B34" s="1"/>
      <c r="C34" s="9">
        <v>150</v>
      </c>
      <c r="D34" s="9">
        <v>0.85499999999999998</v>
      </c>
      <c r="E34" s="9">
        <v>0.877</v>
      </c>
      <c r="F34" s="9">
        <f t="shared" si="0"/>
        <v>0.86599999999999999</v>
      </c>
      <c r="G34" s="1"/>
      <c r="H34" s="1"/>
      <c r="I34" s="1"/>
      <c r="J34" s="1"/>
      <c r="L34" s="9">
        <v>150</v>
      </c>
      <c r="M34" s="9">
        <v>0.48099999999999998</v>
      </c>
      <c r="N34" s="9">
        <v>0.48199999999999998</v>
      </c>
      <c r="O34" s="9">
        <f t="shared" si="1"/>
        <v>0.48199999999999998</v>
      </c>
      <c r="P34" s="1"/>
      <c r="Q34" s="1"/>
      <c r="S34" s="9">
        <v>36</v>
      </c>
      <c r="T34" s="9">
        <v>0.22800000000000001</v>
      </c>
      <c r="U34" s="1"/>
      <c r="X34" t="s">
        <v>31</v>
      </c>
      <c r="Y34" s="1"/>
      <c r="Z34" s="1"/>
      <c r="AA34" s="1"/>
      <c r="AB34" s="1"/>
      <c r="AC34" s="1"/>
      <c r="AD34" s="1"/>
    </row>
    <row r="35" spans="1:30" ht="15" thickBot="1" x14ac:dyDescent="0.35">
      <c r="S35" s="9">
        <v>34</v>
      </c>
      <c r="T35" s="9">
        <v>0.24399999999999999</v>
      </c>
      <c r="U35" s="1"/>
      <c r="V35" t="s">
        <v>4</v>
      </c>
      <c r="W35">
        <f>MAX(T3:T37)</f>
        <v>0.26700000000000002</v>
      </c>
      <c r="X35">
        <f>INDEX(S3:S37, MATCH(MAX(T3:T37), T3:T37, 0))</f>
        <v>30</v>
      </c>
      <c r="Y35" s="1"/>
      <c r="Z35" s="1"/>
      <c r="AA35" s="1"/>
      <c r="AB35" s="1"/>
      <c r="AC35" s="1"/>
      <c r="AD35" s="1"/>
    </row>
    <row r="36" spans="1:30" ht="15" thickBot="1" x14ac:dyDescent="0.35">
      <c r="F36" t="s">
        <v>31</v>
      </c>
      <c r="O36" t="s">
        <v>31</v>
      </c>
      <c r="S36" s="9">
        <v>32</v>
      </c>
      <c r="T36" s="9">
        <v>0.251</v>
      </c>
      <c r="U36" s="1"/>
      <c r="V36" t="s">
        <v>5</v>
      </c>
      <c r="W36">
        <f>MIN(T3:T37)</f>
        <v>0.106</v>
      </c>
      <c r="X36">
        <f>INDEX(S3:S37, MATCH(MIN(T3:T37), T3:T37, 0))</f>
        <v>64</v>
      </c>
      <c r="Y36" s="1"/>
      <c r="Z36" s="1"/>
      <c r="AA36" s="1"/>
      <c r="AB36" s="1"/>
      <c r="AC36" s="1"/>
      <c r="AD36" s="1"/>
    </row>
    <row r="37" spans="1:30" ht="15" thickBot="1" x14ac:dyDescent="0.35">
      <c r="D37" t="s">
        <v>4</v>
      </c>
      <c r="E37">
        <f>MAX(F4:F34)</f>
        <v>1.079</v>
      </c>
      <c r="F37">
        <f>INDEX(C4:C34, MATCH(MAX(F4:F34), F4:F34, 0))</f>
        <v>10</v>
      </c>
      <c r="M37" t="s">
        <v>4</v>
      </c>
      <c r="N37">
        <f>MAX(O4:O34)</f>
        <v>0.55600000000000005</v>
      </c>
      <c r="O37">
        <f>INDEX(L4:L34, MATCH(MAX(O4:O34), O4:O34, 0))</f>
        <v>20</v>
      </c>
      <c r="S37" s="9">
        <v>30</v>
      </c>
      <c r="T37" s="9">
        <v>0.26700000000000002</v>
      </c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3">
      <c r="D38" t="s">
        <v>5</v>
      </c>
      <c r="E38">
        <f>MIN(F4:F34)</f>
        <v>6.0000000000000001E-3</v>
      </c>
      <c r="F38">
        <f>INDEX(C4:C34, MATCH(MIN(F4:F34), F4:F34, 0))</f>
        <v>90</v>
      </c>
      <c r="M38" t="s">
        <v>5</v>
      </c>
      <c r="N38">
        <f>MIN(O4:O34)</f>
        <v>0.46899999999999997</v>
      </c>
      <c r="O38">
        <f>INDEX(L4:L34, MATCH(MIN(O4:O34), O4:O34, 0))</f>
        <v>150</v>
      </c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" thickBot="1" x14ac:dyDescent="0.35"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" thickBot="1" x14ac:dyDescent="0.35">
      <c r="A40" s="23" t="s">
        <v>23</v>
      </c>
      <c r="B40" s="24"/>
      <c r="C40" s="23" t="s">
        <v>30</v>
      </c>
      <c r="D40" s="24"/>
      <c r="E40" s="23" t="s">
        <v>32</v>
      </c>
      <c r="F40" s="24"/>
      <c r="G40" s="23" t="s">
        <v>34</v>
      </c>
      <c r="H40" s="24"/>
      <c r="I40" s="23" t="s">
        <v>37</v>
      </c>
      <c r="J40" s="24"/>
      <c r="K40" s="23" t="s">
        <v>40</v>
      </c>
      <c r="L40" s="24"/>
      <c r="M40" s="23" t="s">
        <v>41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4"/>
      <c r="AC40" s="23" t="s">
        <v>57</v>
      </c>
      <c r="AD40" s="24"/>
    </row>
    <row r="41" spans="1:30" ht="15" thickBot="1" x14ac:dyDescent="0.35">
      <c r="A41" s="5" t="s">
        <v>38</v>
      </c>
      <c r="B41" s="7">
        <f>(E37-E38)/(E37+E38)</f>
        <v>0.98894009216589862</v>
      </c>
      <c r="C41" s="9" t="s">
        <v>2</v>
      </c>
      <c r="D41" s="9" t="s">
        <v>29</v>
      </c>
      <c r="E41" s="23" t="s">
        <v>39</v>
      </c>
      <c r="F41" s="24"/>
      <c r="G41" s="9" t="s">
        <v>35</v>
      </c>
      <c r="H41" s="9">
        <f>E37/B2</f>
        <v>0.69612903225806444</v>
      </c>
      <c r="I41" s="9" t="s">
        <v>56</v>
      </c>
      <c r="J41" s="9">
        <f>(K3-K4)/(K3+K4)</f>
        <v>0.10156249999999993</v>
      </c>
      <c r="K41" s="9" t="s">
        <v>2</v>
      </c>
      <c r="L41" s="12" t="s">
        <v>29</v>
      </c>
      <c r="M41" s="17" t="s">
        <v>42</v>
      </c>
      <c r="N41" s="17" t="s">
        <v>43</v>
      </c>
      <c r="O41" s="14" t="s">
        <v>44</v>
      </c>
      <c r="U41" s="1"/>
      <c r="V41" s="1"/>
      <c r="W41" s="1"/>
      <c r="X41" s="1"/>
      <c r="Y41" s="1"/>
      <c r="Z41" s="1"/>
      <c r="AA41" s="1"/>
      <c r="AB41" s="1"/>
      <c r="AC41" s="13" t="s">
        <v>45</v>
      </c>
      <c r="AD41" s="12">
        <f>(N37-N38)/(N37+N38)</f>
        <v>8.4878048780487894E-2</v>
      </c>
    </row>
    <row r="42" spans="1:30" ht="15" thickBot="1" x14ac:dyDescent="0.35">
      <c r="C42" s="9">
        <v>150</v>
      </c>
      <c r="D42" s="9">
        <f t="shared" ref="D42:D72" si="2">ROUND(F4/$E$37, 3)</f>
        <v>0.71599999999999997</v>
      </c>
      <c r="E42" s="23">
        <f>ROUND(COS(C42/180*PI()-$F$37/180*PI())^2, 3)</f>
        <v>0.58699999999999997</v>
      </c>
      <c r="F42" s="24"/>
      <c r="G42" s="9" t="s">
        <v>36</v>
      </c>
      <c r="H42" s="9">
        <f>E38/B2</f>
        <v>3.8709677419354839E-3</v>
      </c>
      <c r="K42" s="9">
        <v>150</v>
      </c>
      <c r="L42" s="9">
        <f>ROUND(O4/$N$37, 3)</f>
        <v>0.84399999999999997</v>
      </c>
      <c r="M42" s="2">
        <f t="shared" ref="M42:M72" si="3">D42</f>
        <v>0.71599999999999997</v>
      </c>
      <c r="N42" s="16">
        <f t="shared" ref="N42:N72" si="4">E42</f>
        <v>0.58699999999999997</v>
      </c>
      <c r="O42" s="16">
        <f>L42</f>
        <v>0.84399999999999997</v>
      </c>
    </row>
    <row r="43" spans="1:30" ht="15" thickBot="1" x14ac:dyDescent="0.35">
      <c r="C43" s="9">
        <v>140</v>
      </c>
      <c r="D43" s="9">
        <f t="shared" si="2"/>
        <v>0.55300000000000005</v>
      </c>
      <c r="E43" s="23">
        <f t="shared" ref="E43:E72" si="5">ROUND(COS(C43/180*PI()-$F$37/180*PI())^2, 3)</f>
        <v>0.41299999999999998</v>
      </c>
      <c r="F43" s="24"/>
      <c r="K43" s="9">
        <v>140</v>
      </c>
      <c r="L43" s="9">
        <f t="shared" ref="L43:L72" si="6">ROUND(O5/$N$37, 3)</f>
        <v>0.85099999999999998</v>
      </c>
      <c r="M43" s="3">
        <f t="shared" si="3"/>
        <v>0.55300000000000005</v>
      </c>
      <c r="N43" s="15">
        <f t="shared" si="4"/>
        <v>0.41299999999999998</v>
      </c>
      <c r="O43" s="15">
        <f t="shared" ref="O43:O72" si="7">L43</f>
        <v>0.85099999999999998</v>
      </c>
    </row>
    <row r="44" spans="1:30" ht="15" thickBot="1" x14ac:dyDescent="0.35">
      <c r="C44" s="9">
        <v>130</v>
      </c>
      <c r="D44" s="9">
        <f t="shared" si="2"/>
        <v>0.36</v>
      </c>
      <c r="E44" s="23">
        <f t="shared" si="5"/>
        <v>0.25</v>
      </c>
      <c r="F44" s="24"/>
      <c r="K44" s="9">
        <v>130</v>
      </c>
      <c r="L44" s="9">
        <f t="shared" si="6"/>
        <v>0.86199999999999999</v>
      </c>
      <c r="M44" s="3">
        <f t="shared" si="3"/>
        <v>0.36</v>
      </c>
      <c r="N44" s="15">
        <f t="shared" si="4"/>
        <v>0.25</v>
      </c>
      <c r="O44" s="15">
        <f t="shared" si="7"/>
        <v>0.86199999999999999</v>
      </c>
    </row>
    <row r="45" spans="1:30" ht="15" thickBot="1" x14ac:dyDescent="0.35">
      <c r="C45" s="9">
        <v>120</v>
      </c>
      <c r="D45" s="9">
        <f t="shared" si="2"/>
        <v>0.17899999999999999</v>
      </c>
      <c r="E45" s="23">
        <f t="shared" si="5"/>
        <v>0.11700000000000001</v>
      </c>
      <c r="F45" s="24"/>
      <c r="K45" s="9">
        <v>120</v>
      </c>
      <c r="L45" s="9">
        <f t="shared" si="6"/>
        <v>0.88500000000000001</v>
      </c>
      <c r="M45" s="3">
        <f t="shared" si="3"/>
        <v>0.17899999999999999</v>
      </c>
      <c r="N45" s="15">
        <f t="shared" si="4"/>
        <v>0.11700000000000001</v>
      </c>
      <c r="O45" s="15">
        <f t="shared" si="7"/>
        <v>0.88500000000000001</v>
      </c>
    </row>
    <row r="46" spans="1:30" ht="15" thickBot="1" x14ac:dyDescent="0.35">
      <c r="C46" s="9">
        <v>110</v>
      </c>
      <c r="D46" s="9">
        <f t="shared" si="2"/>
        <v>0.10100000000000001</v>
      </c>
      <c r="E46" s="23">
        <f t="shared" si="5"/>
        <v>0.03</v>
      </c>
      <c r="F46" s="24"/>
      <c r="K46" s="9">
        <v>110</v>
      </c>
      <c r="L46" s="9">
        <f t="shared" si="6"/>
        <v>0.90500000000000003</v>
      </c>
      <c r="M46" s="3">
        <f t="shared" si="3"/>
        <v>0.10100000000000001</v>
      </c>
      <c r="N46" s="15">
        <f t="shared" si="4"/>
        <v>0.03</v>
      </c>
      <c r="O46" s="15">
        <f t="shared" si="7"/>
        <v>0.90500000000000003</v>
      </c>
    </row>
    <row r="47" spans="1:30" ht="15" thickBot="1" x14ac:dyDescent="0.35">
      <c r="C47" s="9">
        <v>100</v>
      </c>
      <c r="D47" s="9">
        <f t="shared" si="2"/>
        <v>0.03</v>
      </c>
      <c r="E47" s="23">
        <f t="shared" si="5"/>
        <v>0</v>
      </c>
      <c r="F47" s="24"/>
      <c r="K47" s="9">
        <v>100</v>
      </c>
      <c r="L47" s="9">
        <f t="shared" si="6"/>
        <v>0.93500000000000005</v>
      </c>
      <c r="M47" s="3">
        <f t="shared" si="3"/>
        <v>0.03</v>
      </c>
      <c r="N47" s="15">
        <f t="shared" si="4"/>
        <v>0</v>
      </c>
      <c r="O47" s="15">
        <f t="shared" si="7"/>
        <v>0.93500000000000005</v>
      </c>
    </row>
    <row r="48" spans="1:30" ht="15" thickBot="1" x14ac:dyDescent="0.35">
      <c r="C48" s="9">
        <v>90</v>
      </c>
      <c r="D48" s="9">
        <f t="shared" si="2"/>
        <v>6.0000000000000001E-3</v>
      </c>
      <c r="E48" s="23">
        <f t="shared" si="5"/>
        <v>0.03</v>
      </c>
      <c r="F48" s="24"/>
      <c r="K48" s="9">
        <v>90</v>
      </c>
      <c r="L48" s="9">
        <f t="shared" si="6"/>
        <v>0.94399999999999995</v>
      </c>
      <c r="M48" s="3">
        <f t="shared" si="3"/>
        <v>6.0000000000000001E-3</v>
      </c>
      <c r="N48" s="15">
        <f t="shared" si="4"/>
        <v>0.03</v>
      </c>
      <c r="O48" s="15">
        <f t="shared" si="7"/>
        <v>0.94399999999999995</v>
      </c>
    </row>
    <row r="49" spans="3:15" ht="15" thickBot="1" x14ac:dyDescent="0.35">
      <c r="C49" s="9">
        <v>80</v>
      </c>
      <c r="D49" s="9">
        <f t="shared" si="2"/>
        <v>3.2000000000000001E-2</v>
      </c>
      <c r="E49" s="23">
        <f t="shared" si="5"/>
        <v>0.11700000000000001</v>
      </c>
      <c r="F49" s="24"/>
      <c r="K49" s="9">
        <v>80</v>
      </c>
      <c r="L49" s="9">
        <f t="shared" si="6"/>
        <v>0.95499999999999996</v>
      </c>
      <c r="M49" s="3">
        <f t="shared" si="3"/>
        <v>3.2000000000000001E-2</v>
      </c>
      <c r="N49" s="15">
        <f t="shared" si="4"/>
        <v>0.11700000000000001</v>
      </c>
      <c r="O49" s="15">
        <f t="shared" si="7"/>
        <v>0.95499999999999996</v>
      </c>
    </row>
    <row r="50" spans="3:15" ht="15" thickBot="1" x14ac:dyDescent="0.35">
      <c r="C50" s="9">
        <v>70</v>
      </c>
      <c r="D50" s="9">
        <f t="shared" si="2"/>
        <v>0.13300000000000001</v>
      </c>
      <c r="E50" s="23">
        <f t="shared" si="5"/>
        <v>0.25</v>
      </c>
      <c r="F50" s="24"/>
      <c r="K50" s="9">
        <v>70</v>
      </c>
      <c r="L50" s="9">
        <f t="shared" si="6"/>
        <v>0.95499999999999996</v>
      </c>
      <c r="M50" s="3">
        <f t="shared" si="3"/>
        <v>0.13300000000000001</v>
      </c>
      <c r="N50" s="15">
        <f t="shared" si="4"/>
        <v>0.25</v>
      </c>
      <c r="O50" s="15">
        <f t="shared" si="7"/>
        <v>0.95499999999999996</v>
      </c>
    </row>
    <row r="51" spans="3:15" ht="15" thickBot="1" x14ac:dyDescent="0.35">
      <c r="C51" s="9">
        <v>60</v>
      </c>
      <c r="D51" s="9">
        <f t="shared" si="2"/>
        <v>0.23699999999999999</v>
      </c>
      <c r="E51" s="23">
        <f t="shared" si="5"/>
        <v>0.41299999999999998</v>
      </c>
      <c r="F51" s="24"/>
      <c r="K51" s="9">
        <v>60</v>
      </c>
      <c r="L51" s="9">
        <f t="shared" si="6"/>
        <v>0.96399999999999997</v>
      </c>
      <c r="M51" s="3">
        <f t="shared" si="3"/>
        <v>0.23699999999999999</v>
      </c>
      <c r="N51" s="15">
        <f t="shared" si="4"/>
        <v>0.41299999999999998</v>
      </c>
      <c r="O51" s="15">
        <f t="shared" si="7"/>
        <v>0.96399999999999997</v>
      </c>
    </row>
    <row r="52" spans="3:15" ht="15" thickBot="1" x14ac:dyDescent="0.35">
      <c r="C52" s="9">
        <v>50</v>
      </c>
      <c r="D52" s="9">
        <f t="shared" si="2"/>
        <v>0.42699999999999999</v>
      </c>
      <c r="E52" s="23">
        <f t="shared" si="5"/>
        <v>0.58699999999999997</v>
      </c>
      <c r="F52" s="24"/>
      <c r="K52" s="9">
        <v>50</v>
      </c>
      <c r="L52" s="9">
        <f t="shared" si="6"/>
        <v>0.97299999999999998</v>
      </c>
      <c r="M52" s="3">
        <f t="shared" si="3"/>
        <v>0.42699999999999999</v>
      </c>
      <c r="N52" s="15">
        <f t="shared" si="4"/>
        <v>0.58699999999999997</v>
      </c>
      <c r="O52" s="15">
        <f t="shared" si="7"/>
        <v>0.97299999999999998</v>
      </c>
    </row>
    <row r="53" spans="3:15" ht="15" thickBot="1" x14ac:dyDescent="0.35">
      <c r="C53" s="9">
        <v>40</v>
      </c>
      <c r="D53" s="9">
        <f t="shared" si="2"/>
        <v>0.65200000000000002</v>
      </c>
      <c r="E53" s="23">
        <f t="shared" si="5"/>
        <v>0.75</v>
      </c>
      <c r="F53" s="24"/>
      <c r="K53" s="9">
        <v>40</v>
      </c>
      <c r="L53" s="9">
        <f t="shared" si="6"/>
        <v>0.98</v>
      </c>
      <c r="M53" s="3">
        <f t="shared" si="3"/>
        <v>0.65200000000000002</v>
      </c>
      <c r="N53" s="15">
        <f t="shared" si="4"/>
        <v>0.75</v>
      </c>
      <c r="O53" s="15">
        <f t="shared" si="7"/>
        <v>0.98</v>
      </c>
    </row>
    <row r="54" spans="3:15" ht="15" thickBot="1" x14ac:dyDescent="0.35">
      <c r="C54" s="9">
        <v>30</v>
      </c>
      <c r="D54" s="9">
        <f t="shared" si="2"/>
        <v>0.78200000000000003</v>
      </c>
      <c r="E54" s="23">
        <f t="shared" si="5"/>
        <v>0.88300000000000001</v>
      </c>
      <c r="F54" s="24"/>
      <c r="K54" s="9">
        <v>30</v>
      </c>
      <c r="L54" s="9">
        <f t="shared" si="6"/>
        <v>0.99299999999999999</v>
      </c>
      <c r="M54" s="3">
        <f t="shared" si="3"/>
        <v>0.78200000000000003</v>
      </c>
      <c r="N54" s="15">
        <f t="shared" si="4"/>
        <v>0.88300000000000001</v>
      </c>
      <c r="O54" s="15">
        <f t="shared" si="7"/>
        <v>0.99299999999999999</v>
      </c>
    </row>
    <row r="55" spans="3:15" ht="15" thickBot="1" x14ac:dyDescent="0.35">
      <c r="C55" s="9">
        <v>20</v>
      </c>
      <c r="D55" s="9">
        <f t="shared" si="2"/>
        <v>0.95799999999999996</v>
      </c>
      <c r="E55" s="23">
        <f t="shared" si="5"/>
        <v>0.97</v>
      </c>
      <c r="F55" s="24"/>
      <c r="K55" s="9">
        <v>20</v>
      </c>
      <c r="L55" s="9">
        <f t="shared" si="6"/>
        <v>1</v>
      </c>
      <c r="M55" s="3">
        <f t="shared" si="3"/>
        <v>0.95799999999999996</v>
      </c>
      <c r="N55" s="15">
        <f t="shared" si="4"/>
        <v>0.97</v>
      </c>
      <c r="O55" s="15">
        <f>L55</f>
        <v>1</v>
      </c>
    </row>
    <row r="56" spans="3:15" ht="15" thickBot="1" x14ac:dyDescent="0.35">
      <c r="C56" s="9">
        <v>10</v>
      </c>
      <c r="D56" s="9">
        <f t="shared" si="2"/>
        <v>1</v>
      </c>
      <c r="E56" s="23">
        <f t="shared" si="5"/>
        <v>1</v>
      </c>
      <c r="F56" s="24"/>
      <c r="K56" s="9">
        <v>10</v>
      </c>
      <c r="L56" s="9">
        <f t="shared" si="6"/>
        <v>0.98899999999999999</v>
      </c>
      <c r="M56" s="3">
        <f t="shared" si="3"/>
        <v>1</v>
      </c>
      <c r="N56" s="15">
        <f t="shared" si="4"/>
        <v>1</v>
      </c>
      <c r="O56" s="15">
        <f t="shared" si="7"/>
        <v>0.98899999999999999</v>
      </c>
    </row>
    <row r="57" spans="3:15" ht="15" thickBot="1" x14ac:dyDescent="0.35">
      <c r="C57" s="9">
        <v>0</v>
      </c>
      <c r="D57" s="9">
        <f t="shared" si="2"/>
        <v>0.98099999999999998</v>
      </c>
      <c r="E57" s="23">
        <f t="shared" si="5"/>
        <v>0.97</v>
      </c>
      <c r="F57" s="24"/>
      <c r="K57" s="9">
        <v>0</v>
      </c>
      <c r="L57" s="9">
        <f t="shared" si="6"/>
        <v>0.97099999999999997</v>
      </c>
      <c r="M57" s="3">
        <f t="shared" si="3"/>
        <v>0.98099999999999998</v>
      </c>
      <c r="N57" s="15">
        <f t="shared" si="4"/>
        <v>0.97</v>
      </c>
      <c r="O57" s="15">
        <f t="shared" si="7"/>
        <v>0.97099999999999997</v>
      </c>
    </row>
    <row r="58" spans="3:15" ht="15" thickBot="1" x14ac:dyDescent="0.35">
      <c r="C58" s="9">
        <v>10</v>
      </c>
      <c r="D58" s="9">
        <f t="shared" si="2"/>
        <v>0.88300000000000001</v>
      </c>
      <c r="E58" s="23">
        <f t="shared" si="5"/>
        <v>1</v>
      </c>
      <c r="F58" s="24"/>
      <c r="K58" s="9">
        <v>10</v>
      </c>
      <c r="L58" s="9">
        <f t="shared" si="6"/>
        <v>0.95699999999999996</v>
      </c>
      <c r="M58" s="3">
        <f t="shared" si="3"/>
        <v>0.88300000000000001</v>
      </c>
      <c r="N58" s="15">
        <f t="shared" si="4"/>
        <v>1</v>
      </c>
      <c r="O58" s="15">
        <f t="shared" si="7"/>
        <v>0.95699999999999996</v>
      </c>
    </row>
    <row r="59" spans="3:15" ht="15" thickBot="1" x14ac:dyDescent="0.35">
      <c r="C59" s="9">
        <v>20</v>
      </c>
      <c r="D59" s="9">
        <f t="shared" si="2"/>
        <v>0.79300000000000004</v>
      </c>
      <c r="E59" s="23">
        <f t="shared" si="5"/>
        <v>0.97</v>
      </c>
      <c r="F59" s="24"/>
      <c r="K59" s="9">
        <v>20</v>
      </c>
      <c r="L59" s="9">
        <f t="shared" si="6"/>
        <v>0.95099999999999996</v>
      </c>
      <c r="M59" s="3">
        <f t="shared" si="3"/>
        <v>0.79300000000000004</v>
      </c>
      <c r="N59" s="15">
        <f t="shared" si="4"/>
        <v>0.97</v>
      </c>
      <c r="O59" s="15">
        <f t="shared" si="7"/>
        <v>0.95099999999999996</v>
      </c>
    </row>
    <row r="60" spans="3:15" ht="15" thickBot="1" x14ac:dyDescent="0.35">
      <c r="C60" s="9">
        <v>30</v>
      </c>
      <c r="D60" s="9">
        <f t="shared" si="2"/>
        <v>0.67</v>
      </c>
      <c r="E60" s="23">
        <f t="shared" si="5"/>
        <v>0.88300000000000001</v>
      </c>
      <c r="F60" s="24"/>
      <c r="K60" s="9">
        <v>30</v>
      </c>
      <c r="L60" s="9">
        <f t="shared" si="6"/>
        <v>0.94399999999999995</v>
      </c>
      <c r="M60" s="3">
        <f t="shared" si="3"/>
        <v>0.67</v>
      </c>
      <c r="N60" s="15">
        <f t="shared" si="4"/>
        <v>0.88300000000000001</v>
      </c>
      <c r="O60" s="15">
        <f t="shared" si="7"/>
        <v>0.94399999999999995</v>
      </c>
    </row>
    <row r="61" spans="3:15" ht="15" thickBot="1" x14ac:dyDescent="0.35">
      <c r="C61" s="9">
        <v>40</v>
      </c>
      <c r="D61" s="9">
        <f t="shared" si="2"/>
        <v>0.498</v>
      </c>
      <c r="E61" s="23">
        <f t="shared" si="5"/>
        <v>0.75</v>
      </c>
      <c r="F61" s="24"/>
      <c r="K61" s="9">
        <v>40</v>
      </c>
      <c r="L61" s="9">
        <f t="shared" si="6"/>
        <v>0.93</v>
      </c>
      <c r="M61" s="3">
        <f t="shared" si="3"/>
        <v>0.498</v>
      </c>
      <c r="N61" s="15">
        <f t="shared" si="4"/>
        <v>0.75</v>
      </c>
      <c r="O61" s="15">
        <f t="shared" si="7"/>
        <v>0.93</v>
      </c>
    </row>
    <row r="62" spans="3:15" ht="15" thickBot="1" x14ac:dyDescent="0.35">
      <c r="C62" s="9">
        <v>50</v>
      </c>
      <c r="D62" s="9">
        <f t="shared" si="2"/>
        <v>0.32100000000000001</v>
      </c>
      <c r="E62" s="23">
        <f t="shared" si="5"/>
        <v>0.58699999999999997</v>
      </c>
      <c r="F62" s="24"/>
      <c r="K62" s="9">
        <v>50</v>
      </c>
      <c r="L62" s="9">
        <f t="shared" si="6"/>
        <v>0.91400000000000003</v>
      </c>
      <c r="M62" s="3">
        <f t="shared" si="3"/>
        <v>0.32100000000000001</v>
      </c>
      <c r="N62" s="15">
        <f t="shared" si="4"/>
        <v>0.58699999999999997</v>
      </c>
      <c r="O62" s="15">
        <f t="shared" si="7"/>
        <v>0.91400000000000003</v>
      </c>
    </row>
    <row r="63" spans="3:15" ht="15" thickBot="1" x14ac:dyDescent="0.35">
      <c r="C63" s="9">
        <v>60</v>
      </c>
      <c r="D63" s="9">
        <f t="shared" si="2"/>
        <v>0.158</v>
      </c>
      <c r="E63" s="23">
        <f t="shared" si="5"/>
        <v>0.41299999999999998</v>
      </c>
      <c r="F63" s="24"/>
      <c r="K63" s="9">
        <v>60</v>
      </c>
      <c r="L63" s="9">
        <f t="shared" si="6"/>
        <v>0.89600000000000002</v>
      </c>
      <c r="M63" s="3">
        <f t="shared" si="3"/>
        <v>0.158</v>
      </c>
      <c r="N63" s="15">
        <f t="shared" si="4"/>
        <v>0.41299999999999998</v>
      </c>
      <c r="O63" s="15">
        <f t="shared" si="7"/>
        <v>0.89600000000000002</v>
      </c>
    </row>
    <row r="64" spans="3:15" ht="15" thickBot="1" x14ac:dyDescent="0.35">
      <c r="C64" s="9">
        <v>70</v>
      </c>
      <c r="D64" s="9">
        <f t="shared" si="2"/>
        <v>6.8000000000000005E-2</v>
      </c>
      <c r="E64" s="23">
        <f t="shared" si="5"/>
        <v>0.25</v>
      </c>
      <c r="F64" s="24"/>
      <c r="K64" s="9">
        <v>70</v>
      </c>
      <c r="L64" s="9">
        <f t="shared" si="6"/>
        <v>0.876</v>
      </c>
      <c r="M64" s="3">
        <f t="shared" si="3"/>
        <v>6.8000000000000005E-2</v>
      </c>
      <c r="N64" s="15">
        <f t="shared" si="4"/>
        <v>0.25</v>
      </c>
      <c r="O64" s="15">
        <f t="shared" si="7"/>
        <v>0.876</v>
      </c>
    </row>
    <row r="65" spans="1:15" ht="15" thickBot="1" x14ac:dyDescent="0.35">
      <c r="C65" s="9">
        <v>80</v>
      </c>
      <c r="D65" s="9">
        <f t="shared" si="2"/>
        <v>1.2999999999999999E-2</v>
      </c>
      <c r="E65" s="23">
        <f t="shared" si="5"/>
        <v>0.11700000000000001</v>
      </c>
      <c r="F65" s="24"/>
      <c r="K65" s="9">
        <v>80</v>
      </c>
      <c r="L65" s="9">
        <f t="shared" si="6"/>
        <v>0.86299999999999999</v>
      </c>
      <c r="M65" s="3">
        <f t="shared" si="3"/>
        <v>1.2999999999999999E-2</v>
      </c>
      <c r="N65" s="15">
        <f t="shared" si="4"/>
        <v>0.11700000000000001</v>
      </c>
      <c r="O65" s="15">
        <f t="shared" si="7"/>
        <v>0.86299999999999999</v>
      </c>
    </row>
    <row r="66" spans="1:15" ht="15" thickBot="1" x14ac:dyDescent="0.35">
      <c r="C66" s="9">
        <v>90</v>
      </c>
      <c r="D66" s="9">
        <f t="shared" si="2"/>
        <v>7.0000000000000001E-3</v>
      </c>
      <c r="E66" s="23">
        <f t="shared" si="5"/>
        <v>0.03</v>
      </c>
      <c r="F66" s="24"/>
      <c r="K66" s="9">
        <v>90</v>
      </c>
      <c r="L66" s="9">
        <f t="shared" si="6"/>
        <v>0.85599999999999998</v>
      </c>
      <c r="M66" s="3">
        <f t="shared" si="3"/>
        <v>7.0000000000000001E-3</v>
      </c>
      <c r="N66" s="15">
        <f t="shared" si="4"/>
        <v>0.03</v>
      </c>
      <c r="O66" s="15">
        <f t="shared" si="7"/>
        <v>0.85599999999999998</v>
      </c>
    </row>
    <row r="67" spans="1:15" ht="15" thickBot="1" x14ac:dyDescent="0.35">
      <c r="C67" s="9">
        <v>100</v>
      </c>
      <c r="D67" s="9">
        <f t="shared" si="2"/>
        <v>3.5999999999999997E-2</v>
      </c>
      <c r="E67" s="23">
        <f t="shared" si="5"/>
        <v>0</v>
      </c>
      <c r="F67" s="24"/>
      <c r="K67" s="9">
        <v>100</v>
      </c>
      <c r="L67" s="9">
        <f t="shared" si="6"/>
        <v>0.84899999999999998</v>
      </c>
      <c r="M67" s="3">
        <f t="shared" si="3"/>
        <v>3.5999999999999997E-2</v>
      </c>
      <c r="N67" s="15">
        <f>E67</f>
        <v>0</v>
      </c>
      <c r="O67" s="15">
        <f t="shared" si="7"/>
        <v>0.84899999999999998</v>
      </c>
    </row>
    <row r="68" spans="1:15" ht="15" thickBot="1" x14ac:dyDescent="0.35">
      <c r="C68" s="9">
        <v>110</v>
      </c>
      <c r="D68" s="9">
        <f t="shared" si="2"/>
        <v>0.14499999999999999</v>
      </c>
      <c r="E68" s="23">
        <f t="shared" si="5"/>
        <v>0.03</v>
      </c>
      <c r="F68" s="24"/>
      <c r="K68" s="9">
        <v>110</v>
      </c>
      <c r="L68" s="9">
        <f t="shared" si="6"/>
        <v>0.85299999999999998</v>
      </c>
      <c r="M68" s="3">
        <f t="shared" si="3"/>
        <v>0.14499999999999999</v>
      </c>
      <c r="N68" s="15">
        <f t="shared" si="4"/>
        <v>0.03</v>
      </c>
      <c r="O68" s="15">
        <f t="shared" si="7"/>
        <v>0.85299999999999998</v>
      </c>
    </row>
    <row r="69" spans="1:15" ht="15" thickBot="1" x14ac:dyDescent="0.35">
      <c r="C69" s="9">
        <v>120</v>
      </c>
      <c r="D69" s="9">
        <f t="shared" si="2"/>
        <v>0.31</v>
      </c>
      <c r="E69" s="23">
        <f t="shared" si="5"/>
        <v>0.11700000000000001</v>
      </c>
      <c r="F69" s="24"/>
      <c r="K69" s="9">
        <v>120</v>
      </c>
      <c r="L69" s="9">
        <f t="shared" si="6"/>
        <v>0.85299999999999998</v>
      </c>
      <c r="M69" s="3">
        <f t="shared" si="3"/>
        <v>0.31</v>
      </c>
      <c r="N69" s="15">
        <f t="shared" si="4"/>
        <v>0.11700000000000001</v>
      </c>
      <c r="O69" s="15">
        <f t="shared" si="7"/>
        <v>0.85299999999999998</v>
      </c>
    </row>
    <row r="70" spans="1:15" ht="15" thickBot="1" x14ac:dyDescent="0.35">
      <c r="C70" s="9">
        <v>130</v>
      </c>
      <c r="D70" s="9">
        <f t="shared" si="2"/>
        <v>0.46500000000000002</v>
      </c>
      <c r="E70" s="23">
        <f t="shared" si="5"/>
        <v>0.25</v>
      </c>
      <c r="F70" s="24"/>
      <c r="K70" s="9">
        <v>130</v>
      </c>
      <c r="L70" s="9">
        <f t="shared" si="6"/>
        <v>0.86199999999999999</v>
      </c>
      <c r="M70" s="3">
        <f>D70</f>
        <v>0.46500000000000002</v>
      </c>
      <c r="N70" s="15">
        <f t="shared" si="4"/>
        <v>0.25</v>
      </c>
      <c r="O70" s="15">
        <f t="shared" si="7"/>
        <v>0.86199999999999999</v>
      </c>
    </row>
    <row r="71" spans="1:15" ht="15" thickBot="1" x14ac:dyDescent="0.35">
      <c r="C71" s="9">
        <v>140</v>
      </c>
      <c r="D71" s="9">
        <f t="shared" si="2"/>
        <v>0.627</v>
      </c>
      <c r="E71" s="23">
        <f t="shared" si="5"/>
        <v>0.41299999999999998</v>
      </c>
      <c r="F71" s="24"/>
      <c r="K71" s="9">
        <v>140</v>
      </c>
      <c r="L71" s="9">
        <f t="shared" si="6"/>
        <v>0.88500000000000001</v>
      </c>
      <c r="M71" s="3">
        <f t="shared" si="3"/>
        <v>0.627</v>
      </c>
      <c r="N71" s="15">
        <f t="shared" si="4"/>
        <v>0.41299999999999998</v>
      </c>
      <c r="O71" s="15">
        <f t="shared" si="7"/>
        <v>0.88500000000000001</v>
      </c>
    </row>
    <row r="72" spans="1:15" ht="15" thickBot="1" x14ac:dyDescent="0.35">
      <c r="C72" s="9">
        <v>150</v>
      </c>
      <c r="D72" s="9">
        <f t="shared" si="2"/>
        <v>0.80300000000000005</v>
      </c>
      <c r="E72" s="23">
        <f t="shared" si="5"/>
        <v>0.58699999999999997</v>
      </c>
      <c r="F72" s="24"/>
      <c r="K72" s="9">
        <v>150</v>
      </c>
      <c r="L72" s="9">
        <f t="shared" si="6"/>
        <v>0.86699999999999999</v>
      </c>
      <c r="M72" s="5">
        <f t="shared" si="3"/>
        <v>0.80300000000000005</v>
      </c>
      <c r="N72" s="14">
        <f t="shared" si="4"/>
        <v>0.58699999999999997</v>
      </c>
      <c r="O72" s="14">
        <f t="shared" si="7"/>
        <v>0.86699999999999999</v>
      </c>
    </row>
    <row r="73" spans="1:15" x14ac:dyDescent="0.3">
      <c r="D73" t="s">
        <v>31</v>
      </c>
    </row>
    <row r="74" spans="1:15" x14ac:dyDescent="0.3">
      <c r="B74" t="s">
        <v>4</v>
      </c>
      <c r="C74">
        <f>MAX(D42:D72)</f>
        <v>1</v>
      </c>
      <c r="D74">
        <f>INDEX(C42:C72, MATCH(MAX(D42:D72), D42:D72, 0))</f>
        <v>10</v>
      </c>
    </row>
    <row r="75" spans="1:15" x14ac:dyDescent="0.3">
      <c r="B75" t="s">
        <v>5</v>
      </c>
      <c r="C75">
        <f>MIN(D42:D72)</f>
        <v>6.0000000000000001E-3</v>
      </c>
      <c r="D75">
        <f>INDEX(A42:A72, MATCH(MIN(D42:D72), D42:D72, 0))</f>
        <v>0</v>
      </c>
    </row>
    <row r="76" spans="1:15" ht="15" thickBot="1" x14ac:dyDescent="0.35"/>
    <row r="77" spans="1:15" ht="15" thickBot="1" x14ac:dyDescent="0.35">
      <c r="A77" s="23" t="s">
        <v>46</v>
      </c>
      <c r="B77" s="25"/>
      <c r="C77" s="30" t="s">
        <v>48</v>
      </c>
      <c r="D77" s="31"/>
      <c r="E77" s="32"/>
      <c r="F77" s="23" t="s">
        <v>51</v>
      </c>
      <c r="G77" s="25"/>
      <c r="H77" s="24"/>
    </row>
    <row r="78" spans="1:15" ht="15" thickBot="1" x14ac:dyDescent="0.35">
      <c r="A78" s="13" t="s">
        <v>47</v>
      </c>
      <c r="B78" s="13">
        <f>ROUND(TAN(R2/180*PI()), 3)</f>
        <v>1.732</v>
      </c>
      <c r="C78" s="33" t="s">
        <v>50</v>
      </c>
      <c r="D78" s="34"/>
      <c r="E78" s="1">
        <f>ROUND((W35-W36)/(W35+W36), 3)</f>
        <v>0.432</v>
      </c>
      <c r="F78" s="37" t="s">
        <v>50</v>
      </c>
      <c r="G78" s="38"/>
      <c r="H78" s="4">
        <f>(X4-X3)/(X4+X3)</f>
        <v>0.27272727272727271</v>
      </c>
    </row>
    <row r="79" spans="1:15" ht="15" thickBot="1" x14ac:dyDescent="0.35">
      <c r="C79" s="35" t="s">
        <v>49</v>
      </c>
      <c r="D79" s="36"/>
      <c r="E79" s="6">
        <f>(B78^2-1)^2/(2*(B78^2+1)^2-(B78^2-1)^2)</f>
        <v>0.14284277537474618</v>
      </c>
      <c r="F79" s="26" t="s">
        <v>52</v>
      </c>
      <c r="G79" s="27"/>
      <c r="H79" s="4">
        <f>(B78^2-1)^2/(2*(B78^2+1)^2-(B78^2-1)^2)</f>
        <v>0.14284277537474618</v>
      </c>
    </row>
    <row r="80" spans="1:15" x14ac:dyDescent="0.3">
      <c r="F80" s="26" t="s">
        <v>53</v>
      </c>
      <c r="G80" s="27"/>
      <c r="H80" s="4" t="s">
        <v>55</v>
      </c>
    </row>
    <row r="81" spans="6:8" ht="15" thickBot="1" x14ac:dyDescent="0.35">
      <c r="F81" s="28" t="s">
        <v>54</v>
      </c>
      <c r="G81" s="29"/>
      <c r="H81" s="7" t="s">
        <v>55</v>
      </c>
    </row>
  </sheetData>
  <mergeCells count="62">
    <mergeCell ref="F81:G81"/>
    <mergeCell ref="AC40:AD40"/>
    <mergeCell ref="A77:B77"/>
    <mergeCell ref="C77:E77"/>
    <mergeCell ref="C78:D78"/>
    <mergeCell ref="C79:D79"/>
    <mergeCell ref="F77:H77"/>
    <mergeCell ref="F78:G78"/>
    <mergeCell ref="E70:F70"/>
    <mergeCell ref="E71:F71"/>
    <mergeCell ref="E72:F72"/>
    <mergeCell ref="G40:H40"/>
    <mergeCell ref="E45:F45"/>
    <mergeCell ref="E46:F46"/>
    <mergeCell ref="E64:F64"/>
    <mergeCell ref="E65:F65"/>
    <mergeCell ref="E66:F66"/>
    <mergeCell ref="F80:G80"/>
    <mergeCell ref="F79:G79"/>
    <mergeCell ref="E50:F50"/>
    <mergeCell ref="E51:F51"/>
    <mergeCell ref="E52:F52"/>
    <mergeCell ref="E53:F53"/>
    <mergeCell ref="E60:F60"/>
    <mergeCell ref="E47:F47"/>
    <mergeCell ref="E48:F48"/>
    <mergeCell ref="E41:F41"/>
    <mergeCell ref="E42:F42"/>
    <mergeCell ref="E43:F43"/>
    <mergeCell ref="E44:F44"/>
    <mergeCell ref="E49:F49"/>
    <mergeCell ref="U1:V1"/>
    <mergeCell ref="W1:Y1"/>
    <mergeCell ref="P1:R1"/>
    <mergeCell ref="E69:F69"/>
    <mergeCell ref="E61:F61"/>
    <mergeCell ref="E62:F62"/>
    <mergeCell ref="E63:F63"/>
    <mergeCell ref="E54:F54"/>
    <mergeCell ref="E55:F55"/>
    <mergeCell ref="E56:F56"/>
    <mergeCell ref="E57:F57"/>
    <mergeCell ref="E58:F58"/>
    <mergeCell ref="E67:F67"/>
    <mergeCell ref="E68:F68"/>
    <mergeCell ref="E59:F59"/>
    <mergeCell ref="P2:Q2"/>
    <mergeCell ref="P3:Q3"/>
    <mergeCell ref="S1:T1"/>
    <mergeCell ref="A40:B40"/>
    <mergeCell ref="A1:B1"/>
    <mergeCell ref="G1:H1"/>
    <mergeCell ref="I1:K1"/>
    <mergeCell ref="L1:O1"/>
    <mergeCell ref="C2:F2"/>
    <mergeCell ref="C1:F1"/>
    <mergeCell ref="L2:O2"/>
    <mergeCell ref="C40:D40"/>
    <mergeCell ref="E40:F40"/>
    <mergeCell ref="K40:L40"/>
    <mergeCell ref="M40:AB40"/>
    <mergeCell ref="I40:J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Saratovcev</dc:creator>
  <cp:lastModifiedBy>Nikolai Kochubeev</cp:lastModifiedBy>
  <dcterms:created xsi:type="dcterms:W3CDTF">2015-06-05T18:17:20Z</dcterms:created>
  <dcterms:modified xsi:type="dcterms:W3CDTF">2021-12-28T16:42:57Z</dcterms:modified>
</cp:coreProperties>
</file>