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enovo\Documents\GitHub\IT\Year 1 - 2023-2024\Modul 1\Excel\12.10.2023\"/>
    </mc:Choice>
  </mc:AlternateContent>
  <xr:revisionPtr revIDLastSave="0" documentId="13_ncr:1_{33369792-25E1-4438-A181-10B5992A6AA0}" xr6:coauthVersionLast="47" xr6:coauthVersionMax="47" xr10:uidLastSave="{00000000-0000-0000-0000-000000000000}"/>
  <bookViews>
    <workbookView xWindow="-120" yWindow="-120" windowWidth="20730" windowHeight="11760" activeTab="3" xr2:uid="{4DF817B0-972D-4E0D-BBA8-EB51C88E1ED4}"/>
  </bookViews>
  <sheets>
    <sheet name="Поръчки" sheetId="1" r:id="rId1"/>
    <sheet name="Номенклатура" sheetId="3" r:id="rId2"/>
    <sheet name="Справка" sheetId="2" r:id="rId3"/>
    <sheet name="Поръчки статични" sheetId="4" r:id="rId4"/>
  </sheets>
  <definedNames>
    <definedName name="_xlnm._FilterDatabase" localSheetId="0" hidden="1">Поръчки!$A$3:$J$70</definedName>
    <definedName name="Modeli">Номенклатура!$A$4:$D$13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4" i="1"/>
  <c r="I5" i="1"/>
  <c r="B3"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4" i="1"/>
  <c r="J3" i="1"/>
  <c r="H4" i="1"/>
  <c r="F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4" i="1"/>
  <c r="B4" i="2" l="1"/>
  <c r="B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tc={5855485A-0C12-4F7D-8062-8834B2D2534C}</author>
    <author>tc={79188F54-ABCC-4050-B6DB-539D08443983}</author>
    <author>tc={2A947104-2407-48A1-B002-8602170B3073}</author>
    <author>tc={D736B225-7066-4A9F-B0A6-A11562F765F6}</author>
    <author>tc={5B1809B0-FB84-4301-9250-48C2942A5AE2}</author>
    <author>tc={3A3E32C6-0DE5-42BE-9173-D6E1629AE974}</author>
  </authors>
  <commentList>
    <comment ref="B3" authorId="0" shapeId="0" xr:uid="{5855485A-0C12-4F7D-8062-8834B2D2534C}">
      <text>
        <t>[Threaded comment]
Your version of Excel allows you to read this threaded comment; however, any edits to it will get removed if the file is opened in a newer version of Excel. Learn more: https://go.microsoft.com/fwlink/?linkid=870924
Comment:
    Номерът на поръчката се формира от текста "ORD" и номер по ред. Да се изведе номер на поръчка в следния вид "ORD001" за поръчка с номер по ред 1 и т.н.</t>
      </text>
    </comment>
    <comment ref="E3" authorId="1" shapeId="0" xr:uid="{79188F54-ABCC-4050-B6DB-539D08443983}">
      <text>
        <t>[Threaded comment]
Your version of Excel allows you to read this threaded comment; however, any edits to it will get removed if the file is opened in a newer version of Excel. Learn more: https://go.microsoft.com/fwlink/?linkid=870924
Comment:
    Цената се извлича с формула от таблица "Модели" в лист "Номенклатура" в зависимост от модела в колона D</t>
      </text>
    </comment>
    <comment ref="F3" authorId="2" shapeId="0" xr:uid="{2A947104-2407-48A1-B002-8602170B3073}">
      <text>
        <t>[Threaded comment]
Your version of Excel allows you to read this threaded comment; however, any edits to it will get removed if the file is opened in a newer version of Excel. Learn more: https://go.microsoft.com/fwlink/?linkid=870924
Comment:
    Дата на поръчка + Срок за изпълнение (работни дни) за дадения модел. Сроковете за изпълнение се извличат с функция от таблица "Модели" в лист "Номенклатура".
Имайте предвид, че сроковете за изпълнение са в работни дни. Ако не може да изчислите крайната дата за изпълнение като определен брой работни дни след дата на поръчка, може да въведете формула за изчисляване на крайна дата като брой календарни дни след дата на поръчка. Във втория случай получавате по-малък брой точки за условието.</t>
      </text>
    </comment>
    <comment ref="H3" authorId="3" shapeId="0" xr:uid="{D736B225-7066-4A9F-B0A6-A11562F765F6}">
      <text>
        <t>[Threaded comment]
Your version of Excel allows you to read this threaded comment; however, any edits to it will get removed if the file is opened in a newer version of Excel. Learn more: https://go.microsoft.com/fwlink/?linkid=870924
Comment:
    Ако поръчката е приключена, да се извежда "да", в противен случай - "не". Приключени са тези поръчки, за които има въведена дата в колона "Изпълнена на"</t>
      </text>
    </comment>
    <comment ref="I3" authorId="4" shapeId="0" xr:uid="{5B1809B0-FB84-4301-9250-48C2942A5AE2}">
      <text>
        <t>[Threaded comment]
Your version of Excel allows you to read this threaded comment; however, any edits to it will get removed if the file is opened in a newer version of Excel. Learn more: https://go.microsoft.com/fwlink/?linkid=870924
Comment:
    Изпълнена на - Крайна дата за изпълнение.
Изчислява се само за приключени поръчки, при които датата на изпълнение (колона "Изпълнена на") е по-голяма от крайна дата на изпълнение.
Ако поръчката е приключена без просрочие или е неприключена да се извежда празен низ - ""</t>
      </text>
    </comment>
    <comment ref="J3" authorId="5" shapeId="0" xr:uid="{3A3E32C6-0DE5-42BE-9173-D6E1629AE974}">
      <text>
        <t>[Threaded comment]
Your version of Excel allows you to read this threaded comment; however, any edits to it will get removed if the file is opened in a newer version of Excel. Learn more: https://go.microsoft.com/fwlink/?linkid=870924
Comment:
    Днешна дата - Крайна дата за изпълнение. 
Изчислява се само за неприключени поръчки, при които крайна дата на изпълнение е по-малка от текущата дата. Текущата дата се изчислява с формула. Ако поръчката е приключена или неприключена, но крайната дата е след текущата, да се извежда празен низ - ""
В заглавието на колоната (J3) да се допълни с формула текущата дата, т.е. в J3 трябва да се извежда текстът " Просрочие за неприключили поръчки към: 16-11-2019 г."</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tc={591AFC08-1711-4774-BE3C-A080078A3194}</author>
    <author>tc={C6FB8103-7A6A-421E-B734-8CF62C295CE1}</author>
    <author>tc={2F34BBBD-7FFB-4564-966B-D39A0285B11D}</author>
  </authors>
  <commentList>
    <comment ref="B3" authorId="0" shapeId="0" xr:uid="{591AFC08-1711-4774-BE3C-A080078A3194}">
      <text>
        <t>[Threaded comment]
Your version of Excel allows you to read this threaded comment; however, any edits to it will get removed if the file is opened in a newer version of Excel. Learn more: https://go.microsoft.com/fwlink/?linkid=870924
Comment:
    Брой приключени поръчки</t>
      </text>
    </comment>
    <comment ref="B4" authorId="1" shapeId="0" xr:uid="{C6FB8103-7A6A-421E-B734-8CF62C295CE1}">
      <text>
        <t>[Threaded comment]
Your version of Excel allows you to read this threaded comment; however, any edits to it will get removed if the file is opened in a newer version of Excel. Learn more: https://go.microsoft.com/fwlink/?linkid=870924
Comment:
    Брой приключени поръчки, за които има просрочие 1 или повече дни.</t>
      </text>
    </comment>
    <comment ref="B5" authorId="2" shapeId="0" xr:uid="{2F34BBBD-7FFB-4564-966B-D39A0285B11D}">
      <text>
        <t>[Threaded comment]
Your version of Excel allows you to read this threaded comment; however, any edits to it will get removed if the file is opened in a newer version of Excel. Learn more: https://go.microsoft.com/fwlink/?linkid=870924
Comment:
    Брой приключени поръчки с просрочие / Брой приключени поръчки. Резултатът форматирайте като процент с два знака след десетичната точка.</t>
      </text>
    </comment>
  </commentList>
</comments>
</file>

<file path=xl/sharedStrings.xml><?xml version="1.0" encoding="utf-8"?>
<sst xmlns="http://schemas.openxmlformats.org/spreadsheetml/2006/main" count="440" uniqueCount="103">
  <si>
    <t>Поръчки</t>
  </si>
  <si>
    <t>Брой приключени поръчки с просрочие</t>
  </si>
  <si>
    <t>№ по ред</t>
  </si>
  <si>
    <t>Поръчка №</t>
  </si>
  <si>
    <t>Дата на поръчка</t>
  </si>
  <si>
    <t>Цена</t>
  </si>
  <si>
    <t>Крайна дата за изпълнение</t>
  </si>
  <si>
    <t>Изпълнена на</t>
  </si>
  <si>
    <t>Приключена</t>
  </si>
  <si>
    <t>Просрочие за приключени поръчки</t>
  </si>
  <si>
    <t>Просрочие за неприключени поръчки към: 16-11-2019 г.</t>
  </si>
  <si>
    <t>Справка за приключени поръчки</t>
  </si>
  <si>
    <t>Брой приключени поръчки</t>
  </si>
  <si>
    <t>Дял на просрочените поръчки</t>
  </si>
  <si>
    <t>Име на модел</t>
  </si>
  <si>
    <t>Вид</t>
  </si>
  <si>
    <t>Базова цена</t>
  </si>
  <si>
    <t>Срок за изработка (работни дни)</t>
  </si>
  <si>
    <t>Венера</t>
  </si>
  <si>
    <t>Диван двоен</t>
  </si>
  <si>
    <t>Аделон</t>
  </si>
  <si>
    <t>Диван разтегателен ъглов</t>
  </si>
  <si>
    <t>Варио</t>
  </si>
  <si>
    <t>Диван разтегателен троен</t>
  </si>
  <si>
    <t>Елит</t>
  </si>
  <si>
    <t>Минерва</t>
  </si>
  <si>
    <t>Пролет</t>
  </si>
  <si>
    <t>Минесота</t>
  </si>
  <si>
    <t>Бони</t>
  </si>
  <si>
    <t>Вивиан</t>
  </si>
  <si>
    <t>Лондон</t>
  </si>
  <si>
    <t>Модел</t>
  </si>
  <si>
    <t>Модели</t>
  </si>
  <si>
    <t>ORD001</t>
  </si>
  <si>
    <t>да</t>
  </si>
  <si>
    <t/>
  </si>
  <si>
    <t>ORD002</t>
  </si>
  <si>
    <t>ORD003</t>
  </si>
  <si>
    <t>ORD004</t>
  </si>
  <si>
    <t>ORD005</t>
  </si>
  <si>
    <t>ORD006</t>
  </si>
  <si>
    <t>ORD007</t>
  </si>
  <si>
    <t>ORD008</t>
  </si>
  <si>
    <t>ORD009</t>
  </si>
  <si>
    <t>ORD010</t>
  </si>
  <si>
    <t>ORD011</t>
  </si>
  <si>
    <t>ORD012</t>
  </si>
  <si>
    <t>ORD013</t>
  </si>
  <si>
    <t>ORD014</t>
  </si>
  <si>
    <t>ORD015</t>
  </si>
  <si>
    <t>ORD016</t>
  </si>
  <si>
    <t>ORD017</t>
  </si>
  <si>
    <t>ORD018</t>
  </si>
  <si>
    <t>ORD019</t>
  </si>
  <si>
    <t>ORD020</t>
  </si>
  <si>
    <t>ORD021</t>
  </si>
  <si>
    <t>ORD022</t>
  </si>
  <si>
    <t>ORD023</t>
  </si>
  <si>
    <t>ORD024</t>
  </si>
  <si>
    <t>ORD025</t>
  </si>
  <si>
    <t>ORD026</t>
  </si>
  <si>
    <t>ORD027</t>
  </si>
  <si>
    <t>ORD028</t>
  </si>
  <si>
    <t>ORD029</t>
  </si>
  <si>
    <t>ORD030</t>
  </si>
  <si>
    <t>не</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</si>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</sst>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лв.&quot;_-;\-* #,##0.00\ &quot;лв.&quot;_-;_-* &quot;-&quot;??\ &quot;лв.&quot;_-;_-@_-"/>
  </numFmts>
  <fonts count="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0" fillId="0" borderId="0" xfId="0" applyAlignment="1">
      <alignment vertical="center" wrapText="1"/>
    </xf>
    <xf numFmtId="0" fontId="0" fillId="2" borderId="0" xfId="0" applyFill="1"/>
    <xf numFmtId="14" fontId="0" fillId="0" borderId="0" xfId="0" applyNumberFormat="1"/>
    <xf numFmtId="14" fontId="0" fillId="0" borderId="0" xfId="2" applyNumberFormat="1" applyFont="1"/>
    <xf numFmtId="0" fontId="0" fillId="0" borderId="0" xfId="0" applyAlignment="1">
      <alignment horizontal="center" vertical="center"/>
    </xf>
    <xf numFmtId="0" fontId="0" fillId="0" borderId="2" xfId="0" applyBorder="1"/>
    <xf numFmtId="0" fontId="0" fillId="2" borderId="2" xfId="0" applyFill="1" applyBorder="1"/>
    <xf numFmtId="0" fontId="0" fillId="0" borderId="0" xfId="0" applyAlignment="1">
      <alignment wrapText="1"/>
    </xf>
    <xf numFmtId="0" fontId="3" fillId="0" borderId="0" xfId="0" applyFont="1" applyAlignment="1">
      <alignment wrapText="1"/>
    </xf>
    <xf numFmtId="0" fontId="3" fillId="0" borderId="2" xfId="0" applyFont="1" applyBorder="1" applyAlignment="1">
      <alignment wrapText="1"/>
    </xf>
    <xf numFmtId="164" fontId="0" fillId="0" borderId="2" xfId="1" applyFont="1" applyBorder="1"/>
    <xf numFmtId="0" fontId="0" fillId="0" borderId="0" xfId="0" applyAlignment="1">
      <alignment horizontal="center"/>
    </xf>
    <xf numFmtId="14" fontId="0" fillId="0" borderId="2" xfId="0" applyNumberFormat="1" applyBorder="1"/>
    <xf numFmtId="0" fontId="3" fillId="0" borderId="2" xfId="0" applyFont="1" applyBorder="1" applyAlignment="1">
      <alignment horizontal="center" wrapText="1"/>
    </xf>
    <xf numFmtId="0" fontId="0" fillId="0" borderId="2" xfId="0" applyBorder="1" applyAlignment="1">
      <alignment horizontal="center"/>
    </xf>
    <xf numFmtId="14" fontId="0" fillId="2" borderId="0" xfId="0" applyNumberFormat="1" applyFill="1"/>
    <xf numFmtId="14" fontId="0" fillId="2" borderId="0" xfId="1" applyNumberFormat="1" applyFont="1" applyFill="1"/>
    <xf numFmtId="0" fontId="0" fillId="2" borderId="0" xfId="0" applyFill="1" applyAlignment="1">
      <alignment horizontal="center" vertical="center"/>
    </xf>
    <xf numFmtId="14" fontId="3" fillId="2" borderId="0" xfId="0" applyNumberFormat="1" applyFont="1" applyFill="1" applyAlignment="1">
      <alignment vertical="center" wrapText="1"/>
    </xf>
    <xf numFmtId="0" fontId="0" fillId="0" borderId="0" xfId="1" applyNumberFormat="1" applyFont="1"/>
    <xf numFmtId="10" fontId="0" fillId="2" borderId="2" xfId="2" applyNumberFormat="1" applyFont="1" applyFill="1" applyBorder="1"/>
    <xf numFmtId="0" fontId="3" fillId="0" borderId="0" xfId="0" applyFont="1" applyAlignment="1">
      <alignment horizontal="center"/>
    </xf>
    <xf numFmtId="0" fontId="3" fillId="0" borderId="1" xfId="0" applyFont="1" applyBorder="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Yana Alexandrova" id="{E0829510-FAE6-4972-AED2-202583F6B6D6}" userId="S::yalexandrova@ue-varna.bg::e3b8e011-ecf8-4af3-8aba-13b65412d5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19-11-10T18:31:10.08" personId="{E0829510-FAE6-4972-AED2-202583F6B6D6}" id="{5855485A-0C12-4F7D-8062-8834B2D2534C}">
    <text>Номерът на поръчката се формира от текста "ORD" и номер по ред. Да се изведе номер на поръчка в следния вид "ORD001" за поръчка с номер по ред 1 и т.н.</text>
  </threadedComment>
  <threadedComment ref="E3" dT="2019-11-10T18:32:21.36" personId="{E0829510-FAE6-4972-AED2-202583F6B6D6}" id="{79188F54-ABCC-4050-B6DB-539D08443983}">
    <text>Цената се извлича с формула от таблица "Модели" в лист "Номенклатура" в зависимост от модела в колона D</text>
  </threadedComment>
  <threadedComment ref="F3" dT="2019-11-10T18:35:48.01" personId="{E0829510-FAE6-4972-AED2-202583F6B6D6}" id="{2A947104-2407-48A1-B002-8602170B3073}">
    <text>Дата на поръчка + Срок за изпълнение (работни дни) за дадения модел. Сроковете за изпълнение се извличат с функция от таблица "Модели" в лист "Номенклатура".
Имайте предвид, че сроковете за изпълнение са в работни дни. Ако не може да изчислите крайната дата за изпълнение като определен брой работни дни след дата на поръчка, може да въведете формула за изчисляване на крайна дата като брой календарни дни след дата на поръчка. Във втория случай получавате по-малък брой точки за условието.</text>
  </threadedComment>
  <threadedComment ref="H3" dT="2019-11-10T18:36:34.39" personId="{E0829510-FAE6-4972-AED2-202583F6B6D6}" id="{D736B225-7066-4A9F-B0A6-A11562F765F6}">
    <text>Ако поръчката е приключена, да се извежда "да", в противен случай - "не". Приключени са тези поръчки, за които има въведена дата в колона "Изпълнена на"</text>
  </threadedComment>
  <threadedComment ref="I3" dT="2019-11-10T18:37:44.19" personId="{E0829510-FAE6-4972-AED2-202583F6B6D6}" id="{5B1809B0-FB84-4301-9250-48C2942A5AE2}">
    <text>Изпълнена на - Крайна дата за изпълнение.
Изчислява се само за приключени поръчки, при които датата на изпълнение (колона "Изпълнена на") е по-голяма от крайна дата на изпълнение.
Ако поръчката е приключена без просрочие или е неприключена да се извежда празен низ - ""</text>
  </threadedComment>
  <threadedComment ref="J3" dT="2019-11-10T18:38:36.21" personId="{E0829510-FAE6-4972-AED2-202583F6B6D6}" id="{3A3E32C6-0DE5-42BE-9173-D6E1629AE974}">
    <text>Днешна дата - Крайна дата за изпълнение. 
Изчислява се само за неприключени поръчки, при които крайна дата на изпълнение е по-малка от текущата дата. Текущата дата се изчислява с формула. Ако поръчката е приключена или неприключена, но крайната дата е след текущата, да се извежда празен низ - ""
В заглавието на колоната (J3) да се допълни с формула текущата дата, т.е. в J3 трябва да се извежда текстът " Просрочие за неприключили поръчки към: 16-11-2019 г."</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19-11-10T18:49:07.94" personId="{E0829510-FAE6-4972-AED2-202583F6B6D6}" id="{591AFC08-1711-4774-BE3C-A080078A3194}">
    <text>Брой приключени поръчки</text>
  </threadedComment>
  <threadedComment ref="B4" dT="2019-11-10T18:49:29.00" personId="{E0829510-FAE6-4972-AED2-202583F6B6D6}" id="{C6FB8103-7A6A-421E-B734-8CF62C295CE1}">
    <text>Брой приключени поръчки, за които има просрочие 1 или повече дни.</text>
  </threadedComment>
  <threadedComment ref="B5" dT="2019-11-10T18:48:55.63" personId="{E0829510-FAE6-4972-AED2-202583F6B6D6}" id="{2F34BBBD-7FFB-4564-966B-D39A0285B11D}">
    <text>Брой приключени поръчки с просрочие / Брой приключени поръчки. Резултатът форматирайте като процент с два знака след десетичната точка.</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DD3DE-214A-413B-8D94-7538B561F58B}">
  <dimension ref="A1:K70"/>
  <sheetViews>
    <sheetView workbookViewId="0">
      <pane xSplit="1" ySplit="3" topLeftCell="B4" activePane="bottomRight" state="frozen"/>
      <selection activeCell="J4" sqref="J4:K70"/>
      <selection pane="topRight" activeCell="J4" sqref="J4:K70"/>
      <selection pane="bottomLeft" activeCell="J4" sqref="J4:K70"/>
      <selection pane="bottomRight" activeCell="I5" sqref="I5"/>
    </sheetView>
  </sheetViews>
  <sheetFormatPr defaultRowHeight="15" x14ac:dyDescent="0.25"/>
  <cols>
    <col min="3" max="3" width="10.85546875" bestFit="1" customWidth="1"/>
    <col min="4" max="4" width="10" bestFit="1" customWidth="1"/>
    <col min="6" max="6" width="14.42578125" customWidth="1"/>
    <col min="7" max="7" width="11.7109375" customWidth="1"/>
    <col min="8" max="8" width="12.5703125" style="7" customWidth="1"/>
    <col min="9" max="9" width="15.85546875" customWidth="1"/>
    <col min="10" max="10" width="25.140625" customWidth="1"/>
    <col min="11" max="11" width="10.7109375" customWidth="1"/>
  </cols>
  <sheetData>
    <row r="1" spans="1:11" x14ac:dyDescent="0.25">
      <c r="A1" t="s">
        <v>0</v>
      </c>
      <c r="H1"/>
    </row>
    <row r="3" spans="1:11" s="3" customFormat="1" ht="45" x14ac:dyDescent="0.25">
      <c r="A3" s="1" t="s">
        <v>2</v>
      </c>
      <c r="B3" s="1" t="s">
        <v>3</v>
      </c>
      <c r="C3" s="1" t="s">
        <v>4</v>
      </c>
      <c r="D3" s="1" t="s">
        <v>31</v>
      </c>
      <c r="E3" s="1" t="s">
        <v>5</v>
      </c>
      <c r="F3" s="1" t="s">
        <v>6</v>
      </c>
      <c r="G3" s="1" t="s">
        <v>7</v>
      </c>
      <c r="H3" s="2" t="s">
        <v>8</v>
      </c>
      <c r="I3" s="1" t="s">
        <v>9</v>
      </c>
      <c r="J3" s="21" t="str">
        <f>_xlfn.CONCAT("Просрочие за неприключени поръчки към: ","16/11/2019")</f>
        <v>Просрочие за неприключени поръчки към: 16/11/2019</v>
      </c>
    </row>
    <row r="4" spans="1:11" x14ac:dyDescent="0.25">
      <c r="A4">
        <v>1</v>
      </c>
      <c r="B4" s="4" t="str">
        <f>_xlfn.CONCAT("ORD", IF(A4&lt;10,"00",IF(A4&lt;100,"0","")),A4)</f>
        <v>ORD001</v>
      </c>
      <c r="C4" s="5">
        <v>43734</v>
      </c>
      <c r="D4" t="s">
        <v>24</v>
      </c>
      <c r="E4" s="4">
        <f t="shared" ref="E4:E35" si="0">VLOOKUP(D4,Modeli,3,FALSE)</f>
        <v>395</v>
      </c>
      <c r="F4" s="19">
        <f>WORKDAY(C4,VLOOKUP(D4,Modeli,4,FALSE))</f>
        <v>43752</v>
      </c>
      <c r="G4" s="5">
        <v>43748</v>
      </c>
      <c r="H4" s="20" t="str">
        <f>IF(ISBLANK(G4),"не","да")</f>
        <v>да</v>
      </c>
      <c r="I4" s="20" t="str">
        <f>IF(H4="да",IF(G4-F4&gt;=0,WORKDAY(F4,G4-F4)-F4,""))</f>
        <v/>
      </c>
      <c r="J4" s="20" t="str">
        <f>IF(AND(H4="не",F4-DATE(2019,11,16)&gt;0),F4-DATE(2019,11,16),"")</f>
        <v/>
      </c>
      <c r="K4" s="22"/>
    </row>
    <row r="5" spans="1:11" x14ac:dyDescent="0.25">
      <c r="A5">
        <v>2</v>
      </c>
      <c r="B5" s="4" t="str">
        <f t="shared" ref="B5:B68" si="1">_xlfn.CONCAT("ORD", IF(A5&lt;10,"00",IF(A5&lt;100,"0","")),A5)</f>
        <v>ORD002</v>
      </c>
      <c r="C5" s="5">
        <v>43735</v>
      </c>
      <c r="D5" t="s">
        <v>26</v>
      </c>
      <c r="E5" s="4">
        <f t="shared" si="0"/>
        <v>585</v>
      </c>
      <c r="F5" s="18">
        <f t="shared" ref="F5:F36" si="2">VLOOKUP(D5,Modeli,4,FALSE)+C5</f>
        <v>43754</v>
      </c>
      <c r="G5" s="5">
        <v>43774</v>
      </c>
      <c r="H5" s="20" t="str">
        <f t="shared" ref="H5:H68" si="3">IF(ISBLANK(G5),"не","да")</f>
        <v>да</v>
      </c>
      <c r="I5" s="20">
        <f>IF(H5="да",IF(G5-F5&gt;=0,WORKDAY(F5,G5-F5)-F5,""))</f>
        <v>28</v>
      </c>
      <c r="J5" s="20" t="str">
        <f t="shared" ref="J5:J68" si="4">IF(AND(H5="не",F5-DATE(2019,11,16)&gt;0),F5-DATE(2019,11,16),"")</f>
        <v/>
      </c>
      <c r="K5" s="6"/>
    </row>
    <row r="6" spans="1:11" x14ac:dyDescent="0.25">
      <c r="A6">
        <v>3</v>
      </c>
      <c r="B6" s="4" t="str">
        <f t="shared" si="1"/>
        <v>ORD003</v>
      </c>
      <c r="C6" s="5">
        <v>43735</v>
      </c>
      <c r="D6" t="s">
        <v>27</v>
      </c>
      <c r="E6" s="4">
        <f t="shared" si="0"/>
        <v>400</v>
      </c>
      <c r="F6" s="18">
        <f t="shared" si="2"/>
        <v>43748</v>
      </c>
      <c r="G6" s="5">
        <v>43764</v>
      </c>
      <c r="H6" s="20" t="str">
        <f t="shared" si="3"/>
        <v>да</v>
      </c>
      <c r="I6" s="20">
        <f t="shared" ref="I6:I69" si="5">IF(H6="да",IF(G6-F6&gt;=0,WORKDAY(F6,G6-F6)-F6,""))</f>
        <v>22</v>
      </c>
      <c r="J6" s="20" t="str">
        <f t="shared" si="4"/>
        <v/>
      </c>
      <c r="K6" s="6"/>
    </row>
    <row r="7" spans="1:11" x14ac:dyDescent="0.25">
      <c r="A7">
        <v>4</v>
      </c>
      <c r="B7" s="4" t="str">
        <f t="shared" si="1"/>
        <v>ORD004</v>
      </c>
      <c r="C7" s="5">
        <v>43736</v>
      </c>
      <c r="D7" t="s">
        <v>18</v>
      </c>
      <c r="E7" s="4">
        <f t="shared" si="0"/>
        <v>450</v>
      </c>
      <c r="F7" s="18">
        <f t="shared" si="2"/>
        <v>43751</v>
      </c>
      <c r="G7" s="5">
        <v>43751</v>
      </c>
      <c r="H7" s="20" t="str">
        <f t="shared" si="3"/>
        <v>да</v>
      </c>
      <c r="I7" s="20">
        <f t="shared" si="5"/>
        <v>0</v>
      </c>
      <c r="J7" s="20" t="str">
        <f t="shared" si="4"/>
        <v/>
      </c>
      <c r="K7" s="6"/>
    </row>
    <row r="8" spans="1:11" x14ac:dyDescent="0.25">
      <c r="A8">
        <v>5</v>
      </c>
      <c r="B8" s="4" t="str">
        <f t="shared" si="1"/>
        <v>ORD005</v>
      </c>
      <c r="C8" s="5">
        <v>43737</v>
      </c>
      <c r="D8" t="s">
        <v>22</v>
      </c>
      <c r="E8" s="4">
        <f t="shared" si="0"/>
        <v>600</v>
      </c>
      <c r="F8" s="18">
        <f t="shared" si="2"/>
        <v>43757</v>
      </c>
      <c r="G8" s="5">
        <v>43771</v>
      </c>
      <c r="H8" s="20" t="str">
        <f t="shared" si="3"/>
        <v>да</v>
      </c>
      <c r="I8" s="20">
        <f t="shared" si="5"/>
        <v>19</v>
      </c>
      <c r="J8" s="20" t="str">
        <f t="shared" si="4"/>
        <v/>
      </c>
      <c r="K8" s="6"/>
    </row>
    <row r="9" spans="1:11" x14ac:dyDescent="0.25">
      <c r="A9">
        <v>6</v>
      </c>
      <c r="B9" s="4" t="str">
        <f t="shared" si="1"/>
        <v>ORD006</v>
      </c>
      <c r="C9" s="5">
        <v>43737</v>
      </c>
      <c r="D9" t="s">
        <v>24</v>
      </c>
      <c r="E9" s="4">
        <f t="shared" si="0"/>
        <v>395</v>
      </c>
      <c r="F9" s="18">
        <f t="shared" si="2"/>
        <v>43749</v>
      </c>
      <c r="G9" s="5">
        <v>43756</v>
      </c>
      <c r="H9" s="20" t="str">
        <f t="shared" si="3"/>
        <v>да</v>
      </c>
      <c r="I9" s="20">
        <f t="shared" si="5"/>
        <v>11</v>
      </c>
      <c r="J9" s="20" t="str">
        <f t="shared" si="4"/>
        <v/>
      </c>
      <c r="K9" s="6"/>
    </row>
    <row r="10" spans="1:11" x14ac:dyDescent="0.25">
      <c r="A10">
        <v>7</v>
      </c>
      <c r="B10" s="4" t="str">
        <f t="shared" si="1"/>
        <v>ORD007</v>
      </c>
      <c r="C10" s="5">
        <v>43739</v>
      </c>
      <c r="D10" t="s">
        <v>18</v>
      </c>
      <c r="E10" s="4">
        <f t="shared" si="0"/>
        <v>450</v>
      </c>
      <c r="F10" s="18">
        <f t="shared" si="2"/>
        <v>43754</v>
      </c>
      <c r="G10" s="5">
        <v>43756</v>
      </c>
      <c r="H10" s="20" t="str">
        <f t="shared" si="3"/>
        <v>да</v>
      </c>
      <c r="I10" s="20">
        <f t="shared" si="5"/>
        <v>2</v>
      </c>
      <c r="J10" s="20" t="str">
        <f t="shared" si="4"/>
        <v/>
      </c>
      <c r="K10" s="6"/>
    </row>
    <row r="11" spans="1:11" x14ac:dyDescent="0.25">
      <c r="A11">
        <v>8</v>
      </c>
      <c r="B11" s="4" t="str">
        <f t="shared" si="1"/>
        <v>ORD008</v>
      </c>
      <c r="C11" s="5">
        <v>43740</v>
      </c>
      <c r="D11" t="s">
        <v>30</v>
      </c>
      <c r="E11" s="4">
        <f t="shared" si="0"/>
        <v>470</v>
      </c>
      <c r="F11" s="18">
        <f t="shared" si="2"/>
        <v>43754</v>
      </c>
      <c r="G11" s="5">
        <v>43755</v>
      </c>
      <c r="H11" s="20" t="str">
        <f t="shared" si="3"/>
        <v>да</v>
      </c>
      <c r="I11" s="20">
        <f t="shared" si="5"/>
        <v>1</v>
      </c>
      <c r="J11" s="20" t="str">
        <f t="shared" si="4"/>
        <v/>
      </c>
      <c r="K11" s="6"/>
    </row>
    <row r="12" spans="1:11" x14ac:dyDescent="0.25">
      <c r="A12">
        <v>9</v>
      </c>
      <c r="B12" s="4" t="str">
        <f t="shared" si="1"/>
        <v>ORD009</v>
      </c>
      <c r="C12" s="5">
        <v>43741</v>
      </c>
      <c r="D12" t="s">
        <v>18</v>
      </c>
      <c r="E12" s="4">
        <f t="shared" si="0"/>
        <v>450</v>
      </c>
      <c r="F12" s="18">
        <f t="shared" si="2"/>
        <v>43756</v>
      </c>
      <c r="G12" s="5">
        <v>43749</v>
      </c>
      <c r="H12" s="20" t="str">
        <f t="shared" si="3"/>
        <v>да</v>
      </c>
      <c r="I12" s="20" t="str">
        <f t="shared" si="5"/>
        <v/>
      </c>
      <c r="J12" s="20" t="str">
        <f t="shared" si="4"/>
        <v/>
      </c>
      <c r="K12" s="6"/>
    </row>
    <row r="13" spans="1:11" x14ac:dyDescent="0.25">
      <c r="A13">
        <v>10</v>
      </c>
      <c r="B13" s="4" t="str">
        <f t="shared" si="1"/>
        <v>ORD010</v>
      </c>
      <c r="C13" s="5">
        <v>43741</v>
      </c>
      <c r="D13" t="s">
        <v>25</v>
      </c>
      <c r="E13" s="4">
        <f t="shared" si="0"/>
        <v>650</v>
      </c>
      <c r="F13" s="18">
        <f t="shared" si="2"/>
        <v>43760</v>
      </c>
      <c r="G13" s="5">
        <v>43752</v>
      </c>
      <c r="H13" s="20" t="str">
        <f t="shared" si="3"/>
        <v>да</v>
      </c>
      <c r="I13" s="20" t="str">
        <f t="shared" si="5"/>
        <v/>
      </c>
      <c r="J13" s="20" t="str">
        <f t="shared" si="4"/>
        <v/>
      </c>
      <c r="K13" s="6"/>
    </row>
    <row r="14" spans="1:11" x14ac:dyDescent="0.25">
      <c r="A14">
        <v>11</v>
      </c>
      <c r="B14" s="4" t="str">
        <f t="shared" si="1"/>
        <v>ORD011</v>
      </c>
      <c r="C14" s="5">
        <v>43742</v>
      </c>
      <c r="D14" t="s">
        <v>30</v>
      </c>
      <c r="E14" s="4">
        <f t="shared" si="0"/>
        <v>470</v>
      </c>
      <c r="F14" s="18">
        <f t="shared" si="2"/>
        <v>43756</v>
      </c>
      <c r="G14" s="5">
        <v>43762</v>
      </c>
      <c r="H14" s="20" t="str">
        <f t="shared" si="3"/>
        <v>да</v>
      </c>
      <c r="I14" s="20">
        <f t="shared" si="5"/>
        <v>10</v>
      </c>
      <c r="J14" s="20" t="str">
        <f t="shared" si="4"/>
        <v/>
      </c>
      <c r="K14" s="6"/>
    </row>
    <row r="15" spans="1:11" x14ac:dyDescent="0.25">
      <c r="A15">
        <v>12</v>
      </c>
      <c r="B15" s="4" t="str">
        <f t="shared" si="1"/>
        <v>ORD012</v>
      </c>
      <c r="C15" s="5">
        <v>43743</v>
      </c>
      <c r="D15" t="s">
        <v>27</v>
      </c>
      <c r="E15" s="4">
        <f t="shared" si="0"/>
        <v>400</v>
      </c>
      <c r="F15" s="18">
        <f t="shared" si="2"/>
        <v>43756</v>
      </c>
      <c r="G15" s="5">
        <v>43748</v>
      </c>
      <c r="H15" s="20" t="str">
        <f t="shared" si="3"/>
        <v>да</v>
      </c>
      <c r="I15" s="20" t="str">
        <f t="shared" si="5"/>
        <v/>
      </c>
      <c r="J15" s="20" t="str">
        <f t="shared" si="4"/>
        <v/>
      </c>
      <c r="K15" s="6"/>
    </row>
    <row r="16" spans="1:11" x14ac:dyDescent="0.25">
      <c r="A16">
        <v>13</v>
      </c>
      <c r="B16" s="4" t="str">
        <f t="shared" si="1"/>
        <v>ORD013</v>
      </c>
      <c r="C16" s="5">
        <v>43744</v>
      </c>
      <c r="D16" t="s">
        <v>26</v>
      </c>
      <c r="E16" s="4">
        <f t="shared" si="0"/>
        <v>585</v>
      </c>
      <c r="F16" s="18">
        <f t="shared" si="2"/>
        <v>43763</v>
      </c>
      <c r="G16" s="5">
        <v>43769</v>
      </c>
      <c r="H16" s="20" t="str">
        <f t="shared" si="3"/>
        <v>да</v>
      </c>
      <c r="I16" s="20">
        <f t="shared" si="5"/>
        <v>10</v>
      </c>
      <c r="J16" s="20" t="str">
        <f t="shared" si="4"/>
        <v/>
      </c>
      <c r="K16" s="6"/>
    </row>
    <row r="17" spans="1:11" x14ac:dyDescent="0.25">
      <c r="A17">
        <v>14</v>
      </c>
      <c r="B17" s="4" t="str">
        <f t="shared" si="1"/>
        <v>ORD014</v>
      </c>
      <c r="C17" s="5">
        <v>43744</v>
      </c>
      <c r="D17" t="s">
        <v>25</v>
      </c>
      <c r="E17" s="4">
        <f t="shared" si="0"/>
        <v>650</v>
      </c>
      <c r="F17" s="18">
        <f t="shared" si="2"/>
        <v>43763</v>
      </c>
      <c r="G17" s="5">
        <v>43760</v>
      </c>
      <c r="H17" s="20" t="str">
        <f t="shared" si="3"/>
        <v>да</v>
      </c>
      <c r="I17" s="20" t="str">
        <f t="shared" si="5"/>
        <v/>
      </c>
      <c r="J17" s="20" t="str">
        <f t="shared" si="4"/>
        <v/>
      </c>
      <c r="K17" s="6"/>
    </row>
    <row r="18" spans="1:11" x14ac:dyDescent="0.25">
      <c r="A18">
        <v>15</v>
      </c>
      <c r="B18" s="4" t="str">
        <f t="shared" si="1"/>
        <v>ORD015</v>
      </c>
      <c r="C18" s="5">
        <v>43744</v>
      </c>
      <c r="D18" t="s">
        <v>20</v>
      </c>
      <c r="E18" s="4">
        <f t="shared" si="0"/>
        <v>590</v>
      </c>
      <c r="F18" s="18">
        <f t="shared" si="2"/>
        <v>43762</v>
      </c>
      <c r="G18" s="5">
        <v>43763</v>
      </c>
      <c r="H18" s="20" t="str">
        <f t="shared" si="3"/>
        <v>да</v>
      </c>
      <c r="I18" s="20">
        <f t="shared" si="5"/>
        <v>1</v>
      </c>
      <c r="J18" s="20" t="str">
        <f t="shared" si="4"/>
        <v/>
      </c>
      <c r="K18" s="6"/>
    </row>
    <row r="19" spans="1:11" x14ac:dyDescent="0.25">
      <c r="A19">
        <v>16</v>
      </c>
      <c r="B19" s="4" t="str">
        <f t="shared" si="1"/>
        <v>ORD016</v>
      </c>
      <c r="C19" s="5">
        <v>43744</v>
      </c>
      <c r="D19" t="s">
        <v>18</v>
      </c>
      <c r="E19" s="4">
        <f t="shared" si="0"/>
        <v>450</v>
      </c>
      <c r="F19" s="18">
        <f t="shared" si="2"/>
        <v>43759</v>
      </c>
      <c r="G19" s="5">
        <v>43762</v>
      </c>
      <c r="H19" s="20" t="str">
        <f t="shared" si="3"/>
        <v>да</v>
      </c>
      <c r="I19" s="20">
        <f t="shared" si="5"/>
        <v>3</v>
      </c>
      <c r="J19" s="20" t="str">
        <f t="shared" si="4"/>
        <v/>
      </c>
      <c r="K19" s="6"/>
    </row>
    <row r="20" spans="1:11" x14ac:dyDescent="0.25">
      <c r="A20">
        <v>17</v>
      </c>
      <c r="B20" s="4" t="str">
        <f t="shared" si="1"/>
        <v>ORD017</v>
      </c>
      <c r="C20" s="5">
        <v>43745</v>
      </c>
      <c r="D20" t="s">
        <v>28</v>
      </c>
      <c r="E20" s="4">
        <f t="shared" si="0"/>
        <v>605</v>
      </c>
      <c r="F20" s="18">
        <f t="shared" si="2"/>
        <v>43765</v>
      </c>
      <c r="G20" s="5">
        <v>43772</v>
      </c>
      <c r="H20" s="20" t="str">
        <f t="shared" si="3"/>
        <v>да</v>
      </c>
      <c r="I20" s="20">
        <f t="shared" si="5"/>
        <v>9</v>
      </c>
      <c r="J20" s="20" t="str">
        <f t="shared" si="4"/>
        <v/>
      </c>
      <c r="K20" s="6"/>
    </row>
    <row r="21" spans="1:11" x14ac:dyDescent="0.25">
      <c r="A21">
        <v>18</v>
      </c>
      <c r="B21" s="4" t="str">
        <f t="shared" si="1"/>
        <v>ORD018</v>
      </c>
      <c r="C21" s="5">
        <v>43745</v>
      </c>
      <c r="D21" t="s">
        <v>22</v>
      </c>
      <c r="E21" s="4">
        <f t="shared" si="0"/>
        <v>600</v>
      </c>
      <c r="F21" s="18">
        <f t="shared" si="2"/>
        <v>43765</v>
      </c>
      <c r="G21" s="5">
        <v>43773</v>
      </c>
      <c r="H21" s="20" t="str">
        <f t="shared" si="3"/>
        <v>да</v>
      </c>
      <c r="I21" s="20">
        <f t="shared" si="5"/>
        <v>10</v>
      </c>
      <c r="J21" s="20" t="str">
        <f t="shared" si="4"/>
        <v/>
      </c>
      <c r="K21" s="6"/>
    </row>
    <row r="22" spans="1:11" x14ac:dyDescent="0.25">
      <c r="A22">
        <v>19</v>
      </c>
      <c r="B22" s="4" t="str">
        <f t="shared" si="1"/>
        <v>ORD019</v>
      </c>
      <c r="C22" s="5">
        <v>43746</v>
      </c>
      <c r="D22" t="s">
        <v>30</v>
      </c>
      <c r="E22" s="4">
        <f t="shared" si="0"/>
        <v>470</v>
      </c>
      <c r="F22" s="18">
        <f t="shared" si="2"/>
        <v>43760</v>
      </c>
      <c r="G22" s="5">
        <v>43766</v>
      </c>
      <c r="H22" s="20" t="str">
        <f t="shared" si="3"/>
        <v>да</v>
      </c>
      <c r="I22" s="20">
        <f t="shared" si="5"/>
        <v>8</v>
      </c>
      <c r="J22" s="20" t="str">
        <f t="shared" si="4"/>
        <v/>
      </c>
      <c r="K22" s="6"/>
    </row>
    <row r="23" spans="1:11" x14ac:dyDescent="0.25">
      <c r="A23">
        <v>20</v>
      </c>
      <c r="B23" s="4" t="str">
        <f t="shared" si="1"/>
        <v>ORD020</v>
      </c>
      <c r="C23" s="5">
        <v>43747</v>
      </c>
      <c r="D23" t="s">
        <v>26</v>
      </c>
      <c r="E23" s="4">
        <f t="shared" si="0"/>
        <v>585</v>
      </c>
      <c r="F23" s="18">
        <f t="shared" si="2"/>
        <v>43766</v>
      </c>
      <c r="G23" s="5">
        <v>43768</v>
      </c>
      <c r="H23" s="20" t="str">
        <f t="shared" si="3"/>
        <v>да</v>
      </c>
      <c r="I23" s="20">
        <f t="shared" si="5"/>
        <v>2</v>
      </c>
      <c r="J23" s="20" t="str">
        <f t="shared" si="4"/>
        <v/>
      </c>
      <c r="K23" s="6"/>
    </row>
    <row r="24" spans="1:11" x14ac:dyDescent="0.25">
      <c r="A24">
        <v>21</v>
      </c>
      <c r="B24" s="4" t="str">
        <f t="shared" si="1"/>
        <v>ORD021</v>
      </c>
      <c r="C24" s="5">
        <v>43748</v>
      </c>
      <c r="D24" t="s">
        <v>29</v>
      </c>
      <c r="E24" s="4">
        <f t="shared" si="0"/>
        <v>700</v>
      </c>
      <c r="F24" s="18">
        <f t="shared" si="2"/>
        <v>43770</v>
      </c>
      <c r="G24" s="5">
        <v>43769</v>
      </c>
      <c r="H24" s="20" t="str">
        <f t="shared" si="3"/>
        <v>да</v>
      </c>
      <c r="I24" s="20" t="str">
        <f t="shared" si="5"/>
        <v/>
      </c>
      <c r="J24" s="20" t="str">
        <f t="shared" si="4"/>
        <v/>
      </c>
      <c r="K24" s="6"/>
    </row>
    <row r="25" spans="1:11" x14ac:dyDescent="0.25">
      <c r="A25">
        <v>22</v>
      </c>
      <c r="B25" s="4" t="str">
        <f t="shared" si="1"/>
        <v>ORD022</v>
      </c>
      <c r="C25" s="5">
        <v>43748</v>
      </c>
      <c r="D25" t="s">
        <v>27</v>
      </c>
      <c r="E25" s="4">
        <f t="shared" si="0"/>
        <v>400</v>
      </c>
      <c r="F25" s="18">
        <f t="shared" si="2"/>
        <v>43761</v>
      </c>
      <c r="G25" s="5">
        <v>43767</v>
      </c>
      <c r="H25" s="20" t="str">
        <f t="shared" si="3"/>
        <v>да</v>
      </c>
      <c r="I25" s="20">
        <f t="shared" si="5"/>
        <v>8</v>
      </c>
      <c r="J25" s="20" t="str">
        <f t="shared" si="4"/>
        <v/>
      </c>
      <c r="K25" s="6"/>
    </row>
    <row r="26" spans="1:11" x14ac:dyDescent="0.25">
      <c r="A26">
        <v>23</v>
      </c>
      <c r="B26" s="4" t="str">
        <f t="shared" si="1"/>
        <v>ORD023</v>
      </c>
      <c r="C26" s="5">
        <v>43749</v>
      </c>
      <c r="D26" t="s">
        <v>29</v>
      </c>
      <c r="E26" s="4">
        <f t="shared" si="0"/>
        <v>700</v>
      </c>
      <c r="F26" s="18">
        <f t="shared" si="2"/>
        <v>43771</v>
      </c>
      <c r="G26" s="5">
        <v>43764</v>
      </c>
      <c r="H26" s="20" t="str">
        <f t="shared" si="3"/>
        <v>да</v>
      </c>
      <c r="I26" s="20" t="str">
        <f t="shared" si="5"/>
        <v/>
      </c>
      <c r="J26" s="20" t="str">
        <f t="shared" si="4"/>
        <v/>
      </c>
      <c r="K26" s="6"/>
    </row>
    <row r="27" spans="1:11" x14ac:dyDescent="0.25">
      <c r="A27">
        <v>24</v>
      </c>
      <c r="B27" s="4" t="str">
        <f t="shared" si="1"/>
        <v>ORD024</v>
      </c>
      <c r="C27" s="5">
        <v>43750</v>
      </c>
      <c r="D27" t="s">
        <v>25</v>
      </c>
      <c r="E27" s="4">
        <f t="shared" si="0"/>
        <v>650</v>
      </c>
      <c r="F27" s="18">
        <f t="shared" si="2"/>
        <v>43769</v>
      </c>
      <c r="G27" s="5">
        <v>43760</v>
      </c>
      <c r="H27" s="20" t="str">
        <f t="shared" si="3"/>
        <v>да</v>
      </c>
      <c r="I27" s="20" t="str">
        <f t="shared" si="5"/>
        <v/>
      </c>
      <c r="J27" s="20" t="str">
        <f t="shared" si="4"/>
        <v/>
      </c>
      <c r="K27" s="6"/>
    </row>
    <row r="28" spans="1:11" x14ac:dyDescent="0.25">
      <c r="A28">
        <v>25</v>
      </c>
      <c r="B28" s="4" t="str">
        <f t="shared" si="1"/>
        <v>ORD025</v>
      </c>
      <c r="C28" s="5">
        <v>43750</v>
      </c>
      <c r="D28" t="s">
        <v>27</v>
      </c>
      <c r="E28" s="4">
        <f t="shared" si="0"/>
        <v>400</v>
      </c>
      <c r="F28" s="18">
        <f t="shared" si="2"/>
        <v>43763</v>
      </c>
      <c r="G28" s="5">
        <v>43782</v>
      </c>
      <c r="H28" s="20" t="str">
        <f t="shared" si="3"/>
        <v>да</v>
      </c>
      <c r="I28" s="20">
        <f t="shared" si="5"/>
        <v>27</v>
      </c>
      <c r="J28" s="20" t="str">
        <f t="shared" si="4"/>
        <v/>
      </c>
      <c r="K28" s="6"/>
    </row>
    <row r="29" spans="1:11" x14ac:dyDescent="0.25">
      <c r="A29">
        <v>26</v>
      </c>
      <c r="B29" s="4" t="str">
        <f t="shared" si="1"/>
        <v>ORD026</v>
      </c>
      <c r="C29" s="5">
        <v>43750</v>
      </c>
      <c r="D29" t="s">
        <v>26</v>
      </c>
      <c r="E29" s="4">
        <f t="shared" si="0"/>
        <v>585</v>
      </c>
      <c r="F29" s="18">
        <f t="shared" si="2"/>
        <v>43769</v>
      </c>
      <c r="G29" s="5">
        <v>43779</v>
      </c>
      <c r="H29" s="20" t="str">
        <f t="shared" si="3"/>
        <v>да</v>
      </c>
      <c r="I29" s="20">
        <f t="shared" si="5"/>
        <v>14</v>
      </c>
      <c r="J29" s="20" t="str">
        <f t="shared" si="4"/>
        <v/>
      </c>
      <c r="K29" s="6"/>
    </row>
    <row r="30" spans="1:11" x14ac:dyDescent="0.25">
      <c r="A30">
        <v>27</v>
      </c>
      <c r="B30" s="4" t="str">
        <f t="shared" si="1"/>
        <v>ORD027</v>
      </c>
      <c r="C30" s="5">
        <v>43750</v>
      </c>
      <c r="D30" t="s">
        <v>25</v>
      </c>
      <c r="E30" s="4">
        <f t="shared" si="0"/>
        <v>650</v>
      </c>
      <c r="F30" s="18">
        <f t="shared" si="2"/>
        <v>43769</v>
      </c>
      <c r="G30" s="5">
        <v>43775</v>
      </c>
      <c r="H30" s="20" t="str">
        <f t="shared" si="3"/>
        <v>да</v>
      </c>
      <c r="I30" s="20">
        <f t="shared" si="5"/>
        <v>8</v>
      </c>
      <c r="J30" s="20" t="str">
        <f t="shared" si="4"/>
        <v/>
      </c>
      <c r="K30" s="6"/>
    </row>
    <row r="31" spans="1:11" x14ac:dyDescent="0.25">
      <c r="A31">
        <v>28</v>
      </c>
      <c r="B31" s="4" t="str">
        <f t="shared" si="1"/>
        <v>ORD028</v>
      </c>
      <c r="C31" s="5">
        <v>43751</v>
      </c>
      <c r="D31" t="s">
        <v>20</v>
      </c>
      <c r="E31" s="4">
        <f t="shared" si="0"/>
        <v>590</v>
      </c>
      <c r="F31" s="18">
        <f t="shared" si="2"/>
        <v>43769</v>
      </c>
      <c r="G31" s="5">
        <v>43773</v>
      </c>
      <c r="H31" s="20" t="str">
        <f t="shared" si="3"/>
        <v>да</v>
      </c>
      <c r="I31" s="20">
        <f t="shared" si="5"/>
        <v>6</v>
      </c>
      <c r="J31" s="20" t="str">
        <f t="shared" si="4"/>
        <v/>
      </c>
      <c r="K31" s="6"/>
    </row>
    <row r="32" spans="1:11" x14ac:dyDescent="0.25">
      <c r="A32">
        <v>29</v>
      </c>
      <c r="B32" s="4" t="str">
        <f t="shared" si="1"/>
        <v>ORD029</v>
      </c>
      <c r="C32" s="5">
        <v>43752</v>
      </c>
      <c r="D32" t="s">
        <v>29</v>
      </c>
      <c r="E32" s="4">
        <f t="shared" si="0"/>
        <v>700</v>
      </c>
      <c r="F32" s="18">
        <f t="shared" si="2"/>
        <v>43774</v>
      </c>
      <c r="G32" s="5">
        <v>43781</v>
      </c>
      <c r="H32" s="20" t="str">
        <f t="shared" si="3"/>
        <v>да</v>
      </c>
      <c r="I32" s="20">
        <f t="shared" si="5"/>
        <v>9</v>
      </c>
      <c r="J32" s="20" t="str">
        <f t="shared" si="4"/>
        <v/>
      </c>
      <c r="K32" s="6"/>
    </row>
    <row r="33" spans="1:11" x14ac:dyDescent="0.25">
      <c r="A33">
        <v>30</v>
      </c>
      <c r="B33" s="4" t="str">
        <f t="shared" si="1"/>
        <v>ORD030</v>
      </c>
      <c r="C33" s="5">
        <v>43753</v>
      </c>
      <c r="D33" t="s">
        <v>20</v>
      </c>
      <c r="E33" s="4">
        <f t="shared" si="0"/>
        <v>590</v>
      </c>
      <c r="F33" s="18">
        <f t="shared" si="2"/>
        <v>43771</v>
      </c>
      <c r="G33" s="5"/>
      <c r="H33" s="20" t="str">
        <f t="shared" si="3"/>
        <v>не</v>
      </c>
      <c r="I33" s="20" t="b">
        <f t="shared" si="5"/>
        <v>0</v>
      </c>
      <c r="J33" s="20" t="str">
        <f t="shared" si="4"/>
        <v/>
      </c>
      <c r="K33" s="6"/>
    </row>
    <row r="34" spans="1:11" x14ac:dyDescent="0.25">
      <c r="A34">
        <v>31</v>
      </c>
      <c r="B34" s="4" t="str">
        <f t="shared" si="1"/>
        <v>ORD031</v>
      </c>
      <c r="C34" s="5">
        <v>43753</v>
      </c>
      <c r="D34" t="s">
        <v>26</v>
      </c>
      <c r="E34" s="4">
        <f t="shared" si="0"/>
        <v>585</v>
      </c>
      <c r="F34" s="18">
        <f t="shared" si="2"/>
        <v>43772</v>
      </c>
      <c r="G34" s="5">
        <v>43783</v>
      </c>
      <c r="H34" s="20" t="str">
        <f t="shared" si="3"/>
        <v>да</v>
      </c>
      <c r="I34" s="20">
        <f t="shared" si="5"/>
        <v>15</v>
      </c>
      <c r="J34" s="20" t="str">
        <f t="shared" si="4"/>
        <v/>
      </c>
      <c r="K34" s="6"/>
    </row>
    <row r="35" spans="1:11" x14ac:dyDescent="0.25">
      <c r="A35">
        <v>32</v>
      </c>
      <c r="B35" s="4" t="str">
        <f t="shared" si="1"/>
        <v>ORD032</v>
      </c>
      <c r="C35" s="5">
        <v>43754</v>
      </c>
      <c r="D35" t="s">
        <v>29</v>
      </c>
      <c r="E35" s="4">
        <f t="shared" si="0"/>
        <v>700</v>
      </c>
      <c r="F35" s="18">
        <f t="shared" si="2"/>
        <v>43776</v>
      </c>
      <c r="G35" s="5">
        <v>43778</v>
      </c>
      <c r="H35" s="20" t="str">
        <f t="shared" si="3"/>
        <v>да</v>
      </c>
      <c r="I35" s="20">
        <f t="shared" si="5"/>
        <v>4</v>
      </c>
      <c r="J35" s="20" t="str">
        <f t="shared" si="4"/>
        <v/>
      </c>
      <c r="K35" s="6"/>
    </row>
    <row r="36" spans="1:11" x14ac:dyDescent="0.25">
      <c r="A36">
        <v>33</v>
      </c>
      <c r="B36" s="4" t="str">
        <f t="shared" si="1"/>
        <v>ORD033</v>
      </c>
      <c r="C36" s="5">
        <v>43754</v>
      </c>
      <c r="D36" t="s">
        <v>27</v>
      </c>
      <c r="E36" s="4">
        <f t="shared" ref="E36:E67" si="6">VLOOKUP(D36,Modeli,3,FALSE)</f>
        <v>400</v>
      </c>
      <c r="F36" s="18">
        <f t="shared" si="2"/>
        <v>43767</v>
      </c>
      <c r="G36" s="5">
        <v>43768</v>
      </c>
      <c r="H36" s="20" t="str">
        <f t="shared" si="3"/>
        <v>да</v>
      </c>
      <c r="I36" s="20">
        <f t="shared" si="5"/>
        <v>1</v>
      </c>
      <c r="J36" s="20" t="str">
        <f t="shared" si="4"/>
        <v/>
      </c>
      <c r="K36" s="6"/>
    </row>
    <row r="37" spans="1:11" x14ac:dyDescent="0.25">
      <c r="A37">
        <v>34</v>
      </c>
      <c r="B37" s="4" t="str">
        <f t="shared" si="1"/>
        <v>ORD034</v>
      </c>
      <c r="C37" s="5">
        <v>43755</v>
      </c>
      <c r="D37" t="s">
        <v>20</v>
      </c>
      <c r="E37" s="4">
        <f t="shared" si="6"/>
        <v>590</v>
      </c>
      <c r="F37" s="18">
        <f t="shared" ref="F37:F70" si="7">VLOOKUP(D37,Modeli,4,FALSE)+C37</f>
        <v>43773</v>
      </c>
      <c r="G37" s="5"/>
      <c r="H37" s="20" t="str">
        <f t="shared" si="3"/>
        <v>не</v>
      </c>
      <c r="I37" s="20" t="b">
        <f t="shared" si="5"/>
        <v>0</v>
      </c>
      <c r="J37" s="20" t="str">
        <f t="shared" si="4"/>
        <v/>
      </c>
      <c r="K37" s="6"/>
    </row>
    <row r="38" spans="1:11" x14ac:dyDescent="0.25">
      <c r="A38">
        <v>35</v>
      </c>
      <c r="B38" s="4" t="str">
        <f t="shared" si="1"/>
        <v>ORD035</v>
      </c>
      <c r="C38" s="5">
        <v>43755</v>
      </c>
      <c r="D38" t="s">
        <v>25</v>
      </c>
      <c r="E38" s="4">
        <f t="shared" si="6"/>
        <v>650</v>
      </c>
      <c r="F38" s="18">
        <f t="shared" si="7"/>
        <v>43774</v>
      </c>
      <c r="G38" s="5"/>
      <c r="H38" s="20" t="str">
        <f t="shared" si="3"/>
        <v>не</v>
      </c>
      <c r="I38" s="20" t="b">
        <f t="shared" si="5"/>
        <v>0</v>
      </c>
      <c r="J38" s="20" t="str">
        <f t="shared" si="4"/>
        <v/>
      </c>
      <c r="K38" s="6"/>
    </row>
    <row r="39" spans="1:11" x14ac:dyDescent="0.25">
      <c r="A39">
        <v>36</v>
      </c>
      <c r="B39" s="4" t="str">
        <f t="shared" si="1"/>
        <v>ORD036</v>
      </c>
      <c r="C39" s="5">
        <v>43756</v>
      </c>
      <c r="D39" t="s">
        <v>27</v>
      </c>
      <c r="E39" s="4">
        <f t="shared" si="6"/>
        <v>400</v>
      </c>
      <c r="F39" s="18">
        <f t="shared" si="7"/>
        <v>43769</v>
      </c>
      <c r="G39" s="5">
        <v>43777</v>
      </c>
      <c r="H39" s="20" t="str">
        <f t="shared" si="3"/>
        <v>да</v>
      </c>
      <c r="I39" s="20">
        <f t="shared" si="5"/>
        <v>12</v>
      </c>
      <c r="J39" s="20" t="str">
        <f t="shared" si="4"/>
        <v/>
      </c>
      <c r="K39" s="6"/>
    </row>
    <row r="40" spans="1:11" x14ac:dyDescent="0.25">
      <c r="A40">
        <v>37</v>
      </c>
      <c r="B40" s="4" t="str">
        <f t="shared" si="1"/>
        <v>ORD037</v>
      </c>
      <c r="C40" s="5">
        <v>43756</v>
      </c>
      <c r="D40" t="s">
        <v>27</v>
      </c>
      <c r="E40" s="4">
        <f t="shared" si="6"/>
        <v>400</v>
      </c>
      <c r="F40" s="18">
        <f t="shared" si="7"/>
        <v>43769</v>
      </c>
      <c r="G40" s="5"/>
      <c r="H40" s="20" t="str">
        <f t="shared" si="3"/>
        <v>не</v>
      </c>
      <c r="I40" s="20" t="b">
        <f t="shared" si="5"/>
        <v>0</v>
      </c>
      <c r="J40" s="20" t="str">
        <f t="shared" si="4"/>
        <v/>
      </c>
      <c r="K40" s="6"/>
    </row>
    <row r="41" spans="1:11" x14ac:dyDescent="0.25">
      <c r="A41">
        <v>38</v>
      </c>
      <c r="B41" s="4" t="str">
        <f t="shared" si="1"/>
        <v>ORD038</v>
      </c>
      <c r="C41" s="5">
        <v>43757</v>
      </c>
      <c r="D41" t="s">
        <v>29</v>
      </c>
      <c r="E41" s="4">
        <f t="shared" si="6"/>
        <v>700</v>
      </c>
      <c r="F41" s="18">
        <f t="shared" si="7"/>
        <v>43779</v>
      </c>
      <c r="G41" s="5">
        <v>43784</v>
      </c>
      <c r="H41" s="20" t="str">
        <f t="shared" si="3"/>
        <v>да</v>
      </c>
      <c r="I41" s="20">
        <f t="shared" si="5"/>
        <v>5</v>
      </c>
      <c r="J41" s="20" t="str">
        <f t="shared" si="4"/>
        <v/>
      </c>
      <c r="K41" s="6"/>
    </row>
    <row r="42" spans="1:11" x14ac:dyDescent="0.25">
      <c r="A42">
        <v>39</v>
      </c>
      <c r="B42" s="4" t="str">
        <f t="shared" si="1"/>
        <v>ORD039</v>
      </c>
      <c r="C42" s="5">
        <v>43757</v>
      </c>
      <c r="D42" t="s">
        <v>25</v>
      </c>
      <c r="E42" s="4">
        <f t="shared" si="6"/>
        <v>650</v>
      </c>
      <c r="F42" s="18">
        <f t="shared" si="7"/>
        <v>43776</v>
      </c>
      <c r="G42" s="5">
        <v>43782</v>
      </c>
      <c r="H42" s="20" t="str">
        <f t="shared" si="3"/>
        <v>да</v>
      </c>
      <c r="I42" s="20">
        <f t="shared" si="5"/>
        <v>8</v>
      </c>
      <c r="J42" s="20" t="str">
        <f t="shared" si="4"/>
        <v/>
      </c>
      <c r="K42" s="6"/>
    </row>
    <row r="43" spans="1:11" x14ac:dyDescent="0.25">
      <c r="A43">
        <v>40</v>
      </c>
      <c r="B43" s="4" t="str">
        <f t="shared" si="1"/>
        <v>ORD040</v>
      </c>
      <c r="C43" s="5">
        <v>43758</v>
      </c>
      <c r="D43" t="s">
        <v>22</v>
      </c>
      <c r="E43" s="4">
        <f t="shared" si="6"/>
        <v>600</v>
      </c>
      <c r="F43" s="18">
        <f t="shared" si="7"/>
        <v>43778</v>
      </c>
      <c r="G43" s="5"/>
      <c r="H43" s="20" t="str">
        <f t="shared" si="3"/>
        <v>не</v>
      </c>
      <c r="I43" s="20" t="b">
        <f t="shared" si="5"/>
        <v>0</v>
      </c>
      <c r="J43" s="20" t="str">
        <f t="shared" si="4"/>
        <v/>
      </c>
      <c r="K43" s="6"/>
    </row>
    <row r="44" spans="1:11" x14ac:dyDescent="0.25">
      <c r="A44">
        <v>41</v>
      </c>
      <c r="B44" s="4" t="str">
        <f t="shared" si="1"/>
        <v>ORD041</v>
      </c>
      <c r="C44" s="5">
        <v>43758</v>
      </c>
      <c r="D44" t="s">
        <v>28</v>
      </c>
      <c r="E44" s="4">
        <f t="shared" si="6"/>
        <v>605</v>
      </c>
      <c r="F44" s="18">
        <f t="shared" si="7"/>
        <v>43778</v>
      </c>
      <c r="G44" s="5">
        <v>43778</v>
      </c>
      <c r="H44" s="20" t="str">
        <f t="shared" si="3"/>
        <v>да</v>
      </c>
      <c r="I44" s="20">
        <f t="shared" si="5"/>
        <v>0</v>
      </c>
      <c r="J44" s="20" t="str">
        <f t="shared" si="4"/>
        <v/>
      </c>
      <c r="K44" s="6"/>
    </row>
    <row r="45" spans="1:11" x14ac:dyDescent="0.25">
      <c r="A45">
        <v>42</v>
      </c>
      <c r="B45" s="4" t="str">
        <f t="shared" si="1"/>
        <v>ORD042</v>
      </c>
      <c r="C45" s="5">
        <v>43759</v>
      </c>
      <c r="D45" t="s">
        <v>27</v>
      </c>
      <c r="E45" s="4">
        <f t="shared" si="6"/>
        <v>400</v>
      </c>
      <c r="F45" s="18">
        <f t="shared" si="7"/>
        <v>43772</v>
      </c>
      <c r="G45" s="5"/>
      <c r="H45" s="20" t="str">
        <f t="shared" si="3"/>
        <v>не</v>
      </c>
      <c r="I45" s="20" t="b">
        <f t="shared" si="5"/>
        <v>0</v>
      </c>
      <c r="J45" s="20" t="str">
        <f t="shared" si="4"/>
        <v/>
      </c>
      <c r="K45" s="6"/>
    </row>
    <row r="46" spans="1:11" x14ac:dyDescent="0.25">
      <c r="A46">
        <v>43</v>
      </c>
      <c r="B46" s="4" t="str">
        <f t="shared" si="1"/>
        <v>ORD043</v>
      </c>
      <c r="C46" s="5">
        <v>43759</v>
      </c>
      <c r="D46" t="s">
        <v>22</v>
      </c>
      <c r="E46" s="4">
        <f t="shared" si="6"/>
        <v>600</v>
      </c>
      <c r="F46" s="18">
        <f t="shared" si="7"/>
        <v>43779</v>
      </c>
      <c r="G46" s="5"/>
      <c r="H46" s="20" t="str">
        <f t="shared" si="3"/>
        <v>не</v>
      </c>
      <c r="I46" s="20" t="b">
        <f t="shared" si="5"/>
        <v>0</v>
      </c>
      <c r="J46" s="20" t="str">
        <f t="shared" si="4"/>
        <v/>
      </c>
      <c r="K46" s="6"/>
    </row>
    <row r="47" spans="1:11" x14ac:dyDescent="0.25">
      <c r="A47">
        <v>44</v>
      </c>
      <c r="B47" s="4" t="str">
        <f t="shared" si="1"/>
        <v>ORD044</v>
      </c>
      <c r="C47" s="5">
        <v>43760</v>
      </c>
      <c r="D47" t="s">
        <v>18</v>
      </c>
      <c r="E47" s="4">
        <f t="shared" si="6"/>
        <v>450</v>
      </c>
      <c r="F47" s="18">
        <f t="shared" si="7"/>
        <v>43775</v>
      </c>
      <c r="G47" s="5"/>
      <c r="H47" s="20" t="str">
        <f t="shared" si="3"/>
        <v>не</v>
      </c>
      <c r="I47" s="20" t="b">
        <f t="shared" si="5"/>
        <v>0</v>
      </c>
      <c r="J47" s="20" t="str">
        <f t="shared" si="4"/>
        <v/>
      </c>
      <c r="K47" s="6"/>
    </row>
    <row r="48" spans="1:11" x14ac:dyDescent="0.25">
      <c r="A48">
        <v>45</v>
      </c>
      <c r="B48" s="4" t="str">
        <f t="shared" si="1"/>
        <v>ORD045</v>
      </c>
      <c r="C48" s="5">
        <v>43760</v>
      </c>
      <c r="D48" t="s">
        <v>24</v>
      </c>
      <c r="E48" s="4">
        <f t="shared" si="6"/>
        <v>395</v>
      </c>
      <c r="F48" s="18">
        <f t="shared" si="7"/>
        <v>43772</v>
      </c>
      <c r="G48" s="5">
        <v>43777</v>
      </c>
      <c r="H48" s="20" t="str">
        <f t="shared" si="3"/>
        <v>да</v>
      </c>
      <c r="I48" s="20">
        <f t="shared" si="5"/>
        <v>5</v>
      </c>
      <c r="J48" s="20" t="str">
        <f t="shared" si="4"/>
        <v/>
      </c>
      <c r="K48" s="6"/>
    </row>
    <row r="49" spans="1:11" x14ac:dyDescent="0.25">
      <c r="A49">
        <v>46</v>
      </c>
      <c r="B49" s="4" t="str">
        <f t="shared" si="1"/>
        <v>ORD046</v>
      </c>
      <c r="C49" s="5">
        <v>43760</v>
      </c>
      <c r="D49" t="s">
        <v>24</v>
      </c>
      <c r="E49" s="4">
        <f t="shared" si="6"/>
        <v>395</v>
      </c>
      <c r="F49" s="18">
        <f t="shared" si="7"/>
        <v>43772</v>
      </c>
      <c r="G49" s="5">
        <v>43773</v>
      </c>
      <c r="H49" s="20" t="str">
        <f t="shared" si="3"/>
        <v>да</v>
      </c>
      <c r="I49" s="20">
        <f t="shared" si="5"/>
        <v>1</v>
      </c>
      <c r="J49" s="20" t="str">
        <f t="shared" si="4"/>
        <v/>
      </c>
      <c r="K49" s="6"/>
    </row>
    <row r="50" spans="1:11" x14ac:dyDescent="0.25">
      <c r="A50">
        <v>47</v>
      </c>
      <c r="B50" s="4" t="str">
        <f t="shared" si="1"/>
        <v>ORD047</v>
      </c>
      <c r="C50" s="5">
        <v>43761</v>
      </c>
      <c r="D50" t="s">
        <v>18</v>
      </c>
      <c r="E50" s="4">
        <f t="shared" si="6"/>
        <v>450</v>
      </c>
      <c r="F50" s="18">
        <f t="shared" si="7"/>
        <v>43776</v>
      </c>
      <c r="G50" s="5">
        <v>43776</v>
      </c>
      <c r="H50" s="20" t="str">
        <f t="shared" si="3"/>
        <v>да</v>
      </c>
      <c r="I50" s="20">
        <f t="shared" si="5"/>
        <v>0</v>
      </c>
      <c r="J50" s="20" t="str">
        <f t="shared" si="4"/>
        <v/>
      </c>
      <c r="K50" s="6"/>
    </row>
    <row r="51" spans="1:11" x14ac:dyDescent="0.25">
      <c r="A51">
        <v>48</v>
      </c>
      <c r="B51" s="4" t="str">
        <f t="shared" si="1"/>
        <v>ORD048</v>
      </c>
      <c r="C51" s="5">
        <v>43761</v>
      </c>
      <c r="D51" t="s">
        <v>22</v>
      </c>
      <c r="E51" s="4">
        <f t="shared" si="6"/>
        <v>600</v>
      </c>
      <c r="F51" s="18">
        <f t="shared" si="7"/>
        <v>43781</v>
      </c>
      <c r="G51" s="5"/>
      <c r="H51" s="20" t="str">
        <f t="shared" si="3"/>
        <v>не</v>
      </c>
      <c r="I51" s="20" t="b">
        <f t="shared" si="5"/>
        <v>0</v>
      </c>
      <c r="J51" s="20" t="str">
        <f t="shared" si="4"/>
        <v/>
      </c>
      <c r="K51" s="6"/>
    </row>
    <row r="52" spans="1:11" x14ac:dyDescent="0.25">
      <c r="A52">
        <v>49</v>
      </c>
      <c r="B52" s="4" t="str">
        <f t="shared" si="1"/>
        <v>ORD049</v>
      </c>
      <c r="C52" s="5">
        <v>43762</v>
      </c>
      <c r="D52" t="s">
        <v>22</v>
      </c>
      <c r="E52" s="4">
        <f t="shared" si="6"/>
        <v>600</v>
      </c>
      <c r="F52" s="18">
        <f t="shared" si="7"/>
        <v>43782</v>
      </c>
      <c r="G52" s="5">
        <v>43786</v>
      </c>
      <c r="H52" s="20" t="str">
        <f t="shared" si="3"/>
        <v>да</v>
      </c>
      <c r="I52" s="20">
        <f t="shared" si="5"/>
        <v>6</v>
      </c>
      <c r="J52" s="20" t="str">
        <f t="shared" si="4"/>
        <v/>
      </c>
      <c r="K52" s="6"/>
    </row>
    <row r="53" spans="1:11" x14ac:dyDescent="0.25">
      <c r="A53">
        <v>50</v>
      </c>
      <c r="B53" s="4" t="str">
        <f t="shared" si="1"/>
        <v>ORD050</v>
      </c>
      <c r="C53" s="5">
        <v>43762</v>
      </c>
      <c r="D53" t="s">
        <v>29</v>
      </c>
      <c r="E53" s="4">
        <f t="shared" si="6"/>
        <v>700</v>
      </c>
      <c r="F53" s="18">
        <f t="shared" si="7"/>
        <v>43784</v>
      </c>
      <c r="G53" s="5"/>
      <c r="H53" s="20" t="str">
        <f t="shared" si="3"/>
        <v>не</v>
      </c>
      <c r="I53" s="20" t="b">
        <f t="shared" si="5"/>
        <v>0</v>
      </c>
      <c r="J53" s="20" t="str">
        <f t="shared" si="4"/>
        <v/>
      </c>
      <c r="K53" s="6"/>
    </row>
    <row r="54" spans="1:11" x14ac:dyDescent="0.25">
      <c r="A54">
        <v>51</v>
      </c>
      <c r="B54" s="4" t="str">
        <f t="shared" si="1"/>
        <v>ORD051</v>
      </c>
      <c r="C54" s="5">
        <v>43762</v>
      </c>
      <c r="D54" t="s">
        <v>20</v>
      </c>
      <c r="E54" s="4">
        <f t="shared" si="6"/>
        <v>590</v>
      </c>
      <c r="F54" s="18">
        <f t="shared" si="7"/>
        <v>43780</v>
      </c>
      <c r="G54" s="5"/>
      <c r="H54" s="20" t="str">
        <f t="shared" si="3"/>
        <v>не</v>
      </c>
      <c r="I54" s="20" t="b">
        <f t="shared" si="5"/>
        <v>0</v>
      </c>
      <c r="J54" s="20" t="str">
        <f t="shared" si="4"/>
        <v/>
      </c>
      <c r="K54" s="6"/>
    </row>
    <row r="55" spans="1:11" x14ac:dyDescent="0.25">
      <c r="A55">
        <v>52</v>
      </c>
      <c r="B55" s="4" t="str">
        <f t="shared" si="1"/>
        <v>ORD052</v>
      </c>
      <c r="C55" s="5">
        <v>43765</v>
      </c>
      <c r="D55" t="s">
        <v>18</v>
      </c>
      <c r="E55" s="4">
        <f t="shared" si="6"/>
        <v>450</v>
      </c>
      <c r="F55" s="18">
        <f t="shared" si="7"/>
        <v>43780</v>
      </c>
      <c r="G55" s="5"/>
      <c r="H55" s="20" t="str">
        <f t="shared" si="3"/>
        <v>не</v>
      </c>
      <c r="I55" s="20" t="b">
        <f t="shared" si="5"/>
        <v>0</v>
      </c>
      <c r="J55" s="20" t="str">
        <f t="shared" si="4"/>
        <v/>
      </c>
      <c r="K55" s="6"/>
    </row>
    <row r="56" spans="1:11" x14ac:dyDescent="0.25">
      <c r="A56">
        <v>53</v>
      </c>
      <c r="B56" s="4" t="str">
        <f t="shared" si="1"/>
        <v>ORD053</v>
      </c>
      <c r="C56" s="5">
        <v>43766</v>
      </c>
      <c r="D56" t="s">
        <v>29</v>
      </c>
      <c r="E56" s="4">
        <f t="shared" si="6"/>
        <v>700</v>
      </c>
      <c r="F56" s="18">
        <f t="shared" si="7"/>
        <v>43788</v>
      </c>
      <c r="G56" s="5"/>
      <c r="H56" s="20" t="str">
        <f t="shared" si="3"/>
        <v>не</v>
      </c>
      <c r="I56" s="20" t="b">
        <f t="shared" si="5"/>
        <v>0</v>
      </c>
      <c r="J56" s="20">
        <f t="shared" si="4"/>
        <v>3</v>
      </c>
      <c r="K56" s="6"/>
    </row>
    <row r="57" spans="1:11" x14ac:dyDescent="0.25">
      <c r="A57">
        <v>54</v>
      </c>
      <c r="B57" s="4" t="str">
        <f t="shared" si="1"/>
        <v>ORD054</v>
      </c>
      <c r="C57" s="5">
        <v>43766</v>
      </c>
      <c r="D57" t="s">
        <v>29</v>
      </c>
      <c r="E57" s="4">
        <f t="shared" si="6"/>
        <v>700</v>
      </c>
      <c r="F57" s="18">
        <f t="shared" si="7"/>
        <v>43788</v>
      </c>
      <c r="G57" s="5"/>
      <c r="H57" s="20" t="str">
        <f t="shared" si="3"/>
        <v>не</v>
      </c>
      <c r="I57" s="20" t="b">
        <f t="shared" si="5"/>
        <v>0</v>
      </c>
      <c r="J57" s="20">
        <f t="shared" si="4"/>
        <v>3</v>
      </c>
      <c r="K57" s="6"/>
    </row>
    <row r="58" spans="1:11" x14ac:dyDescent="0.25">
      <c r="A58">
        <v>55</v>
      </c>
      <c r="B58" s="4" t="str">
        <f t="shared" si="1"/>
        <v>ORD055</v>
      </c>
      <c r="C58" s="5">
        <v>43766</v>
      </c>
      <c r="D58" t="s">
        <v>20</v>
      </c>
      <c r="E58" s="4">
        <f t="shared" si="6"/>
        <v>590</v>
      </c>
      <c r="F58" s="18">
        <f t="shared" si="7"/>
        <v>43784</v>
      </c>
      <c r="G58" s="5">
        <v>43784</v>
      </c>
      <c r="H58" s="20" t="str">
        <f t="shared" si="3"/>
        <v>да</v>
      </c>
      <c r="I58" s="20">
        <f t="shared" si="5"/>
        <v>0</v>
      </c>
      <c r="J58" s="20" t="str">
        <f t="shared" si="4"/>
        <v/>
      </c>
      <c r="K58" s="6"/>
    </row>
    <row r="59" spans="1:11" x14ac:dyDescent="0.25">
      <c r="A59">
        <v>56</v>
      </c>
      <c r="B59" s="4" t="str">
        <f t="shared" si="1"/>
        <v>ORD056</v>
      </c>
      <c r="C59" s="5">
        <v>43766</v>
      </c>
      <c r="D59" t="s">
        <v>20</v>
      </c>
      <c r="E59" s="4">
        <f t="shared" si="6"/>
        <v>590</v>
      </c>
      <c r="F59" s="18">
        <f t="shared" si="7"/>
        <v>43784</v>
      </c>
      <c r="G59" s="5"/>
      <c r="H59" s="20" t="str">
        <f t="shared" si="3"/>
        <v>не</v>
      </c>
      <c r="I59" s="20" t="b">
        <f t="shared" si="5"/>
        <v>0</v>
      </c>
      <c r="J59" s="20" t="str">
        <f t="shared" si="4"/>
        <v/>
      </c>
      <c r="K59" s="6"/>
    </row>
    <row r="60" spans="1:11" x14ac:dyDescent="0.25">
      <c r="A60">
        <v>57</v>
      </c>
      <c r="B60" s="4" t="str">
        <f t="shared" si="1"/>
        <v>ORD057</v>
      </c>
      <c r="C60" s="5">
        <v>43767</v>
      </c>
      <c r="D60" t="s">
        <v>28</v>
      </c>
      <c r="E60" s="4">
        <f t="shared" si="6"/>
        <v>605</v>
      </c>
      <c r="F60" s="18">
        <f t="shared" si="7"/>
        <v>43787</v>
      </c>
      <c r="G60" s="5"/>
      <c r="H60" s="20" t="str">
        <f t="shared" si="3"/>
        <v>не</v>
      </c>
      <c r="I60" s="20" t="b">
        <f t="shared" si="5"/>
        <v>0</v>
      </c>
      <c r="J60" s="20">
        <f t="shared" si="4"/>
        <v>2</v>
      </c>
      <c r="K60" s="6"/>
    </row>
    <row r="61" spans="1:11" x14ac:dyDescent="0.25">
      <c r="A61">
        <v>58</v>
      </c>
      <c r="B61" s="4" t="str">
        <f t="shared" si="1"/>
        <v>ORD058</v>
      </c>
      <c r="C61" s="5">
        <v>43767</v>
      </c>
      <c r="D61" t="s">
        <v>20</v>
      </c>
      <c r="E61" s="4">
        <f t="shared" si="6"/>
        <v>590</v>
      </c>
      <c r="F61" s="18">
        <f t="shared" si="7"/>
        <v>43785</v>
      </c>
      <c r="G61" s="5"/>
      <c r="H61" s="20" t="str">
        <f t="shared" si="3"/>
        <v>не</v>
      </c>
      <c r="I61" s="20" t="b">
        <f t="shared" si="5"/>
        <v>0</v>
      </c>
      <c r="J61" s="20" t="str">
        <f t="shared" si="4"/>
        <v/>
      </c>
      <c r="K61" s="6"/>
    </row>
    <row r="62" spans="1:11" x14ac:dyDescent="0.25">
      <c r="A62">
        <v>59</v>
      </c>
      <c r="B62" s="4" t="str">
        <f t="shared" si="1"/>
        <v>ORD059</v>
      </c>
      <c r="C62" s="5">
        <v>43769</v>
      </c>
      <c r="D62" t="s">
        <v>24</v>
      </c>
      <c r="E62" s="4">
        <f t="shared" si="6"/>
        <v>395</v>
      </c>
      <c r="F62" s="18">
        <f t="shared" si="7"/>
        <v>43781</v>
      </c>
      <c r="G62" s="5">
        <v>43783</v>
      </c>
      <c r="H62" s="20" t="str">
        <f t="shared" si="3"/>
        <v>да</v>
      </c>
      <c r="I62" s="20">
        <f t="shared" si="5"/>
        <v>2</v>
      </c>
      <c r="J62" s="20" t="str">
        <f t="shared" si="4"/>
        <v/>
      </c>
      <c r="K62" s="6"/>
    </row>
    <row r="63" spans="1:11" x14ac:dyDescent="0.25">
      <c r="A63">
        <v>60</v>
      </c>
      <c r="B63" s="4" t="str">
        <f t="shared" si="1"/>
        <v>ORD060</v>
      </c>
      <c r="C63" s="5">
        <v>43769</v>
      </c>
      <c r="D63" t="s">
        <v>30</v>
      </c>
      <c r="E63" s="4">
        <f t="shared" si="6"/>
        <v>470</v>
      </c>
      <c r="F63" s="18">
        <f t="shared" si="7"/>
        <v>43783</v>
      </c>
      <c r="G63" s="5"/>
      <c r="H63" s="20" t="str">
        <f t="shared" si="3"/>
        <v>не</v>
      </c>
      <c r="I63" s="20" t="b">
        <f t="shared" si="5"/>
        <v>0</v>
      </c>
      <c r="J63" s="20" t="str">
        <f t="shared" si="4"/>
        <v/>
      </c>
      <c r="K63" s="6"/>
    </row>
    <row r="64" spans="1:11" x14ac:dyDescent="0.25">
      <c r="A64">
        <v>61</v>
      </c>
      <c r="B64" s="4" t="str">
        <f t="shared" si="1"/>
        <v>ORD061</v>
      </c>
      <c r="C64" s="5">
        <v>43771</v>
      </c>
      <c r="D64" t="s">
        <v>25</v>
      </c>
      <c r="E64" s="4">
        <f t="shared" si="6"/>
        <v>650</v>
      </c>
      <c r="F64" s="18">
        <f t="shared" si="7"/>
        <v>43790</v>
      </c>
      <c r="G64" s="5"/>
      <c r="H64" s="20" t="str">
        <f t="shared" si="3"/>
        <v>не</v>
      </c>
      <c r="I64" s="20" t="b">
        <f t="shared" si="5"/>
        <v>0</v>
      </c>
      <c r="J64" s="20">
        <f t="shared" si="4"/>
        <v>5</v>
      </c>
      <c r="K64" s="6"/>
    </row>
    <row r="65" spans="1:11" x14ac:dyDescent="0.25">
      <c r="A65">
        <v>62</v>
      </c>
      <c r="B65" s="4" t="str">
        <f t="shared" si="1"/>
        <v>ORD062</v>
      </c>
      <c r="C65" s="5">
        <v>43771</v>
      </c>
      <c r="D65" t="s">
        <v>30</v>
      </c>
      <c r="E65" s="4">
        <f t="shared" si="6"/>
        <v>470</v>
      </c>
      <c r="F65" s="18">
        <f t="shared" si="7"/>
        <v>43785</v>
      </c>
      <c r="G65" s="5"/>
      <c r="H65" s="20" t="str">
        <f t="shared" si="3"/>
        <v>не</v>
      </c>
      <c r="I65" s="20" t="b">
        <f t="shared" si="5"/>
        <v>0</v>
      </c>
      <c r="J65" s="20" t="str">
        <f t="shared" si="4"/>
        <v/>
      </c>
      <c r="K65" s="6"/>
    </row>
    <row r="66" spans="1:11" x14ac:dyDescent="0.25">
      <c r="A66">
        <v>63</v>
      </c>
      <c r="B66" s="4" t="str">
        <f t="shared" si="1"/>
        <v>ORD063</v>
      </c>
      <c r="C66" s="5">
        <v>43772</v>
      </c>
      <c r="D66" t="s">
        <v>30</v>
      </c>
      <c r="E66" s="4">
        <f t="shared" si="6"/>
        <v>470</v>
      </c>
      <c r="F66" s="18">
        <f t="shared" si="7"/>
        <v>43786</v>
      </c>
      <c r="G66" s="5"/>
      <c r="H66" s="20" t="str">
        <f t="shared" si="3"/>
        <v>не</v>
      </c>
      <c r="I66" s="20" t="b">
        <f t="shared" si="5"/>
        <v>0</v>
      </c>
      <c r="J66" s="20">
        <f t="shared" si="4"/>
        <v>1</v>
      </c>
      <c r="K66" s="6"/>
    </row>
    <row r="67" spans="1:11" x14ac:dyDescent="0.25">
      <c r="A67">
        <v>64</v>
      </c>
      <c r="B67" s="4" t="str">
        <f t="shared" si="1"/>
        <v>ORD064</v>
      </c>
      <c r="C67" s="5">
        <v>43772</v>
      </c>
      <c r="D67" t="s">
        <v>18</v>
      </c>
      <c r="E67" s="4">
        <f t="shared" si="6"/>
        <v>450</v>
      </c>
      <c r="F67" s="18">
        <f t="shared" si="7"/>
        <v>43787</v>
      </c>
      <c r="G67" s="5"/>
      <c r="H67" s="20" t="str">
        <f t="shared" si="3"/>
        <v>не</v>
      </c>
      <c r="I67" s="20" t="b">
        <f t="shared" si="5"/>
        <v>0</v>
      </c>
      <c r="J67" s="20">
        <f t="shared" si="4"/>
        <v>2</v>
      </c>
      <c r="K67" s="6"/>
    </row>
    <row r="68" spans="1:11" x14ac:dyDescent="0.25">
      <c r="A68">
        <v>65</v>
      </c>
      <c r="B68" s="4" t="str">
        <f t="shared" si="1"/>
        <v>ORD065</v>
      </c>
      <c r="C68" s="5">
        <v>43773</v>
      </c>
      <c r="D68" t="s">
        <v>26</v>
      </c>
      <c r="E68" s="4">
        <f t="shared" ref="E68:E99" si="8">VLOOKUP(D68,Modeli,3,FALSE)</f>
        <v>585</v>
      </c>
      <c r="F68" s="18">
        <f t="shared" si="7"/>
        <v>43792</v>
      </c>
      <c r="G68" s="5"/>
      <c r="H68" s="20" t="str">
        <f t="shared" si="3"/>
        <v>не</v>
      </c>
      <c r="I68" s="20" t="b">
        <f t="shared" si="5"/>
        <v>0</v>
      </c>
      <c r="J68" s="20">
        <f t="shared" si="4"/>
        <v>7</v>
      </c>
      <c r="K68" s="6"/>
    </row>
    <row r="69" spans="1:11" x14ac:dyDescent="0.25">
      <c r="A69">
        <v>66</v>
      </c>
      <c r="B69" s="4" t="str">
        <f t="shared" ref="B69:B70" si="9">_xlfn.CONCAT("ORD", IF(A69&lt;10,"00",IF(A69&lt;100,"0","")),A69)</f>
        <v>ORD066</v>
      </c>
      <c r="C69" s="5">
        <v>43773</v>
      </c>
      <c r="D69" t="s">
        <v>25</v>
      </c>
      <c r="E69" s="4">
        <f t="shared" si="8"/>
        <v>650</v>
      </c>
      <c r="F69" s="18">
        <f t="shared" si="7"/>
        <v>43792</v>
      </c>
      <c r="G69" s="5"/>
      <c r="H69" s="20" t="str">
        <f t="shared" ref="H69:H70" si="10">IF(ISBLANK(G69),"не","да")</f>
        <v>не</v>
      </c>
      <c r="I69" s="20" t="b">
        <f t="shared" si="5"/>
        <v>0</v>
      </c>
      <c r="J69" s="20">
        <f t="shared" ref="J69:J70" si="11">IF(AND(H69="не",F69-DATE(2019,11,16)&gt;0),F69-DATE(2019,11,16),"")</f>
        <v>7</v>
      </c>
      <c r="K69" s="6"/>
    </row>
    <row r="70" spans="1:11" x14ac:dyDescent="0.25">
      <c r="A70">
        <v>67</v>
      </c>
      <c r="B70" s="4" t="str">
        <f t="shared" si="9"/>
        <v>ORD067</v>
      </c>
      <c r="C70" s="5">
        <v>43774</v>
      </c>
      <c r="D70" t="s">
        <v>18</v>
      </c>
      <c r="E70" s="4">
        <f t="shared" si="8"/>
        <v>450</v>
      </c>
      <c r="F70" s="18">
        <f t="shared" si="7"/>
        <v>43789</v>
      </c>
      <c r="G70" s="5"/>
      <c r="H70" s="20" t="str">
        <f t="shared" si="10"/>
        <v>не</v>
      </c>
      <c r="I70" s="20" t="b">
        <f t="shared" ref="I70" si="12">IF(H70="да",IF(G70-F70&gt;=0,WORKDAY(F70,G70-F70)-F70,""))</f>
        <v>0</v>
      </c>
      <c r="J70" s="20">
        <f t="shared" si="11"/>
        <v>4</v>
      </c>
      <c r="K70" s="6"/>
    </row>
  </sheetData>
  <autoFilter ref="A3:J70" xr:uid="{02B2191D-EAF4-4E02-8291-C364007B4EB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8E1C-6812-41F1-B0F5-276E41581CBE}">
  <dimension ref="A1:I13"/>
  <sheetViews>
    <sheetView workbookViewId="0">
      <selection activeCell="D16" sqref="D16"/>
    </sheetView>
  </sheetViews>
  <sheetFormatPr defaultRowHeight="15" x14ac:dyDescent="0.25"/>
  <cols>
    <col min="2" max="2" width="25.7109375" bestFit="1" customWidth="1"/>
    <col min="4" max="4" width="16.28515625" customWidth="1"/>
  </cols>
  <sheetData>
    <row r="1" spans="1:9" x14ac:dyDescent="0.25">
      <c r="A1" s="24" t="s">
        <v>32</v>
      </c>
      <c r="B1" s="24"/>
      <c r="C1" s="24"/>
      <c r="D1" s="24"/>
    </row>
    <row r="3" spans="1:9" s="10" customFormat="1" ht="45" x14ac:dyDescent="0.25">
      <c r="A3" s="12" t="s">
        <v>14</v>
      </c>
      <c r="B3" s="12" t="s">
        <v>15</v>
      </c>
      <c r="C3" s="12" t="s">
        <v>16</v>
      </c>
      <c r="D3" s="12" t="s">
        <v>17</v>
      </c>
      <c r="F3"/>
      <c r="G3"/>
      <c r="H3"/>
      <c r="I3"/>
    </row>
    <row r="4" spans="1:9" x14ac:dyDescent="0.25">
      <c r="A4" s="8" t="s">
        <v>18</v>
      </c>
      <c r="B4" s="8" t="s">
        <v>19</v>
      </c>
      <c r="C4" s="8">
        <v>450</v>
      </c>
      <c r="D4" s="8">
        <v>15</v>
      </c>
    </row>
    <row r="5" spans="1:9" x14ac:dyDescent="0.25">
      <c r="A5" s="8" t="s">
        <v>20</v>
      </c>
      <c r="B5" s="8" t="s">
        <v>21</v>
      </c>
      <c r="C5" s="8">
        <v>590</v>
      </c>
      <c r="D5" s="8">
        <v>18</v>
      </c>
    </row>
    <row r="6" spans="1:9" x14ac:dyDescent="0.25">
      <c r="A6" s="8" t="s">
        <v>22</v>
      </c>
      <c r="B6" s="8" t="s">
        <v>23</v>
      </c>
      <c r="C6" s="8">
        <v>600</v>
      </c>
      <c r="D6" s="8">
        <v>20</v>
      </c>
    </row>
    <row r="7" spans="1:9" x14ac:dyDescent="0.25">
      <c r="A7" s="8" t="s">
        <v>24</v>
      </c>
      <c r="B7" s="8" t="s">
        <v>19</v>
      </c>
      <c r="C7" s="8">
        <v>395</v>
      </c>
      <c r="D7" s="8">
        <v>12</v>
      </c>
    </row>
    <row r="8" spans="1:9" x14ac:dyDescent="0.25">
      <c r="A8" s="8" t="s">
        <v>25</v>
      </c>
      <c r="B8" s="8" t="s">
        <v>21</v>
      </c>
      <c r="C8" s="8">
        <v>650</v>
      </c>
      <c r="D8" s="8">
        <v>19</v>
      </c>
    </row>
    <row r="9" spans="1:9" x14ac:dyDescent="0.25">
      <c r="A9" s="8" t="s">
        <v>26</v>
      </c>
      <c r="B9" s="8" t="s">
        <v>23</v>
      </c>
      <c r="C9" s="8">
        <v>585</v>
      </c>
      <c r="D9" s="8">
        <v>19</v>
      </c>
    </row>
    <row r="10" spans="1:9" x14ac:dyDescent="0.25">
      <c r="A10" s="8" t="s">
        <v>27</v>
      </c>
      <c r="B10" s="8" t="s">
        <v>19</v>
      </c>
      <c r="C10" s="8">
        <v>400</v>
      </c>
      <c r="D10" s="8">
        <v>13</v>
      </c>
    </row>
    <row r="11" spans="1:9" x14ac:dyDescent="0.25">
      <c r="A11" s="8" t="s">
        <v>28</v>
      </c>
      <c r="B11" s="8" t="s">
        <v>21</v>
      </c>
      <c r="C11" s="8">
        <v>605</v>
      </c>
      <c r="D11" s="8">
        <v>20</v>
      </c>
    </row>
    <row r="12" spans="1:9" x14ac:dyDescent="0.25">
      <c r="A12" s="8" t="s">
        <v>29</v>
      </c>
      <c r="B12" s="8" t="s">
        <v>23</v>
      </c>
      <c r="C12" s="8">
        <v>700</v>
      </c>
      <c r="D12" s="8">
        <v>22</v>
      </c>
    </row>
    <row r="13" spans="1:9" x14ac:dyDescent="0.25">
      <c r="A13" s="8" t="s">
        <v>30</v>
      </c>
      <c r="B13" s="8" t="s">
        <v>19</v>
      </c>
      <c r="C13" s="8">
        <v>470</v>
      </c>
      <c r="D13" s="8">
        <v>14</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FD7B-0B1A-4F8B-B0BB-EA261AA089EE}">
  <dimension ref="A1:B5"/>
  <sheetViews>
    <sheetView workbookViewId="0">
      <selection activeCell="C5" sqref="C5"/>
    </sheetView>
  </sheetViews>
  <sheetFormatPr defaultRowHeight="15" x14ac:dyDescent="0.25"/>
  <cols>
    <col min="1" max="1" width="38.140625" bestFit="1" customWidth="1"/>
    <col min="2" max="2" width="15" customWidth="1"/>
    <col min="3" max="3" width="18" customWidth="1"/>
  </cols>
  <sheetData>
    <row r="1" spans="1:2" x14ac:dyDescent="0.25">
      <c r="A1" s="25" t="s">
        <v>11</v>
      </c>
      <c r="B1" s="25"/>
    </row>
    <row r="3" spans="1:2" x14ac:dyDescent="0.25">
      <c r="A3" s="8" t="s">
        <v>12</v>
      </c>
      <c r="B3" s="9">
        <f>COUNTIF(Поръчки!H4:H70,"да")</f>
        <v>42</v>
      </c>
    </row>
    <row r="4" spans="1:2" x14ac:dyDescent="0.25">
      <c r="A4" s="8" t="s">
        <v>1</v>
      </c>
      <c r="B4" s="9">
        <f>COUNTIFS(Поръчки!H4:H70,"да",Поръчки!I4:I70,"&gt;0")</f>
        <v>30</v>
      </c>
    </row>
    <row r="5" spans="1:2" x14ac:dyDescent="0.25">
      <c r="A5" s="8" t="s">
        <v>13</v>
      </c>
      <c r="B5" s="23">
        <f>B4/B3</f>
        <v>0.7142857142857143</v>
      </c>
    </row>
  </sheetData>
  <mergeCells count="1">
    <mergeCell ref="A1:B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E299-4E69-45F8-A21F-C6EA6E785FD6}">
  <dimension ref="A1:J70"/>
  <sheetViews>
    <sheetView tabSelected="1" workbookViewId="0">
      <selection activeCell="I5" sqref="I5"/>
    </sheetView>
  </sheetViews>
  <sheetFormatPr defaultRowHeight="15" x14ac:dyDescent="0.25"/>
  <cols>
    <col min="2" max="2" width="8.7109375" bestFit="1" customWidth="1"/>
    <col min="3" max="3" width="10.140625" bestFit="1" customWidth="1"/>
    <col min="4" max="4" width="10" bestFit="1" customWidth="1"/>
    <col min="5" max="5" width="11.140625" bestFit="1" customWidth="1"/>
    <col min="6" max="6" width="14.140625" customWidth="1"/>
    <col min="7" max="7" width="11.28515625" customWidth="1"/>
    <col min="8" max="8" width="12.85546875" style="14" customWidth="1"/>
    <col min="9" max="9" width="14.140625" customWidth="1"/>
    <col min="10" max="10" width="18.140625" customWidth="1"/>
  </cols>
  <sheetData>
    <row r="1" spans="1:10" x14ac:dyDescent="0.25">
      <c r="A1" s="24" t="s">
        <v>0</v>
      </c>
      <c r="B1" s="24"/>
      <c r="C1" s="24"/>
      <c r="D1" s="24"/>
      <c r="E1" s="24"/>
      <c r="F1" s="24"/>
      <c r="G1" s="24"/>
      <c r="H1" s="24"/>
      <c r="I1" s="24"/>
      <c r="J1" s="24"/>
    </row>
    <row r="3" spans="1:10" s="11" customFormat="1" ht="60" x14ac:dyDescent="0.25">
      <c r="A3" s="12" t="s">
        <v>2</v>
      </c>
      <c r="B3" s="12" t="s">
        <v>3</v>
      </c>
      <c r="C3" s="12" t="s">
        <v>4</v>
      </c>
      <c r="D3" s="12" t="s">
        <v>31</v>
      </c>
      <c r="E3" s="12" t="s">
        <v>5</v>
      </c>
      <c r="F3" s="12" t="s">
        <v>6</v>
      </c>
      <c r="G3" s="12" t="s">
        <v>7</v>
      </c>
      <c r="H3" s="16" t="s">
        <v>8</v>
      </c>
      <c r="I3" s="12" t="s">
        <v>9</v>
      </c>
      <c r="J3" s="12" t="s">
        <v>10</v>
      </c>
    </row>
    <row r="4" spans="1:10" x14ac:dyDescent="0.25">
      <c r="A4" s="8">
        <v>1</v>
      </c>
      <c r="B4" s="8" t="s">
        <v>33</v>
      </c>
      <c r="C4" s="15">
        <v>43734</v>
      </c>
      <c r="D4" s="8" t="s">
        <v>24</v>
      </c>
      <c r="E4" s="13">
        <v>395</v>
      </c>
      <c r="F4" s="15">
        <v>43752</v>
      </c>
      <c r="G4" s="15">
        <v>43748</v>
      </c>
      <c r="H4" s="17" t="s">
        <v>34</v>
      </c>
      <c r="I4" s="8" t="s">
        <v>35</v>
      </c>
      <c r="J4" s="8" t="s">
        <v>35</v>
      </c>
    </row>
    <row r="5" spans="1:10" x14ac:dyDescent="0.25">
      <c r="A5" s="8">
        <v>2</v>
      </c>
      <c r="B5" s="8" t="s">
        <v>36</v>
      </c>
      <c r="C5" s="15">
        <v>43735</v>
      </c>
      <c r="D5" s="8" t="s">
        <v>26</v>
      </c>
      <c r="E5" s="13">
        <v>585</v>
      </c>
      <c r="F5" s="15">
        <v>43762</v>
      </c>
      <c r="G5" s="15">
        <v>43774</v>
      </c>
      <c r="H5" s="17" t="s">
        <v>34</v>
      </c>
      <c r="I5" s="8">
        <v>12</v>
      </c>
      <c r="J5" s="8" t="s">
        <v>35</v>
      </c>
    </row>
    <row r="6" spans="1:10" x14ac:dyDescent="0.25">
      <c r="A6" s="8">
        <v>3</v>
      </c>
      <c r="B6" s="8" t="s">
        <v>37</v>
      </c>
      <c r="C6" s="15">
        <v>43735</v>
      </c>
      <c r="D6" s="8" t="s">
        <v>27</v>
      </c>
      <c r="E6" s="13">
        <v>400</v>
      </c>
      <c r="F6" s="15">
        <v>43754</v>
      </c>
      <c r="G6" s="15">
        <v>43764</v>
      </c>
      <c r="H6" s="17" t="s">
        <v>34</v>
      </c>
      <c r="I6" s="8">
        <v>10</v>
      </c>
      <c r="J6" s="8" t="s">
        <v>35</v>
      </c>
    </row>
    <row r="7" spans="1:10" x14ac:dyDescent="0.25">
      <c r="A7" s="8">
        <v>4</v>
      </c>
      <c r="B7" s="8" t="s">
        <v>38</v>
      </c>
      <c r="C7" s="15">
        <v>43736</v>
      </c>
      <c r="D7" s="8" t="s">
        <v>18</v>
      </c>
      <c r="E7" s="13">
        <v>450</v>
      </c>
      <c r="F7" s="15">
        <v>43756</v>
      </c>
      <c r="G7" s="15">
        <v>43751</v>
      </c>
      <c r="H7" s="17" t="s">
        <v>34</v>
      </c>
      <c r="I7" s="8" t="s">
        <v>35</v>
      </c>
      <c r="J7" s="8" t="s">
        <v>35</v>
      </c>
    </row>
    <row r="8" spans="1:10" x14ac:dyDescent="0.25">
      <c r="A8" s="8">
        <v>5</v>
      </c>
      <c r="B8" s="8" t="s">
        <v>39</v>
      </c>
      <c r="C8" s="15">
        <v>43737</v>
      </c>
      <c r="D8" s="8" t="s">
        <v>22</v>
      </c>
      <c r="E8" s="13">
        <v>600</v>
      </c>
      <c r="F8" s="15">
        <v>43763</v>
      </c>
      <c r="G8" s="15">
        <v>43771</v>
      </c>
      <c r="H8" s="17" t="s">
        <v>34</v>
      </c>
      <c r="I8" s="8">
        <v>8</v>
      </c>
      <c r="J8" s="8" t="s">
        <v>35</v>
      </c>
    </row>
    <row r="9" spans="1:10" x14ac:dyDescent="0.25">
      <c r="A9" s="8">
        <v>6</v>
      </c>
      <c r="B9" s="8" t="s">
        <v>40</v>
      </c>
      <c r="C9" s="15">
        <v>43737</v>
      </c>
      <c r="D9" s="8" t="s">
        <v>24</v>
      </c>
      <c r="E9" s="13">
        <v>395</v>
      </c>
      <c r="F9" s="15">
        <v>43753</v>
      </c>
      <c r="G9" s="15">
        <v>43756</v>
      </c>
      <c r="H9" s="17" t="s">
        <v>34</v>
      </c>
      <c r="I9" s="8">
        <v>3</v>
      </c>
      <c r="J9" s="8" t="s">
        <v>35</v>
      </c>
    </row>
    <row r="10" spans="1:10" x14ac:dyDescent="0.25">
      <c r="A10" s="8">
        <v>7</v>
      </c>
      <c r="B10" s="8" t="s">
        <v>41</v>
      </c>
      <c r="C10" s="15">
        <v>43739</v>
      </c>
      <c r="D10" s="8" t="s">
        <v>18</v>
      </c>
      <c r="E10" s="13">
        <v>450</v>
      </c>
      <c r="F10" s="15">
        <v>43760</v>
      </c>
      <c r="G10" s="15">
        <v>43756</v>
      </c>
      <c r="H10" s="17" t="s">
        <v>34</v>
      </c>
      <c r="I10" s="8" t="s">
        <v>35</v>
      </c>
      <c r="J10" s="8" t="s">
        <v>35</v>
      </c>
    </row>
    <row r="11" spans="1:10" x14ac:dyDescent="0.25">
      <c r="A11" s="8">
        <v>8</v>
      </c>
      <c r="B11" s="8" t="s">
        <v>42</v>
      </c>
      <c r="C11" s="15">
        <v>43740</v>
      </c>
      <c r="D11" s="8" t="s">
        <v>30</v>
      </c>
      <c r="E11" s="13">
        <v>470</v>
      </c>
      <c r="F11" s="15">
        <v>43760</v>
      </c>
      <c r="G11" s="15">
        <v>43755</v>
      </c>
      <c r="H11" s="17" t="s">
        <v>34</v>
      </c>
      <c r="I11" s="8" t="s">
        <v>35</v>
      </c>
      <c r="J11" s="8" t="s">
        <v>35</v>
      </c>
    </row>
    <row r="12" spans="1:10" x14ac:dyDescent="0.25">
      <c r="A12" s="8">
        <v>9</v>
      </c>
      <c r="B12" s="8" t="s">
        <v>43</v>
      </c>
      <c r="C12" s="15">
        <v>43741</v>
      </c>
      <c r="D12" s="8" t="s">
        <v>18</v>
      </c>
      <c r="E12" s="13">
        <v>450</v>
      </c>
      <c r="F12" s="15">
        <v>43762</v>
      </c>
      <c r="G12" s="15">
        <v>43749</v>
      </c>
      <c r="H12" s="17" t="s">
        <v>34</v>
      </c>
      <c r="I12" s="8" t="s">
        <v>35</v>
      </c>
      <c r="J12" s="8" t="s">
        <v>35</v>
      </c>
    </row>
    <row r="13" spans="1:10" x14ac:dyDescent="0.25">
      <c r="A13" s="8">
        <v>10</v>
      </c>
      <c r="B13" s="8" t="s">
        <v>44</v>
      </c>
      <c r="C13" s="15">
        <v>43741</v>
      </c>
      <c r="D13" s="8" t="s">
        <v>25</v>
      </c>
      <c r="E13" s="13">
        <v>650</v>
      </c>
      <c r="F13" s="15">
        <v>43768</v>
      </c>
      <c r="G13" s="15">
        <v>43752</v>
      </c>
      <c r="H13" s="17" t="s">
        <v>34</v>
      </c>
      <c r="I13" s="8" t="s">
        <v>35</v>
      </c>
      <c r="J13" s="8" t="s">
        <v>35</v>
      </c>
    </row>
    <row r="14" spans="1:10" x14ac:dyDescent="0.25">
      <c r="A14" s="8">
        <v>11</v>
      </c>
      <c r="B14" s="8" t="s">
        <v>45</v>
      </c>
      <c r="C14" s="15">
        <v>43742</v>
      </c>
      <c r="D14" s="8" t="s">
        <v>30</v>
      </c>
      <c r="E14" s="13">
        <v>470</v>
      </c>
      <c r="F14" s="15">
        <v>43762</v>
      </c>
      <c r="G14" s="15">
        <v>43762</v>
      </c>
      <c r="H14" s="17" t="s">
        <v>34</v>
      </c>
      <c r="I14" s="8" t="s">
        <v>35</v>
      </c>
      <c r="J14" s="8" t="s">
        <v>35</v>
      </c>
    </row>
    <row r="15" spans="1:10" x14ac:dyDescent="0.25">
      <c r="A15" s="8">
        <v>12</v>
      </c>
      <c r="B15" s="8" t="s">
        <v>46</v>
      </c>
      <c r="C15" s="15">
        <v>43743</v>
      </c>
      <c r="D15" s="8" t="s">
        <v>27</v>
      </c>
      <c r="E15" s="13">
        <v>400</v>
      </c>
      <c r="F15" s="15">
        <v>43761</v>
      </c>
      <c r="G15" s="15">
        <v>43748</v>
      </c>
      <c r="H15" s="17" t="s">
        <v>34</v>
      </c>
      <c r="I15" s="8" t="s">
        <v>35</v>
      </c>
      <c r="J15" s="8" t="s">
        <v>35</v>
      </c>
    </row>
    <row r="16" spans="1:10" x14ac:dyDescent="0.25">
      <c r="A16" s="8">
        <v>13</v>
      </c>
      <c r="B16" s="8" t="s">
        <v>47</v>
      </c>
      <c r="C16" s="15">
        <v>43744</v>
      </c>
      <c r="D16" s="8" t="s">
        <v>26</v>
      </c>
      <c r="E16" s="13">
        <v>585</v>
      </c>
      <c r="F16" s="15">
        <v>43769</v>
      </c>
      <c r="G16" s="15">
        <v>43769</v>
      </c>
      <c r="H16" s="17" t="s">
        <v>34</v>
      </c>
      <c r="I16" s="8" t="s">
        <v>35</v>
      </c>
      <c r="J16" s="8" t="s">
        <v>35</v>
      </c>
    </row>
    <row r="17" spans="1:10" x14ac:dyDescent="0.25">
      <c r="A17" s="8">
        <v>14</v>
      </c>
      <c r="B17" s="8" t="s">
        <v>48</v>
      </c>
      <c r="C17" s="15">
        <v>43744</v>
      </c>
      <c r="D17" s="8" t="s">
        <v>25</v>
      </c>
      <c r="E17" s="13">
        <v>650</v>
      </c>
      <c r="F17" s="15">
        <v>43769</v>
      </c>
      <c r="G17" s="15">
        <v>43760</v>
      </c>
      <c r="H17" s="17" t="s">
        <v>34</v>
      </c>
      <c r="I17" s="8" t="s">
        <v>35</v>
      </c>
      <c r="J17" s="8" t="s">
        <v>35</v>
      </c>
    </row>
    <row r="18" spans="1:10" x14ac:dyDescent="0.25">
      <c r="A18" s="8">
        <v>15</v>
      </c>
      <c r="B18" s="8" t="s">
        <v>49</v>
      </c>
      <c r="C18" s="15">
        <v>43744</v>
      </c>
      <c r="D18" s="8" t="s">
        <v>20</v>
      </c>
      <c r="E18" s="13">
        <v>590</v>
      </c>
      <c r="F18" s="15">
        <v>43768</v>
      </c>
      <c r="G18" s="15">
        <v>43763</v>
      </c>
      <c r="H18" s="17" t="s">
        <v>34</v>
      </c>
      <c r="I18" s="8" t="s">
        <v>35</v>
      </c>
      <c r="J18" s="8" t="s">
        <v>35</v>
      </c>
    </row>
    <row r="19" spans="1:10" x14ac:dyDescent="0.25">
      <c r="A19" s="8">
        <v>16</v>
      </c>
      <c r="B19" s="8" t="s">
        <v>50</v>
      </c>
      <c r="C19" s="15">
        <v>43744</v>
      </c>
      <c r="D19" s="8" t="s">
        <v>18</v>
      </c>
      <c r="E19" s="13">
        <v>450</v>
      </c>
      <c r="F19" s="15">
        <v>43763</v>
      </c>
      <c r="G19" s="15">
        <v>43762</v>
      </c>
      <c r="H19" s="17" t="s">
        <v>34</v>
      </c>
      <c r="I19" s="8" t="s">
        <v>35</v>
      </c>
      <c r="J19" s="8" t="s">
        <v>35</v>
      </c>
    </row>
    <row r="20" spans="1:10" x14ac:dyDescent="0.25">
      <c r="A20" s="8">
        <v>17</v>
      </c>
      <c r="B20" s="8" t="s">
        <v>51</v>
      </c>
      <c r="C20" s="15">
        <v>43745</v>
      </c>
      <c r="D20" s="8" t="s">
        <v>28</v>
      </c>
      <c r="E20" s="13">
        <v>605</v>
      </c>
      <c r="F20" s="15">
        <v>43773</v>
      </c>
      <c r="G20" s="15">
        <v>43772</v>
      </c>
      <c r="H20" s="17" t="s">
        <v>34</v>
      </c>
      <c r="I20" s="8" t="s">
        <v>35</v>
      </c>
      <c r="J20" s="8" t="s">
        <v>35</v>
      </c>
    </row>
    <row r="21" spans="1:10" x14ac:dyDescent="0.25">
      <c r="A21" s="8">
        <v>18</v>
      </c>
      <c r="B21" s="8" t="s">
        <v>52</v>
      </c>
      <c r="C21" s="15">
        <v>43745</v>
      </c>
      <c r="D21" s="8" t="s">
        <v>22</v>
      </c>
      <c r="E21" s="13">
        <v>600</v>
      </c>
      <c r="F21" s="15">
        <v>43773</v>
      </c>
      <c r="G21" s="15">
        <v>43773</v>
      </c>
      <c r="H21" s="17" t="s">
        <v>34</v>
      </c>
      <c r="I21" s="8" t="s">
        <v>35</v>
      </c>
      <c r="J21" s="8" t="s">
        <v>35</v>
      </c>
    </row>
    <row r="22" spans="1:10" x14ac:dyDescent="0.25">
      <c r="A22" s="8">
        <v>19</v>
      </c>
      <c r="B22" s="8" t="s">
        <v>53</v>
      </c>
      <c r="C22" s="15">
        <v>43746</v>
      </c>
      <c r="D22" s="8" t="s">
        <v>30</v>
      </c>
      <c r="E22" s="13">
        <v>470</v>
      </c>
      <c r="F22" s="15">
        <v>43766</v>
      </c>
      <c r="G22" s="15">
        <v>43766</v>
      </c>
      <c r="H22" s="17" t="s">
        <v>34</v>
      </c>
      <c r="I22" s="8" t="s">
        <v>35</v>
      </c>
      <c r="J22" s="8" t="s">
        <v>35</v>
      </c>
    </row>
    <row r="23" spans="1:10" x14ac:dyDescent="0.25">
      <c r="A23" s="8">
        <v>20</v>
      </c>
      <c r="B23" s="8" t="s">
        <v>54</v>
      </c>
      <c r="C23" s="15">
        <v>43747</v>
      </c>
      <c r="D23" s="8" t="s">
        <v>26</v>
      </c>
      <c r="E23" s="13">
        <v>585</v>
      </c>
      <c r="F23" s="15">
        <v>43774</v>
      </c>
      <c r="G23" s="15">
        <v>43768</v>
      </c>
      <c r="H23" s="17" t="s">
        <v>34</v>
      </c>
      <c r="I23" s="8" t="s">
        <v>35</v>
      </c>
      <c r="J23" s="8" t="s">
        <v>35</v>
      </c>
    </row>
    <row r="24" spans="1:10" x14ac:dyDescent="0.25">
      <c r="A24" s="8">
        <v>21</v>
      </c>
      <c r="B24" s="8" t="s">
        <v>55</v>
      </c>
      <c r="C24" s="15">
        <v>43748</v>
      </c>
      <c r="D24" s="8" t="s">
        <v>29</v>
      </c>
      <c r="E24" s="13">
        <v>700</v>
      </c>
      <c r="F24" s="15">
        <v>43780</v>
      </c>
      <c r="G24" s="15">
        <v>43769</v>
      </c>
      <c r="H24" s="17" t="s">
        <v>34</v>
      </c>
      <c r="I24" s="8" t="s">
        <v>35</v>
      </c>
      <c r="J24" s="8" t="s">
        <v>35</v>
      </c>
    </row>
    <row r="25" spans="1:10" x14ac:dyDescent="0.25">
      <c r="A25" s="8">
        <v>22</v>
      </c>
      <c r="B25" s="8" t="s">
        <v>56</v>
      </c>
      <c r="C25" s="15">
        <v>43748</v>
      </c>
      <c r="D25" s="8" t="s">
        <v>27</v>
      </c>
      <c r="E25" s="13">
        <v>400</v>
      </c>
      <c r="F25" s="15">
        <v>43767</v>
      </c>
      <c r="G25" s="15">
        <v>43767</v>
      </c>
      <c r="H25" s="17" t="s">
        <v>34</v>
      </c>
      <c r="I25" s="8" t="s">
        <v>35</v>
      </c>
      <c r="J25" s="8" t="s">
        <v>35</v>
      </c>
    </row>
    <row r="26" spans="1:10" x14ac:dyDescent="0.25">
      <c r="A26" s="8">
        <v>23</v>
      </c>
      <c r="B26" s="8" t="s">
        <v>57</v>
      </c>
      <c r="C26" s="15">
        <v>43749</v>
      </c>
      <c r="D26" s="8" t="s">
        <v>29</v>
      </c>
      <c r="E26" s="13">
        <v>700</v>
      </c>
      <c r="F26" s="15">
        <v>43781</v>
      </c>
      <c r="G26" s="15">
        <v>43764</v>
      </c>
      <c r="H26" s="17" t="s">
        <v>34</v>
      </c>
      <c r="I26" s="8" t="s">
        <v>35</v>
      </c>
      <c r="J26" s="8" t="s">
        <v>35</v>
      </c>
    </row>
    <row r="27" spans="1:10" x14ac:dyDescent="0.25">
      <c r="A27" s="8">
        <v>24</v>
      </c>
      <c r="B27" s="8" t="s">
        <v>58</v>
      </c>
      <c r="C27" s="15">
        <v>43750</v>
      </c>
      <c r="D27" s="8" t="s">
        <v>25</v>
      </c>
      <c r="E27" s="13">
        <v>650</v>
      </c>
      <c r="F27" s="15">
        <v>43776</v>
      </c>
      <c r="G27" s="15">
        <v>43760</v>
      </c>
      <c r="H27" s="17" t="s">
        <v>34</v>
      </c>
      <c r="I27" s="8" t="s">
        <v>35</v>
      </c>
      <c r="J27" s="8" t="s">
        <v>35</v>
      </c>
    </row>
    <row r="28" spans="1:10" x14ac:dyDescent="0.25">
      <c r="A28" s="8">
        <v>25</v>
      </c>
      <c r="B28" s="8" t="s">
        <v>59</v>
      </c>
      <c r="C28" s="15">
        <v>43750</v>
      </c>
      <c r="D28" s="8" t="s">
        <v>27</v>
      </c>
      <c r="E28" s="13">
        <v>400</v>
      </c>
      <c r="F28" s="15">
        <v>43768</v>
      </c>
      <c r="G28" s="15">
        <v>43782</v>
      </c>
      <c r="H28" s="17" t="s">
        <v>34</v>
      </c>
      <c r="I28" s="8">
        <v>14</v>
      </c>
      <c r="J28" s="8" t="s">
        <v>35</v>
      </c>
    </row>
    <row r="29" spans="1:10" x14ac:dyDescent="0.25">
      <c r="A29" s="8">
        <v>26</v>
      </c>
      <c r="B29" s="8" t="s">
        <v>60</v>
      </c>
      <c r="C29" s="15">
        <v>43750</v>
      </c>
      <c r="D29" s="8" t="s">
        <v>26</v>
      </c>
      <c r="E29" s="13">
        <v>585</v>
      </c>
      <c r="F29" s="15">
        <v>43776</v>
      </c>
      <c r="G29" s="15">
        <v>43779</v>
      </c>
      <c r="H29" s="17" t="s">
        <v>34</v>
      </c>
      <c r="I29" s="8">
        <v>3</v>
      </c>
      <c r="J29" s="8" t="s">
        <v>35</v>
      </c>
    </row>
    <row r="30" spans="1:10" x14ac:dyDescent="0.25">
      <c r="A30" s="8">
        <v>27</v>
      </c>
      <c r="B30" s="8" t="s">
        <v>61</v>
      </c>
      <c r="C30" s="15">
        <v>43750</v>
      </c>
      <c r="D30" s="8" t="s">
        <v>25</v>
      </c>
      <c r="E30" s="13">
        <v>650</v>
      </c>
      <c r="F30" s="15">
        <v>43776</v>
      </c>
      <c r="G30" s="15">
        <v>43775</v>
      </c>
      <c r="H30" s="17" t="s">
        <v>34</v>
      </c>
      <c r="I30" s="8" t="s">
        <v>35</v>
      </c>
      <c r="J30" s="8" t="s">
        <v>35</v>
      </c>
    </row>
    <row r="31" spans="1:10" x14ac:dyDescent="0.25">
      <c r="A31" s="8">
        <v>28</v>
      </c>
      <c r="B31" s="8" t="s">
        <v>62</v>
      </c>
      <c r="C31" s="15">
        <v>43751</v>
      </c>
      <c r="D31" s="8" t="s">
        <v>20</v>
      </c>
      <c r="E31" s="13">
        <v>590</v>
      </c>
      <c r="F31" s="15">
        <v>43775</v>
      </c>
      <c r="G31" s="15">
        <v>43773</v>
      </c>
      <c r="H31" s="17" t="s">
        <v>34</v>
      </c>
      <c r="I31" s="8" t="s">
        <v>35</v>
      </c>
      <c r="J31" s="8" t="s">
        <v>35</v>
      </c>
    </row>
    <row r="32" spans="1:10" x14ac:dyDescent="0.25">
      <c r="A32" s="8">
        <v>29</v>
      </c>
      <c r="B32" s="8" t="s">
        <v>63</v>
      </c>
      <c r="C32" s="15">
        <v>43752</v>
      </c>
      <c r="D32" s="8" t="s">
        <v>29</v>
      </c>
      <c r="E32" s="13">
        <v>700</v>
      </c>
      <c r="F32" s="15">
        <v>43782</v>
      </c>
      <c r="G32" s="15">
        <v>43781</v>
      </c>
      <c r="H32" s="17" t="s">
        <v>34</v>
      </c>
      <c r="I32" s="8" t="s">
        <v>35</v>
      </c>
      <c r="J32" s="8" t="s">
        <v>35</v>
      </c>
    </row>
    <row r="33" spans="1:10" x14ac:dyDescent="0.25">
      <c r="A33" s="8">
        <v>30</v>
      </c>
      <c r="B33" s="8" t="s">
        <v>64</v>
      </c>
      <c r="C33" s="15">
        <v>43753</v>
      </c>
      <c r="D33" s="8" t="s">
        <v>20</v>
      </c>
      <c r="E33" s="13">
        <v>590</v>
      </c>
      <c r="F33" s="15">
        <v>43777</v>
      </c>
      <c r="G33" s="8"/>
      <c r="H33" s="17" t="s">
        <v>65</v>
      </c>
      <c r="I33" s="8" t="s">
        <v>35</v>
      </c>
      <c r="J33" s="8">
        <v>8</v>
      </c>
    </row>
    <row r="34" spans="1:10" x14ac:dyDescent="0.25">
      <c r="A34" s="8">
        <v>31</v>
      </c>
      <c r="B34" s="8" t="s">
        <v>66</v>
      </c>
      <c r="C34" s="15">
        <v>43753</v>
      </c>
      <c r="D34" s="8" t="s">
        <v>26</v>
      </c>
      <c r="E34" s="13">
        <v>585</v>
      </c>
      <c r="F34" s="15">
        <v>43780</v>
      </c>
      <c r="G34" s="8">
        <v>43783</v>
      </c>
      <c r="H34" s="17" t="s">
        <v>34</v>
      </c>
      <c r="I34" s="8">
        <v>3</v>
      </c>
      <c r="J34" s="8" t="s">
        <v>35</v>
      </c>
    </row>
    <row r="35" spans="1:10" x14ac:dyDescent="0.25">
      <c r="A35" s="8">
        <v>32</v>
      </c>
      <c r="B35" s="8" t="s">
        <v>67</v>
      </c>
      <c r="C35" s="15">
        <v>43754</v>
      </c>
      <c r="D35" s="8" t="s">
        <v>29</v>
      </c>
      <c r="E35" s="13">
        <v>700</v>
      </c>
      <c r="F35" s="15">
        <v>43784</v>
      </c>
      <c r="G35" s="8">
        <v>43778</v>
      </c>
      <c r="H35" s="17" t="s">
        <v>34</v>
      </c>
      <c r="I35" s="8" t="s">
        <v>35</v>
      </c>
      <c r="J35" s="8" t="s">
        <v>35</v>
      </c>
    </row>
    <row r="36" spans="1:10" x14ac:dyDescent="0.25">
      <c r="A36" s="8">
        <v>33</v>
      </c>
      <c r="B36" s="8" t="s">
        <v>68</v>
      </c>
      <c r="C36" s="15">
        <v>43754</v>
      </c>
      <c r="D36" s="8" t="s">
        <v>27</v>
      </c>
      <c r="E36" s="13">
        <v>400</v>
      </c>
      <c r="F36" s="15">
        <v>43773</v>
      </c>
      <c r="G36" s="8">
        <v>43768</v>
      </c>
      <c r="H36" s="17" t="s">
        <v>34</v>
      </c>
      <c r="I36" s="8" t="s">
        <v>35</v>
      </c>
      <c r="J36" s="8" t="s">
        <v>35</v>
      </c>
    </row>
    <row r="37" spans="1:10" x14ac:dyDescent="0.25">
      <c r="A37" s="8">
        <v>34</v>
      </c>
      <c r="B37" s="8" t="s">
        <v>69</v>
      </c>
      <c r="C37" s="15">
        <v>43755</v>
      </c>
      <c r="D37" s="8" t="s">
        <v>20</v>
      </c>
      <c r="E37" s="13">
        <v>590</v>
      </c>
      <c r="F37" s="15">
        <v>43781</v>
      </c>
      <c r="G37" s="8"/>
      <c r="H37" s="17" t="s">
        <v>65</v>
      </c>
      <c r="I37" s="8" t="s">
        <v>35</v>
      </c>
      <c r="J37" s="8" t="s">
        <v>35</v>
      </c>
    </row>
    <row r="38" spans="1:10" x14ac:dyDescent="0.25">
      <c r="A38" s="8">
        <v>35</v>
      </c>
      <c r="B38" s="8" t="s">
        <v>70</v>
      </c>
      <c r="C38" s="15">
        <v>43755</v>
      </c>
      <c r="D38" s="8" t="s">
        <v>25</v>
      </c>
      <c r="E38" s="13">
        <v>650</v>
      </c>
      <c r="F38" s="15">
        <v>43782</v>
      </c>
      <c r="G38" s="8"/>
      <c r="H38" s="17" t="s">
        <v>65</v>
      </c>
      <c r="I38" s="8" t="s">
        <v>35</v>
      </c>
      <c r="J38" s="8" t="s">
        <v>35</v>
      </c>
    </row>
    <row r="39" spans="1:10" x14ac:dyDescent="0.25">
      <c r="A39" s="8">
        <v>36</v>
      </c>
      <c r="B39" s="8" t="s">
        <v>71</v>
      </c>
      <c r="C39" s="15">
        <v>43756</v>
      </c>
      <c r="D39" s="8" t="s">
        <v>27</v>
      </c>
      <c r="E39" s="13">
        <v>400</v>
      </c>
      <c r="F39" s="15">
        <v>43775</v>
      </c>
      <c r="G39" s="8">
        <v>43777</v>
      </c>
      <c r="H39" s="17" t="s">
        <v>34</v>
      </c>
      <c r="I39" s="8">
        <v>2</v>
      </c>
      <c r="J39" s="8" t="s">
        <v>35</v>
      </c>
    </row>
    <row r="40" spans="1:10" x14ac:dyDescent="0.25">
      <c r="A40" s="8">
        <v>37</v>
      </c>
      <c r="B40" s="8" t="s">
        <v>72</v>
      </c>
      <c r="C40" s="15">
        <v>43756</v>
      </c>
      <c r="D40" s="8" t="s">
        <v>27</v>
      </c>
      <c r="E40" s="13">
        <v>400</v>
      </c>
      <c r="F40" s="15">
        <v>43775</v>
      </c>
      <c r="G40" s="8"/>
      <c r="H40" s="17" t="s">
        <v>65</v>
      </c>
      <c r="I40" s="8" t="s">
        <v>35</v>
      </c>
      <c r="J40" s="8">
        <v>10</v>
      </c>
    </row>
    <row r="41" spans="1:10" x14ac:dyDescent="0.25">
      <c r="A41" s="8">
        <v>38</v>
      </c>
      <c r="B41" s="8" t="s">
        <v>73</v>
      </c>
      <c r="C41" s="15">
        <v>43757</v>
      </c>
      <c r="D41" s="8" t="s">
        <v>29</v>
      </c>
      <c r="E41" s="13">
        <v>700</v>
      </c>
      <c r="F41" s="15">
        <v>43788</v>
      </c>
      <c r="G41" s="8">
        <v>43784</v>
      </c>
      <c r="H41" s="17" t="s">
        <v>34</v>
      </c>
      <c r="I41" s="8" t="s">
        <v>35</v>
      </c>
      <c r="J41" s="8" t="s">
        <v>35</v>
      </c>
    </row>
    <row r="42" spans="1:10" x14ac:dyDescent="0.25">
      <c r="A42" s="8">
        <v>39</v>
      </c>
      <c r="B42" s="8" t="s">
        <v>74</v>
      </c>
      <c r="C42" s="15">
        <v>43757</v>
      </c>
      <c r="D42" s="8" t="s">
        <v>25</v>
      </c>
      <c r="E42" s="13">
        <v>650</v>
      </c>
      <c r="F42" s="15">
        <v>43783</v>
      </c>
      <c r="G42" s="8">
        <v>43782</v>
      </c>
      <c r="H42" s="17" t="s">
        <v>34</v>
      </c>
      <c r="I42" s="8" t="s">
        <v>35</v>
      </c>
      <c r="J42" s="8" t="s">
        <v>35</v>
      </c>
    </row>
    <row r="43" spans="1:10" x14ac:dyDescent="0.25">
      <c r="A43" s="8">
        <v>40</v>
      </c>
      <c r="B43" s="8" t="s">
        <v>75</v>
      </c>
      <c r="C43" s="15">
        <v>43758</v>
      </c>
      <c r="D43" s="8" t="s">
        <v>22</v>
      </c>
      <c r="E43" s="13">
        <v>600</v>
      </c>
      <c r="F43" s="15">
        <v>43784</v>
      </c>
      <c r="G43" s="8"/>
      <c r="H43" s="17" t="s">
        <v>65</v>
      </c>
      <c r="I43" s="8" t="s">
        <v>35</v>
      </c>
      <c r="J43" s="8" t="s">
        <v>35</v>
      </c>
    </row>
    <row r="44" spans="1:10" x14ac:dyDescent="0.25">
      <c r="A44" s="8">
        <v>41</v>
      </c>
      <c r="B44" s="8" t="s">
        <v>76</v>
      </c>
      <c r="C44" s="15">
        <v>43758</v>
      </c>
      <c r="D44" s="8" t="s">
        <v>28</v>
      </c>
      <c r="E44" s="13">
        <v>605</v>
      </c>
      <c r="F44" s="15">
        <v>43784</v>
      </c>
      <c r="G44" s="8">
        <v>43778</v>
      </c>
      <c r="H44" s="17" t="s">
        <v>34</v>
      </c>
      <c r="I44" s="8" t="s">
        <v>35</v>
      </c>
      <c r="J44" s="8" t="s">
        <v>35</v>
      </c>
    </row>
    <row r="45" spans="1:10" x14ac:dyDescent="0.25">
      <c r="A45" s="8">
        <v>42</v>
      </c>
      <c r="B45" s="8" t="s">
        <v>77</v>
      </c>
      <c r="C45" s="15">
        <v>43759</v>
      </c>
      <c r="D45" s="8" t="s">
        <v>27</v>
      </c>
      <c r="E45" s="13">
        <v>400</v>
      </c>
      <c r="F45" s="15">
        <v>43776</v>
      </c>
      <c r="G45" s="8"/>
      <c r="H45" s="17" t="s">
        <v>65</v>
      </c>
      <c r="I45" s="8" t="s">
        <v>35</v>
      </c>
      <c r="J45" s="8">
        <v>9</v>
      </c>
    </row>
    <row r="46" spans="1:10" x14ac:dyDescent="0.25">
      <c r="A46" s="8">
        <v>43</v>
      </c>
      <c r="B46" s="8" t="s">
        <v>78</v>
      </c>
      <c r="C46" s="15">
        <v>43759</v>
      </c>
      <c r="D46" s="8" t="s">
        <v>22</v>
      </c>
      <c r="E46" s="13">
        <v>600</v>
      </c>
      <c r="F46" s="15">
        <v>43787</v>
      </c>
      <c r="G46" s="8"/>
      <c r="H46" s="17" t="s">
        <v>65</v>
      </c>
      <c r="I46" s="8" t="s">
        <v>35</v>
      </c>
      <c r="J46" s="8" t="s">
        <v>35</v>
      </c>
    </row>
    <row r="47" spans="1:10" x14ac:dyDescent="0.25">
      <c r="A47" s="8">
        <v>44</v>
      </c>
      <c r="B47" s="8" t="s">
        <v>79</v>
      </c>
      <c r="C47" s="15">
        <v>43760</v>
      </c>
      <c r="D47" s="8" t="s">
        <v>18</v>
      </c>
      <c r="E47" s="13">
        <v>450</v>
      </c>
      <c r="F47" s="15">
        <v>43781</v>
      </c>
      <c r="G47" s="8"/>
      <c r="H47" s="17" t="s">
        <v>65</v>
      </c>
      <c r="I47" s="8" t="s">
        <v>35</v>
      </c>
      <c r="J47" s="8" t="s">
        <v>35</v>
      </c>
    </row>
    <row r="48" spans="1:10" x14ac:dyDescent="0.25">
      <c r="A48" s="8">
        <v>45</v>
      </c>
      <c r="B48" s="8" t="s">
        <v>80</v>
      </c>
      <c r="C48" s="15">
        <v>43760</v>
      </c>
      <c r="D48" s="8" t="s">
        <v>24</v>
      </c>
      <c r="E48" s="13">
        <v>395</v>
      </c>
      <c r="F48" s="15">
        <v>43776</v>
      </c>
      <c r="G48" s="8">
        <v>43777</v>
      </c>
      <c r="H48" s="17" t="s">
        <v>34</v>
      </c>
      <c r="I48" s="8">
        <v>1</v>
      </c>
      <c r="J48" s="8" t="s">
        <v>35</v>
      </c>
    </row>
    <row r="49" spans="1:10" x14ac:dyDescent="0.25">
      <c r="A49" s="8">
        <v>46</v>
      </c>
      <c r="B49" s="8" t="s">
        <v>81</v>
      </c>
      <c r="C49" s="15">
        <v>43760</v>
      </c>
      <c r="D49" s="8" t="s">
        <v>24</v>
      </c>
      <c r="E49" s="13">
        <v>395</v>
      </c>
      <c r="F49" s="15">
        <v>43776</v>
      </c>
      <c r="G49" s="8">
        <v>43773</v>
      </c>
      <c r="H49" s="17" t="s">
        <v>34</v>
      </c>
      <c r="I49" s="8" t="s">
        <v>35</v>
      </c>
      <c r="J49" s="8" t="s">
        <v>35</v>
      </c>
    </row>
    <row r="50" spans="1:10" x14ac:dyDescent="0.25">
      <c r="A50" s="8">
        <v>47</v>
      </c>
      <c r="B50" s="8" t="s">
        <v>82</v>
      </c>
      <c r="C50" s="15">
        <v>43761</v>
      </c>
      <c r="D50" s="8" t="s">
        <v>18</v>
      </c>
      <c r="E50" s="13">
        <v>450</v>
      </c>
      <c r="F50" s="15">
        <v>43782</v>
      </c>
      <c r="G50" s="8">
        <v>43776</v>
      </c>
      <c r="H50" s="17" t="s">
        <v>34</v>
      </c>
      <c r="I50" s="8" t="s">
        <v>35</v>
      </c>
      <c r="J50" s="8" t="s">
        <v>35</v>
      </c>
    </row>
    <row r="51" spans="1:10" x14ac:dyDescent="0.25">
      <c r="A51" s="8">
        <v>48</v>
      </c>
      <c r="B51" s="8" t="s">
        <v>83</v>
      </c>
      <c r="C51" s="15">
        <v>43761</v>
      </c>
      <c r="D51" s="8" t="s">
        <v>22</v>
      </c>
      <c r="E51" s="13">
        <v>600</v>
      </c>
      <c r="F51" s="15">
        <v>43789</v>
      </c>
      <c r="G51" s="8"/>
      <c r="H51" s="17" t="s">
        <v>65</v>
      </c>
      <c r="I51" s="8" t="s">
        <v>35</v>
      </c>
      <c r="J51" s="8" t="s">
        <v>35</v>
      </c>
    </row>
    <row r="52" spans="1:10" x14ac:dyDescent="0.25">
      <c r="A52" s="8">
        <v>49</v>
      </c>
      <c r="B52" s="8" t="s">
        <v>84</v>
      </c>
      <c r="C52" s="15">
        <v>43762</v>
      </c>
      <c r="D52" s="8" t="s">
        <v>22</v>
      </c>
      <c r="E52" s="13">
        <v>600</v>
      </c>
      <c r="F52" s="15">
        <v>43790</v>
      </c>
      <c r="G52" s="8">
        <v>43786</v>
      </c>
      <c r="H52" s="17" t="s">
        <v>34</v>
      </c>
      <c r="I52" s="8" t="s">
        <v>35</v>
      </c>
      <c r="J52" s="8" t="s">
        <v>35</v>
      </c>
    </row>
    <row r="53" spans="1:10" x14ac:dyDescent="0.25">
      <c r="A53" s="8">
        <v>50</v>
      </c>
      <c r="B53" s="8" t="s">
        <v>85</v>
      </c>
      <c r="C53" s="15">
        <v>43762</v>
      </c>
      <c r="D53" s="8" t="s">
        <v>29</v>
      </c>
      <c r="E53" s="13">
        <v>700</v>
      </c>
      <c r="F53" s="15">
        <v>43794</v>
      </c>
      <c r="G53" s="8"/>
      <c r="H53" s="17" t="s">
        <v>65</v>
      </c>
      <c r="I53" s="8" t="s">
        <v>35</v>
      </c>
      <c r="J53" s="8" t="s">
        <v>35</v>
      </c>
    </row>
    <row r="54" spans="1:10" x14ac:dyDescent="0.25">
      <c r="A54" s="8">
        <v>51</v>
      </c>
      <c r="B54" s="8" t="s">
        <v>86</v>
      </c>
      <c r="C54" s="15">
        <v>43762</v>
      </c>
      <c r="D54" s="8" t="s">
        <v>20</v>
      </c>
      <c r="E54" s="13">
        <v>590</v>
      </c>
      <c r="F54" s="15">
        <v>43788</v>
      </c>
      <c r="G54" s="8"/>
      <c r="H54" s="17" t="s">
        <v>65</v>
      </c>
      <c r="I54" s="8" t="s">
        <v>35</v>
      </c>
      <c r="J54" s="8" t="s">
        <v>35</v>
      </c>
    </row>
    <row r="55" spans="1:10" x14ac:dyDescent="0.25">
      <c r="A55" s="8">
        <v>52</v>
      </c>
      <c r="B55" s="8" t="s">
        <v>87</v>
      </c>
      <c r="C55" s="15">
        <v>43765</v>
      </c>
      <c r="D55" s="8" t="s">
        <v>18</v>
      </c>
      <c r="E55" s="13">
        <v>450</v>
      </c>
      <c r="F55" s="15">
        <v>43784</v>
      </c>
      <c r="G55" s="8"/>
      <c r="H55" s="17" t="s">
        <v>65</v>
      </c>
      <c r="I55" s="8" t="s">
        <v>35</v>
      </c>
      <c r="J55" s="8" t="s">
        <v>35</v>
      </c>
    </row>
    <row r="56" spans="1:10" x14ac:dyDescent="0.25">
      <c r="A56" s="8">
        <v>53</v>
      </c>
      <c r="B56" s="8" t="s">
        <v>88</v>
      </c>
      <c r="C56" s="15">
        <v>43766</v>
      </c>
      <c r="D56" s="8" t="s">
        <v>29</v>
      </c>
      <c r="E56" s="13">
        <v>700</v>
      </c>
      <c r="F56" s="15">
        <v>43796</v>
      </c>
      <c r="G56" s="8"/>
      <c r="H56" s="17" t="s">
        <v>65</v>
      </c>
      <c r="I56" s="8" t="s">
        <v>35</v>
      </c>
      <c r="J56" s="8" t="s">
        <v>35</v>
      </c>
    </row>
    <row r="57" spans="1:10" x14ac:dyDescent="0.25">
      <c r="A57" s="8">
        <v>54</v>
      </c>
      <c r="B57" s="8" t="s">
        <v>89</v>
      </c>
      <c r="C57" s="15">
        <v>43766</v>
      </c>
      <c r="D57" s="8" t="s">
        <v>29</v>
      </c>
      <c r="E57" s="13">
        <v>700</v>
      </c>
      <c r="F57" s="15">
        <v>43796</v>
      </c>
      <c r="G57" s="8"/>
      <c r="H57" s="17" t="s">
        <v>65</v>
      </c>
      <c r="I57" s="8" t="s">
        <v>35</v>
      </c>
      <c r="J57" s="8" t="s">
        <v>35</v>
      </c>
    </row>
    <row r="58" spans="1:10" x14ac:dyDescent="0.25">
      <c r="A58" s="8">
        <v>55</v>
      </c>
      <c r="B58" s="8" t="s">
        <v>90</v>
      </c>
      <c r="C58" s="15">
        <v>43766</v>
      </c>
      <c r="D58" s="8" t="s">
        <v>20</v>
      </c>
      <c r="E58" s="13">
        <v>590</v>
      </c>
      <c r="F58" s="15">
        <v>43790</v>
      </c>
      <c r="G58" s="8">
        <v>43784</v>
      </c>
      <c r="H58" s="17" t="s">
        <v>34</v>
      </c>
      <c r="I58" s="8" t="s">
        <v>35</v>
      </c>
      <c r="J58" s="8" t="s">
        <v>35</v>
      </c>
    </row>
    <row r="59" spans="1:10" x14ac:dyDescent="0.25">
      <c r="A59" s="8">
        <v>56</v>
      </c>
      <c r="B59" s="8" t="s">
        <v>91</v>
      </c>
      <c r="C59" s="15">
        <v>43766</v>
      </c>
      <c r="D59" s="8" t="s">
        <v>20</v>
      </c>
      <c r="E59" s="13">
        <v>590</v>
      </c>
      <c r="F59" s="15">
        <v>43790</v>
      </c>
      <c r="G59" s="8"/>
      <c r="H59" s="17" t="s">
        <v>65</v>
      </c>
      <c r="I59" s="8" t="s">
        <v>35</v>
      </c>
      <c r="J59" s="8" t="s">
        <v>35</v>
      </c>
    </row>
    <row r="60" spans="1:10" x14ac:dyDescent="0.25">
      <c r="A60" s="8">
        <v>57</v>
      </c>
      <c r="B60" s="8" t="s">
        <v>92</v>
      </c>
      <c r="C60" s="15">
        <v>43767</v>
      </c>
      <c r="D60" s="8" t="s">
        <v>28</v>
      </c>
      <c r="E60" s="13">
        <v>605</v>
      </c>
      <c r="F60" s="15">
        <v>43795</v>
      </c>
      <c r="G60" s="8"/>
      <c r="H60" s="17" t="s">
        <v>65</v>
      </c>
      <c r="I60" s="8" t="s">
        <v>35</v>
      </c>
      <c r="J60" s="8" t="s">
        <v>35</v>
      </c>
    </row>
    <row r="61" spans="1:10" x14ac:dyDescent="0.25">
      <c r="A61" s="8">
        <v>58</v>
      </c>
      <c r="B61" s="8" t="s">
        <v>93</v>
      </c>
      <c r="C61" s="15">
        <v>43767</v>
      </c>
      <c r="D61" s="8" t="s">
        <v>20</v>
      </c>
      <c r="E61" s="13">
        <v>590</v>
      </c>
      <c r="F61" s="15">
        <v>43791</v>
      </c>
      <c r="G61" s="8"/>
      <c r="H61" s="17" t="s">
        <v>65</v>
      </c>
      <c r="I61" s="8" t="s">
        <v>35</v>
      </c>
      <c r="J61" s="8" t="s">
        <v>35</v>
      </c>
    </row>
    <row r="62" spans="1:10" x14ac:dyDescent="0.25">
      <c r="A62" s="8">
        <v>59</v>
      </c>
      <c r="B62" s="8" t="s">
        <v>94</v>
      </c>
      <c r="C62" s="15">
        <v>43769</v>
      </c>
      <c r="D62" s="8" t="s">
        <v>24</v>
      </c>
      <c r="E62" s="13">
        <v>395</v>
      </c>
      <c r="F62" s="15">
        <v>43787</v>
      </c>
      <c r="G62" s="8">
        <v>43783</v>
      </c>
      <c r="H62" s="17" t="s">
        <v>34</v>
      </c>
      <c r="I62" s="8" t="s">
        <v>35</v>
      </c>
      <c r="J62" s="8" t="s">
        <v>35</v>
      </c>
    </row>
    <row r="63" spans="1:10" x14ac:dyDescent="0.25">
      <c r="A63" s="8">
        <v>60</v>
      </c>
      <c r="B63" s="8" t="s">
        <v>95</v>
      </c>
      <c r="C63" s="15">
        <v>43769</v>
      </c>
      <c r="D63" s="8" t="s">
        <v>30</v>
      </c>
      <c r="E63" s="13">
        <v>470</v>
      </c>
      <c r="F63" s="15">
        <v>43789</v>
      </c>
      <c r="G63" s="8"/>
      <c r="H63" s="17" t="s">
        <v>65</v>
      </c>
      <c r="I63" s="8" t="s">
        <v>35</v>
      </c>
      <c r="J63" s="8" t="s">
        <v>35</v>
      </c>
    </row>
    <row r="64" spans="1:10" x14ac:dyDescent="0.25">
      <c r="A64" s="8">
        <v>61</v>
      </c>
      <c r="B64" s="8" t="s">
        <v>96</v>
      </c>
      <c r="C64" s="15">
        <v>43771</v>
      </c>
      <c r="D64" s="8" t="s">
        <v>25</v>
      </c>
      <c r="E64" s="13">
        <v>650</v>
      </c>
      <c r="F64" s="15">
        <v>43797</v>
      </c>
      <c r="G64" s="8"/>
      <c r="H64" s="17" t="s">
        <v>65</v>
      </c>
      <c r="I64" s="8" t="s">
        <v>35</v>
      </c>
      <c r="J64" s="8" t="s">
        <v>35</v>
      </c>
    </row>
    <row r="65" spans="1:10" x14ac:dyDescent="0.25">
      <c r="A65" s="8">
        <v>62</v>
      </c>
      <c r="B65" s="8" t="s">
        <v>97</v>
      </c>
      <c r="C65" s="15">
        <v>43771</v>
      </c>
      <c r="D65" s="8" t="s">
        <v>30</v>
      </c>
      <c r="E65" s="13">
        <v>470</v>
      </c>
      <c r="F65" s="15">
        <v>43790</v>
      </c>
      <c r="G65" s="8"/>
      <c r="H65" s="17" t="s">
        <v>65</v>
      </c>
      <c r="I65" s="8" t="s">
        <v>35</v>
      </c>
      <c r="J65" s="8" t="s">
        <v>35</v>
      </c>
    </row>
    <row r="66" spans="1:10" x14ac:dyDescent="0.25">
      <c r="A66" s="8">
        <v>63</v>
      </c>
      <c r="B66" s="8" t="s">
        <v>98</v>
      </c>
      <c r="C66" s="15">
        <v>43772</v>
      </c>
      <c r="D66" s="8" t="s">
        <v>30</v>
      </c>
      <c r="E66" s="13">
        <v>470</v>
      </c>
      <c r="F66" s="15">
        <v>43790</v>
      </c>
      <c r="G66" s="8"/>
      <c r="H66" s="17" t="s">
        <v>65</v>
      </c>
      <c r="I66" s="8" t="s">
        <v>35</v>
      </c>
      <c r="J66" s="8" t="s">
        <v>35</v>
      </c>
    </row>
    <row r="67" spans="1:10" x14ac:dyDescent="0.25">
      <c r="A67" s="8">
        <v>64</v>
      </c>
      <c r="B67" s="8" t="s">
        <v>99</v>
      </c>
      <c r="C67" s="15">
        <v>43772</v>
      </c>
      <c r="D67" s="8" t="s">
        <v>18</v>
      </c>
      <c r="E67" s="13">
        <v>450</v>
      </c>
      <c r="F67" s="15">
        <v>43791</v>
      </c>
      <c r="G67" s="8"/>
      <c r="H67" s="17" t="s">
        <v>65</v>
      </c>
      <c r="I67" s="8" t="s">
        <v>35</v>
      </c>
      <c r="J67" s="8" t="s">
        <v>35</v>
      </c>
    </row>
    <row r="68" spans="1:10" x14ac:dyDescent="0.25">
      <c r="A68" s="8">
        <v>65</v>
      </c>
      <c r="B68" s="8" t="s">
        <v>100</v>
      </c>
      <c r="C68" s="15">
        <v>43773</v>
      </c>
      <c r="D68" s="8" t="s">
        <v>26</v>
      </c>
      <c r="E68" s="13">
        <v>585</v>
      </c>
      <c r="F68" s="15">
        <v>43798</v>
      </c>
      <c r="G68" s="8"/>
      <c r="H68" s="17" t="s">
        <v>65</v>
      </c>
      <c r="I68" s="8" t="s">
        <v>35</v>
      </c>
      <c r="J68" s="8" t="s">
        <v>35</v>
      </c>
    </row>
    <row r="69" spans="1:10" x14ac:dyDescent="0.25">
      <c r="A69" s="8">
        <v>66</v>
      </c>
      <c r="B69" s="8" t="s">
        <v>101</v>
      </c>
      <c r="C69" s="15">
        <v>43773</v>
      </c>
      <c r="D69" s="8" t="s">
        <v>25</v>
      </c>
      <c r="E69" s="13">
        <v>650</v>
      </c>
      <c r="F69" s="15">
        <v>43798</v>
      </c>
      <c r="G69" s="8"/>
      <c r="H69" s="17" t="s">
        <v>65</v>
      </c>
      <c r="I69" s="8" t="s">
        <v>35</v>
      </c>
      <c r="J69" s="8" t="s">
        <v>35</v>
      </c>
    </row>
    <row r="70" spans="1:10" x14ac:dyDescent="0.25">
      <c r="A70" s="8">
        <v>67</v>
      </c>
      <c r="B70" s="8" t="s">
        <v>102</v>
      </c>
      <c r="C70" s="15">
        <v>43774</v>
      </c>
      <c r="D70" s="8" t="s">
        <v>18</v>
      </c>
      <c r="E70" s="13">
        <v>450</v>
      </c>
      <c r="F70" s="15">
        <v>43795</v>
      </c>
      <c r="G70" s="8"/>
      <c r="H70" s="17" t="s">
        <v>65</v>
      </c>
      <c r="I70" s="8" t="s">
        <v>35</v>
      </c>
      <c r="J70" s="8" t="s">
        <v>35</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F6B7B2C743B5E74987884D31242BF620" ma:contentTypeVersion="2" ma:contentTypeDescription="Създаване на нов документ" ma:contentTypeScope="" ma:versionID="0b25486147bfa726954f4f3d910bffdf">
  <xsd:schema xmlns:xsd="http://www.w3.org/2001/XMLSchema" xmlns:xs="http://www.w3.org/2001/XMLSchema" xmlns:p="http://schemas.microsoft.com/office/2006/metadata/properties" xmlns:ns3="cfc9c06d-4b0b-4f28-a319-c2638a6b61c3" targetNamespace="http://schemas.microsoft.com/office/2006/metadata/properties" ma:root="true" ma:fieldsID="40baa87ea7f71bf55cc9f8e73b2fcd3e" ns3:_="">
    <xsd:import namespace="cfc9c06d-4b0b-4f28-a319-c2638a6b61c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9c06d-4b0b-4f28-a319-c2638a6b61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ъдържание"/>
        <xsd:element ref="dc:title" minOccurs="0" maxOccurs="1" ma:index="4" ma:displayName="Заглав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1BEDDF-EC91-4080-A842-A8919C143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9c06d-4b0b-4f28-a319-c2638a6b61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0236B4-8DBF-4823-8971-0C45CEF4C171}">
  <ds:schemaRefs>
    <ds:schemaRef ds:uri="http://schemas.microsoft.com/sharepoint/v3/contenttype/forms"/>
  </ds:schemaRefs>
</ds:datastoreItem>
</file>

<file path=customXml/itemProps3.xml><?xml version="1.0" encoding="utf-8"?>
<ds:datastoreItem xmlns:ds="http://schemas.openxmlformats.org/officeDocument/2006/customXml" ds:itemID="{099BE8B1-DFBD-4E59-A35C-651369AACA23}">
  <ds:schemaRefs>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schemas.microsoft.com/office/infopath/2007/PartnerControls"/>
    <ds:schemaRef ds:uri="http://purl.org/dc/elements/1.1/"/>
    <ds:schemaRef ds:uri="cfc9c06d-4b0b-4f28-a319-c2638a6b61c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Поръчки</vt:lpstr>
      <vt:lpstr>Номенклатура</vt:lpstr>
      <vt:lpstr>Справка</vt:lpstr>
      <vt:lpstr>Поръчки статични</vt:lpstr>
      <vt:lpstr>Modeli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dc:creator>
  <cp:lastModifiedBy>Николай Табальов 06</cp:lastModifiedBy>
  <dcterms:created xsi:type="dcterms:W3CDTF">2019-11-10T17:06:32Z</dcterms:created>
  <dcterms:modified xsi:type="dcterms:W3CDTF">2023-10-16T07:22:02Z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0x010100F6B7B2C743B5E74987884D31242BF620</vt:lpwstr>
  </property>
</Properties>
</file>