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Documents\GitHub\IT\Year 1 - 2023-2024\Modul 1\Excel\20.11.2023\"/>
    </mc:Choice>
  </mc:AlternateContent>
  <xr:revisionPtr revIDLastSave="0" documentId="13_ncr:1_{8F2D3C7F-71D3-42FA-9EA5-D451744B8E3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Тарифи" sheetId="2" r:id="rId1"/>
    <sheet name="Пратки" sheetId="1" r:id="rId2"/>
    <sheet name="Справка" sheetId="4" r:id="rId3"/>
    <sheet name="Pivot" sheetId="6" r:id="rId4"/>
    <sheet name="Пратки статични" sheetId="5" r:id="rId5"/>
  </sheets>
  <definedNames>
    <definedName name="_xlnm._FilterDatabase" localSheetId="1" hidden="1">Пратки!$A$3:$J$220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4" l="1"/>
  <c r="E6" i="4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4" i="1"/>
  <c r="K22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4" i="1"/>
  <c r="I2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4" i="1"/>
  <c r="E6" i="2"/>
  <c r="E7" i="2"/>
  <c r="E8" i="2"/>
  <c r="E9" i="2"/>
  <c r="E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 xml:space="preserve">да се изведе номера на месеца от датата
</t>
        </r>
      </text>
    </comment>
    <comment ref="H3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Ако в колона "Наложен платеж (лв.)" е въведена сума, по-голяма от 0, да се изписва "да", впротивен случай - "не"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3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да се изведе името на тарифата съгласно въведения в колона "Код на тарифа" код и таблицата "Видове тарифи" от лист "Тарифи"</t>
        </r>
      </text>
    </comment>
    <comment ref="J3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Изчислява се в зависимост от теглото на пратката (колона "Тегло на пратката (кг)"),  тарифата (колона "Код на тарифа") и цените за куриерски услуги (таблица "Цени за куриерски услуги" от лист "Тарифи").</t>
        </r>
      </text>
    </comment>
    <comment ref="K3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Стойността на наложения платеж (колона "Наложен платеж (лв.") се умножава с процента за съответната тарифа от таблица "Видове тарифи" от лист "Тарифи".</t>
        </r>
      </text>
    </comment>
    <comment ref="L3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"Наложен платеж (лв.)" + "Стойност на куриерска услуга" + "Стойност на наложен платеж"</t>
        </r>
      </text>
    </comment>
  </commentList>
</comments>
</file>

<file path=xl/sharedStrings.xml><?xml version="1.0" encoding="utf-8"?>
<sst xmlns="http://schemas.openxmlformats.org/spreadsheetml/2006/main" count="913" uniqueCount="34">
  <si>
    <t>между офисите на куриера</t>
  </si>
  <si>
    <t>Шумен</t>
  </si>
  <si>
    <t>Пловдив</t>
  </si>
  <si>
    <t>Русе</t>
  </si>
  <si>
    <t>от/до врата на клиента</t>
  </si>
  <si>
    <t>Стара Загора</t>
  </si>
  <si>
    <t>София</t>
  </si>
  <si>
    <t>Разград</t>
  </si>
  <si>
    <t>Силистра</t>
  </si>
  <si>
    <t>Добрич</t>
  </si>
  <si>
    <t>Обща стойност за плащане</t>
  </si>
  <si>
    <t>Стойност наложен платеж</t>
  </si>
  <si>
    <t>Код на тарифа</t>
  </si>
  <si>
    <t>Наложен платеж</t>
  </si>
  <si>
    <t>До град</t>
  </si>
  <si>
    <t>Дата</t>
  </si>
  <si>
    <t>№ на пратката</t>
  </si>
  <si>
    <t>Изпратени пратки</t>
  </si>
  <si>
    <t>Такса наложен платеж</t>
  </si>
  <si>
    <t>До</t>
  </si>
  <si>
    <t>От</t>
  </si>
  <si>
    <t>Тарифен код</t>
  </si>
  <si>
    <t>Име на тарифа</t>
  </si>
  <si>
    <t>Тегло на пратката (кг)</t>
  </si>
  <si>
    <t>Видове тарифи</t>
  </si>
  <si>
    <t>Наложен платеж (лв.)</t>
  </si>
  <si>
    <t>Цени за куриерски услуги</t>
  </si>
  <si>
    <t>Стойност на куриерска услуга</t>
  </si>
  <si>
    <t>Брой пратки</t>
  </si>
  <si>
    <t>да</t>
  </si>
  <si>
    <t>не</t>
  </si>
  <si>
    <t>Месец</t>
  </si>
  <si>
    <t>Град</t>
  </si>
  <si>
    <t>Въведете: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</si>
</sst>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лв.-402]_-;\-* #,##0.00\ [$лв.-402]_-;_-* &quot;-&quot;??\ [$лв.-402]_-;_-@_-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165" fontId="0" fillId="0" borderId="1" xfId="0" applyNumberFormat="1" applyBorder="1"/>
    <xf numFmtId="10" fontId="1" fillId="0" borderId="1" xfId="0" applyNumberFormat="1" applyFont="1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5" fillId="0" borderId="0" xfId="0" applyFont="1"/>
    <xf numFmtId="14" fontId="0" fillId="0" borderId="0" xfId="0" applyNumberFormat="1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H16" sqref="H16"/>
    </sheetView>
  </sheetViews>
  <sheetFormatPr defaultRowHeight="15" x14ac:dyDescent="0.25"/>
  <cols>
    <col min="2" max="2" width="26.28515625" bestFit="1" customWidth="1"/>
    <col min="3" max="4" width="10.140625" bestFit="1" customWidth="1"/>
    <col min="6" max="6" width="9.28515625" customWidth="1"/>
    <col min="7" max="8" width="10.140625" bestFit="1" customWidth="1"/>
  </cols>
  <sheetData>
    <row r="1" spans="1:8" x14ac:dyDescent="0.25">
      <c r="A1" s="21" t="s">
        <v>24</v>
      </c>
      <c r="B1" s="21"/>
      <c r="C1" s="21"/>
      <c r="E1" s="21" t="s">
        <v>26</v>
      </c>
      <c r="F1" s="21"/>
      <c r="G1" s="21"/>
      <c r="H1" s="21"/>
    </row>
    <row r="2" spans="1:8" s="1" customFormat="1" ht="30.75" customHeight="1" x14ac:dyDescent="0.25">
      <c r="A2" s="3" t="s">
        <v>21</v>
      </c>
      <c r="B2" s="3" t="s">
        <v>22</v>
      </c>
      <c r="C2" s="3" t="s">
        <v>18</v>
      </c>
      <c r="E2" s="19" t="s">
        <v>23</v>
      </c>
      <c r="F2" s="19"/>
      <c r="G2" s="20" t="s">
        <v>21</v>
      </c>
      <c r="H2" s="20"/>
    </row>
    <row r="3" spans="1:8" s="1" customFormat="1" x14ac:dyDescent="0.25">
      <c r="A3" s="4">
        <v>1</v>
      </c>
      <c r="B3" s="4" t="s">
        <v>4</v>
      </c>
      <c r="C3" s="9">
        <v>2.4E-2</v>
      </c>
      <c r="E3" s="7" t="s">
        <v>20</v>
      </c>
      <c r="F3" s="7" t="s">
        <v>19</v>
      </c>
      <c r="G3" s="14">
        <v>1</v>
      </c>
      <c r="H3" s="14">
        <v>2</v>
      </c>
    </row>
    <row r="4" spans="1:8" s="1" customFormat="1" x14ac:dyDescent="0.25">
      <c r="A4" s="4">
        <v>2</v>
      </c>
      <c r="B4" s="4" t="s">
        <v>0</v>
      </c>
      <c r="C4" s="9">
        <v>1.2E-2</v>
      </c>
      <c r="E4" s="8">
        <v>0</v>
      </c>
      <c r="F4" s="8">
        <v>0.5</v>
      </c>
      <c r="G4" s="6">
        <v>6.3</v>
      </c>
      <c r="H4" s="6">
        <v>4.5</v>
      </c>
    </row>
    <row r="5" spans="1:8" s="1" customFormat="1" x14ac:dyDescent="0.25">
      <c r="E5" s="8">
        <v>0.501</v>
      </c>
      <c r="F5" s="8">
        <v>0.999</v>
      </c>
      <c r="G5" s="6">
        <v>7.8</v>
      </c>
      <c r="H5" s="6">
        <v>5</v>
      </c>
    </row>
    <row r="6" spans="1:8" s="1" customFormat="1" x14ac:dyDescent="0.25">
      <c r="E6" s="8">
        <f>F5+0.001</f>
        <v>1</v>
      </c>
      <c r="F6" s="8">
        <v>1.9990000000000001</v>
      </c>
      <c r="G6" s="6">
        <v>9.3000000000000007</v>
      </c>
      <c r="H6" s="6">
        <v>5.5</v>
      </c>
    </row>
    <row r="7" spans="1:8" s="1" customFormat="1" x14ac:dyDescent="0.25">
      <c r="E7" s="8">
        <f>F6+0.001</f>
        <v>2</v>
      </c>
      <c r="F7" s="8">
        <v>4.9989999999999997</v>
      </c>
      <c r="G7" s="6">
        <v>9.9</v>
      </c>
      <c r="H7" s="6">
        <v>6</v>
      </c>
    </row>
    <row r="8" spans="1:8" s="1" customFormat="1" x14ac:dyDescent="0.25">
      <c r="E8" s="8">
        <f>F7+0.001</f>
        <v>5</v>
      </c>
      <c r="F8" s="8">
        <v>9.9990000000000006</v>
      </c>
      <c r="G8" s="6">
        <v>14.7</v>
      </c>
      <c r="H8" s="6">
        <v>9.6</v>
      </c>
    </row>
    <row r="9" spans="1:8" s="1" customFormat="1" x14ac:dyDescent="0.25">
      <c r="E9" s="8">
        <f>F8+0.001</f>
        <v>10</v>
      </c>
      <c r="F9" s="8">
        <v>14.999000000000001</v>
      </c>
      <c r="G9" s="6">
        <v>19.8</v>
      </c>
      <c r="H9" s="6">
        <v>10.8</v>
      </c>
    </row>
    <row r="10" spans="1:8" s="1" customFormat="1" x14ac:dyDescent="0.25">
      <c r="E10" s="8">
        <f>F9+0.001</f>
        <v>15</v>
      </c>
      <c r="F10" s="8">
        <v>20</v>
      </c>
      <c r="G10" s="6">
        <v>23.1</v>
      </c>
      <c r="H10" s="6">
        <v>13.2</v>
      </c>
    </row>
    <row r="11" spans="1:8" s="1" customFormat="1" x14ac:dyDescent="0.25"/>
  </sheetData>
  <mergeCells count="4">
    <mergeCell ref="E2:F2"/>
    <mergeCell ref="G2:H2"/>
    <mergeCell ref="A1:C1"/>
    <mergeCell ref="E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0"/>
  <sheetViews>
    <sheetView workbookViewId="0">
      <pane xSplit="2" ySplit="3" topLeftCell="C207" activePane="bottomRight" state="frozen"/>
      <selection pane="topRight" activeCell="C1" sqref="C1"/>
      <selection pane="bottomLeft" activeCell="A4" sqref="A4"/>
      <selection pane="bottomRight" activeCell="C3" sqref="C3"/>
    </sheetView>
  </sheetViews>
  <sheetFormatPr defaultRowHeight="15" x14ac:dyDescent="0.25"/>
  <cols>
    <col min="1" max="1" width="9.140625" style="1"/>
    <col min="2" max="2" width="10.7109375" style="1" bestFit="1" customWidth="1"/>
    <col min="3" max="3" width="10.7109375" style="1" customWidth="1"/>
    <col min="4" max="4" width="12.5703125" style="1" bestFit="1" customWidth="1"/>
    <col min="5" max="5" width="13" style="1" customWidth="1"/>
    <col min="6" max="6" width="8.28515625" style="1" customWidth="1"/>
    <col min="7" max="7" width="14.28515625" style="1" customWidth="1"/>
    <col min="8" max="8" width="12.140625" style="1" bestFit="1" customWidth="1"/>
    <col min="9" max="9" width="26.28515625" style="1" bestFit="1" customWidth="1"/>
    <col min="10" max="10" width="13.5703125" style="1" customWidth="1"/>
    <col min="11" max="11" width="13.140625" style="1" customWidth="1"/>
    <col min="12" max="12" width="14.5703125" style="1" customWidth="1"/>
    <col min="13" max="13" width="16" style="1" customWidth="1"/>
    <col min="14" max="14" width="16.28515625" style="1" customWidth="1"/>
    <col min="15" max="15" width="26.85546875" style="1" customWidth="1"/>
    <col min="16" max="16" width="22.5703125" style="1" bestFit="1" customWidth="1"/>
    <col min="17" max="17" width="44.5703125" style="1" bestFit="1" customWidth="1"/>
    <col min="18" max="18" width="11.28515625" style="1" bestFit="1" customWidth="1"/>
    <col min="19" max="16384" width="9.140625" style="1"/>
  </cols>
  <sheetData>
    <row r="1" spans="1:13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3" ht="24" customHeight="1" x14ac:dyDescent="0.25"/>
    <row r="3" spans="1:13" s="2" customFormat="1" ht="45" x14ac:dyDescent="0.25">
      <c r="A3" s="10" t="s">
        <v>16</v>
      </c>
      <c r="B3" s="10" t="s">
        <v>15</v>
      </c>
      <c r="C3" s="10" t="s">
        <v>31</v>
      </c>
      <c r="D3" s="10" t="s">
        <v>14</v>
      </c>
      <c r="E3" s="10" t="s">
        <v>23</v>
      </c>
      <c r="F3" s="10" t="s">
        <v>12</v>
      </c>
      <c r="G3" s="10" t="s">
        <v>25</v>
      </c>
      <c r="H3" s="10" t="s">
        <v>13</v>
      </c>
      <c r="I3" s="10" t="s">
        <v>22</v>
      </c>
      <c r="J3" s="10" t="s">
        <v>27</v>
      </c>
      <c r="K3" s="10" t="s">
        <v>11</v>
      </c>
      <c r="L3" s="10" t="s">
        <v>10</v>
      </c>
    </row>
    <row r="4" spans="1:13" x14ac:dyDescent="0.25">
      <c r="A4">
        <v>1554</v>
      </c>
      <c r="B4" s="18">
        <v>43314</v>
      </c>
      <c r="C4" s="15" t="str">
        <f>TEXT(B4,"mmmm")</f>
        <v>August</v>
      </c>
      <c r="D4" t="s">
        <v>6</v>
      </c>
      <c r="E4">
        <v>8.19</v>
      </c>
      <c r="F4">
        <v>1</v>
      </c>
      <c r="G4">
        <v>15</v>
      </c>
      <c r="H4" s="15" t="str">
        <f>IF(G4&gt;0,"да","не")</f>
        <v>да</v>
      </c>
      <c r="I4" s="15" t="str">
        <f>VLOOKUP(F4,Тарифи!$A$3:$C$4,2,FALSE)</f>
        <v>от/до врата на клиента</v>
      </c>
      <c r="J4" s="15">
        <f>VLOOKUP(E4,Тарифи!$E$4:$H$10,IF(F4=1,3,4),TRUE)</f>
        <v>14.7</v>
      </c>
      <c r="K4" s="15">
        <f>VLOOKUP(F4,Тарифи!$A$3:$C$4,3,FALSE)*G4</f>
        <v>0.36</v>
      </c>
      <c r="L4" s="15">
        <f>J4+K4+G4</f>
        <v>30.06</v>
      </c>
    </row>
    <row r="5" spans="1:13" x14ac:dyDescent="0.25">
      <c r="A5">
        <v>1555</v>
      </c>
      <c r="B5" s="18">
        <v>43314</v>
      </c>
      <c r="C5" s="15" t="str">
        <f t="shared" ref="C5:C68" si="0">TEXT(B5,"mmmm")</f>
        <v>August</v>
      </c>
      <c r="D5" t="s">
        <v>7</v>
      </c>
      <c r="E5">
        <v>19.78</v>
      </c>
      <c r="F5">
        <v>1</v>
      </c>
      <c r="G5">
        <v>417</v>
      </c>
      <c r="H5" s="15" t="str">
        <f t="shared" ref="H5:H68" si="1">IF(G5&gt;0,"да","не")</f>
        <v>да</v>
      </c>
      <c r="I5" s="15" t="str">
        <f>VLOOKUP(F5,Тарифи!$A$3:$C$4,2,FALSE)</f>
        <v>от/до врата на клиента</v>
      </c>
      <c r="J5" s="15">
        <f>VLOOKUP(E5,Тарифи!$E$4:$H$10,IF(F5=1,3,4),TRUE)</f>
        <v>23.1</v>
      </c>
      <c r="K5" s="15">
        <f>VLOOKUP(F5,Тарифи!$A$3:$C$4,3,FALSE)*G5</f>
        <v>10.008000000000001</v>
      </c>
      <c r="L5" s="15">
        <f t="shared" ref="L5:L68" si="2">J5+K5+G5</f>
        <v>450.108</v>
      </c>
    </row>
    <row r="6" spans="1:13" x14ac:dyDescent="0.25">
      <c r="A6">
        <v>1556</v>
      </c>
      <c r="B6" s="18">
        <v>43314</v>
      </c>
      <c r="C6" s="15" t="str">
        <f t="shared" si="0"/>
        <v>August</v>
      </c>
      <c r="D6" t="s">
        <v>3</v>
      </c>
      <c r="E6">
        <v>8.89</v>
      </c>
      <c r="F6">
        <v>2</v>
      </c>
      <c r="G6">
        <v>0</v>
      </c>
      <c r="H6" s="15" t="str">
        <f t="shared" si="1"/>
        <v>не</v>
      </c>
      <c r="I6" s="15" t="str">
        <f>VLOOKUP(F6,Тарифи!$A$3:$C$4,2,FALSE)</f>
        <v>между офисите на куриера</v>
      </c>
      <c r="J6" s="15">
        <f>VLOOKUP(E6,Тарифи!$E$4:$H$10,IF(F6=1,3,4),TRUE)</f>
        <v>9.6</v>
      </c>
      <c r="K6" s="15">
        <f>VLOOKUP(F6,Тарифи!$A$3:$C$4,3,FALSE)*G6</f>
        <v>0</v>
      </c>
      <c r="L6" s="15">
        <f t="shared" si="2"/>
        <v>9.6</v>
      </c>
      <c r="M6"/>
    </row>
    <row r="7" spans="1:13" x14ac:dyDescent="0.25">
      <c r="A7">
        <v>1557</v>
      </c>
      <c r="B7" s="18">
        <v>43314</v>
      </c>
      <c r="C7" s="15" t="str">
        <f t="shared" si="0"/>
        <v>August</v>
      </c>
      <c r="D7" t="s">
        <v>6</v>
      </c>
      <c r="E7">
        <v>16.7</v>
      </c>
      <c r="F7">
        <v>1</v>
      </c>
      <c r="G7">
        <v>0</v>
      </c>
      <c r="H7" s="15" t="str">
        <f t="shared" si="1"/>
        <v>не</v>
      </c>
      <c r="I7" s="15" t="str">
        <f>VLOOKUP(F7,Тарифи!$A$3:$C$4,2,FALSE)</f>
        <v>от/до врата на клиента</v>
      </c>
      <c r="J7" s="15">
        <f>VLOOKUP(E7,Тарифи!$E$4:$H$10,IF(F7=1,3,4),TRUE)</f>
        <v>23.1</v>
      </c>
      <c r="K7" s="15">
        <f>VLOOKUP(F7,Тарифи!$A$3:$C$4,3,FALSE)*G7</f>
        <v>0</v>
      </c>
      <c r="L7" s="15">
        <f t="shared" si="2"/>
        <v>23.1</v>
      </c>
    </row>
    <row r="8" spans="1:13" x14ac:dyDescent="0.25">
      <c r="A8">
        <v>1558</v>
      </c>
      <c r="B8" s="18">
        <v>43314</v>
      </c>
      <c r="C8" s="15" t="str">
        <f t="shared" si="0"/>
        <v>August</v>
      </c>
      <c r="D8" t="s">
        <v>3</v>
      </c>
      <c r="E8">
        <v>8.39</v>
      </c>
      <c r="F8">
        <v>1</v>
      </c>
      <c r="G8">
        <v>0</v>
      </c>
      <c r="H8" s="15" t="str">
        <f t="shared" si="1"/>
        <v>не</v>
      </c>
      <c r="I8" s="15" t="str">
        <f>VLOOKUP(F8,Тарифи!$A$3:$C$4,2,FALSE)</f>
        <v>от/до врата на клиента</v>
      </c>
      <c r="J8" s="15">
        <f>VLOOKUP(E8,Тарифи!$E$4:$H$10,IF(F8=1,3,4),TRUE)</f>
        <v>14.7</v>
      </c>
      <c r="K8" s="15">
        <f>VLOOKUP(F8,Тарифи!$A$3:$C$4,3,FALSE)*G8</f>
        <v>0</v>
      </c>
      <c r="L8" s="15">
        <f t="shared" si="2"/>
        <v>14.7</v>
      </c>
    </row>
    <row r="9" spans="1:13" x14ac:dyDescent="0.25">
      <c r="A9">
        <v>1559</v>
      </c>
      <c r="B9" s="18">
        <v>43314</v>
      </c>
      <c r="C9" s="15" t="str">
        <f t="shared" si="0"/>
        <v>August</v>
      </c>
      <c r="D9" t="s">
        <v>9</v>
      </c>
      <c r="E9">
        <v>4.54</v>
      </c>
      <c r="F9">
        <v>2</v>
      </c>
      <c r="G9">
        <v>0</v>
      </c>
      <c r="H9" s="15" t="str">
        <f t="shared" si="1"/>
        <v>не</v>
      </c>
      <c r="I9" s="15" t="str">
        <f>VLOOKUP(F9,Тарифи!$A$3:$C$4,2,FALSE)</f>
        <v>между офисите на куриера</v>
      </c>
      <c r="J9" s="15">
        <f>VLOOKUP(E9,Тарифи!$E$4:$H$10,IF(F9=1,3,4),TRUE)</f>
        <v>6</v>
      </c>
      <c r="K9" s="15">
        <f>VLOOKUP(F9,Тарифи!$A$3:$C$4,3,FALSE)*G9</f>
        <v>0</v>
      </c>
      <c r="L9" s="15">
        <f t="shared" si="2"/>
        <v>6</v>
      </c>
    </row>
    <row r="10" spans="1:13" x14ac:dyDescent="0.25">
      <c r="A10">
        <v>1560</v>
      </c>
      <c r="B10" s="18">
        <v>43314</v>
      </c>
      <c r="C10" s="15" t="str">
        <f t="shared" si="0"/>
        <v>August</v>
      </c>
      <c r="D10" t="s">
        <v>9</v>
      </c>
      <c r="E10">
        <v>2</v>
      </c>
      <c r="F10">
        <v>1</v>
      </c>
      <c r="G10">
        <v>164</v>
      </c>
      <c r="H10" s="15" t="str">
        <f t="shared" si="1"/>
        <v>да</v>
      </c>
      <c r="I10" s="15" t="str">
        <f>VLOOKUP(F10,Тарифи!$A$3:$C$4,2,FALSE)</f>
        <v>от/до врата на клиента</v>
      </c>
      <c r="J10" s="15">
        <f>VLOOKUP(E10,Тарифи!$E$4:$H$10,IF(F10=1,3,4),TRUE)</f>
        <v>9.9</v>
      </c>
      <c r="K10" s="15">
        <f>VLOOKUP(F10,Тарифи!$A$3:$C$4,3,FALSE)*G10</f>
        <v>3.9359999999999999</v>
      </c>
      <c r="L10" s="15">
        <f t="shared" si="2"/>
        <v>177.83600000000001</v>
      </c>
    </row>
    <row r="11" spans="1:13" x14ac:dyDescent="0.25">
      <c r="A11">
        <v>1561</v>
      </c>
      <c r="B11" s="18">
        <v>43315</v>
      </c>
      <c r="C11" s="15" t="str">
        <f t="shared" si="0"/>
        <v>August</v>
      </c>
      <c r="D11" t="s">
        <v>7</v>
      </c>
      <c r="E11">
        <v>5</v>
      </c>
      <c r="F11">
        <v>1</v>
      </c>
      <c r="G11">
        <v>104</v>
      </c>
      <c r="H11" s="15" t="str">
        <f t="shared" si="1"/>
        <v>да</v>
      </c>
      <c r="I11" s="15" t="str">
        <f>VLOOKUP(F11,Тарифи!$A$3:$C$4,2,FALSE)</f>
        <v>от/до врата на клиента</v>
      </c>
      <c r="J11" s="15">
        <f>VLOOKUP(E11,Тарифи!$E$4:$H$10,IF(F11=1,3,4),TRUE)</f>
        <v>14.7</v>
      </c>
      <c r="K11" s="15">
        <f>VLOOKUP(F11,Тарифи!$A$3:$C$4,3,FALSE)*G11</f>
        <v>2.496</v>
      </c>
      <c r="L11" s="15">
        <f t="shared" si="2"/>
        <v>121.196</v>
      </c>
    </row>
    <row r="12" spans="1:13" x14ac:dyDescent="0.25">
      <c r="A12">
        <v>1562</v>
      </c>
      <c r="B12" s="18">
        <v>43315</v>
      </c>
      <c r="C12" s="15" t="str">
        <f t="shared" si="0"/>
        <v>August</v>
      </c>
      <c r="D12" t="s">
        <v>1</v>
      </c>
      <c r="E12">
        <v>8.76</v>
      </c>
      <c r="F12">
        <v>1</v>
      </c>
      <c r="G12">
        <v>317</v>
      </c>
      <c r="H12" s="15" t="str">
        <f t="shared" si="1"/>
        <v>да</v>
      </c>
      <c r="I12" s="15" t="str">
        <f>VLOOKUP(F12,Тарифи!$A$3:$C$4,2,FALSE)</f>
        <v>от/до врата на клиента</v>
      </c>
      <c r="J12" s="15">
        <f>VLOOKUP(E12,Тарифи!$E$4:$H$10,IF(F12=1,3,4),TRUE)</f>
        <v>14.7</v>
      </c>
      <c r="K12" s="15">
        <f>VLOOKUP(F12,Тарифи!$A$3:$C$4,3,FALSE)*G12</f>
        <v>7.6080000000000005</v>
      </c>
      <c r="L12" s="15">
        <f t="shared" si="2"/>
        <v>339.30799999999999</v>
      </c>
    </row>
    <row r="13" spans="1:13" x14ac:dyDescent="0.25">
      <c r="A13">
        <v>1563</v>
      </c>
      <c r="B13" s="18">
        <v>43316</v>
      </c>
      <c r="C13" s="15" t="str">
        <f t="shared" si="0"/>
        <v>August</v>
      </c>
      <c r="D13" t="s">
        <v>3</v>
      </c>
      <c r="E13">
        <v>9.23</v>
      </c>
      <c r="F13">
        <v>1</v>
      </c>
      <c r="G13">
        <v>175</v>
      </c>
      <c r="H13" s="15" t="str">
        <f t="shared" si="1"/>
        <v>да</v>
      </c>
      <c r="I13" s="15" t="str">
        <f>VLOOKUP(F13,Тарифи!$A$3:$C$4,2,FALSE)</f>
        <v>от/до врата на клиента</v>
      </c>
      <c r="J13" s="15">
        <f>VLOOKUP(E13,Тарифи!$E$4:$H$10,IF(F13=1,3,4),TRUE)</f>
        <v>14.7</v>
      </c>
      <c r="K13" s="15">
        <f>VLOOKUP(F13,Тарифи!$A$3:$C$4,3,FALSE)*G13</f>
        <v>4.2</v>
      </c>
      <c r="L13" s="15">
        <f t="shared" si="2"/>
        <v>193.9</v>
      </c>
    </row>
    <row r="14" spans="1:13" x14ac:dyDescent="0.25">
      <c r="A14">
        <v>1564</v>
      </c>
      <c r="B14" s="18">
        <v>43317</v>
      </c>
      <c r="C14" s="15" t="str">
        <f t="shared" si="0"/>
        <v>August</v>
      </c>
      <c r="D14" t="s">
        <v>9</v>
      </c>
      <c r="E14">
        <v>16.149999999999999</v>
      </c>
      <c r="F14">
        <v>1</v>
      </c>
      <c r="G14">
        <v>389</v>
      </c>
      <c r="H14" s="15" t="str">
        <f t="shared" si="1"/>
        <v>да</v>
      </c>
      <c r="I14" s="15" t="str">
        <f>VLOOKUP(F14,Тарифи!$A$3:$C$4,2,FALSE)</f>
        <v>от/до врата на клиента</v>
      </c>
      <c r="J14" s="15">
        <f>VLOOKUP(E14,Тарифи!$E$4:$H$10,IF(F14=1,3,4),TRUE)</f>
        <v>23.1</v>
      </c>
      <c r="K14" s="15">
        <f>VLOOKUP(F14,Тарифи!$A$3:$C$4,3,FALSE)*G14</f>
        <v>9.3360000000000003</v>
      </c>
      <c r="L14" s="15">
        <f t="shared" si="2"/>
        <v>421.43599999999998</v>
      </c>
    </row>
    <row r="15" spans="1:13" x14ac:dyDescent="0.25">
      <c r="A15">
        <v>1565</v>
      </c>
      <c r="B15" s="18">
        <v>43317</v>
      </c>
      <c r="C15" s="15" t="str">
        <f t="shared" si="0"/>
        <v>August</v>
      </c>
      <c r="D15" t="s">
        <v>6</v>
      </c>
      <c r="E15">
        <v>17.559999999999999</v>
      </c>
      <c r="F15">
        <v>1</v>
      </c>
      <c r="G15">
        <v>0</v>
      </c>
      <c r="H15" s="15" t="str">
        <f t="shared" si="1"/>
        <v>не</v>
      </c>
      <c r="I15" s="15" t="str">
        <f>VLOOKUP(F15,Тарифи!$A$3:$C$4,2,FALSE)</f>
        <v>от/до врата на клиента</v>
      </c>
      <c r="J15" s="15">
        <f>VLOOKUP(E15,Тарифи!$E$4:$H$10,IF(F15=1,3,4),TRUE)</f>
        <v>23.1</v>
      </c>
      <c r="K15" s="15">
        <f>VLOOKUP(F15,Тарифи!$A$3:$C$4,3,FALSE)*G15</f>
        <v>0</v>
      </c>
      <c r="L15" s="15">
        <f t="shared" si="2"/>
        <v>23.1</v>
      </c>
    </row>
    <row r="16" spans="1:13" x14ac:dyDescent="0.25">
      <c r="A16">
        <v>1566</v>
      </c>
      <c r="B16" s="18">
        <v>43317</v>
      </c>
      <c r="C16" s="15" t="str">
        <f t="shared" si="0"/>
        <v>August</v>
      </c>
      <c r="D16" t="s">
        <v>6</v>
      </c>
      <c r="E16">
        <v>16.829999999999998</v>
      </c>
      <c r="F16">
        <v>2</v>
      </c>
      <c r="G16">
        <v>439</v>
      </c>
      <c r="H16" s="15" t="str">
        <f t="shared" si="1"/>
        <v>да</v>
      </c>
      <c r="I16" s="15" t="str">
        <f>VLOOKUP(F16,Тарифи!$A$3:$C$4,2,FALSE)</f>
        <v>между офисите на куриера</v>
      </c>
      <c r="J16" s="15">
        <f>VLOOKUP(E16,Тарифи!$E$4:$H$10,IF(F16=1,3,4),TRUE)</f>
        <v>13.2</v>
      </c>
      <c r="K16" s="15">
        <f>VLOOKUP(F16,Тарифи!$A$3:$C$4,3,FALSE)*G16</f>
        <v>5.2679999999999998</v>
      </c>
      <c r="L16" s="15">
        <f t="shared" si="2"/>
        <v>457.46800000000002</v>
      </c>
    </row>
    <row r="17" spans="1:14" x14ac:dyDescent="0.25">
      <c r="A17">
        <v>1567</v>
      </c>
      <c r="B17" s="18">
        <v>43318</v>
      </c>
      <c r="C17" s="15" t="str">
        <f t="shared" si="0"/>
        <v>August</v>
      </c>
      <c r="D17" t="s">
        <v>5</v>
      </c>
      <c r="E17">
        <v>15.67</v>
      </c>
      <c r="F17">
        <v>2</v>
      </c>
      <c r="G17">
        <v>0</v>
      </c>
      <c r="H17" s="15" t="str">
        <f t="shared" si="1"/>
        <v>не</v>
      </c>
      <c r="I17" s="15" t="str">
        <f>VLOOKUP(F17,Тарифи!$A$3:$C$4,2,FALSE)</f>
        <v>между офисите на куриера</v>
      </c>
      <c r="J17" s="15">
        <f>VLOOKUP(E17,Тарифи!$E$4:$H$10,IF(F17=1,3,4),TRUE)</f>
        <v>13.2</v>
      </c>
      <c r="K17" s="15">
        <f>VLOOKUP(F17,Тарифи!$A$3:$C$4,3,FALSE)*G17</f>
        <v>0</v>
      </c>
      <c r="L17" s="15">
        <f t="shared" si="2"/>
        <v>13.2</v>
      </c>
    </row>
    <row r="18" spans="1:14" x14ac:dyDescent="0.25">
      <c r="A18">
        <v>1568</v>
      </c>
      <c r="B18" s="18">
        <v>43319</v>
      </c>
      <c r="C18" s="15" t="str">
        <f t="shared" si="0"/>
        <v>August</v>
      </c>
      <c r="D18" t="s">
        <v>3</v>
      </c>
      <c r="E18">
        <v>14.61</v>
      </c>
      <c r="F18">
        <v>1</v>
      </c>
      <c r="G18">
        <v>28</v>
      </c>
      <c r="H18" s="15" t="str">
        <f t="shared" si="1"/>
        <v>да</v>
      </c>
      <c r="I18" s="15" t="str">
        <f>VLOOKUP(F18,Тарифи!$A$3:$C$4,2,FALSE)</f>
        <v>от/до врата на клиента</v>
      </c>
      <c r="J18" s="15">
        <f>VLOOKUP(E18,Тарифи!$E$4:$H$10,IF(F18=1,3,4),TRUE)</f>
        <v>19.8</v>
      </c>
      <c r="K18" s="15">
        <f>VLOOKUP(F18,Тарифи!$A$3:$C$4,3,FALSE)*G18</f>
        <v>0.67200000000000004</v>
      </c>
      <c r="L18" s="15">
        <f t="shared" si="2"/>
        <v>48.472000000000001</v>
      </c>
    </row>
    <row r="19" spans="1:14" x14ac:dyDescent="0.25">
      <c r="A19">
        <v>1569</v>
      </c>
      <c r="B19" s="18">
        <v>43319</v>
      </c>
      <c r="C19" s="15" t="str">
        <f t="shared" si="0"/>
        <v>August</v>
      </c>
      <c r="D19" t="s">
        <v>9</v>
      </c>
      <c r="E19">
        <v>6.66</v>
      </c>
      <c r="F19">
        <v>2</v>
      </c>
      <c r="G19">
        <v>39</v>
      </c>
      <c r="H19" s="15" t="str">
        <f t="shared" si="1"/>
        <v>да</v>
      </c>
      <c r="I19" s="15" t="str">
        <f>VLOOKUP(F19,Тарифи!$A$3:$C$4,2,FALSE)</f>
        <v>между офисите на куриера</v>
      </c>
      <c r="J19" s="15">
        <f>VLOOKUP(E19,Тарифи!$E$4:$H$10,IF(F19=1,3,4),TRUE)</f>
        <v>9.6</v>
      </c>
      <c r="K19" s="15">
        <f>VLOOKUP(F19,Тарифи!$A$3:$C$4,3,FALSE)*G19</f>
        <v>0.46800000000000003</v>
      </c>
      <c r="L19" s="15">
        <f t="shared" si="2"/>
        <v>49.067999999999998</v>
      </c>
    </row>
    <row r="20" spans="1:14" x14ac:dyDescent="0.25">
      <c r="A20">
        <v>1570</v>
      </c>
      <c r="B20" s="18">
        <v>43320</v>
      </c>
      <c r="C20" s="15" t="str">
        <f t="shared" si="0"/>
        <v>August</v>
      </c>
      <c r="D20" t="s">
        <v>9</v>
      </c>
      <c r="E20">
        <v>0.13</v>
      </c>
      <c r="F20">
        <v>1</v>
      </c>
      <c r="G20">
        <v>0</v>
      </c>
      <c r="H20" s="15" t="str">
        <f t="shared" si="1"/>
        <v>не</v>
      </c>
      <c r="I20" s="15" t="str">
        <f>VLOOKUP(F20,Тарифи!$A$3:$C$4,2,FALSE)</f>
        <v>от/до врата на клиента</v>
      </c>
      <c r="J20" s="15">
        <f>VLOOKUP(E20,Тарифи!$E$4:$H$10,IF(F20=1,3,4),TRUE)</f>
        <v>6.3</v>
      </c>
      <c r="K20" s="15">
        <f>VLOOKUP(F20,Тарифи!$A$3:$C$4,3,FALSE)*G20</f>
        <v>0</v>
      </c>
      <c r="L20" s="15">
        <f t="shared" si="2"/>
        <v>6.3</v>
      </c>
    </row>
    <row r="21" spans="1:14" x14ac:dyDescent="0.25">
      <c r="A21">
        <v>1571</v>
      </c>
      <c r="B21" s="18">
        <v>43321</v>
      </c>
      <c r="C21" s="15" t="str">
        <f t="shared" si="0"/>
        <v>August</v>
      </c>
      <c r="D21" t="s">
        <v>5</v>
      </c>
      <c r="E21">
        <v>9.26</v>
      </c>
      <c r="F21">
        <v>1</v>
      </c>
      <c r="G21">
        <v>0</v>
      </c>
      <c r="H21" s="15" t="str">
        <f t="shared" si="1"/>
        <v>не</v>
      </c>
      <c r="I21" s="15" t="str">
        <f>VLOOKUP(F21,Тарифи!$A$3:$C$4,2,FALSE)</f>
        <v>от/до врата на клиента</v>
      </c>
      <c r="J21" s="15">
        <f>VLOOKUP(E21,Тарифи!$E$4:$H$10,IF(F21=1,3,4),TRUE)</f>
        <v>14.7</v>
      </c>
      <c r="K21" s="15">
        <f>VLOOKUP(F21,Тарифи!$A$3:$C$4,3,FALSE)*G21</f>
        <v>0</v>
      </c>
      <c r="L21" s="15">
        <f t="shared" si="2"/>
        <v>14.7</v>
      </c>
    </row>
    <row r="22" spans="1:14" x14ac:dyDescent="0.25">
      <c r="A22">
        <v>1572</v>
      </c>
      <c r="B22" s="18">
        <v>43321</v>
      </c>
      <c r="C22" s="15" t="str">
        <f t="shared" si="0"/>
        <v>August</v>
      </c>
      <c r="D22" t="s">
        <v>6</v>
      </c>
      <c r="E22">
        <v>14.57</v>
      </c>
      <c r="F22">
        <v>2</v>
      </c>
      <c r="G22">
        <v>197</v>
      </c>
      <c r="H22" s="15" t="str">
        <f t="shared" si="1"/>
        <v>да</v>
      </c>
      <c r="I22" s="15" t="str">
        <f>VLOOKUP(F22,Тарифи!$A$3:$C$4,2,FALSE)</f>
        <v>между офисите на куриера</v>
      </c>
      <c r="J22" s="15">
        <f>VLOOKUP(E22,Тарифи!$E$4:$H$10,IF(F22=1,3,4),TRUE)</f>
        <v>10.8</v>
      </c>
      <c r="K22" s="15">
        <f>VLOOKUP(F22,Тарифи!$A$3:$C$4,3,FALSE)*G22</f>
        <v>2.3639999999999999</v>
      </c>
      <c r="L22" s="15">
        <f t="shared" si="2"/>
        <v>210.16399999999999</v>
      </c>
    </row>
    <row r="23" spans="1:14" x14ac:dyDescent="0.25">
      <c r="A23">
        <v>1573</v>
      </c>
      <c r="B23" s="18">
        <v>43321</v>
      </c>
      <c r="C23" s="15" t="str">
        <f t="shared" si="0"/>
        <v>August</v>
      </c>
      <c r="D23" t="s">
        <v>1</v>
      </c>
      <c r="E23">
        <v>8.23</v>
      </c>
      <c r="F23">
        <v>2</v>
      </c>
      <c r="G23">
        <v>0</v>
      </c>
      <c r="H23" s="15" t="str">
        <f t="shared" si="1"/>
        <v>не</v>
      </c>
      <c r="I23" s="15" t="str">
        <f>VLOOKUP(F23,Тарифи!$A$3:$C$4,2,FALSE)</f>
        <v>между офисите на куриера</v>
      </c>
      <c r="J23" s="15">
        <f>VLOOKUP(E23,Тарифи!$E$4:$H$10,IF(F23=1,3,4),TRUE)</f>
        <v>9.6</v>
      </c>
      <c r="K23" s="15">
        <f>VLOOKUP(F23,Тарифи!$A$3:$C$4,3,FALSE)*G23</f>
        <v>0</v>
      </c>
      <c r="L23" s="15">
        <f t="shared" si="2"/>
        <v>9.6</v>
      </c>
      <c r="M23"/>
      <c r="N23"/>
    </row>
    <row r="24" spans="1:14" x14ac:dyDescent="0.25">
      <c r="A24">
        <v>1574</v>
      </c>
      <c r="B24" s="18">
        <v>43321</v>
      </c>
      <c r="C24" s="15" t="str">
        <f t="shared" si="0"/>
        <v>August</v>
      </c>
      <c r="D24" t="s">
        <v>2</v>
      </c>
      <c r="E24">
        <v>15.9</v>
      </c>
      <c r="F24">
        <v>1</v>
      </c>
      <c r="G24">
        <v>19</v>
      </c>
      <c r="H24" s="15" t="str">
        <f t="shared" si="1"/>
        <v>да</v>
      </c>
      <c r="I24" s="15" t="str">
        <f>VLOOKUP(F24,Тарифи!$A$3:$C$4,2,FALSE)</f>
        <v>от/до врата на клиента</v>
      </c>
      <c r="J24" s="15">
        <f>VLOOKUP(E24,Тарифи!$E$4:$H$10,IF(F24=1,3,4),TRUE)</f>
        <v>23.1</v>
      </c>
      <c r="K24" s="15">
        <f>VLOOKUP(F24,Тарифи!$A$3:$C$4,3,FALSE)*G24</f>
        <v>0.45600000000000002</v>
      </c>
      <c r="L24" s="15">
        <f t="shared" si="2"/>
        <v>42.555999999999997</v>
      </c>
      <c r="M24"/>
      <c r="N24"/>
    </row>
    <row r="25" spans="1:14" x14ac:dyDescent="0.25">
      <c r="A25">
        <v>1575</v>
      </c>
      <c r="B25" s="18">
        <v>43322</v>
      </c>
      <c r="C25" s="15" t="str">
        <f t="shared" si="0"/>
        <v>August</v>
      </c>
      <c r="D25" t="s">
        <v>5</v>
      </c>
      <c r="E25">
        <v>11.55</v>
      </c>
      <c r="F25">
        <v>1</v>
      </c>
      <c r="G25">
        <v>93</v>
      </c>
      <c r="H25" s="15" t="str">
        <f t="shared" si="1"/>
        <v>да</v>
      </c>
      <c r="I25" s="15" t="str">
        <f>VLOOKUP(F25,Тарифи!$A$3:$C$4,2,FALSE)</f>
        <v>от/до врата на клиента</v>
      </c>
      <c r="J25" s="15">
        <f>VLOOKUP(E25,Тарифи!$E$4:$H$10,IF(F25=1,3,4),TRUE)</f>
        <v>19.8</v>
      </c>
      <c r="K25" s="15">
        <f>VLOOKUP(F25,Тарифи!$A$3:$C$4,3,FALSE)*G25</f>
        <v>2.2320000000000002</v>
      </c>
      <c r="L25" s="15">
        <f t="shared" si="2"/>
        <v>115.032</v>
      </c>
      <c r="M25"/>
      <c r="N25"/>
    </row>
    <row r="26" spans="1:14" x14ac:dyDescent="0.25">
      <c r="A26">
        <v>1576</v>
      </c>
      <c r="B26" s="18">
        <v>43322</v>
      </c>
      <c r="C26" s="15" t="str">
        <f t="shared" si="0"/>
        <v>August</v>
      </c>
      <c r="D26" t="s">
        <v>9</v>
      </c>
      <c r="E26">
        <v>16.399999999999999</v>
      </c>
      <c r="F26">
        <v>1</v>
      </c>
      <c r="G26">
        <v>0</v>
      </c>
      <c r="H26" s="15" t="str">
        <f t="shared" si="1"/>
        <v>не</v>
      </c>
      <c r="I26" s="15" t="str">
        <f>VLOOKUP(F26,Тарифи!$A$3:$C$4,2,FALSE)</f>
        <v>от/до врата на клиента</v>
      </c>
      <c r="J26" s="15">
        <f>VLOOKUP(E26,Тарифи!$E$4:$H$10,IF(F26=1,3,4),TRUE)</f>
        <v>23.1</v>
      </c>
      <c r="K26" s="15">
        <f>VLOOKUP(F26,Тарифи!$A$3:$C$4,3,FALSE)*G26</f>
        <v>0</v>
      </c>
      <c r="L26" s="15">
        <f t="shared" si="2"/>
        <v>23.1</v>
      </c>
    </row>
    <row r="27" spans="1:14" x14ac:dyDescent="0.25">
      <c r="A27">
        <v>1577</v>
      </c>
      <c r="B27" s="18">
        <v>43322</v>
      </c>
      <c r="C27" s="15" t="str">
        <f t="shared" si="0"/>
        <v>August</v>
      </c>
      <c r="D27" t="s">
        <v>1</v>
      </c>
      <c r="E27">
        <v>7.37</v>
      </c>
      <c r="F27">
        <v>2</v>
      </c>
      <c r="G27">
        <v>446</v>
      </c>
      <c r="H27" s="15" t="str">
        <f t="shared" si="1"/>
        <v>да</v>
      </c>
      <c r="I27" s="15" t="str">
        <f>VLOOKUP(F27,Тарифи!$A$3:$C$4,2,FALSE)</f>
        <v>между офисите на куриера</v>
      </c>
      <c r="J27" s="15">
        <f>VLOOKUP(E27,Тарифи!$E$4:$H$10,IF(F27=1,3,4),TRUE)</f>
        <v>9.6</v>
      </c>
      <c r="K27" s="15">
        <f>VLOOKUP(F27,Тарифи!$A$3:$C$4,3,FALSE)*G27</f>
        <v>5.3520000000000003</v>
      </c>
      <c r="L27" s="15">
        <f t="shared" si="2"/>
        <v>460.952</v>
      </c>
    </row>
    <row r="28" spans="1:14" x14ac:dyDescent="0.25">
      <c r="A28">
        <v>1578</v>
      </c>
      <c r="B28" s="18">
        <v>43323</v>
      </c>
      <c r="C28" s="15" t="str">
        <f t="shared" si="0"/>
        <v>August</v>
      </c>
      <c r="D28" t="s">
        <v>7</v>
      </c>
      <c r="E28">
        <v>10.25</v>
      </c>
      <c r="F28">
        <v>2</v>
      </c>
      <c r="G28">
        <v>178</v>
      </c>
      <c r="H28" s="15" t="str">
        <f t="shared" si="1"/>
        <v>да</v>
      </c>
      <c r="I28" s="15" t="str">
        <f>VLOOKUP(F28,Тарифи!$A$3:$C$4,2,FALSE)</f>
        <v>между офисите на куриера</v>
      </c>
      <c r="J28" s="15">
        <f>VLOOKUP(E28,Тарифи!$E$4:$H$10,IF(F28=1,3,4),TRUE)</f>
        <v>10.8</v>
      </c>
      <c r="K28" s="15">
        <f>VLOOKUP(F28,Тарифи!$A$3:$C$4,3,FALSE)*G28</f>
        <v>2.1360000000000001</v>
      </c>
      <c r="L28" s="15">
        <f t="shared" si="2"/>
        <v>190.93600000000001</v>
      </c>
    </row>
    <row r="29" spans="1:14" x14ac:dyDescent="0.25">
      <c r="A29">
        <v>1579</v>
      </c>
      <c r="B29" s="18">
        <v>43324</v>
      </c>
      <c r="C29" s="15" t="str">
        <f t="shared" si="0"/>
        <v>August</v>
      </c>
      <c r="D29" t="s">
        <v>8</v>
      </c>
      <c r="E29">
        <v>11.57</v>
      </c>
      <c r="F29">
        <v>1</v>
      </c>
      <c r="G29">
        <v>105</v>
      </c>
      <c r="H29" s="15" t="str">
        <f t="shared" si="1"/>
        <v>да</v>
      </c>
      <c r="I29" s="15" t="str">
        <f>VLOOKUP(F29,Тарифи!$A$3:$C$4,2,FALSE)</f>
        <v>от/до врата на клиента</v>
      </c>
      <c r="J29" s="15">
        <f>VLOOKUP(E29,Тарифи!$E$4:$H$10,IF(F29=1,3,4),TRUE)</f>
        <v>19.8</v>
      </c>
      <c r="K29" s="15">
        <f>VLOOKUP(F29,Тарифи!$A$3:$C$4,3,FALSE)*G29</f>
        <v>2.52</v>
      </c>
      <c r="L29" s="15">
        <f t="shared" si="2"/>
        <v>127.32</v>
      </c>
    </row>
    <row r="30" spans="1:14" x14ac:dyDescent="0.25">
      <c r="A30">
        <v>1580</v>
      </c>
      <c r="B30" s="18">
        <v>43324</v>
      </c>
      <c r="C30" s="15" t="str">
        <f t="shared" si="0"/>
        <v>August</v>
      </c>
      <c r="D30" t="s">
        <v>5</v>
      </c>
      <c r="E30">
        <v>19.239999999999998</v>
      </c>
      <c r="F30">
        <v>1</v>
      </c>
      <c r="G30">
        <v>197</v>
      </c>
      <c r="H30" s="15" t="str">
        <f t="shared" si="1"/>
        <v>да</v>
      </c>
      <c r="I30" s="15" t="str">
        <f>VLOOKUP(F30,Тарифи!$A$3:$C$4,2,FALSE)</f>
        <v>от/до врата на клиента</v>
      </c>
      <c r="J30" s="15">
        <f>VLOOKUP(E30,Тарифи!$E$4:$H$10,IF(F30=1,3,4),TRUE)</f>
        <v>23.1</v>
      </c>
      <c r="K30" s="15">
        <f>VLOOKUP(F30,Тарифи!$A$3:$C$4,3,FALSE)*G30</f>
        <v>4.7279999999999998</v>
      </c>
      <c r="L30" s="15">
        <f t="shared" si="2"/>
        <v>224.828</v>
      </c>
    </row>
    <row r="31" spans="1:14" x14ac:dyDescent="0.25">
      <c r="A31">
        <v>1581</v>
      </c>
      <c r="B31" s="18">
        <v>43325</v>
      </c>
      <c r="C31" s="15" t="str">
        <f t="shared" si="0"/>
        <v>August</v>
      </c>
      <c r="D31" t="s">
        <v>6</v>
      </c>
      <c r="E31">
        <v>12.57</v>
      </c>
      <c r="F31">
        <v>1</v>
      </c>
      <c r="G31">
        <v>256</v>
      </c>
      <c r="H31" s="15" t="str">
        <f t="shared" si="1"/>
        <v>да</v>
      </c>
      <c r="I31" s="15" t="str">
        <f>VLOOKUP(F31,Тарифи!$A$3:$C$4,2,FALSE)</f>
        <v>от/до врата на клиента</v>
      </c>
      <c r="J31" s="15">
        <f>VLOOKUP(E31,Тарифи!$E$4:$H$10,IF(F31=1,3,4),TRUE)</f>
        <v>19.8</v>
      </c>
      <c r="K31" s="15">
        <f>VLOOKUP(F31,Тарифи!$A$3:$C$4,3,FALSE)*G31</f>
        <v>6.1440000000000001</v>
      </c>
      <c r="L31" s="15">
        <f t="shared" si="2"/>
        <v>281.94400000000002</v>
      </c>
    </row>
    <row r="32" spans="1:14" x14ac:dyDescent="0.25">
      <c r="A32">
        <v>1582</v>
      </c>
      <c r="B32" s="18">
        <v>43325</v>
      </c>
      <c r="C32" s="15" t="str">
        <f t="shared" si="0"/>
        <v>August</v>
      </c>
      <c r="D32" t="s">
        <v>1</v>
      </c>
      <c r="E32">
        <v>8.67</v>
      </c>
      <c r="F32">
        <v>2</v>
      </c>
      <c r="G32">
        <v>135</v>
      </c>
      <c r="H32" s="15" t="str">
        <f t="shared" si="1"/>
        <v>да</v>
      </c>
      <c r="I32" s="15" t="str">
        <f>VLOOKUP(F32,Тарифи!$A$3:$C$4,2,FALSE)</f>
        <v>между офисите на куриера</v>
      </c>
      <c r="J32" s="15">
        <f>VLOOKUP(E32,Тарифи!$E$4:$H$10,IF(F32=1,3,4),TRUE)</f>
        <v>9.6</v>
      </c>
      <c r="K32" s="15">
        <f>VLOOKUP(F32,Тарифи!$A$3:$C$4,3,FALSE)*G32</f>
        <v>1.62</v>
      </c>
      <c r="L32" s="15">
        <f t="shared" si="2"/>
        <v>146.22</v>
      </c>
    </row>
    <row r="33" spans="1:12" x14ac:dyDescent="0.25">
      <c r="A33">
        <v>1583</v>
      </c>
      <c r="B33" s="18">
        <v>43326</v>
      </c>
      <c r="C33" s="15" t="str">
        <f t="shared" si="0"/>
        <v>August</v>
      </c>
      <c r="D33" t="s">
        <v>5</v>
      </c>
      <c r="E33">
        <v>8.77</v>
      </c>
      <c r="F33">
        <v>2</v>
      </c>
      <c r="G33">
        <v>0</v>
      </c>
      <c r="H33" s="15" t="str">
        <f t="shared" si="1"/>
        <v>не</v>
      </c>
      <c r="I33" s="15" t="str">
        <f>VLOOKUP(F33,Тарифи!$A$3:$C$4,2,FALSE)</f>
        <v>между офисите на куриера</v>
      </c>
      <c r="J33" s="15">
        <f>VLOOKUP(E33,Тарифи!$E$4:$H$10,IF(F33=1,3,4),TRUE)</f>
        <v>9.6</v>
      </c>
      <c r="K33" s="15">
        <f>VLOOKUP(F33,Тарифи!$A$3:$C$4,3,FALSE)*G33</f>
        <v>0</v>
      </c>
      <c r="L33" s="15">
        <f t="shared" si="2"/>
        <v>9.6</v>
      </c>
    </row>
    <row r="34" spans="1:12" x14ac:dyDescent="0.25">
      <c r="A34">
        <v>1584</v>
      </c>
      <c r="B34" s="18">
        <v>43326</v>
      </c>
      <c r="C34" s="15" t="str">
        <f t="shared" si="0"/>
        <v>August</v>
      </c>
      <c r="D34" t="s">
        <v>6</v>
      </c>
      <c r="E34">
        <v>13.36</v>
      </c>
      <c r="F34">
        <v>1</v>
      </c>
      <c r="G34">
        <v>337</v>
      </c>
      <c r="H34" s="15" t="str">
        <f t="shared" si="1"/>
        <v>да</v>
      </c>
      <c r="I34" s="15" t="str">
        <f>VLOOKUP(F34,Тарифи!$A$3:$C$4,2,FALSE)</f>
        <v>от/до врата на клиента</v>
      </c>
      <c r="J34" s="15">
        <f>VLOOKUP(E34,Тарифи!$E$4:$H$10,IF(F34=1,3,4),TRUE)</f>
        <v>19.8</v>
      </c>
      <c r="K34" s="15">
        <f>VLOOKUP(F34,Тарифи!$A$3:$C$4,3,FALSE)*G34</f>
        <v>8.088000000000001</v>
      </c>
      <c r="L34" s="15">
        <f t="shared" si="2"/>
        <v>364.88799999999998</v>
      </c>
    </row>
    <row r="35" spans="1:12" x14ac:dyDescent="0.25">
      <c r="A35">
        <v>1585</v>
      </c>
      <c r="B35" s="18">
        <v>43327</v>
      </c>
      <c r="C35" s="15" t="str">
        <f t="shared" si="0"/>
        <v>August</v>
      </c>
      <c r="D35" t="s">
        <v>6</v>
      </c>
      <c r="E35">
        <v>14.19</v>
      </c>
      <c r="F35">
        <v>2</v>
      </c>
      <c r="G35">
        <v>418</v>
      </c>
      <c r="H35" s="15" t="str">
        <f t="shared" si="1"/>
        <v>да</v>
      </c>
      <c r="I35" s="15" t="str">
        <f>VLOOKUP(F35,Тарифи!$A$3:$C$4,2,FALSE)</f>
        <v>между офисите на куриера</v>
      </c>
      <c r="J35" s="15">
        <f>VLOOKUP(E35,Тарифи!$E$4:$H$10,IF(F35=1,3,4),TRUE)</f>
        <v>10.8</v>
      </c>
      <c r="K35" s="15">
        <f>VLOOKUP(F35,Тарифи!$A$3:$C$4,3,FALSE)*G35</f>
        <v>5.016</v>
      </c>
      <c r="L35" s="15">
        <f t="shared" si="2"/>
        <v>433.81599999999997</v>
      </c>
    </row>
    <row r="36" spans="1:12" x14ac:dyDescent="0.25">
      <c r="A36">
        <v>1586</v>
      </c>
      <c r="B36" s="18">
        <v>43327</v>
      </c>
      <c r="C36" s="15" t="str">
        <f t="shared" si="0"/>
        <v>August</v>
      </c>
      <c r="D36" t="s">
        <v>1</v>
      </c>
      <c r="E36">
        <v>15.88</v>
      </c>
      <c r="F36">
        <v>1</v>
      </c>
      <c r="G36">
        <v>315</v>
      </c>
      <c r="H36" s="15" t="str">
        <f t="shared" si="1"/>
        <v>да</v>
      </c>
      <c r="I36" s="15" t="str">
        <f>VLOOKUP(F36,Тарифи!$A$3:$C$4,2,FALSE)</f>
        <v>от/до врата на клиента</v>
      </c>
      <c r="J36" s="15">
        <f>VLOOKUP(E36,Тарифи!$E$4:$H$10,IF(F36=1,3,4),TRUE)</f>
        <v>23.1</v>
      </c>
      <c r="K36" s="15">
        <f>VLOOKUP(F36,Тарифи!$A$3:$C$4,3,FALSE)*G36</f>
        <v>7.5600000000000005</v>
      </c>
      <c r="L36" s="15">
        <f t="shared" si="2"/>
        <v>345.66</v>
      </c>
    </row>
    <row r="37" spans="1:12" x14ac:dyDescent="0.25">
      <c r="A37">
        <v>1587</v>
      </c>
      <c r="B37" s="18">
        <v>43329</v>
      </c>
      <c r="C37" s="15" t="str">
        <f t="shared" si="0"/>
        <v>August</v>
      </c>
      <c r="D37" t="s">
        <v>2</v>
      </c>
      <c r="E37">
        <v>14.25</v>
      </c>
      <c r="F37">
        <v>1</v>
      </c>
      <c r="G37">
        <v>167</v>
      </c>
      <c r="H37" s="15" t="str">
        <f t="shared" si="1"/>
        <v>да</v>
      </c>
      <c r="I37" s="15" t="str">
        <f>VLOOKUP(F37,Тарифи!$A$3:$C$4,2,FALSE)</f>
        <v>от/до врата на клиента</v>
      </c>
      <c r="J37" s="15">
        <f>VLOOKUP(E37,Тарифи!$E$4:$H$10,IF(F37=1,3,4),TRUE)</f>
        <v>19.8</v>
      </c>
      <c r="K37" s="15">
        <f>VLOOKUP(F37,Тарифи!$A$3:$C$4,3,FALSE)*G37</f>
        <v>4.008</v>
      </c>
      <c r="L37" s="15">
        <f t="shared" si="2"/>
        <v>190.80799999999999</v>
      </c>
    </row>
    <row r="38" spans="1:12" x14ac:dyDescent="0.25">
      <c r="A38">
        <v>1588</v>
      </c>
      <c r="B38" s="18">
        <v>43329</v>
      </c>
      <c r="C38" s="15" t="str">
        <f t="shared" si="0"/>
        <v>August</v>
      </c>
      <c r="D38" t="s">
        <v>6</v>
      </c>
      <c r="E38">
        <v>16.62</v>
      </c>
      <c r="F38">
        <v>1</v>
      </c>
      <c r="G38">
        <v>57</v>
      </c>
      <c r="H38" s="15" t="str">
        <f t="shared" si="1"/>
        <v>да</v>
      </c>
      <c r="I38" s="15" t="str">
        <f>VLOOKUP(F38,Тарифи!$A$3:$C$4,2,FALSE)</f>
        <v>от/до врата на клиента</v>
      </c>
      <c r="J38" s="15">
        <f>VLOOKUP(E38,Тарифи!$E$4:$H$10,IF(F38=1,3,4),TRUE)</f>
        <v>23.1</v>
      </c>
      <c r="K38" s="15">
        <f>VLOOKUP(F38,Тарифи!$A$3:$C$4,3,FALSE)*G38</f>
        <v>1.3680000000000001</v>
      </c>
      <c r="L38" s="15">
        <f t="shared" si="2"/>
        <v>81.468000000000004</v>
      </c>
    </row>
    <row r="39" spans="1:12" x14ac:dyDescent="0.25">
      <c r="A39">
        <v>1589</v>
      </c>
      <c r="B39" s="18">
        <v>43329</v>
      </c>
      <c r="C39" s="15" t="str">
        <f t="shared" si="0"/>
        <v>August</v>
      </c>
      <c r="D39" t="s">
        <v>8</v>
      </c>
      <c r="E39">
        <v>1.44</v>
      </c>
      <c r="F39">
        <v>1</v>
      </c>
      <c r="G39">
        <v>166</v>
      </c>
      <c r="H39" s="15" t="str">
        <f t="shared" si="1"/>
        <v>да</v>
      </c>
      <c r="I39" s="15" t="str">
        <f>VLOOKUP(F39,Тарифи!$A$3:$C$4,2,FALSE)</f>
        <v>от/до врата на клиента</v>
      </c>
      <c r="J39" s="15">
        <f>VLOOKUP(E39,Тарифи!$E$4:$H$10,IF(F39=1,3,4),TRUE)</f>
        <v>9.3000000000000007</v>
      </c>
      <c r="K39" s="15">
        <f>VLOOKUP(F39,Тарифи!$A$3:$C$4,3,FALSE)*G39</f>
        <v>3.984</v>
      </c>
      <c r="L39" s="15">
        <f t="shared" si="2"/>
        <v>179.28399999999999</v>
      </c>
    </row>
    <row r="40" spans="1:12" x14ac:dyDescent="0.25">
      <c r="A40">
        <v>1590</v>
      </c>
      <c r="B40" s="18">
        <v>43331</v>
      </c>
      <c r="C40" s="15" t="str">
        <f t="shared" si="0"/>
        <v>August</v>
      </c>
      <c r="D40" t="s">
        <v>7</v>
      </c>
      <c r="E40">
        <v>8.5299999999999994</v>
      </c>
      <c r="F40">
        <v>1</v>
      </c>
      <c r="G40">
        <v>448</v>
      </c>
      <c r="H40" s="15" t="str">
        <f t="shared" si="1"/>
        <v>да</v>
      </c>
      <c r="I40" s="15" t="str">
        <f>VLOOKUP(F40,Тарифи!$A$3:$C$4,2,FALSE)</f>
        <v>от/до врата на клиента</v>
      </c>
      <c r="J40" s="15">
        <f>VLOOKUP(E40,Тарифи!$E$4:$H$10,IF(F40=1,3,4),TRUE)</f>
        <v>14.7</v>
      </c>
      <c r="K40" s="15">
        <f>VLOOKUP(F40,Тарифи!$A$3:$C$4,3,FALSE)*G40</f>
        <v>10.752000000000001</v>
      </c>
      <c r="L40" s="15">
        <f t="shared" si="2"/>
        <v>473.452</v>
      </c>
    </row>
    <row r="41" spans="1:12" x14ac:dyDescent="0.25">
      <c r="A41">
        <v>1591</v>
      </c>
      <c r="B41" s="18">
        <v>43332</v>
      </c>
      <c r="C41" s="15" t="str">
        <f t="shared" si="0"/>
        <v>August</v>
      </c>
      <c r="D41" t="s">
        <v>9</v>
      </c>
      <c r="E41">
        <v>7.32</v>
      </c>
      <c r="F41">
        <v>1</v>
      </c>
      <c r="G41">
        <v>475</v>
      </c>
      <c r="H41" s="15" t="str">
        <f t="shared" si="1"/>
        <v>да</v>
      </c>
      <c r="I41" s="15" t="str">
        <f>VLOOKUP(F41,Тарифи!$A$3:$C$4,2,FALSE)</f>
        <v>от/до врата на клиента</v>
      </c>
      <c r="J41" s="15">
        <f>VLOOKUP(E41,Тарифи!$E$4:$H$10,IF(F41=1,3,4),TRUE)</f>
        <v>14.7</v>
      </c>
      <c r="K41" s="15">
        <f>VLOOKUP(F41,Тарифи!$A$3:$C$4,3,FALSE)*G41</f>
        <v>11.4</v>
      </c>
      <c r="L41" s="15">
        <f t="shared" si="2"/>
        <v>501.1</v>
      </c>
    </row>
    <row r="42" spans="1:12" x14ac:dyDescent="0.25">
      <c r="A42">
        <v>1592</v>
      </c>
      <c r="B42" s="18">
        <v>43332</v>
      </c>
      <c r="C42" s="15" t="str">
        <f t="shared" si="0"/>
        <v>August</v>
      </c>
      <c r="D42" t="s">
        <v>8</v>
      </c>
      <c r="E42">
        <v>16.190000000000001</v>
      </c>
      <c r="F42">
        <v>1</v>
      </c>
      <c r="G42">
        <v>127</v>
      </c>
      <c r="H42" s="15" t="str">
        <f t="shared" si="1"/>
        <v>да</v>
      </c>
      <c r="I42" s="15" t="str">
        <f>VLOOKUP(F42,Тарифи!$A$3:$C$4,2,FALSE)</f>
        <v>от/до врата на клиента</v>
      </c>
      <c r="J42" s="15">
        <f>VLOOKUP(E42,Тарифи!$E$4:$H$10,IF(F42=1,3,4),TRUE)</f>
        <v>23.1</v>
      </c>
      <c r="K42" s="15">
        <f>VLOOKUP(F42,Тарифи!$A$3:$C$4,3,FALSE)*G42</f>
        <v>3.048</v>
      </c>
      <c r="L42" s="15">
        <f t="shared" si="2"/>
        <v>153.148</v>
      </c>
    </row>
    <row r="43" spans="1:12" x14ac:dyDescent="0.25">
      <c r="A43">
        <v>1593</v>
      </c>
      <c r="B43" s="18">
        <v>43332</v>
      </c>
      <c r="C43" s="15" t="str">
        <f t="shared" si="0"/>
        <v>August</v>
      </c>
      <c r="D43" t="s">
        <v>5</v>
      </c>
      <c r="E43">
        <v>7.14</v>
      </c>
      <c r="F43">
        <v>1</v>
      </c>
      <c r="G43">
        <v>0</v>
      </c>
      <c r="H43" s="15" t="str">
        <f t="shared" si="1"/>
        <v>не</v>
      </c>
      <c r="I43" s="15" t="str">
        <f>VLOOKUP(F43,Тарифи!$A$3:$C$4,2,FALSE)</f>
        <v>от/до врата на клиента</v>
      </c>
      <c r="J43" s="15">
        <f>VLOOKUP(E43,Тарифи!$E$4:$H$10,IF(F43=1,3,4),TRUE)</f>
        <v>14.7</v>
      </c>
      <c r="K43" s="15">
        <f>VLOOKUP(F43,Тарифи!$A$3:$C$4,3,FALSE)*G43</f>
        <v>0</v>
      </c>
      <c r="L43" s="15">
        <f t="shared" si="2"/>
        <v>14.7</v>
      </c>
    </row>
    <row r="44" spans="1:12" x14ac:dyDescent="0.25">
      <c r="A44">
        <v>1594</v>
      </c>
      <c r="B44" s="18">
        <v>43332</v>
      </c>
      <c r="C44" s="15" t="str">
        <f t="shared" si="0"/>
        <v>August</v>
      </c>
      <c r="D44" t="s">
        <v>3</v>
      </c>
      <c r="E44">
        <v>10.16</v>
      </c>
      <c r="F44">
        <v>2</v>
      </c>
      <c r="G44">
        <v>344</v>
      </c>
      <c r="H44" s="15" t="str">
        <f t="shared" si="1"/>
        <v>да</v>
      </c>
      <c r="I44" s="15" t="str">
        <f>VLOOKUP(F44,Тарифи!$A$3:$C$4,2,FALSE)</f>
        <v>между офисите на куриера</v>
      </c>
      <c r="J44" s="15">
        <f>VLOOKUP(E44,Тарифи!$E$4:$H$10,IF(F44=1,3,4),TRUE)</f>
        <v>10.8</v>
      </c>
      <c r="K44" s="15">
        <f>VLOOKUP(F44,Тарифи!$A$3:$C$4,3,FALSE)*G44</f>
        <v>4.1280000000000001</v>
      </c>
      <c r="L44" s="15">
        <f t="shared" si="2"/>
        <v>358.928</v>
      </c>
    </row>
    <row r="45" spans="1:12" x14ac:dyDescent="0.25">
      <c r="A45">
        <v>1595</v>
      </c>
      <c r="B45" s="18">
        <v>43332</v>
      </c>
      <c r="C45" s="15" t="str">
        <f t="shared" si="0"/>
        <v>August</v>
      </c>
      <c r="D45" t="s">
        <v>2</v>
      </c>
      <c r="E45">
        <v>7.65</v>
      </c>
      <c r="F45">
        <v>1</v>
      </c>
      <c r="G45">
        <v>451</v>
      </c>
      <c r="H45" s="15" t="str">
        <f t="shared" si="1"/>
        <v>да</v>
      </c>
      <c r="I45" s="15" t="str">
        <f>VLOOKUP(F45,Тарифи!$A$3:$C$4,2,FALSE)</f>
        <v>от/до врата на клиента</v>
      </c>
      <c r="J45" s="15">
        <f>VLOOKUP(E45,Тарифи!$E$4:$H$10,IF(F45=1,3,4),TRUE)</f>
        <v>14.7</v>
      </c>
      <c r="K45" s="15">
        <f>VLOOKUP(F45,Тарифи!$A$3:$C$4,3,FALSE)*G45</f>
        <v>10.824</v>
      </c>
      <c r="L45" s="15">
        <f t="shared" si="2"/>
        <v>476.524</v>
      </c>
    </row>
    <row r="46" spans="1:12" x14ac:dyDescent="0.25">
      <c r="A46">
        <v>1596</v>
      </c>
      <c r="B46" s="18">
        <v>43333</v>
      </c>
      <c r="C46" s="15" t="str">
        <f t="shared" si="0"/>
        <v>August</v>
      </c>
      <c r="D46" t="s">
        <v>6</v>
      </c>
      <c r="E46">
        <v>3.44</v>
      </c>
      <c r="F46">
        <v>2</v>
      </c>
      <c r="G46">
        <v>94</v>
      </c>
      <c r="H46" s="15" t="str">
        <f t="shared" si="1"/>
        <v>да</v>
      </c>
      <c r="I46" s="15" t="str">
        <f>VLOOKUP(F46,Тарифи!$A$3:$C$4,2,FALSE)</f>
        <v>между офисите на куриера</v>
      </c>
      <c r="J46" s="15">
        <f>VLOOKUP(E46,Тарифи!$E$4:$H$10,IF(F46=1,3,4),TRUE)</f>
        <v>6</v>
      </c>
      <c r="K46" s="15">
        <f>VLOOKUP(F46,Тарифи!$A$3:$C$4,3,FALSE)*G46</f>
        <v>1.1280000000000001</v>
      </c>
      <c r="L46" s="15">
        <f t="shared" si="2"/>
        <v>101.128</v>
      </c>
    </row>
    <row r="47" spans="1:12" x14ac:dyDescent="0.25">
      <c r="A47">
        <v>1597</v>
      </c>
      <c r="B47" s="18">
        <v>43333</v>
      </c>
      <c r="C47" s="15" t="str">
        <f t="shared" si="0"/>
        <v>August</v>
      </c>
      <c r="D47" t="s">
        <v>3</v>
      </c>
      <c r="E47">
        <v>3.71</v>
      </c>
      <c r="F47">
        <v>1</v>
      </c>
      <c r="G47">
        <v>389</v>
      </c>
      <c r="H47" s="15" t="str">
        <f t="shared" si="1"/>
        <v>да</v>
      </c>
      <c r="I47" s="15" t="str">
        <f>VLOOKUP(F47,Тарифи!$A$3:$C$4,2,FALSE)</f>
        <v>от/до врата на клиента</v>
      </c>
      <c r="J47" s="15">
        <f>VLOOKUP(E47,Тарифи!$E$4:$H$10,IF(F47=1,3,4),TRUE)</f>
        <v>9.9</v>
      </c>
      <c r="K47" s="15">
        <f>VLOOKUP(F47,Тарифи!$A$3:$C$4,3,FALSE)*G47</f>
        <v>9.3360000000000003</v>
      </c>
      <c r="L47" s="15">
        <f t="shared" si="2"/>
        <v>408.23599999999999</v>
      </c>
    </row>
    <row r="48" spans="1:12" x14ac:dyDescent="0.25">
      <c r="A48">
        <v>1598</v>
      </c>
      <c r="B48" s="18">
        <v>43334</v>
      </c>
      <c r="C48" s="15" t="str">
        <f t="shared" si="0"/>
        <v>August</v>
      </c>
      <c r="D48" t="s">
        <v>5</v>
      </c>
      <c r="E48">
        <v>11.31</v>
      </c>
      <c r="F48">
        <v>1</v>
      </c>
      <c r="G48">
        <v>422</v>
      </c>
      <c r="H48" s="15" t="str">
        <f t="shared" si="1"/>
        <v>да</v>
      </c>
      <c r="I48" s="15" t="str">
        <f>VLOOKUP(F48,Тарифи!$A$3:$C$4,2,FALSE)</f>
        <v>от/до врата на клиента</v>
      </c>
      <c r="J48" s="15">
        <f>VLOOKUP(E48,Тарифи!$E$4:$H$10,IF(F48=1,3,4),TRUE)</f>
        <v>19.8</v>
      </c>
      <c r="K48" s="15">
        <f>VLOOKUP(F48,Тарифи!$A$3:$C$4,3,FALSE)*G48</f>
        <v>10.128</v>
      </c>
      <c r="L48" s="15">
        <f t="shared" si="2"/>
        <v>451.928</v>
      </c>
    </row>
    <row r="49" spans="1:12" x14ac:dyDescent="0.25">
      <c r="A49">
        <v>1599</v>
      </c>
      <c r="B49" s="18">
        <v>43334</v>
      </c>
      <c r="C49" s="15" t="str">
        <f t="shared" si="0"/>
        <v>August</v>
      </c>
      <c r="D49" t="s">
        <v>6</v>
      </c>
      <c r="E49">
        <v>14.7</v>
      </c>
      <c r="F49">
        <v>2</v>
      </c>
      <c r="G49">
        <v>0</v>
      </c>
      <c r="H49" s="15" t="str">
        <f t="shared" si="1"/>
        <v>не</v>
      </c>
      <c r="I49" s="15" t="str">
        <f>VLOOKUP(F49,Тарифи!$A$3:$C$4,2,FALSE)</f>
        <v>между офисите на куриера</v>
      </c>
      <c r="J49" s="15">
        <f>VLOOKUP(E49,Тарифи!$E$4:$H$10,IF(F49=1,3,4),TRUE)</f>
        <v>10.8</v>
      </c>
      <c r="K49" s="15">
        <f>VLOOKUP(F49,Тарифи!$A$3:$C$4,3,FALSE)*G49</f>
        <v>0</v>
      </c>
      <c r="L49" s="15">
        <f t="shared" si="2"/>
        <v>10.8</v>
      </c>
    </row>
    <row r="50" spans="1:12" x14ac:dyDescent="0.25">
      <c r="A50">
        <v>1600</v>
      </c>
      <c r="B50" s="18">
        <v>43334</v>
      </c>
      <c r="C50" s="15" t="str">
        <f t="shared" si="0"/>
        <v>August</v>
      </c>
      <c r="D50" t="s">
        <v>7</v>
      </c>
      <c r="E50">
        <v>10.199999999999999</v>
      </c>
      <c r="F50">
        <v>2</v>
      </c>
      <c r="G50">
        <v>418</v>
      </c>
      <c r="H50" s="15" t="str">
        <f t="shared" si="1"/>
        <v>да</v>
      </c>
      <c r="I50" s="15" t="str">
        <f>VLOOKUP(F50,Тарифи!$A$3:$C$4,2,FALSE)</f>
        <v>между офисите на куриера</v>
      </c>
      <c r="J50" s="15">
        <f>VLOOKUP(E50,Тарифи!$E$4:$H$10,IF(F50=1,3,4),TRUE)</f>
        <v>10.8</v>
      </c>
      <c r="K50" s="15">
        <f>VLOOKUP(F50,Тарифи!$A$3:$C$4,3,FALSE)*G50</f>
        <v>5.016</v>
      </c>
      <c r="L50" s="15">
        <f t="shared" si="2"/>
        <v>433.81599999999997</v>
      </c>
    </row>
    <row r="51" spans="1:12" x14ac:dyDescent="0.25">
      <c r="A51">
        <v>1601</v>
      </c>
      <c r="B51" s="18">
        <v>43334</v>
      </c>
      <c r="C51" s="15" t="str">
        <f t="shared" si="0"/>
        <v>August</v>
      </c>
      <c r="D51" t="s">
        <v>7</v>
      </c>
      <c r="E51">
        <v>2.59</v>
      </c>
      <c r="F51">
        <v>2</v>
      </c>
      <c r="G51">
        <v>487</v>
      </c>
      <c r="H51" s="15" t="str">
        <f t="shared" si="1"/>
        <v>да</v>
      </c>
      <c r="I51" s="15" t="str">
        <f>VLOOKUP(F51,Тарифи!$A$3:$C$4,2,FALSE)</f>
        <v>между офисите на куриера</v>
      </c>
      <c r="J51" s="15">
        <f>VLOOKUP(E51,Тарифи!$E$4:$H$10,IF(F51=1,3,4),TRUE)</f>
        <v>6</v>
      </c>
      <c r="K51" s="15">
        <f>VLOOKUP(F51,Тарифи!$A$3:$C$4,3,FALSE)*G51</f>
        <v>5.8440000000000003</v>
      </c>
      <c r="L51" s="15">
        <f t="shared" si="2"/>
        <v>498.84399999999999</v>
      </c>
    </row>
    <row r="52" spans="1:12" x14ac:dyDescent="0.25">
      <c r="A52">
        <v>1602</v>
      </c>
      <c r="B52" s="18">
        <v>43334</v>
      </c>
      <c r="C52" s="15" t="str">
        <f t="shared" si="0"/>
        <v>August</v>
      </c>
      <c r="D52" t="s">
        <v>5</v>
      </c>
      <c r="E52">
        <v>2.02</v>
      </c>
      <c r="F52">
        <v>2</v>
      </c>
      <c r="G52">
        <v>291</v>
      </c>
      <c r="H52" s="15" t="str">
        <f t="shared" si="1"/>
        <v>да</v>
      </c>
      <c r="I52" s="15" t="str">
        <f>VLOOKUP(F52,Тарифи!$A$3:$C$4,2,FALSE)</f>
        <v>между офисите на куриера</v>
      </c>
      <c r="J52" s="15">
        <f>VLOOKUP(E52,Тарифи!$E$4:$H$10,IF(F52=1,3,4),TRUE)</f>
        <v>6</v>
      </c>
      <c r="K52" s="15">
        <f>VLOOKUP(F52,Тарифи!$A$3:$C$4,3,FALSE)*G52</f>
        <v>3.492</v>
      </c>
      <c r="L52" s="15">
        <f t="shared" si="2"/>
        <v>300.49200000000002</v>
      </c>
    </row>
    <row r="53" spans="1:12" x14ac:dyDescent="0.25">
      <c r="A53">
        <v>1603</v>
      </c>
      <c r="B53" s="18">
        <v>43334</v>
      </c>
      <c r="C53" s="15" t="str">
        <f t="shared" si="0"/>
        <v>August</v>
      </c>
      <c r="D53" t="s">
        <v>1</v>
      </c>
      <c r="E53">
        <v>18.059999999999999</v>
      </c>
      <c r="F53">
        <v>2</v>
      </c>
      <c r="G53">
        <v>0</v>
      </c>
      <c r="H53" s="15" t="str">
        <f t="shared" si="1"/>
        <v>не</v>
      </c>
      <c r="I53" s="15" t="str">
        <f>VLOOKUP(F53,Тарифи!$A$3:$C$4,2,FALSE)</f>
        <v>между офисите на куриера</v>
      </c>
      <c r="J53" s="15">
        <f>VLOOKUP(E53,Тарифи!$E$4:$H$10,IF(F53=1,3,4),TRUE)</f>
        <v>13.2</v>
      </c>
      <c r="K53" s="15">
        <f>VLOOKUP(F53,Тарифи!$A$3:$C$4,3,FALSE)*G53</f>
        <v>0</v>
      </c>
      <c r="L53" s="15">
        <f t="shared" si="2"/>
        <v>13.2</v>
      </c>
    </row>
    <row r="54" spans="1:12" x14ac:dyDescent="0.25">
      <c r="A54">
        <v>1604</v>
      </c>
      <c r="B54" s="18">
        <v>43335</v>
      </c>
      <c r="C54" s="15" t="str">
        <f t="shared" si="0"/>
        <v>August</v>
      </c>
      <c r="D54" t="s">
        <v>9</v>
      </c>
      <c r="E54">
        <v>14.94</v>
      </c>
      <c r="F54">
        <v>2</v>
      </c>
      <c r="G54">
        <v>174</v>
      </c>
      <c r="H54" s="15" t="str">
        <f t="shared" si="1"/>
        <v>да</v>
      </c>
      <c r="I54" s="15" t="str">
        <f>VLOOKUP(F54,Тарифи!$A$3:$C$4,2,FALSE)</f>
        <v>между офисите на куриера</v>
      </c>
      <c r="J54" s="15">
        <f>VLOOKUP(E54,Тарифи!$E$4:$H$10,IF(F54=1,3,4),TRUE)</f>
        <v>10.8</v>
      </c>
      <c r="K54" s="15">
        <f>VLOOKUP(F54,Тарифи!$A$3:$C$4,3,FALSE)*G54</f>
        <v>2.0880000000000001</v>
      </c>
      <c r="L54" s="15">
        <f t="shared" si="2"/>
        <v>186.88800000000001</v>
      </c>
    </row>
    <row r="55" spans="1:12" x14ac:dyDescent="0.25">
      <c r="A55">
        <v>1605</v>
      </c>
      <c r="B55" s="18">
        <v>43336</v>
      </c>
      <c r="C55" s="15" t="str">
        <f t="shared" si="0"/>
        <v>August</v>
      </c>
      <c r="D55" t="s">
        <v>5</v>
      </c>
      <c r="E55">
        <v>6.95</v>
      </c>
      <c r="F55">
        <v>2</v>
      </c>
      <c r="G55">
        <v>117</v>
      </c>
      <c r="H55" s="15" t="str">
        <f t="shared" si="1"/>
        <v>да</v>
      </c>
      <c r="I55" s="15" t="str">
        <f>VLOOKUP(F55,Тарифи!$A$3:$C$4,2,FALSE)</f>
        <v>между офисите на куриера</v>
      </c>
      <c r="J55" s="15">
        <f>VLOOKUP(E55,Тарифи!$E$4:$H$10,IF(F55=1,3,4),TRUE)</f>
        <v>9.6</v>
      </c>
      <c r="K55" s="15">
        <f>VLOOKUP(F55,Тарифи!$A$3:$C$4,3,FALSE)*G55</f>
        <v>1.4040000000000001</v>
      </c>
      <c r="L55" s="15">
        <f t="shared" si="2"/>
        <v>128.00399999999999</v>
      </c>
    </row>
    <row r="56" spans="1:12" x14ac:dyDescent="0.25">
      <c r="A56">
        <v>1606</v>
      </c>
      <c r="B56" s="18">
        <v>43336</v>
      </c>
      <c r="C56" s="15" t="str">
        <f t="shared" si="0"/>
        <v>August</v>
      </c>
      <c r="D56" t="s">
        <v>1</v>
      </c>
      <c r="E56">
        <v>11.94</v>
      </c>
      <c r="F56">
        <v>1</v>
      </c>
      <c r="G56">
        <v>71</v>
      </c>
      <c r="H56" s="15" t="str">
        <f t="shared" si="1"/>
        <v>да</v>
      </c>
      <c r="I56" s="15" t="str">
        <f>VLOOKUP(F56,Тарифи!$A$3:$C$4,2,FALSE)</f>
        <v>от/до врата на клиента</v>
      </c>
      <c r="J56" s="15">
        <f>VLOOKUP(E56,Тарифи!$E$4:$H$10,IF(F56=1,3,4),TRUE)</f>
        <v>19.8</v>
      </c>
      <c r="K56" s="15">
        <f>VLOOKUP(F56,Тарифи!$A$3:$C$4,3,FALSE)*G56</f>
        <v>1.704</v>
      </c>
      <c r="L56" s="15">
        <f t="shared" si="2"/>
        <v>92.504000000000005</v>
      </c>
    </row>
    <row r="57" spans="1:12" x14ac:dyDescent="0.25">
      <c r="A57">
        <v>1607</v>
      </c>
      <c r="B57" s="18">
        <v>43336</v>
      </c>
      <c r="C57" s="15" t="str">
        <f t="shared" si="0"/>
        <v>August</v>
      </c>
      <c r="D57" t="s">
        <v>3</v>
      </c>
      <c r="E57">
        <v>19.57</v>
      </c>
      <c r="F57">
        <v>2</v>
      </c>
      <c r="G57">
        <v>307</v>
      </c>
      <c r="H57" s="15" t="str">
        <f t="shared" si="1"/>
        <v>да</v>
      </c>
      <c r="I57" s="15" t="str">
        <f>VLOOKUP(F57,Тарифи!$A$3:$C$4,2,FALSE)</f>
        <v>между офисите на куриера</v>
      </c>
      <c r="J57" s="15">
        <f>VLOOKUP(E57,Тарифи!$E$4:$H$10,IF(F57=1,3,4),TRUE)</f>
        <v>13.2</v>
      </c>
      <c r="K57" s="15">
        <f>VLOOKUP(F57,Тарифи!$A$3:$C$4,3,FALSE)*G57</f>
        <v>3.6840000000000002</v>
      </c>
      <c r="L57" s="15">
        <f t="shared" si="2"/>
        <v>323.88400000000001</v>
      </c>
    </row>
    <row r="58" spans="1:12" x14ac:dyDescent="0.25">
      <c r="A58">
        <v>1608</v>
      </c>
      <c r="B58" s="18">
        <v>43336</v>
      </c>
      <c r="C58" s="15" t="str">
        <f t="shared" si="0"/>
        <v>August</v>
      </c>
      <c r="D58" t="s">
        <v>3</v>
      </c>
      <c r="E58">
        <v>5.68</v>
      </c>
      <c r="F58">
        <v>2</v>
      </c>
      <c r="G58">
        <v>0</v>
      </c>
      <c r="H58" s="15" t="str">
        <f t="shared" si="1"/>
        <v>не</v>
      </c>
      <c r="I58" s="15" t="str">
        <f>VLOOKUP(F58,Тарифи!$A$3:$C$4,2,FALSE)</f>
        <v>между офисите на куриера</v>
      </c>
      <c r="J58" s="15">
        <f>VLOOKUP(E58,Тарифи!$E$4:$H$10,IF(F58=1,3,4),TRUE)</f>
        <v>9.6</v>
      </c>
      <c r="K58" s="15">
        <f>VLOOKUP(F58,Тарифи!$A$3:$C$4,3,FALSE)*G58</f>
        <v>0</v>
      </c>
      <c r="L58" s="15">
        <f t="shared" si="2"/>
        <v>9.6</v>
      </c>
    </row>
    <row r="59" spans="1:12" x14ac:dyDescent="0.25">
      <c r="A59">
        <v>1609</v>
      </c>
      <c r="B59" s="18">
        <v>43336</v>
      </c>
      <c r="C59" s="15" t="str">
        <f t="shared" si="0"/>
        <v>August</v>
      </c>
      <c r="D59" t="s">
        <v>3</v>
      </c>
      <c r="E59">
        <v>15.31</v>
      </c>
      <c r="F59">
        <v>1</v>
      </c>
      <c r="G59">
        <v>0</v>
      </c>
      <c r="H59" s="15" t="str">
        <f t="shared" si="1"/>
        <v>не</v>
      </c>
      <c r="I59" s="15" t="str">
        <f>VLOOKUP(F59,Тарифи!$A$3:$C$4,2,FALSE)</f>
        <v>от/до врата на клиента</v>
      </c>
      <c r="J59" s="15">
        <f>VLOOKUP(E59,Тарифи!$E$4:$H$10,IF(F59=1,3,4),TRUE)</f>
        <v>23.1</v>
      </c>
      <c r="K59" s="15">
        <f>VLOOKUP(F59,Тарифи!$A$3:$C$4,3,FALSE)*G59</f>
        <v>0</v>
      </c>
      <c r="L59" s="15">
        <f t="shared" si="2"/>
        <v>23.1</v>
      </c>
    </row>
    <row r="60" spans="1:12" x14ac:dyDescent="0.25">
      <c r="A60">
        <v>1610</v>
      </c>
      <c r="B60" s="18">
        <v>43337</v>
      </c>
      <c r="C60" s="15" t="str">
        <f t="shared" si="0"/>
        <v>August</v>
      </c>
      <c r="D60" t="s">
        <v>7</v>
      </c>
      <c r="E60">
        <v>4.8499999999999996</v>
      </c>
      <c r="F60">
        <v>2</v>
      </c>
      <c r="G60">
        <v>13</v>
      </c>
      <c r="H60" s="15" t="str">
        <f t="shared" si="1"/>
        <v>да</v>
      </c>
      <c r="I60" s="15" t="str">
        <f>VLOOKUP(F60,Тарифи!$A$3:$C$4,2,FALSE)</f>
        <v>между офисите на куриера</v>
      </c>
      <c r="J60" s="15">
        <f>VLOOKUP(E60,Тарифи!$E$4:$H$10,IF(F60=1,3,4),TRUE)</f>
        <v>6</v>
      </c>
      <c r="K60" s="15">
        <f>VLOOKUP(F60,Тарифи!$A$3:$C$4,3,FALSE)*G60</f>
        <v>0.156</v>
      </c>
      <c r="L60" s="15">
        <f t="shared" si="2"/>
        <v>19.155999999999999</v>
      </c>
    </row>
    <row r="61" spans="1:12" x14ac:dyDescent="0.25">
      <c r="A61">
        <v>1611</v>
      </c>
      <c r="B61" s="18">
        <v>43338</v>
      </c>
      <c r="C61" s="15" t="str">
        <f t="shared" si="0"/>
        <v>August</v>
      </c>
      <c r="D61" t="s">
        <v>8</v>
      </c>
      <c r="E61">
        <v>15.9</v>
      </c>
      <c r="F61">
        <v>2</v>
      </c>
      <c r="G61">
        <v>464</v>
      </c>
      <c r="H61" s="15" t="str">
        <f t="shared" si="1"/>
        <v>да</v>
      </c>
      <c r="I61" s="15" t="str">
        <f>VLOOKUP(F61,Тарифи!$A$3:$C$4,2,FALSE)</f>
        <v>между офисите на куриера</v>
      </c>
      <c r="J61" s="15">
        <f>VLOOKUP(E61,Тарифи!$E$4:$H$10,IF(F61=1,3,4),TRUE)</f>
        <v>13.2</v>
      </c>
      <c r="K61" s="15">
        <f>VLOOKUP(F61,Тарифи!$A$3:$C$4,3,FALSE)*G61</f>
        <v>5.5680000000000005</v>
      </c>
      <c r="L61" s="15">
        <f t="shared" si="2"/>
        <v>482.76800000000003</v>
      </c>
    </row>
    <row r="62" spans="1:12" x14ac:dyDescent="0.25">
      <c r="A62">
        <v>1612</v>
      </c>
      <c r="B62" s="18">
        <v>43338</v>
      </c>
      <c r="C62" s="15" t="str">
        <f t="shared" si="0"/>
        <v>August</v>
      </c>
      <c r="D62" t="s">
        <v>7</v>
      </c>
      <c r="E62">
        <v>2.46</v>
      </c>
      <c r="F62">
        <v>2</v>
      </c>
      <c r="G62">
        <v>0</v>
      </c>
      <c r="H62" s="15" t="str">
        <f t="shared" si="1"/>
        <v>не</v>
      </c>
      <c r="I62" s="15" t="str">
        <f>VLOOKUP(F62,Тарифи!$A$3:$C$4,2,FALSE)</f>
        <v>между офисите на куриера</v>
      </c>
      <c r="J62" s="15">
        <f>VLOOKUP(E62,Тарифи!$E$4:$H$10,IF(F62=1,3,4),TRUE)</f>
        <v>6</v>
      </c>
      <c r="K62" s="15">
        <f>VLOOKUP(F62,Тарифи!$A$3:$C$4,3,FALSE)*G62</f>
        <v>0</v>
      </c>
      <c r="L62" s="15">
        <f t="shared" si="2"/>
        <v>6</v>
      </c>
    </row>
    <row r="63" spans="1:12" x14ac:dyDescent="0.25">
      <c r="A63">
        <v>1613</v>
      </c>
      <c r="B63" s="18">
        <v>43339</v>
      </c>
      <c r="C63" s="15" t="str">
        <f t="shared" si="0"/>
        <v>August</v>
      </c>
      <c r="D63" t="s">
        <v>7</v>
      </c>
      <c r="E63">
        <v>14.14</v>
      </c>
      <c r="F63">
        <v>2</v>
      </c>
      <c r="G63">
        <v>441</v>
      </c>
      <c r="H63" s="15" t="str">
        <f t="shared" si="1"/>
        <v>да</v>
      </c>
      <c r="I63" s="15" t="str">
        <f>VLOOKUP(F63,Тарифи!$A$3:$C$4,2,FALSE)</f>
        <v>между офисите на куриера</v>
      </c>
      <c r="J63" s="15">
        <f>VLOOKUP(E63,Тарифи!$E$4:$H$10,IF(F63=1,3,4),TRUE)</f>
        <v>10.8</v>
      </c>
      <c r="K63" s="15">
        <f>VLOOKUP(F63,Тарифи!$A$3:$C$4,3,FALSE)*G63</f>
        <v>5.2919999999999998</v>
      </c>
      <c r="L63" s="15">
        <f t="shared" si="2"/>
        <v>457.09199999999998</v>
      </c>
    </row>
    <row r="64" spans="1:12" x14ac:dyDescent="0.25">
      <c r="A64">
        <v>1614</v>
      </c>
      <c r="B64" s="18">
        <v>43340</v>
      </c>
      <c r="C64" s="15" t="str">
        <f t="shared" si="0"/>
        <v>August</v>
      </c>
      <c r="D64" t="s">
        <v>9</v>
      </c>
      <c r="E64">
        <v>7.8</v>
      </c>
      <c r="F64">
        <v>2</v>
      </c>
      <c r="G64">
        <v>0</v>
      </c>
      <c r="H64" s="15" t="str">
        <f t="shared" si="1"/>
        <v>не</v>
      </c>
      <c r="I64" s="15" t="str">
        <f>VLOOKUP(F64,Тарифи!$A$3:$C$4,2,FALSE)</f>
        <v>между офисите на куриера</v>
      </c>
      <c r="J64" s="15">
        <f>VLOOKUP(E64,Тарифи!$E$4:$H$10,IF(F64=1,3,4),TRUE)</f>
        <v>9.6</v>
      </c>
      <c r="K64" s="15">
        <f>VLOOKUP(F64,Тарифи!$A$3:$C$4,3,FALSE)*G64</f>
        <v>0</v>
      </c>
      <c r="L64" s="15">
        <f t="shared" si="2"/>
        <v>9.6</v>
      </c>
    </row>
    <row r="65" spans="1:12" x14ac:dyDescent="0.25">
      <c r="A65">
        <v>1615</v>
      </c>
      <c r="B65" s="18">
        <v>43341</v>
      </c>
      <c r="C65" s="15" t="str">
        <f t="shared" si="0"/>
        <v>August</v>
      </c>
      <c r="D65" t="s">
        <v>2</v>
      </c>
      <c r="E65">
        <v>1.78</v>
      </c>
      <c r="F65">
        <v>2</v>
      </c>
      <c r="G65">
        <v>20</v>
      </c>
      <c r="H65" s="15" t="str">
        <f t="shared" si="1"/>
        <v>да</v>
      </c>
      <c r="I65" s="15" t="str">
        <f>VLOOKUP(F65,Тарифи!$A$3:$C$4,2,FALSE)</f>
        <v>между офисите на куриера</v>
      </c>
      <c r="J65" s="15">
        <f>VLOOKUP(E65,Тарифи!$E$4:$H$10,IF(F65=1,3,4),TRUE)</f>
        <v>5.5</v>
      </c>
      <c r="K65" s="15">
        <f>VLOOKUP(F65,Тарифи!$A$3:$C$4,3,FALSE)*G65</f>
        <v>0.24</v>
      </c>
      <c r="L65" s="15">
        <f t="shared" si="2"/>
        <v>25.740000000000002</v>
      </c>
    </row>
    <row r="66" spans="1:12" x14ac:dyDescent="0.25">
      <c r="A66">
        <v>1616</v>
      </c>
      <c r="B66" s="18">
        <v>43341</v>
      </c>
      <c r="C66" s="15" t="str">
        <f t="shared" si="0"/>
        <v>August</v>
      </c>
      <c r="D66" t="s">
        <v>7</v>
      </c>
      <c r="E66">
        <v>6.69</v>
      </c>
      <c r="F66">
        <v>2</v>
      </c>
      <c r="G66">
        <v>64</v>
      </c>
      <c r="H66" s="15" t="str">
        <f t="shared" si="1"/>
        <v>да</v>
      </c>
      <c r="I66" s="15" t="str">
        <f>VLOOKUP(F66,Тарифи!$A$3:$C$4,2,FALSE)</f>
        <v>между офисите на куриера</v>
      </c>
      <c r="J66" s="15">
        <f>VLOOKUP(E66,Тарифи!$E$4:$H$10,IF(F66=1,3,4),TRUE)</f>
        <v>9.6</v>
      </c>
      <c r="K66" s="15">
        <f>VLOOKUP(F66,Тарифи!$A$3:$C$4,3,FALSE)*G66</f>
        <v>0.76800000000000002</v>
      </c>
      <c r="L66" s="15">
        <f t="shared" si="2"/>
        <v>74.367999999999995</v>
      </c>
    </row>
    <row r="67" spans="1:12" x14ac:dyDescent="0.25">
      <c r="A67">
        <v>1617</v>
      </c>
      <c r="B67" s="18">
        <v>43341</v>
      </c>
      <c r="C67" s="15" t="str">
        <f t="shared" si="0"/>
        <v>August</v>
      </c>
      <c r="D67" t="s">
        <v>7</v>
      </c>
      <c r="E67">
        <v>6.03</v>
      </c>
      <c r="F67">
        <v>2</v>
      </c>
      <c r="G67">
        <v>157</v>
      </c>
      <c r="H67" s="15" t="str">
        <f t="shared" si="1"/>
        <v>да</v>
      </c>
      <c r="I67" s="15" t="str">
        <f>VLOOKUP(F67,Тарифи!$A$3:$C$4,2,FALSE)</f>
        <v>между офисите на куриера</v>
      </c>
      <c r="J67" s="15">
        <f>VLOOKUP(E67,Тарифи!$E$4:$H$10,IF(F67=1,3,4),TRUE)</f>
        <v>9.6</v>
      </c>
      <c r="K67" s="15">
        <f>VLOOKUP(F67,Тарифи!$A$3:$C$4,3,FALSE)*G67</f>
        <v>1.8840000000000001</v>
      </c>
      <c r="L67" s="15">
        <f t="shared" si="2"/>
        <v>168.48400000000001</v>
      </c>
    </row>
    <row r="68" spans="1:12" x14ac:dyDescent="0.25">
      <c r="A68">
        <v>1618</v>
      </c>
      <c r="B68" s="18">
        <v>43342</v>
      </c>
      <c r="C68" s="15" t="str">
        <f t="shared" si="0"/>
        <v>August</v>
      </c>
      <c r="D68" t="s">
        <v>9</v>
      </c>
      <c r="E68">
        <v>3.17</v>
      </c>
      <c r="F68">
        <v>1</v>
      </c>
      <c r="G68">
        <v>94</v>
      </c>
      <c r="H68" s="15" t="str">
        <f t="shared" si="1"/>
        <v>да</v>
      </c>
      <c r="I68" s="15" t="str">
        <f>VLOOKUP(F68,Тарифи!$A$3:$C$4,2,FALSE)</f>
        <v>от/до врата на клиента</v>
      </c>
      <c r="J68" s="15">
        <f>VLOOKUP(E68,Тарифи!$E$4:$H$10,IF(F68=1,3,4),TRUE)</f>
        <v>9.9</v>
      </c>
      <c r="K68" s="15">
        <f>VLOOKUP(F68,Тарифи!$A$3:$C$4,3,FALSE)*G68</f>
        <v>2.2560000000000002</v>
      </c>
      <c r="L68" s="15">
        <f t="shared" si="2"/>
        <v>106.15600000000001</v>
      </c>
    </row>
    <row r="69" spans="1:12" x14ac:dyDescent="0.25">
      <c r="A69">
        <v>1619</v>
      </c>
      <c r="B69" s="18">
        <v>43342</v>
      </c>
      <c r="C69" s="15" t="str">
        <f t="shared" ref="C69:C132" si="3">TEXT(B69,"mmmm")</f>
        <v>August</v>
      </c>
      <c r="D69" t="s">
        <v>6</v>
      </c>
      <c r="E69">
        <v>3.8</v>
      </c>
      <c r="F69">
        <v>1</v>
      </c>
      <c r="G69">
        <v>497</v>
      </c>
      <c r="H69" s="15" t="str">
        <f t="shared" ref="H69:H132" si="4">IF(G69&gt;0,"да","не")</f>
        <v>да</v>
      </c>
      <c r="I69" s="15" t="str">
        <f>VLOOKUP(F69,Тарифи!$A$3:$C$4,2,FALSE)</f>
        <v>от/до врата на клиента</v>
      </c>
      <c r="J69" s="15">
        <f>VLOOKUP(E69,Тарифи!$E$4:$H$10,IF(F69=1,3,4),TRUE)</f>
        <v>9.9</v>
      </c>
      <c r="K69" s="15">
        <f>VLOOKUP(F69,Тарифи!$A$3:$C$4,3,FALSE)*G69</f>
        <v>11.928000000000001</v>
      </c>
      <c r="L69" s="15">
        <f t="shared" ref="L69:L132" si="5">J69+K69+G69</f>
        <v>518.82799999999997</v>
      </c>
    </row>
    <row r="70" spans="1:12" x14ac:dyDescent="0.25">
      <c r="A70">
        <v>1620</v>
      </c>
      <c r="B70" s="18">
        <v>43342</v>
      </c>
      <c r="C70" s="15" t="str">
        <f t="shared" si="3"/>
        <v>August</v>
      </c>
      <c r="D70" t="s">
        <v>8</v>
      </c>
      <c r="E70">
        <v>4.3499999999999996</v>
      </c>
      <c r="F70">
        <v>1</v>
      </c>
      <c r="G70">
        <v>287</v>
      </c>
      <c r="H70" s="15" t="str">
        <f t="shared" si="4"/>
        <v>да</v>
      </c>
      <c r="I70" s="15" t="str">
        <f>VLOOKUP(F70,Тарифи!$A$3:$C$4,2,FALSE)</f>
        <v>от/до врата на клиента</v>
      </c>
      <c r="J70" s="15">
        <f>VLOOKUP(E70,Тарифи!$E$4:$H$10,IF(F70=1,3,4),TRUE)</f>
        <v>9.9</v>
      </c>
      <c r="K70" s="15">
        <f>VLOOKUP(F70,Тарифи!$A$3:$C$4,3,FALSE)*G70</f>
        <v>6.8879999999999999</v>
      </c>
      <c r="L70" s="15">
        <f t="shared" si="5"/>
        <v>303.78800000000001</v>
      </c>
    </row>
    <row r="71" spans="1:12" x14ac:dyDescent="0.25">
      <c r="A71">
        <v>1621</v>
      </c>
      <c r="B71" s="18">
        <v>43342</v>
      </c>
      <c r="C71" s="15" t="str">
        <f t="shared" si="3"/>
        <v>August</v>
      </c>
      <c r="D71" t="s">
        <v>6</v>
      </c>
      <c r="E71">
        <v>18.420000000000002</v>
      </c>
      <c r="F71">
        <v>2</v>
      </c>
      <c r="G71">
        <v>149</v>
      </c>
      <c r="H71" s="15" t="str">
        <f t="shared" si="4"/>
        <v>да</v>
      </c>
      <c r="I71" s="15" t="str">
        <f>VLOOKUP(F71,Тарифи!$A$3:$C$4,2,FALSE)</f>
        <v>между офисите на куриера</v>
      </c>
      <c r="J71" s="15">
        <f>VLOOKUP(E71,Тарифи!$E$4:$H$10,IF(F71=1,3,4),TRUE)</f>
        <v>13.2</v>
      </c>
      <c r="K71" s="15">
        <f>VLOOKUP(F71,Тарифи!$A$3:$C$4,3,FALSE)*G71</f>
        <v>1.788</v>
      </c>
      <c r="L71" s="15">
        <f t="shared" si="5"/>
        <v>163.988</v>
      </c>
    </row>
    <row r="72" spans="1:12" x14ac:dyDescent="0.25">
      <c r="A72">
        <v>1622</v>
      </c>
      <c r="B72" s="18">
        <v>43342</v>
      </c>
      <c r="C72" s="15" t="str">
        <f t="shared" si="3"/>
        <v>August</v>
      </c>
      <c r="D72" t="s">
        <v>5</v>
      </c>
      <c r="E72">
        <v>6.05</v>
      </c>
      <c r="F72">
        <v>2</v>
      </c>
      <c r="G72">
        <v>353</v>
      </c>
      <c r="H72" s="15" t="str">
        <f t="shared" si="4"/>
        <v>да</v>
      </c>
      <c r="I72" s="15" t="str">
        <f>VLOOKUP(F72,Тарифи!$A$3:$C$4,2,FALSE)</f>
        <v>между офисите на куриера</v>
      </c>
      <c r="J72" s="15">
        <f>VLOOKUP(E72,Тарифи!$E$4:$H$10,IF(F72=1,3,4),TRUE)</f>
        <v>9.6</v>
      </c>
      <c r="K72" s="15">
        <f>VLOOKUP(F72,Тарифи!$A$3:$C$4,3,FALSE)*G72</f>
        <v>4.2359999999999998</v>
      </c>
      <c r="L72" s="15">
        <f t="shared" si="5"/>
        <v>366.83600000000001</v>
      </c>
    </row>
    <row r="73" spans="1:12" x14ac:dyDescent="0.25">
      <c r="A73">
        <v>1623</v>
      </c>
      <c r="B73" s="18">
        <v>43343</v>
      </c>
      <c r="C73" s="15" t="str">
        <f t="shared" si="3"/>
        <v>August</v>
      </c>
      <c r="D73" t="s">
        <v>9</v>
      </c>
      <c r="E73">
        <v>0.11</v>
      </c>
      <c r="F73">
        <v>1</v>
      </c>
      <c r="G73">
        <v>259</v>
      </c>
      <c r="H73" s="15" t="str">
        <f t="shared" si="4"/>
        <v>да</v>
      </c>
      <c r="I73" s="15" t="str">
        <f>VLOOKUP(F73,Тарифи!$A$3:$C$4,2,FALSE)</f>
        <v>от/до врата на клиента</v>
      </c>
      <c r="J73" s="15">
        <f>VLOOKUP(E73,Тарифи!$E$4:$H$10,IF(F73=1,3,4),TRUE)</f>
        <v>6.3</v>
      </c>
      <c r="K73" s="15">
        <f>VLOOKUP(F73,Тарифи!$A$3:$C$4,3,FALSE)*G73</f>
        <v>6.2160000000000002</v>
      </c>
      <c r="L73" s="15">
        <f t="shared" si="5"/>
        <v>271.51600000000002</v>
      </c>
    </row>
    <row r="74" spans="1:12" x14ac:dyDescent="0.25">
      <c r="A74">
        <v>1624</v>
      </c>
      <c r="B74" s="18">
        <v>43344</v>
      </c>
      <c r="C74" s="15" t="str">
        <f t="shared" si="3"/>
        <v>September</v>
      </c>
      <c r="D74" t="s">
        <v>1</v>
      </c>
      <c r="E74">
        <v>12.48</v>
      </c>
      <c r="F74">
        <v>1</v>
      </c>
      <c r="G74">
        <v>314</v>
      </c>
      <c r="H74" s="15" t="str">
        <f t="shared" si="4"/>
        <v>да</v>
      </c>
      <c r="I74" s="15" t="str">
        <f>VLOOKUP(F74,Тарифи!$A$3:$C$4,2,FALSE)</f>
        <v>от/до врата на клиента</v>
      </c>
      <c r="J74" s="15">
        <f>VLOOKUP(E74,Тарифи!$E$4:$H$10,IF(F74=1,3,4),TRUE)</f>
        <v>19.8</v>
      </c>
      <c r="K74" s="15">
        <f>VLOOKUP(F74,Тарифи!$A$3:$C$4,3,FALSE)*G74</f>
        <v>7.5360000000000005</v>
      </c>
      <c r="L74" s="15">
        <f t="shared" si="5"/>
        <v>341.33600000000001</v>
      </c>
    </row>
    <row r="75" spans="1:12" x14ac:dyDescent="0.25">
      <c r="A75">
        <v>1625</v>
      </c>
      <c r="B75" s="18">
        <v>43344</v>
      </c>
      <c r="C75" s="15" t="str">
        <f t="shared" si="3"/>
        <v>September</v>
      </c>
      <c r="D75" t="s">
        <v>5</v>
      </c>
      <c r="E75">
        <v>1.88</v>
      </c>
      <c r="F75">
        <v>1</v>
      </c>
      <c r="G75">
        <v>362</v>
      </c>
      <c r="H75" s="15" t="str">
        <f t="shared" si="4"/>
        <v>да</v>
      </c>
      <c r="I75" s="15" t="str">
        <f>VLOOKUP(F75,Тарифи!$A$3:$C$4,2,FALSE)</f>
        <v>от/до врата на клиента</v>
      </c>
      <c r="J75" s="15">
        <f>VLOOKUP(E75,Тарифи!$E$4:$H$10,IF(F75=1,3,4),TRUE)</f>
        <v>9.3000000000000007</v>
      </c>
      <c r="K75" s="15">
        <f>VLOOKUP(F75,Тарифи!$A$3:$C$4,3,FALSE)*G75</f>
        <v>8.6880000000000006</v>
      </c>
      <c r="L75" s="15">
        <f t="shared" si="5"/>
        <v>379.988</v>
      </c>
    </row>
    <row r="76" spans="1:12" x14ac:dyDescent="0.25">
      <c r="A76">
        <v>1626</v>
      </c>
      <c r="B76" s="18">
        <v>43344</v>
      </c>
      <c r="C76" s="15" t="str">
        <f t="shared" si="3"/>
        <v>September</v>
      </c>
      <c r="D76" t="s">
        <v>3</v>
      </c>
      <c r="E76">
        <v>13.86</v>
      </c>
      <c r="F76">
        <v>2</v>
      </c>
      <c r="G76">
        <v>113</v>
      </c>
      <c r="H76" s="15" t="str">
        <f t="shared" si="4"/>
        <v>да</v>
      </c>
      <c r="I76" s="15" t="str">
        <f>VLOOKUP(F76,Тарифи!$A$3:$C$4,2,FALSE)</f>
        <v>между офисите на куриера</v>
      </c>
      <c r="J76" s="15">
        <f>VLOOKUP(E76,Тарифи!$E$4:$H$10,IF(F76=1,3,4),TRUE)</f>
        <v>10.8</v>
      </c>
      <c r="K76" s="15">
        <f>VLOOKUP(F76,Тарифи!$A$3:$C$4,3,FALSE)*G76</f>
        <v>1.3560000000000001</v>
      </c>
      <c r="L76" s="15">
        <f t="shared" si="5"/>
        <v>125.15600000000001</v>
      </c>
    </row>
    <row r="77" spans="1:12" x14ac:dyDescent="0.25">
      <c r="A77">
        <v>1627</v>
      </c>
      <c r="B77" s="18">
        <v>43344</v>
      </c>
      <c r="C77" s="15" t="str">
        <f t="shared" si="3"/>
        <v>September</v>
      </c>
      <c r="D77" t="s">
        <v>6</v>
      </c>
      <c r="E77">
        <v>18.82</v>
      </c>
      <c r="F77">
        <v>2</v>
      </c>
      <c r="G77">
        <v>79</v>
      </c>
      <c r="H77" s="15" t="str">
        <f t="shared" si="4"/>
        <v>да</v>
      </c>
      <c r="I77" s="15" t="str">
        <f>VLOOKUP(F77,Тарифи!$A$3:$C$4,2,FALSE)</f>
        <v>между офисите на куриера</v>
      </c>
      <c r="J77" s="15">
        <f>VLOOKUP(E77,Тарифи!$E$4:$H$10,IF(F77=1,3,4),TRUE)</f>
        <v>13.2</v>
      </c>
      <c r="K77" s="15">
        <f>VLOOKUP(F77,Тарифи!$A$3:$C$4,3,FALSE)*G77</f>
        <v>0.94800000000000006</v>
      </c>
      <c r="L77" s="15">
        <f t="shared" si="5"/>
        <v>93.147999999999996</v>
      </c>
    </row>
    <row r="78" spans="1:12" x14ac:dyDescent="0.25">
      <c r="A78">
        <v>1628</v>
      </c>
      <c r="B78" s="18">
        <v>43345</v>
      </c>
      <c r="C78" s="15" t="str">
        <f t="shared" si="3"/>
        <v>September</v>
      </c>
      <c r="D78" t="s">
        <v>8</v>
      </c>
      <c r="E78">
        <v>18.87</v>
      </c>
      <c r="F78">
        <v>1</v>
      </c>
      <c r="G78">
        <v>0</v>
      </c>
      <c r="H78" s="15" t="str">
        <f t="shared" si="4"/>
        <v>не</v>
      </c>
      <c r="I78" s="15" t="str">
        <f>VLOOKUP(F78,Тарифи!$A$3:$C$4,2,FALSE)</f>
        <v>от/до врата на клиента</v>
      </c>
      <c r="J78" s="15">
        <f>VLOOKUP(E78,Тарифи!$E$4:$H$10,IF(F78=1,3,4),TRUE)</f>
        <v>23.1</v>
      </c>
      <c r="K78" s="15">
        <f>VLOOKUP(F78,Тарифи!$A$3:$C$4,3,FALSE)*G78</f>
        <v>0</v>
      </c>
      <c r="L78" s="15">
        <f t="shared" si="5"/>
        <v>23.1</v>
      </c>
    </row>
    <row r="79" spans="1:12" x14ac:dyDescent="0.25">
      <c r="A79">
        <v>1629</v>
      </c>
      <c r="B79" s="18">
        <v>43345</v>
      </c>
      <c r="C79" s="15" t="str">
        <f t="shared" si="3"/>
        <v>September</v>
      </c>
      <c r="D79" t="s">
        <v>1</v>
      </c>
      <c r="E79">
        <v>7.98</v>
      </c>
      <c r="F79">
        <v>2</v>
      </c>
      <c r="G79">
        <v>163</v>
      </c>
      <c r="H79" s="15" t="str">
        <f t="shared" si="4"/>
        <v>да</v>
      </c>
      <c r="I79" s="15" t="str">
        <f>VLOOKUP(F79,Тарифи!$A$3:$C$4,2,FALSE)</f>
        <v>между офисите на куриера</v>
      </c>
      <c r="J79" s="15">
        <f>VLOOKUP(E79,Тарифи!$E$4:$H$10,IF(F79=1,3,4),TRUE)</f>
        <v>9.6</v>
      </c>
      <c r="K79" s="15">
        <f>VLOOKUP(F79,Тарифи!$A$3:$C$4,3,FALSE)*G79</f>
        <v>1.956</v>
      </c>
      <c r="L79" s="15">
        <f t="shared" si="5"/>
        <v>174.55600000000001</v>
      </c>
    </row>
    <row r="80" spans="1:12" x14ac:dyDescent="0.25">
      <c r="A80">
        <v>1630</v>
      </c>
      <c r="B80" s="18">
        <v>43345</v>
      </c>
      <c r="C80" s="15" t="str">
        <f t="shared" si="3"/>
        <v>September</v>
      </c>
      <c r="D80" t="s">
        <v>1</v>
      </c>
      <c r="E80">
        <v>7.55</v>
      </c>
      <c r="F80">
        <v>1</v>
      </c>
      <c r="G80">
        <v>0</v>
      </c>
      <c r="H80" s="15" t="str">
        <f t="shared" si="4"/>
        <v>не</v>
      </c>
      <c r="I80" s="15" t="str">
        <f>VLOOKUP(F80,Тарифи!$A$3:$C$4,2,FALSE)</f>
        <v>от/до врата на клиента</v>
      </c>
      <c r="J80" s="15">
        <f>VLOOKUP(E80,Тарифи!$E$4:$H$10,IF(F80=1,3,4),TRUE)</f>
        <v>14.7</v>
      </c>
      <c r="K80" s="15">
        <f>VLOOKUP(F80,Тарифи!$A$3:$C$4,3,FALSE)*G80</f>
        <v>0</v>
      </c>
      <c r="L80" s="15">
        <f t="shared" si="5"/>
        <v>14.7</v>
      </c>
    </row>
    <row r="81" spans="1:12" x14ac:dyDescent="0.25">
      <c r="A81">
        <v>1631</v>
      </c>
      <c r="B81" s="18">
        <v>43346</v>
      </c>
      <c r="C81" s="15" t="str">
        <f t="shared" si="3"/>
        <v>September</v>
      </c>
      <c r="D81" t="s">
        <v>7</v>
      </c>
      <c r="E81">
        <v>15.44</v>
      </c>
      <c r="F81">
        <v>2</v>
      </c>
      <c r="G81">
        <v>354</v>
      </c>
      <c r="H81" s="15" t="str">
        <f t="shared" si="4"/>
        <v>да</v>
      </c>
      <c r="I81" s="15" t="str">
        <f>VLOOKUP(F81,Тарифи!$A$3:$C$4,2,FALSE)</f>
        <v>между офисите на куриера</v>
      </c>
      <c r="J81" s="15">
        <f>VLOOKUP(E81,Тарифи!$E$4:$H$10,IF(F81=1,3,4),TRUE)</f>
        <v>13.2</v>
      </c>
      <c r="K81" s="15">
        <f>VLOOKUP(F81,Тарифи!$A$3:$C$4,3,FALSE)*G81</f>
        <v>4.2480000000000002</v>
      </c>
      <c r="L81" s="15">
        <f t="shared" si="5"/>
        <v>371.44799999999998</v>
      </c>
    </row>
    <row r="82" spans="1:12" x14ac:dyDescent="0.25">
      <c r="A82">
        <v>1632</v>
      </c>
      <c r="B82" s="18">
        <v>43346</v>
      </c>
      <c r="C82" s="15" t="str">
        <f t="shared" si="3"/>
        <v>September</v>
      </c>
      <c r="D82" t="s">
        <v>9</v>
      </c>
      <c r="E82">
        <v>10.09</v>
      </c>
      <c r="F82">
        <v>2</v>
      </c>
      <c r="G82">
        <v>146</v>
      </c>
      <c r="H82" s="15" t="str">
        <f t="shared" si="4"/>
        <v>да</v>
      </c>
      <c r="I82" s="15" t="str">
        <f>VLOOKUP(F82,Тарифи!$A$3:$C$4,2,FALSE)</f>
        <v>между офисите на куриера</v>
      </c>
      <c r="J82" s="15">
        <f>VLOOKUP(E82,Тарифи!$E$4:$H$10,IF(F82=1,3,4),TRUE)</f>
        <v>10.8</v>
      </c>
      <c r="K82" s="15">
        <f>VLOOKUP(F82,Тарифи!$A$3:$C$4,3,FALSE)*G82</f>
        <v>1.752</v>
      </c>
      <c r="L82" s="15">
        <f t="shared" si="5"/>
        <v>158.55199999999999</v>
      </c>
    </row>
    <row r="83" spans="1:12" x14ac:dyDescent="0.25">
      <c r="A83">
        <v>1633</v>
      </c>
      <c r="B83" s="18">
        <v>43346</v>
      </c>
      <c r="C83" s="15" t="str">
        <f t="shared" si="3"/>
        <v>September</v>
      </c>
      <c r="D83" t="s">
        <v>2</v>
      </c>
      <c r="E83">
        <v>10.56</v>
      </c>
      <c r="F83">
        <v>1</v>
      </c>
      <c r="G83">
        <v>189</v>
      </c>
      <c r="H83" s="15" t="str">
        <f t="shared" si="4"/>
        <v>да</v>
      </c>
      <c r="I83" s="15" t="str">
        <f>VLOOKUP(F83,Тарифи!$A$3:$C$4,2,FALSE)</f>
        <v>от/до врата на клиента</v>
      </c>
      <c r="J83" s="15">
        <f>VLOOKUP(E83,Тарифи!$E$4:$H$10,IF(F83=1,3,4),TRUE)</f>
        <v>19.8</v>
      </c>
      <c r="K83" s="15">
        <f>VLOOKUP(F83,Тарифи!$A$3:$C$4,3,FALSE)*G83</f>
        <v>4.5360000000000005</v>
      </c>
      <c r="L83" s="15">
        <f t="shared" si="5"/>
        <v>213.33600000000001</v>
      </c>
    </row>
    <row r="84" spans="1:12" x14ac:dyDescent="0.25">
      <c r="A84">
        <v>1634</v>
      </c>
      <c r="B84" s="18">
        <v>43347</v>
      </c>
      <c r="C84" s="15" t="str">
        <f t="shared" si="3"/>
        <v>September</v>
      </c>
      <c r="D84" t="s">
        <v>6</v>
      </c>
      <c r="E84">
        <v>9.7200000000000006</v>
      </c>
      <c r="F84">
        <v>2</v>
      </c>
      <c r="G84">
        <v>306</v>
      </c>
      <c r="H84" s="15" t="str">
        <f t="shared" si="4"/>
        <v>да</v>
      </c>
      <c r="I84" s="15" t="str">
        <f>VLOOKUP(F84,Тарифи!$A$3:$C$4,2,FALSE)</f>
        <v>между офисите на куриера</v>
      </c>
      <c r="J84" s="15">
        <f>VLOOKUP(E84,Тарифи!$E$4:$H$10,IF(F84=1,3,4),TRUE)</f>
        <v>9.6</v>
      </c>
      <c r="K84" s="15">
        <f>VLOOKUP(F84,Тарифи!$A$3:$C$4,3,FALSE)*G84</f>
        <v>3.6720000000000002</v>
      </c>
      <c r="L84" s="15">
        <f t="shared" si="5"/>
        <v>319.27199999999999</v>
      </c>
    </row>
    <row r="85" spans="1:12" x14ac:dyDescent="0.25">
      <c r="A85">
        <v>1635</v>
      </c>
      <c r="B85" s="18">
        <v>43348</v>
      </c>
      <c r="C85" s="15" t="str">
        <f t="shared" si="3"/>
        <v>September</v>
      </c>
      <c r="D85" t="s">
        <v>5</v>
      </c>
      <c r="E85">
        <v>12.78</v>
      </c>
      <c r="F85">
        <v>1</v>
      </c>
      <c r="G85">
        <v>462</v>
      </c>
      <c r="H85" s="15" t="str">
        <f t="shared" si="4"/>
        <v>да</v>
      </c>
      <c r="I85" s="15" t="str">
        <f>VLOOKUP(F85,Тарифи!$A$3:$C$4,2,FALSE)</f>
        <v>от/до врата на клиента</v>
      </c>
      <c r="J85" s="15">
        <f>VLOOKUP(E85,Тарифи!$E$4:$H$10,IF(F85=1,3,4),TRUE)</f>
        <v>19.8</v>
      </c>
      <c r="K85" s="15">
        <f>VLOOKUP(F85,Тарифи!$A$3:$C$4,3,FALSE)*G85</f>
        <v>11.088000000000001</v>
      </c>
      <c r="L85" s="15">
        <f t="shared" si="5"/>
        <v>492.88799999999998</v>
      </c>
    </row>
    <row r="86" spans="1:12" x14ac:dyDescent="0.25">
      <c r="A86">
        <v>1636</v>
      </c>
      <c r="B86" s="18">
        <v>43348</v>
      </c>
      <c r="C86" s="15" t="str">
        <f t="shared" si="3"/>
        <v>September</v>
      </c>
      <c r="D86" t="s">
        <v>2</v>
      </c>
      <c r="E86">
        <v>0.8</v>
      </c>
      <c r="F86">
        <v>1</v>
      </c>
      <c r="G86">
        <v>10</v>
      </c>
      <c r="H86" s="15" t="str">
        <f t="shared" si="4"/>
        <v>да</v>
      </c>
      <c r="I86" s="15" t="str">
        <f>VLOOKUP(F86,Тарифи!$A$3:$C$4,2,FALSE)</f>
        <v>от/до врата на клиента</v>
      </c>
      <c r="J86" s="15">
        <f>VLOOKUP(E86,Тарифи!$E$4:$H$10,IF(F86=1,3,4),TRUE)</f>
        <v>7.8</v>
      </c>
      <c r="K86" s="15">
        <f>VLOOKUP(F86,Тарифи!$A$3:$C$4,3,FALSE)*G86</f>
        <v>0.24</v>
      </c>
      <c r="L86" s="15">
        <f t="shared" si="5"/>
        <v>18.04</v>
      </c>
    </row>
    <row r="87" spans="1:12" x14ac:dyDescent="0.25">
      <c r="A87">
        <v>1637</v>
      </c>
      <c r="B87" s="18">
        <v>43348</v>
      </c>
      <c r="C87" s="15" t="str">
        <f t="shared" si="3"/>
        <v>September</v>
      </c>
      <c r="D87" t="s">
        <v>3</v>
      </c>
      <c r="E87">
        <v>0.15</v>
      </c>
      <c r="F87">
        <v>1</v>
      </c>
      <c r="G87">
        <v>0</v>
      </c>
      <c r="H87" s="15" t="str">
        <f t="shared" si="4"/>
        <v>не</v>
      </c>
      <c r="I87" s="15" t="str">
        <f>VLOOKUP(F87,Тарифи!$A$3:$C$4,2,FALSE)</f>
        <v>от/до врата на клиента</v>
      </c>
      <c r="J87" s="15">
        <f>VLOOKUP(E87,Тарифи!$E$4:$H$10,IF(F87=1,3,4),TRUE)</f>
        <v>6.3</v>
      </c>
      <c r="K87" s="15">
        <f>VLOOKUP(F87,Тарифи!$A$3:$C$4,3,FALSE)*G87</f>
        <v>0</v>
      </c>
      <c r="L87" s="15">
        <f t="shared" si="5"/>
        <v>6.3</v>
      </c>
    </row>
    <row r="88" spans="1:12" x14ac:dyDescent="0.25">
      <c r="A88">
        <v>1638</v>
      </c>
      <c r="B88" s="18">
        <v>43349</v>
      </c>
      <c r="C88" s="15" t="str">
        <f t="shared" si="3"/>
        <v>September</v>
      </c>
      <c r="D88" t="s">
        <v>7</v>
      </c>
      <c r="E88">
        <v>12.79</v>
      </c>
      <c r="F88">
        <v>1</v>
      </c>
      <c r="G88">
        <v>0</v>
      </c>
      <c r="H88" s="15" t="str">
        <f t="shared" si="4"/>
        <v>не</v>
      </c>
      <c r="I88" s="15" t="str">
        <f>VLOOKUP(F88,Тарифи!$A$3:$C$4,2,FALSE)</f>
        <v>от/до врата на клиента</v>
      </c>
      <c r="J88" s="15">
        <f>VLOOKUP(E88,Тарифи!$E$4:$H$10,IF(F88=1,3,4),TRUE)</f>
        <v>19.8</v>
      </c>
      <c r="K88" s="15">
        <f>VLOOKUP(F88,Тарифи!$A$3:$C$4,3,FALSE)*G88</f>
        <v>0</v>
      </c>
      <c r="L88" s="15">
        <f t="shared" si="5"/>
        <v>19.8</v>
      </c>
    </row>
    <row r="89" spans="1:12" x14ac:dyDescent="0.25">
      <c r="A89">
        <v>1639</v>
      </c>
      <c r="B89" s="18">
        <v>43349</v>
      </c>
      <c r="C89" s="15" t="str">
        <f t="shared" si="3"/>
        <v>September</v>
      </c>
      <c r="D89" t="s">
        <v>5</v>
      </c>
      <c r="E89">
        <v>1.87</v>
      </c>
      <c r="F89">
        <v>1</v>
      </c>
      <c r="G89">
        <v>0</v>
      </c>
      <c r="H89" s="15" t="str">
        <f t="shared" si="4"/>
        <v>не</v>
      </c>
      <c r="I89" s="15" t="str">
        <f>VLOOKUP(F89,Тарифи!$A$3:$C$4,2,FALSE)</f>
        <v>от/до врата на клиента</v>
      </c>
      <c r="J89" s="15">
        <f>VLOOKUP(E89,Тарифи!$E$4:$H$10,IF(F89=1,3,4),TRUE)</f>
        <v>9.3000000000000007</v>
      </c>
      <c r="K89" s="15">
        <f>VLOOKUP(F89,Тарифи!$A$3:$C$4,3,FALSE)*G89</f>
        <v>0</v>
      </c>
      <c r="L89" s="15">
        <f t="shared" si="5"/>
        <v>9.3000000000000007</v>
      </c>
    </row>
    <row r="90" spans="1:12" x14ac:dyDescent="0.25">
      <c r="A90">
        <v>1640</v>
      </c>
      <c r="B90" s="18">
        <v>43350</v>
      </c>
      <c r="C90" s="15" t="str">
        <f t="shared" si="3"/>
        <v>September</v>
      </c>
      <c r="D90" t="s">
        <v>5</v>
      </c>
      <c r="E90">
        <v>13.15</v>
      </c>
      <c r="F90">
        <v>2</v>
      </c>
      <c r="G90">
        <v>0</v>
      </c>
      <c r="H90" s="15" t="str">
        <f t="shared" si="4"/>
        <v>не</v>
      </c>
      <c r="I90" s="15" t="str">
        <f>VLOOKUP(F90,Тарифи!$A$3:$C$4,2,FALSE)</f>
        <v>между офисите на куриера</v>
      </c>
      <c r="J90" s="15">
        <f>VLOOKUP(E90,Тарифи!$E$4:$H$10,IF(F90=1,3,4),TRUE)</f>
        <v>10.8</v>
      </c>
      <c r="K90" s="15">
        <f>VLOOKUP(F90,Тарифи!$A$3:$C$4,3,FALSE)*G90</f>
        <v>0</v>
      </c>
      <c r="L90" s="15">
        <f t="shared" si="5"/>
        <v>10.8</v>
      </c>
    </row>
    <row r="91" spans="1:12" x14ac:dyDescent="0.25">
      <c r="A91">
        <v>1641</v>
      </c>
      <c r="B91" s="18">
        <v>43350</v>
      </c>
      <c r="C91" s="15" t="str">
        <f t="shared" si="3"/>
        <v>September</v>
      </c>
      <c r="D91" t="s">
        <v>7</v>
      </c>
      <c r="E91">
        <v>19.88</v>
      </c>
      <c r="F91">
        <v>2</v>
      </c>
      <c r="G91">
        <v>84</v>
      </c>
      <c r="H91" s="15" t="str">
        <f t="shared" si="4"/>
        <v>да</v>
      </c>
      <c r="I91" s="15" t="str">
        <f>VLOOKUP(F91,Тарифи!$A$3:$C$4,2,FALSE)</f>
        <v>между офисите на куриера</v>
      </c>
      <c r="J91" s="15">
        <f>VLOOKUP(E91,Тарифи!$E$4:$H$10,IF(F91=1,3,4),TRUE)</f>
        <v>13.2</v>
      </c>
      <c r="K91" s="15">
        <f>VLOOKUP(F91,Тарифи!$A$3:$C$4,3,FALSE)*G91</f>
        <v>1.008</v>
      </c>
      <c r="L91" s="15">
        <f t="shared" si="5"/>
        <v>98.207999999999998</v>
      </c>
    </row>
    <row r="92" spans="1:12" x14ac:dyDescent="0.25">
      <c r="A92">
        <v>1642</v>
      </c>
      <c r="B92" s="18">
        <v>43350</v>
      </c>
      <c r="C92" s="15" t="str">
        <f t="shared" si="3"/>
        <v>September</v>
      </c>
      <c r="D92" t="s">
        <v>2</v>
      </c>
      <c r="E92">
        <v>4.82</v>
      </c>
      <c r="F92">
        <v>2</v>
      </c>
      <c r="G92">
        <v>0</v>
      </c>
      <c r="H92" s="15" t="str">
        <f t="shared" si="4"/>
        <v>не</v>
      </c>
      <c r="I92" s="15" t="str">
        <f>VLOOKUP(F92,Тарифи!$A$3:$C$4,2,FALSE)</f>
        <v>между офисите на куриера</v>
      </c>
      <c r="J92" s="15">
        <f>VLOOKUP(E92,Тарифи!$E$4:$H$10,IF(F92=1,3,4),TRUE)</f>
        <v>6</v>
      </c>
      <c r="K92" s="15">
        <f>VLOOKUP(F92,Тарифи!$A$3:$C$4,3,FALSE)*G92</f>
        <v>0</v>
      </c>
      <c r="L92" s="15">
        <f t="shared" si="5"/>
        <v>6</v>
      </c>
    </row>
    <row r="93" spans="1:12" x14ac:dyDescent="0.25">
      <c r="A93">
        <v>1643</v>
      </c>
      <c r="B93" s="18">
        <v>43351</v>
      </c>
      <c r="C93" s="15" t="str">
        <f t="shared" si="3"/>
        <v>September</v>
      </c>
      <c r="D93" t="s">
        <v>8</v>
      </c>
      <c r="E93">
        <v>14.08</v>
      </c>
      <c r="F93">
        <v>1</v>
      </c>
      <c r="G93">
        <v>11</v>
      </c>
      <c r="H93" s="15" t="str">
        <f t="shared" si="4"/>
        <v>да</v>
      </c>
      <c r="I93" s="15" t="str">
        <f>VLOOKUP(F93,Тарифи!$A$3:$C$4,2,FALSE)</f>
        <v>от/до врата на клиента</v>
      </c>
      <c r="J93" s="15">
        <f>VLOOKUP(E93,Тарифи!$E$4:$H$10,IF(F93=1,3,4),TRUE)</f>
        <v>19.8</v>
      </c>
      <c r="K93" s="15">
        <f>VLOOKUP(F93,Тарифи!$A$3:$C$4,3,FALSE)*G93</f>
        <v>0.26400000000000001</v>
      </c>
      <c r="L93" s="15">
        <f t="shared" si="5"/>
        <v>31.064</v>
      </c>
    </row>
    <row r="94" spans="1:12" x14ac:dyDescent="0.25">
      <c r="A94">
        <v>1644</v>
      </c>
      <c r="B94" s="18">
        <v>43351</v>
      </c>
      <c r="C94" s="15" t="str">
        <f t="shared" si="3"/>
        <v>September</v>
      </c>
      <c r="D94" t="s">
        <v>2</v>
      </c>
      <c r="E94">
        <v>8.5</v>
      </c>
      <c r="F94">
        <v>2</v>
      </c>
      <c r="G94">
        <v>0</v>
      </c>
      <c r="H94" s="15" t="str">
        <f t="shared" si="4"/>
        <v>не</v>
      </c>
      <c r="I94" s="15" t="str">
        <f>VLOOKUP(F94,Тарифи!$A$3:$C$4,2,FALSE)</f>
        <v>между офисите на куриера</v>
      </c>
      <c r="J94" s="15">
        <f>VLOOKUP(E94,Тарифи!$E$4:$H$10,IF(F94=1,3,4),TRUE)</f>
        <v>9.6</v>
      </c>
      <c r="K94" s="15">
        <f>VLOOKUP(F94,Тарифи!$A$3:$C$4,3,FALSE)*G94</f>
        <v>0</v>
      </c>
      <c r="L94" s="15">
        <f t="shared" si="5"/>
        <v>9.6</v>
      </c>
    </row>
    <row r="95" spans="1:12" x14ac:dyDescent="0.25">
      <c r="A95">
        <v>1645</v>
      </c>
      <c r="B95" s="18">
        <v>43352</v>
      </c>
      <c r="C95" s="15" t="str">
        <f t="shared" si="3"/>
        <v>September</v>
      </c>
      <c r="D95" t="s">
        <v>3</v>
      </c>
      <c r="E95">
        <v>15.08</v>
      </c>
      <c r="F95">
        <v>1</v>
      </c>
      <c r="G95">
        <v>112</v>
      </c>
      <c r="H95" s="15" t="str">
        <f t="shared" si="4"/>
        <v>да</v>
      </c>
      <c r="I95" s="15" t="str">
        <f>VLOOKUP(F95,Тарифи!$A$3:$C$4,2,FALSE)</f>
        <v>от/до врата на клиента</v>
      </c>
      <c r="J95" s="15">
        <f>VLOOKUP(E95,Тарифи!$E$4:$H$10,IF(F95=1,3,4),TRUE)</f>
        <v>23.1</v>
      </c>
      <c r="K95" s="15">
        <f>VLOOKUP(F95,Тарифи!$A$3:$C$4,3,FALSE)*G95</f>
        <v>2.6880000000000002</v>
      </c>
      <c r="L95" s="15">
        <f t="shared" si="5"/>
        <v>137.78800000000001</v>
      </c>
    </row>
    <row r="96" spans="1:12" x14ac:dyDescent="0.25">
      <c r="A96">
        <v>1646</v>
      </c>
      <c r="B96" s="18">
        <v>43352</v>
      </c>
      <c r="C96" s="15" t="str">
        <f t="shared" si="3"/>
        <v>September</v>
      </c>
      <c r="D96" t="s">
        <v>8</v>
      </c>
      <c r="E96">
        <v>16.89</v>
      </c>
      <c r="F96">
        <v>2</v>
      </c>
      <c r="G96">
        <v>0</v>
      </c>
      <c r="H96" s="15" t="str">
        <f t="shared" si="4"/>
        <v>не</v>
      </c>
      <c r="I96" s="15" t="str">
        <f>VLOOKUP(F96,Тарифи!$A$3:$C$4,2,FALSE)</f>
        <v>между офисите на куриера</v>
      </c>
      <c r="J96" s="15">
        <f>VLOOKUP(E96,Тарифи!$E$4:$H$10,IF(F96=1,3,4),TRUE)</f>
        <v>13.2</v>
      </c>
      <c r="K96" s="15">
        <f>VLOOKUP(F96,Тарифи!$A$3:$C$4,3,FALSE)*G96</f>
        <v>0</v>
      </c>
      <c r="L96" s="15">
        <f t="shared" si="5"/>
        <v>13.2</v>
      </c>
    </row>
    <row r="97" spans="1:12" x14ac:dyDescent="0.25">
      <c r="A97">
        <v>1647</v>
      </c>
      <c r="B97" s="18">
        <v>43353</v>
      </c>
      <c r="C97" s="15" t="str">
        <f t="shared" si="3"/>
        <v>September</v>
      </c>
      <c r="D97" t="s">
        <v>6</v>
      </c>
      <c r="E97">
        <v>12.51</v>
      </c>
      <c r="F97">
        <v>2</v>
      </c>
      <c r="G97">
        <v>13</v>
      </c>
      <c r="H97" s="15" t="str">
        <f t="shared" si="4"/>
        <v>да</v>
      </c>
      <c r="I97" s="15" t="str">
        <f>VLOOKUP(F97,Тарифи!$A$3:$C$4,2,FALSE)</f>
        <v>между офисите на куриера</v>
      </c>
      <c r="J97" s="15">
        <f>VLOOKUP(E97,Тарифи!$E$4:$H$10,IF(F97=1,3,4),TRUE)</f>
        <v>10.8</v>
      </c>
      <c r="K97" s="15">
        <f>VLOOKUP(F97,Тарифи!$A$3:$C$4,3,FALSE)*G97</f>
        <v>0.156</v>
      </c>
      <c r="L97" s="15">
        <f t="shared" si="5"/>
        <v>23.956000000000003</v>
      </c>
    </row>
    <row r="98" spans="1:12" x14ac:dyDescent="0.25">
      <c r="A98">
        <v>1648</v>
      </c>
      <c r="B98" s="18">
        <v>43354</v>
      </c>
      <c r="C98" s="15" t="str">
        <f t="shared" si="3"/>
        <v>September</v>
      </c>
      <c r="D98" t="s">
        <v>9</v>
      </c>
      <c r="E98">
        <v>7.95</v>
      </c>
      <c r="F98">
        <v>2</v>
      </c>
      <c r="G98">
        <v>378</v>
      </c>
      <c r="H98" s="15" t="str">
        <f t="shared" si="4"/>
        <v>да</v>
      </c>
      <c r="I98" s="15" t="str">
        <f>VLOOKUP(F98,Тарифи!$A$3:$C$4,2,FALSE)</f>
        <v>между офисите на куриера</v>
      </c>
      <c r="J98" s="15">
        <f>VLOOKUP(E98,Тарифи!$E$4:$H$10,IF(F98=1,3,4),TRUE)</f>
        <v>9.6</v>
      </c>
      <c r="K98" s="15">
        <f>VLOOKUP(F98,Тарифи!$A$3:$C$4,3,FALSE)*G98</f>
        <v>4.5360000000000005</v>
      </c>
      <c r="L98" s="15">
        <f t="shared" si="5"/>
        <v>392.13600000000002</v>
      </c>
    </row>
    <row r="99" spans="1:12" x14ac:dyDescent="0.25">
      <c r="A99">
        <v>1649</v>
      </c>
      <c r="B99" s="18">
        <v>43354</v>
      </c>
      <c r="C99" s="15" t="str">
        <f t="shared" si="3"/>
        <v>September</v>
      </c>
      <c r="D99" t="s">
        <v>9</v>
      </c>
      <c r="E99">
        <v>14.88</v>
      </c>
      <c r="F99">
        <v>2</v>
      </c>
      <c r="G99">
        <v>281</v>
      </c>
      <c r="H99" s="15" t="str">
        <f t="shared" si="4"/>
        <v>да</v>
      </c>
      <c r="I99" s="15" t="str">
        <f>VLOOKUP(F99,Тарифи!$A$3:$C$4,2,FALSE)</f>
        <v>между офисите на куриера</v>
      </c>
      <c r="J99" s="15">
        <f>VLOOKUP(E99,Тарифи!$E$4:$H$10,IF(F99=1,3,4),TRUE)</f>
        <v>10.8</v>
      </c>
      <c r="K99" s="15">
        <f>VLOOKUP(F99,Тарифи!$A$3:$C$4,3,FALSE)*G99</f>
        <v>3.3719999999999999</v>
      </c>
      <c r="L99" s="15">
        <f t="shared" si="5"/>
        <v>295.17200000000003</v>
      </c>
    </row>
    <row r="100" spans="1:12" x14ac:dyDescent="0.25">
      <c r="A100">
        <v>1650</v>
      </c>
      <c r="B100" s="18">
        <v>43355</v>
      </c>
      <c r="C100" s="15" t="str">
        <f t="shared" si="3"/>
        <v>September</v>
      </c>
      <c r="D100" t="s">
        <v>3</v>
      </c>
      <c r="E100">
        <v>15.99</v>
      </c>
      <c r="F100">
        <v>1</v>
      </c>
      <c r="G100">
        <v>462</v>
      </c>
      <c r="H100" s="15" t="str">
        <f t="shared" si="4"/>
        <v>да</v>
      </c>
      <c r="I100" s="15" t="str">
        <f>VLOOKUP(F100,Тарифи!$A$3:$C$4,2,FALSE)</f>
        <v>от/до врата на клиента</v>
      </c>
      <c r="J100" s="15">
        <f>VLOOKUP(E100,Тарифи!$E$4:$H$10,IF(F100=1,3,4),TRUE)</f>
        <v>23.1</v>
      </c>
      <c r="K100" s="15">
        <f>VLOOKUP(F100,Тарифи!$A$3:$C$4,3,FALSE)*G100</f>
        <v>11.088000000000001</v>
      </c>
      <c r="L100" s="15">
        <f t="shared" si="5"/>
        <v>496.18799999999999</v>
      </c>
    </row>
    <row r="101" spans="1:12" x14ac:dyDescent="0.25">
      <c r="A101">
        <v>1651</v>
      </c>
      <c r="B101" s="18">
        <v>43355</v>
      </c>
      <c r="C101" s="15" t="str">
        <f t="shared" si="3"/>
        <v>September</v>
      </c>
      <c r="D101" t="s">
        <v>1</v>
      </c>
      <c r="E101">
        <v>4.25</v>
      </c>
      <c r="F101">
        <v>1</v>
      </c>
      <c r="G101">
        <v>427</v>
      </c>
      <c r="H101" s="15" t="str">
        <f t="shared" si="4"/>
        <v>да</v>
      </c>
      <c r="I101" s="15" t="str">
        <f>VLOOKUP(F101,Тарифи!$A$3:$C$4,2,FALSE)</f>
        <v>от/до врата на клиента</v>
      </c>
      <c r="J101" s="15">
        <f>VLOOKUP(E101,Тарифи!$E$4:$H$10,IF(F101=1,3,4),TRUE)</f>
        <v>9.9</v>
      </c>
      <c r="K101" s="15">
        <f>VLOOKUP(F101,Тарифи!$A$3:$C$4,3,FALSE)*G101</f>
        <v>10.247999999999999</v>
      </c>
      <c r="L101" s="15">
        <f t="shared" si="5"/>
        <v>447.14800000000002</v>
      </c>
    </row>
    <row r="102" spans="1:12" x14ac:dyDescent="0.25">
      <c r="A102">
        <v>1652</v>
      </c>
      <c r="B102" s="18">
        <v>43355</v>
      </c>
      <c r="C102" s="15" t="str">
        <f t="shared" si="3"/>
        <v>September</v>
      </c>
      <c r="D102" t="s">
        <v>5</v>
      </c>
      <c r="E102">
        <v>13.94</v>
      </c>
      <c r="F102">
        <v>2</v>
      </c>
      <c r="G102">
        <v>0</v>
      </c>
      <c r="H102" s="15" t="str">
        <f t="shared" si="4"/>
        <v>не</v>
      </c>
      <c r="I102" s="15" t="str">
        <f>VLOOKUP(F102,Тарифи!$A$3:$C$4,2,FALSE)</f>
        <v>между офисите на куриера</v>
      </c>
      <c r="J102" s="15">
        <f>VLOOKUP(E102,Тарифи!$E$4:$H$10,IF(F102=1,3,4),TRUE)</f>
        <v>10.8</v>
      </c>
      <c r="K102" s="15">
        <f>VLOOKUP(F102,Тарифи!$A$3:$C$4,3,FALSE)*G102</f>
        <v>0</v>
      </c>
      <c r="L102" s="15">
        <f t="shared" si="5"/>
        <v>10.8</v>
      </c>
    </row>
    <row r="103" spans="1:12" x14ac:dyDescent="0.25">
      <c r="A103">
        <v>1653</v>
      </c>
      <c r="B103" s="18">
        <v>43356</v>
      </c>
      <c r="C103" s="15" t="str">
        <f t="shared" si="3"/>
        <v>September</v>
      </c>
      <c r="D103" t="s">
        <v>8</v>
      </c>
      <c r="E103">
        <v>7.54</v>
      </c>
      <c r="F103">
        <v>1</v>
      </c>
      <c r="G103">
        <v>19</v>
      </c>
      <c r="H103" s="15" t="str">
        <f t="shared" si="4"/>
        <v>да</v>
      </c>
      <c r="I103" s="15" t="str">
        <f>VLOOKUP(F103,Тарифи!$A$3:$C$4,2,FALSE)</f>
        <v>от/до врата на клиента</v>
      </c>
      <c r="J103" s="15">
        <f>VLOOKUP(E103,Тарифи!$E$4:$H$10,IF(F103=1,3,4),TRUE)</f>
        <v>14.7</v>
      </c>
      <c r="K103" s="15">
        <f>VLOOKUP(F103,Тарифи!$A$3:$C$4,3,FALSE)*G103</f>
        <v>0.45600000000000002</v>
      </c>
      <c r="L103" s="15">
        <f t="shared" si="5"/>
        <v>34.155999999999999</v>
      </c>
    </row>
    <row r="104" spans="1:12" x14ac:dyDescent="0.25">
      <c r="A104">
        <v>1654</v>
      </c>
      <c r="B104" s="18">
        <v>43356</v>
      </c>
      <c r="C104" s="15" t="str">
        <f t="shared" si="3"/>
        <v>September</v>
      </c>
      <c r="D104" t="s">
        <v>6</v>
      </c>
      <c r="E104">
        <v>9.8800000000000008</v>
      </c>
      <c r="F104">
        <v>1</v>
      </c>
      <c r="G104">
        <v>385</v>
      </c>
      <c r="H104" s="15" t="str">
        <f t="shared" si="4"/>
        <v>да</v>
      </c>
      <c r="I104" s="15" t="str">
        <f>VLOOKUP(F104,Тарифи!$A$3:$C$4,2,FALSE)</f>
        <v>от/до врата на клиента</v>
      </c>
      <c r="J104" s="15">
        <f>VLOOKUP(E104,Тарифи!$E$4:$H$10,IF(F104=1,3,4),TRUE)</f>
        <v>14.7</v>
      </c>
      <c r="K104" s="15">
        <f>VLOOKUP(F104,Тарифи!$A$3:$C$4,3,FALSE)*G104</f>
        <v>9.24</v>
      </c>
      <c r="L104" s="15">
        <f t="shared" si="5"/>
        <v>408.94</v>
      </c>
    </row>
    <row r="105" spans="1:12" x14ac:dyDescent="0.25">
      <c r="A105">
        <v>1655</v>
      </c>
      <c r="B105" s="18">
        <v>43356</v>
      </c>
      <c r="C105" s="15" t="str">
        <f t="shared" si="3"/>
        <v>September</v>
      </c>
      <c r="D105" t="s">
        <v>6</v>
      </c>
      <c r="E105">
        <v>11.47</v>
      </c>
      <c r="F105">
        <v>2</v>
      </c>
      <c r="G105">
        <v>120</v>
      </c>
      <c r="H105" s="15" t="str">
        <f t="shared" si="4"/>
        <v>да</v>
      </c>
      <c r="I105" s="15" t="str">
        <f>VLOOKUP(F105,Тарифи!$A$3:$C$4,2,FALSE)</f>
        <v>между офисите на куриера</v>
      </c>
      <c r="J105" s="15">
        <f>VLOOKUP(E105,Тарифи!$E$4:$H$10,IF(F105=1,3,4),TRUE)</f>
        <v>10.8</v>
      </c>
      <c r="K105" s="15">
        <f>VLOOKUP(F105,Тарифи!$A$3:$C$4,3,FALSE)*G105</f>
        <v>1.44</v>
      </c>
      <c r="L105" s="15">
        <f t="shared" si="5"/>
        <v>132.24</v>
      </c>
    </row>
    <row r="106" spans="1:12" x14ac:dyDescent="0.25">
      <c r="A106">
        <v>1656</v>
      </c>
      <c r="B106" s="18">
        <v>43356</v>
      </c>
      <c r="C106" s="15" t="str">
        <f t="shared" si="3"/>
        <v>September</v>
      </c>
      <c r="D106" t="s">
        <v>7</v>
      </c>
      <c r="E106">
        <v>18.55</v>
      </c>
      <c r="F106">
        <v>1</v>
      </c>
      <c r="G106">
        <v>321</v>
      </c>
      <c r="H106" s="15" t="str">
        <f t="shared" si="4"/>
        <v>да</v>
      </c>
      <c r="I106" s="15" t="str">
        <f>VLOOKUP(F106,Тарифи!$A$3:$C$4,2,FALSE)</f>
        <v>от/до врата на клиента</v>
      </c>
      <c r="J106" s="15">
        <f>VLOOKUP(E106,Тарифи!$E$4:$H$10,IF(F106=1,3,4),TRUE)</f>
        <v>23.1</v>
      </c>
      <c r="K106" s="15">
        <f>VLOOKUP(F106,Тарифи!$A$3:$C$4,3,FALSE)*G106</f>
        <v>7.7039999999999997</v>
      </c>
      <c r="L106" s="15">
        <f t="shared" si="5"/>
        <v>351.80399999999997</v>
      </c>
    </row>
    <row r="107" spans="1:12" x14ac:dyDescent="0.25">
      <c r="A107">
        <v>1657</v>
      </c>
      <c r="B107" s="18">
        <v>43356</v>
      </c>
      <c r="C107" s="15" t="str">
        <f t="shared" si="3"/>
        <v>September</v>
      </c>
      <c r="D107" t="s">
        <v>7</v>
      </c>
      <c r="E107">
        <v>4.68</v>
      </c>
      <c r="F107">
        <v>2</v>
      </c>
      <c r="G107">
        <v>487</v>
      </c>
      <c r="H107" s="15" t="str">
        <f t="shared" si="4"/>
        <v>да</v>
      </c>
      <c r="I107" s="15" t="str">
        <f>VLOOKUP(F107,Тарифи!$A$3:$C$4,2,FALSE)</f>
        <v>между офисите на куриера</v>
      </c>
      <c r="J107" s="15">
        <f>VLOOKUP(E107,Тарифи!$E$4:$H$10,IF(F107=1,3,4),TRUE)</f>
        <v>6</v>
      </c>
      <c r="K107" s="15">
        <f>VLOOKUP(F107,Тарифи!$A$3:$C$4,3,FALSE)*G107</f>
        <v>5.8440000000000003</v>
      </c>
      <c r="L107" s="15">
        <f t="shared" si="5"/>
        <v>498.84399999999999</v>
      </c>
    </row>
    <row r="108" spans="1:12" x14ac:dyDescent="0.25">
      <c r="A108">
        <v>1658</v>
      </c>
      <c r="B108" s="18">
        <v>43357</v>
      </c>
      <c r="C108" s="15" t="str">
        <f t="shared" si="3"/>
        <v>September</v>
      </c>
      <c r="D108" t="s">
        <v>3</v>
      </c>
      <c r="E108">
        <v>8.09</v>
      </c>
      <c r="F108">
        <v>2</v>
      </c>
      <c r="G108">
        <v>34</v>
      </c>
      <c r="H108" s="15" t="str">
        <f t="shared" si="4"/>
        <v>да</v>
      </c>
      <c r="I108" s="15" t="str">
        <f>VLOOKUP(F108,Тарифи!$A$3:$C$4,2,FALSE)</f>
        <v>между офисите на куриера</v>
      </c>
      <c r="J108" s="15">
        <f>VLOOKUP(E108,Тарифи!$E$4:$H$10,IF(F108=1,3,4),TRUE)</f>
        <v>9.6</v>
      </c>
      <c r="K108" s="15">
        <f>VLOOKUP(F108,Тарифи!$A$3:$C$4,3,FALSE)*G108</f>
        <v>0.40800000000000003</v>
      </c>
      <c r="L108" s="15">
        <f t="shared" si="5"/>
        <v>44.007999999999996</v>
      </c>
    </row>
    <row r="109" spans="1:12" x14ac:dyDescent="0.25">
      <c r="A109">
        <v>1659</v>
      </c>
      <c r="B109" s="18">
        <v>43357</v>
      </c>
      <c r="C109" s="15" t="str">
        <f t="shared" si="3"/>
        <v>September</v>
      </c>
      <c r="D109" t="s">
        <v>8</v>
      </c>
      <c r="E109">
        <v>13.07</v>
      </c>
      <c r="F109">
        <v>2</v>
      </c>
      <c r="G109">
        <v>0</v>
      </c>
      <c r="H109" s="15" t="str">
        <f t="shared" si="4"/>
        <v>не</v>
      </c>
      <c r="I109" s="15" t="str">
        <f>VLOOKUP(F109,Тарифи!$A$3:$C$4,2,FALSE)</f>
        <v>между офисите на куриера</v>
      </c>
      <c r="J109" s="15">
        <f>VLOOKUP(E109,Тарифи!$E$4:$H$10,IF(F109=1,3,4),TRUE)</f>
        <v>10.8</v>
      </c>
      <c r="K109" s="15">
        <f>VLOOKUP(F109,Тарифи!$A$3:$C$4,3,FALSE)*G109</f>
        <v>0</v>
      </c>
      <c r="L109" s="15">
        <f t="shared" si="5"/>
        <v>10.8</v>
      </c>
    </row>
    <row r="110" spans="1:12" x14ac:dyDescent="0.25">
      <c r="A110">
        <v>1660</v>
      </c>
      <c r="B110" s="18">
        <v>43357</v>
      </c>
      <c r="C110" s="15" t="str">
        <f t="shared" si="3"/>
        <v>September</v>
      </c>
      <c r="D110" t="s">
        <v>8</v>
      </c>
      <c r="E110">
        <v>3.81</v>
      </c>
      <c r="F110">
        <v>1</v>
      </c>
      <c r="G110">
        <v>0</v>
      </c>
      <c r="H110" s="15" t="str">
        <f t="shared" si="4"/>
        <v>не</v>
      </c>
      <c r="I110" s="15" t="str">
        <f>VLOOKUP(F110,Тарифи!$A$3:$C$4,2,FALSE)</f>
        <v>от/до врата на клиента</v>
      </c>
      <c r="J110" s="15">
        <f>VLOOKUP(E110,Тарифи!$E$4:$H$10,IF(F110=1,3,4),TRUE)</f>
        <v>9.9</v>
      </c>
      <c r="K110" s="15">
        <f>VLOOKUP(F110,Тарифи!$A$3:$C$4,3,FALSE)*G110</f>
        <v>0</v>
      </c>
      <c r="L110" s="15">
        <f t="shared" si="5"/>
        <v>9.9</v>
      </c>
    </row>
    <row r="111" spans="1:12" x14ac:dyDescent="0.25">
      <c r="A111">
        <v>1661</v>
      </c>
      <c r="B111" s="18">
        <v>43357</v>
      </c>
      <c r="C111" s="15" t="str">
        <f t="shared" si="3"/>
        <v>September</v>
      </c>
      <c r="D111" t="s">
        <v>3</v>
      </c>
      <c r="E111">
        <v>15.11</v>
      </c>
      <c r="F111">
        <v>1</v>
      </c>
      <c r="G111">
        <v>0</v>
      </c>
      <c r="H111" s="15" t="str">
        <f t="shared" si="4"/>
        <v>не</v>
      </c>
      <c r="I111" s="15" t="str">
        <f>VLOOKUP(F111,Тарифи!$A$3:$C$4,2,FALSE)</f>
        <v>от/до врата на клиента</v>
      </c>
      <c r="J111" s="15">
        <f>VLOOKUP(E111,Тарифи!$E$4:$H$10,IF(F111=1,3,4),TRUE)</f>
        <v>23.1</v>
      </c>
      <c r="K111" s="15">
        <f>VLOOKUP(F111,Тарифи!$A$3:$C$4,3,FALSE)*G111</f>
        <v>0</v>
      </c>
      <c r="L111" s="15">
        <f t="shared" si="5"/>
        <v>23.1</v>
      </c>
    </row>
    <row r="112" spans="1:12" x14ac:dyDescent="0.25">
      <c r="A112">
        <v>1662</v>
      </c>
      <c r="B112" s="18">
        <v>43357</v>
      </c>
      <c r="C112" s="15" t="str">
        <f t="shared" si="3"/>
        <v>September</v>
      </c>
      <c r="D112" t="s">
        <v>1</v>
      </c>
      <c r="E112">
        <v>3.91</v>
      </c>
      <c r="F112">
        <v>1</v>
      </c>
      <c r="G112">
        <v>0</v>
      </c>
      <c r="H112" s="15" t="str">
        <f t="shared" si="4"/>
        <v>не</v>
      </c>
      <c r="I112" s="15" t="str">
        <f>VLOOKUP(F112,Тарифи!$A$3:$C$4,2,FALSE)</f>
        <v>от/до врата на клиента</v>
      </c>
      <c r="J112" s="15">
        <f>VLOOKUP(E112,Тарифи!$E$4:$H$10,IF(F112=1,3,4),TRUE)</f>
        <v>9.9</v>
      </c>
      <c r="K112" s="15">
        <f>VLOOKUP(F112,Тарифи!$A$3:$C$4,3,FALSE)*G112</f>
        <v>0</v>
      </c>
      <c r="L112" s="15">
        <f t="shared" si="5"/>
        <v>9.9</v>
      </c>
    </row>
    <row r="113" spans="1:12" x14ac:dyDescent="0.25">
      <c r="A113">
        <v>1663</v>
      </c>
      <c r="B113" s="18">
        <v>43358</v>
      </c>
      <c r="C113" s="15" t="str">
        <f t="shared" si="3"/>
        <v>September</v>
      </c>
      <c r="D113" t="s">
        <v>7</v>
      </c>
      <c r="E113">
        <v>1.81</v>
      </c>
      <c r="F113">
        <v>1</v>
      </c>
      <c r="G113">
        <v>436</v>
      </c>
      <c r="H113" s="15" t="str">
        <f t="shared" si="4"/>
        <v>да</v>
      </c>
      <c r="I113" s="15" t="str">
        <f>VLOOKUP(F113,Тарифи!$A$3:$C$4,2,FALSE)</f>
        <v>от/до врата на клиента</v>
      </c>
      <c r="J113" s="15">
        <f>VLOOKUP(E113,Тарифи!$E$4:$H$10,IF(F113=1,3,4),TRUE)</f>
        <v>9.3000000000000007</v>
      </c>
      <c r="K113" s="15">
        <f>VLOOKUP(F113,Тарифи!$A$3:$C$4,3,FALSE)*G113</f>
        <v>10.464</v>
      </c>
      <c r="L113" s="15">
        <f t="shared" si="5"/>
        <v>455.76400000000001</v>
      </c>
    </row>
    <row r="114" spans="1:12" x14ac:dyDescent="0.25">
      <c r="A114">
        <v>1664</v>
      </c>
      <c r="B114" s="18">
        <v>43358</v>
      </c>
      <c r="C114" s="15" t="str">
        <f t="shared" si="3"/>
        <v>September</v>
      </c>
      <c r="D114" t="s">
        <v>5</v>
      </c>
      <c r="E114">
        <v>11.41</v>
      </c>
      <c r="F114">
        <v>1</v>
      </c>
      <c r="G114">
        <v>172</v>
      </c>
      <c r="H114" s="15" t="str">
        <f t="shared" si="4"/>
        <v>да</v>
      </c>
      <c r="I114" s="15" t="str">
        <f>VLOOKUP(F114,Тарифи!$A$3:$C$4,2,FALSE)</f>
        <v>от/до врата на клиента</v>
      </c>
      <c r="J114" s="15">
        <f>VLOOKUP(E114,Тарифи!$E$4:$H$10,IF(F114=1,3,4),TRUE)</f>
        <v>19.8</v>
      </c>
      <c r="K114" s="15">
        <f>VLOOKUP(F114,Тарифи!$A$3:$C$4,3,FALSE)*G114</f>
        <v>4.1280000000000001</v>
      </c>
      <c r="L114" s="15">
        <f t="shared" si="5"/>
        <v>195.928</v>
      </c>
    </row>
    <row r="115" spans="1:12" x14ac:dyDescent="0.25">
      <c r="A115">
        <v>1665</v>
      </c>
      <c r="B115" s="18">
        <v>43358</v>
      </c>
      <c r="C115" s="15" t="str">
        <f t="shared" si="3"/>
        <v>September</v>
      </c>
      <c r="D115" t="s">
        <v>1</v>
      </c>
      <c r="E115">
        <v>12.17</v>
      </c>
      <c r="F115">
        <v>2</v>
      </c>
      <c r="G115">
        <v>0</v>
      </c>
      <c r="H115" s="15" t="str">
        <f t="shared" si="4"/>
        <v>не</v>
      </c>
      <c r="I115" s="15" t="str">
        <f>VLOOKUP(F115,Тарифи!$A$3:$C$4,2,FALSE)</f>
        <v>между офисите на куриера</v>
      </c>
      <c r="J115" s="15">
        <f>VLOOKUP(E115,Тарифи!$E$4:$H$10,IF(F115=1,3,4),TRUE)</f>
        <v>10.8</v>
      </c>
      <c r="K115" s="15">
        <f>VLOOKUP(F115,Тарифи!$A$3:$C$4,3,FALSE)*G115</f>
        <v>0</v>
      </c>
      <c r="L115" s="15">
        <f t="shared" si="5"/>
        <v>10.8</v>
      </c>
    </row>
    <row r="116" spans="1:12" x14ac:dyDescent="0.25">
      <c r="A116">
        <v>1666</v>
      </c>
      <c r="B116" s="18">
        <v>43358</v>
      </c>
      <c r="C116" s="15" t="str">
        <f t="shared" si="3"/>
        <v>September</v>
      </c>
      <c r="D116" t="s">
        <v>6</v>
      </c>
      <c r="E116">
        <v>16.760000000000002</v>
      </c>
      <c r="F116">
        <v>1</v>
      </c>
      <c r="G116">
        <v>118</v>
      </c>
      <c r="H116" s="15" t="str">
        <f t="shared" si="4"/>
        <v>да</v>
      </c>
      <c r="I116" s="15" t="str">
        <f>VLOOKUP(F116,Тарифи!$A$3:$C$4,2,FALSE)</f>
        <v>от/до врата на клиента</v>
      </c>
      <c r="J116" s="15">
        <f>VLOOKUP(E116,Тарифи!$E$4:$H$10,IF(F116=1,3,4),TRUE)</f>
        <v>23.1</v>
      </c>
      <c r="K116" s="15">
        <f>VLOOKUP(F116,Тарифи!$A$3:$C$4,3,FALSE)*G116</f>
        <v>2.8319999999999999</v>
      </c>
      <c r="L116" s="15">
        <f t="shared" si="5"/>
        <v>143.93200000000002</v>
      </c>
    </row>
    <row r="117" spans="1:12" x14ac:dyDescent="0.25">
      <c r="A117">
        <v>1667</v>
      </c>
      <c r="B117" s="18">
        <v>43358</v>
      </c>
      <c r="C117" s="15" t="str">
        <f t="shared" si="3"/>
        <v>September</v>
      </c>
      <c r="D117" t="s">
        <v>9</v>
      </c>
      <c r="E117">
        <v>18.28</v>
      </c>
      <c r="F117">
        <v>2</v>
      </c>
      <c r="G117">
        <v>476</v>
      </c>
      <c r="H117" s="15" t="str">
        <f t="shared" si="4"/>
        <v>да</v>
      </c>
      <c r="I117" s="15" t="str">
        <f>VLOOKUP(F117,Тарифи!$A$3:$C$4,2,FALSE)</f>
        <v>между офисите на куриера</v>
      </c>
      <c r="J117" s="15">
        <f>VLOOKUP(E117,Тарифи!$E$4:$H$10,IF(F117=1,3,4),TRUE)</f>
        <v>13.2</v>
      </c>
      <c r="K117" s="15">
        <f>VLOOKUP(F117,Тарифи!$A$3:$C$4,3,FALSE)*G117</f>
        <v>5.7119999999999997</v>
      </c>
      <c r="L117" s="15">
        <f t="shared" si="5"/>
        <v>494.91199999999998</v>
      </c>
    </row>
    <row r="118" spans="1:12" x14ac:dyDescent="0.25">
      <c r="A118">
        <v>1668</v>
      </c>
      <c r="B118" s="18">
        <v>43360</v>
      </c>
      <c r="C118" s="15" t="str">
        <f t="shared" si="3"/>
        <v>September</v>
      </c>
      <c r="D118" t="s">
        <v>7</v>
      </c>
      <c r="E118">
        <v>13.06</v>
      </c>
      <c r="F118">
        <v>1</v>
      </c>
      <c r="G118">
        <v>0</v>
      </c>
      <c r="H118" s="15" t="str">
        <f t="shared" si="4"/>
        <v>не</v>
      </c>
      <c r="I118" s="15" t="str">
        <f>VLOOKUP(F118,Тарифи!$A$3:$C$4,2,FALSE)</f>
        <v>от/до врата на клиента</v>
      </c>
      <c r="J118" s="15">
        <f>VLOOKUP(E118,Тарифи!$E$4:$H$10,IF(F118=1,3,4),TRUE)</f>
        <v>19.8</v>
      </c>
      <c r="K118" s="15">
        <f>VLOOKUP(F118,Тарифи!$A$3:$C$4,3,FALSE)*G118</f>
        <v>0</v>
      </c>
      <c r="L118" s="15">
        <f t="shared" si="5"/>
        <v>19.8</v>
      </c>
    </row>
    <row r="119" spans="1:12" x14ac:dyDescent="0.25">
      <c r="A119">
        <v>1669</v>
      </c>
      <c r="B119" s="18">
        <v>43360</v>
      </c>
      <c r="C119" s="15" t="str">
        <f t="shared" si="3"/>
        <v>September</v>
      </c>
      <c r="D119" t="s">
        <v>5</v>
      </c>
      <c r="E119">
        <v>6.24</v>
      </c>
      <c r="F119">
        <v>2</v>
      </c>
      <c r="G119">
        <v>168</v>
      </c>
      <c r="H119" s="15" t="str">
        <f t="shared" si="4"/>
        <v>да</v>
      </c>
      <c r="I119" s="15" t="str">
        <f>VLOOKUP(F119,Тарифи!$A$3:$C$4,2,FALSE)</f>
        <v>между офисите на куриера</v>
      </c>
      <c r="J119" s="15">
        <f>VLOOKUP(E119,Тарифи!$E$4:$H$10,IF(F119=1,3,4),TRUE)</f>
        <v>9.6</v>
      </c>
      <c r="K119" s="15">
        <f>VLOOKUP(F119,Тарифи!$A$3:$C$4,3,FALSE)*G119</f>
        <v>2.016</v>
      </c>
      <c r="L119" s="15">
        <f t="shared" si="5"/>
        <v>179.61599999999999</v>
      </c>
    </row>
    <row r="120" spans="1:12" x14ac:dyDescent="0.25">
      <c r="A120">
        <v>1670</v>
      </c>
      <c r="B120" s="18">
        <v>43360</v>
      </c>
      <c r="C120" s="15" t="str">
        <f t="shared" si="3"/>
        <v>September</v>
      </c>
      <c r="D120" t="s">
        <v>1</v>
      </c>
      <c r="E120">
        <v>17.43</v>
      </c>
      <c r="F120">
        <v>1</v>
      </c>
      <c r="G120">
        <v>0</v>
      </c>
      <c r="H120" s="15" t="str">
        <f t="shared" si="4"/>
        <v>не</v>
      </c>
      <c r="I120" s="15" t="str">
        <f>VLOOKUP(F120,Тарифи!$A$3:$C$4,2,FALSE)</f>
        <v>от/до врата на клиента</v>
      </c>
      <c r="J120" s="15">
        <f>VLOOKUP(E120,Тарифи!$E$4:$H$10,IF(F120=1,3,4),TRUE)</f>
        <v>23.1</v>
      </c>
      <c r="K120" s="15">
        <f>VLOOKUP(F120,Тарифи!$A$3:$C$4,3,FALSE)*G120</f>
        <v>0</v>
      </c>
      <c r="L120" s="15">
        <f t="shared" si="5"/>
        <v>23.1</v>
      </c>
    </row>
    <row r="121" spans="1:12" x14ac:dyDescent="0.25">
      <c r="A121">
        <v>1671</v>
      </c>
      <c r="B121" s="18">
        <v>43360</v>
      </c>
      <c r="C121" s="15" t="str">
        <f t="shared" si="3"/>
        <v>September</v>
      </c>
      <c r="D121" t="s">
        <v>9</v>
      </c>
      <c r="E121">
        <v>7.5</v>
      </c>
      <c r="F121">
        <v>2</v>
      </c>
      <c r="G121">
        <v>275</v>
      </c>
      <c r="H121" s="15" t="str">
        <f t="shared" si="4"/>
        <v>да</v>
      </c>
      <c r="I121" s="15" t="str">
        <f>VLOOKUP(F121,Тарифи!$A$3:$C$4,2,FALSE)</f>
        <v>между офисите на куриера</v>
      </c>
      <c r="J121" s="15">
        <f>VLOOKUP(E121,Тарифи!$E$4:$H$10,IF(F121=1,3,4),TRUE)</f>
        <v>9.6</v>
      </c>
      <c r="K121" s="15">
        <f>VLOOKUP(F121,Тарифи!$A$3:$C$4,3,FALSE)*G121</f>
        <v>3.3000000000000003</v>
      </c>
      <c r="L121" s="15">
        <f t="shared" si="5"/>
        <v>287.89999999999998</v>
      </c>
    </row>
    <row r="122" spans="1:12" x14ac:dyDescent="0.25">
      <c r="A122">
        <v>1672</v>
      </c>
      <c r="B122" s="18">
        <v>43361</v>
      </c>
      <c r="C122" s="15" t="str">
        <f t="shared" si="3"/>
        <v>September</v>
      </c>
      <c r="D122" t="s">
        <v>7</v>
      </c>
      <c r="E122">
        <v>0.72</v>
      </c>
      <c r="F122">
        <v>1</v>
      </c>
      <c r="G122">
        <v>111</v>
      </c>
      <c r="H122" s="15" t="str">
        <f t="shared" si="4"/>
        <v>да</v>
      </c>
      <c r="I122" s="15" t="str">
        <f>VLOOKUP(F122,Тарифи!$A$3:$C$4,2,FALSE)</f>
        <v>от/до врата на клиента</v>
      </c>
      <c r="J122" s="15">
        <f>VLOOKUP(E122,Тарифи!$E$4:$H$10,IF(F122=1,3,4),TRUE)</f>
        <v>7.8</v>
      </c>
      <c r="K122" s="15">
        <f>VLOOKUP(F122,Тарифи!$A$3:$C$4,3,FALSE)*G122</f>
        <v>2.6640000000000001</v>
      </c>
      <c r="L122" s="15">
        <f t="shared" si="5"/>
        <v>121.464</v>
      </c>
    </row>
    <row r="123" spans="1:12" x14ac:dyDescent="0.25">
      <c r="A123">
        <v>1673</v>
      </c>
      <c r="B123" s="18">
        <v>43361</v>
      </c>
      <c r="C123" s="15" t="str">
        <f t="shared" si="3"/>
        <v>September</v>
      </c>
      <c r="D123" t="s">
        <v>1</v>
      </c>
      <c r="E123">
        <v>5.46</v>
      </c>
      <c r="F123">
        <v>1</v>
      </c>
      <c r="G123">
        <v>184</v>
      </c>
      <c r="H123" s="15" t="str">
        <f t="shared" si="4"/>
        <v>да</v>
      </c>
      <c r="I123" s="15" t="str">
        <f>VLOOKUP(F123,Тарифи!$A$3:$C$4,2,FALSE)</f>
        <v>от/до врата на клиента</v>
      </c>
      <c r="J123" s="15">
        <f>VLOOKUP(E123,Тарифи!$E$4:$H$10,IF(F123=1,3,4),TRUE)</f>
        <v>14.7</v>
      </c>
      <c r="K123" s="15">
        <f>VLOOKUP(F123,Тарифи!$A$3:$C$4,3,FALSE)*G123</f>
        <v>4.4160000000000004</v>
      </c>
      <c r="L123" s="15">
        <f t="shared" si="5"/>
        <v>203.11599999999999</v>
      </c>
    </row>
    <row r="124" spans="1:12" x14ac:dyDescent="0.25">
      <c r="A124">
        <v>1674</v>
      </c>
      <c r="B124" s="18">
        <v>43362</v>
      </c>
      <c r="C124" s="15" t="str">
        <f t="shared" si="3"/>
        <v>September</v>
      </c>
      <c r="D124" t="s">
        <v>2</v>
      </c>
      <c r="E124">
        <v>8.51</v>
      </c>
      <c r="F124">
        <v>2</v>
      </c>
      <c r="G124">
        <v>35</v>
      </c>
      <c r="H124" s="15" t="str">
        <f t="shared" si="4"/>
        <v>да</v>
      </c>
      <c r="I124" s="15" t="str">
        <f>VLOOKUP(F124,Тарифи!$A$3:$C$4,2,FALSE)</f>
        <v>между офисите на куриера</v>
      </c>
      <c r="J124" s="15">
        <f>VLOOKUP(E124,Тарифи!$E$4:$H$10,IF(F124=1,3,4),TRUE)</f>
        <v>9.6</v>
      </c>
      <c r="K124" s="15">
        <f>VLOOKUP(F124,Тарифи!$A$3:$C$4,3,FALSE)*G124</f>
        <v>0.42</v>
      </c>
      <c r="L124" s="15">
        <f t="shared" si="5"/>
        <v>45.019999999999996</v>
      </c>
    </row>
    <row r="125" spans="1:12" x14ac:dyDescent="0.25">
      <c r="A125">
        <v>1675</v>
      </c>
      <c r="B125" s="18">
        <v>43362</v>
      </c>
      <c r="C125" s="15" t="str">
        <f t="shared" si="3"/>
        <v>September</v>
      </c>
      <c r="D125" t="s">
        <v>5</v>
      </c>
      <c r="E125">
        <v>18.829999999999998</v>
      </c>
      <c r="F125">
        <v>2</v>
      </c>
      <c r="G125">
        <v>0</v>
      </c>
      <c r="H125" s="15" t="str">
        <f t="shared" si="4"/>
        <v>не</v>
      </c>
      <c r="I125" s="15" t="str">
        <f>VLOOKUP(F125,Тарифи!$A$3:$C$4,2,FALSE)</f>
        <v>между офисите на куриера</v>
      </c>
      <c r="J125" s="15">
        <f>VLOOKUP(E125,Тарифи!$E$4:$H$10,IF(F125=1,3,4),TRUE)</f>
        <v>13.2</v>
      </c>
      <c r="K125" s="15">
        <f>VLOOKUP(F125,Тарифи!$A$3:$C$4,3,FALSE)*G125</f>
        <v>0</v>
      </c>
      <c r="L125" s="15">
        <f t="shared" si="5"/>
        <v>13.2</v>
      </c>
    </row>
    <row r="126" spans="1:12" x14ac:dyDescent="0.25">
      <c r="A126">
        <v>1676</v>
      </c>
      <c r="B126" s="18">
        <v>43362</v>
      </c>
      <c r="C126" s="15" t="str">
        <f t="shared" si="3"/>
        <v>September</v>
      </c>
      <c r="D126" t="s">
        <v>6</v>
      </c>
      <c r="E126">
        <v>5.24</v>
      </c>
      <c r="F126">
        <v>2</v>
      </c>
      <c r="G126">
        <v>258</v>
      </c>
      <c r="H126" s="15" t="str">
        <f t="shared" si="4"/>
        <v>да</v>
      </c>
      <c r="I126" s="15" t="str">
        <f>VLOOKUP(F126,Тарифи!$A$3:$C$4,2,FALSE)</f>
        <v>между офисите на куриера</v>
      </c>
      <c r="J126" s="15">
        <f>VLOOKUP(E126,Тарифи!$E$4:$H$10,IF(F126=1,3,4),TRUE)</f>
        <v>9.6</v>
      </c>
      <c r="K126" s="15">
        <f>VLOOKUP(F126,Тарифи!$A$3:$C$4,3,FALSE)*G126</f>
        <v>3.0960000000000001</v>
      </c>
      <c r="L126" s="15">
        <f t="shared" si="5"/>
        <v>270.69600000000003</v>
      </c>
    </row>
    <row r="127" spans="1:12" x14ac:dyDescent="0.25">
      <c r="A127">
        <v>1677</v>
      </c>
      <c r="B127" s="18">
        <v>43362</v>
      </c>
      <c r="C127" s="15" t="str">
        <f t="shared" si="3"/>
        <v>September</v>
      </c>
      <c r="D127" t="s">
        <v>5</v>
      </c>
      <c r="E127">
        <v>2.95</v>
      </c>
      <c r="F127">
        <v>1</v>
      </c>
      <c r="G127">
        <v>370</v>
      </c>
      <c r="H127" s="15" t="str">
        <f t="shared" si="4"/>
        <v>да</v>
      </c>
      <c r="I127" s="15" t="str">
        <f>VLOOKUP(F127,Тарифи!$A$3:$C$4,2,FALSE)</f>
        <v>от/до врата на клиента</v>
      </c>
      <c r="J127" s="15">
        <f>VLOOKUP(E127,Тарифи!$E$4:$H$10,IF(F127=1,3,4),TRUE)</f>
        <v>9.9</v>
      </c>
      <c r="K127" s="15">
        <f>VLOOKUP(F127,Тарифи!$A$3:$C$4,3,FALSE)*G127</f>
        <v>8.8800000000000008</v>
      </c>
      <c r="L127" s="15">
        <f t="shared" si="5"/>
        <v>388.78</v>
      </c>
    </row>
    <row r="128" spans="1:12" x14ac:dyDescent="0.25">
      <c r="A128">
        <v>1678</v>
      </c>
      <c r="B128" s="18">
        <v>43362</v>
      </c>
      <c r="C128" s="15" t="str">
        <f t="shared" si="3"/>
        <v>September</v>
      </c>
      <c r="D128" t="s">
        <v>9</v>
      </c>
      <c r="E128">
        <v>0.74</v>
      </c>
      <c r="F128">
        <v>2</v>
      </c>
      <c r="G128">
        <v>141</v>
      </c>
      <c r="H128" s="15" t="str">
        <f t="shared" si="4"/>
        <v>да</v>
      </c>
      <c r="I128" s="15" t="str">
        <f>VLOOKUP(F128,Тарифи!$A$3:$C$4,2,FALSE)</f>
        <v>между офисите на куриера</v>
      </c>
      <c r="J128" s="15">
        <f>VLOOKUP(E128,Тарифи!$E$4:$H$10,IF(F128=1,3,4),TRUE)</f>
        <v>5</v>
      </c>
      <c r="K128" s="15">
        <f>VLOOKUP(F128,Тарифи!$A$3:$C$4,3,FALSE)*G128</f>
        <v>1.6919999999999999</v>
      </c>
      <c r="L128" s="15">
        <f t="shared" si="5"/>
        <v>147.69200000000001</v>
      </c>
    </row>
    <row r="129" spans="1:12" x14ac:dyDescent="0.25">
      <c r="A129">
        <v>1679</v>
      </c>
      <c r="B129" s="18">
        <v>43362</v>
      </c>
      <c r="C129" s="15" t="str">
        <f t="shared" si="3"/>
        <v>September</v>
      </c>
      <c r="D129" t="s">
        <v>8</v>
      </c>
      <c r="E129">
        <v>1.9</v>
      </c>
      <c r="F129">
        <v>1</v>
      </c>
      <c r="G129">
        <v>44</v>
      </c>
      <c r="H129" s="15" t="str">
        <f t="shared" si="4"/>
        <v>да</v>
      </c>
      <c r="I129" s="15" t="str">
        <f>VLOOKUP(F129,Тарифи!$A$3:$C$4,2,FALSE)</f>
        <v>от/до врата на клиента</v>
      </c>
      <c r="J129" s="15">
        <f>VLOOKUP(E129,Тарифи!$E$4:$H$10,IF(F129=1,3,4),TRUE)</f>
        <v>9.3000000000000007</v>
      </c>
      <c r="K129" s="15">
        <f>VLOOKUP(F129,Тарифи!$A$3:$C$4,3,FALSE)*G129</f>
        <v>1.056</v>
      </c>
      <c r="L129" s="15">
        <f t="shared" si="5"/>
        <v>54.356000000000002</v>
      </c>
    </row>
    <row r="130" spans="1:12" x14ac:dyDescent="0.25">
      <c r="A130">
        <v>1680</v>
      </c>
      <c r="B130" s="18">
        <v>43362</v>
      </c>
      <c r="C130" s="15" t="str">
        <f t="shared" si="3"/>
        <v>September</v>
      </c>
      <c r="D130" t="s">
        <v>7</v>
      </c>
      <c r="E130">
        <v>19.79</v>
      </c>
      <c r="F130">
        <v>2</v>
      </c>
      <c r="G130">
        <v>418</v>
      </c>
      <c r="H130" s="15" t="str">
        <f t="shared" si="4"/>
        <v>да</v>
      </c>
      <c r="I130" s="15" t="str">
        <f>VLOOKUP(F130,Тарифи!$A$3:$C$4,2,FALSE)</f>
        <v>между офисите на куриера</v>
      </c>
      <c r="J130" s="15">
        <f>VLOOKUP(E130,Тарифи!$E$4:$H$10,IF(F130=1,3,4),TRUE)</f>
        <v>13.2</v>
      </c>
      <c r="K130" s="15">
        <f>VLOOKUP(F130,Тарифи!$A$3:$C$4,3,FALSE)*G130</f>
        <v>5.016</v>
      </c>
      <c r="L130" s="15">
        <f t="shared" si="5"/>
        <v>436.21600000000001</v>
      </c>
    </row>
    <row r="131" spans="1:12" x14ac:dyDescent="0.25">
      <c r="A131">
        <v>1681</v>
      </c>
      <c r="B131" s="18">
        <v>43363</v>
      </c>
      <c r="C131" s="15" t="str">
        <f t="shared" si="3"/>
        <v>September</v>
      </c>
      <c r="D131" t="s">
        <v>5</v>
      </c>
      <c r="E131">
        <v>16.3</v>
      </c>
      <c r="F131">
        <v>1</v>
      </c>
      <c r="G131">
        <v>322</v>
      </c>
      <c r="H131" s="15" t="str">
        <f t="shared" si="4"/>
        <v>да</v>
      </c>
      <c r="I131" s="15" t="str">
        <f>VLOOKUP(F131,Тарифи!$A$3:$C$4,2,FALSE)</f>
        <v>от/до врата на клиента</v>
      </c>
      <c r="J131" s="15">
        <f>VLOOKUP(E131,Тарифи!$E$4:$H$10,IF(F131=1,3,4),TRUE)</f>
        <v>23.1</v>
      </c>
      <c r="K131" s="15">
        <f>VLOOKUP(F131,Тарифи!$A$3:$C$4,3,FALSE)*G131</f>
        <v>7.7279999999999998</v>
      </c>
      <c r="L131" s="15">
        <f t="shared" si="5"/>
        <v>352.82799999999997</v>
      </c>
    </row>
    <row r="132" spans="1:12" x14ac:dyDescent="0.25">
      <c r="A132">
        <v>1682</v>
      </c>
      <c r="B132" s="18">
        <v>43363</v>
      </c>
      <c r="C132" s="15" t="str">
        <f t="shared" si="3"/>
        <v>September</v>
      </c>
      <c r="D132" t="s">
        <v>2</v>
      </c>
      <c r="E132">
        <v>15.44</v>
      </c>
      <c r="F132">
        <v>1</v>
      </c>
      <c r="G132">
        <v>387</v>
      </c>
      <c r="H132" s="15" t="str">
        <f t="shared" si="4"/>
        <v>да</v>
      </c>
      <c r="I132" s="15" t="str">
        <f>VLOOKUP(F132,Тарифи!$A$3:$C$4,2,FALSE)</f>
        <v>от/до врата на клиента</v>
      </c>
      <c r="J132" s="15">
        <f>VLOOKUP(E132,Тарифи!$E$4:$H$10,IF(F132=1,3,4),TRUE)</f>
        <v>23.1</v>
      </c>
      <c r="K132" s="15">
        <f>VLOOKUP(F132,Тарифи!$A$3:$C$4,3,FALSE)*G132</f>
        <v>9.2880000000000003</v>
      </c>
      <c r="L132" s="15">
        <f t="shared" si="5"/>
        <v>419.38800000000003</v>
      </c>
    </row>
    <row r="133" spans="1:12" x14ac:dyDescent="0.25">
      <c r="A133">
        <v>1683</v>
      </c>
      <c r="B133" s="18">
        <v>43365</v>
      </c>
      <c r="C133" s="15" t="str">
        <f t="shared" ref="C133:C196" si="6">TEXT(B133,"mmmm")</f>
        <v>September</v>
      </c>
      <c r="D133" t="s">
        <v>5</v>
      </c>
      <c r="E133">
        <v>9.89</v>
      </c>
      <c r="F133">
        <v>2</v>
      </c>
      <c r="G133">
        <v>354</v>
      </c>
      <c r="H133" s="15" t="str">
        <f t="shared" ref="H133:H196" si="7">IF(G133&gt;0,"да","не")</f>
        <v>да</v>
      </c>
      <c r="I133" s="15" t="str">
        <f>VLOOKUP(F133,Тарифи!$A$3:$C$4,2,FALSE)</f>
        <v>между офисите на куриера</v>
      </c>
      <c r="J133" s="15">
        <f>VLOOKUP(E133,Тарифи!$E$4:$H$10,IF(F133=1,3,4),TRUE)</f>
        <v>9.6</v>
      </c>
      <c r="K133" s="15">
        <f>VLOOKUP(F133,Тарифи!$A$3:$C$4,3,FALSE)*G133</f>
        <v>4.2480000000000002</v>
      </c>
      <c r="L133" s="15">
        <f t="shared" ref="L133:L196" si="8">J133+K133+G133</f>
        <v>367.84800000000001</v>
      </c>
    </row>
    <row r="134" spans="1:12" x14ac:dyDescent="0.25">
      <c r="A134">
        <v>1684</v>
      </c>
      <c r="B134" s="18">
        <v>43366</v>
      </c>
      <c r="C134" s="15" t="str">
        <f t="shared" si="6"/>
        <v>September</v>
      </c>
      <c r="D134" t="s">
        <v>2</v>
      </c>
      <c r="E134">
        <v>16.61</v>
      </c>
      <c r="F134">
        <v>2</v>
      </c>
      <c r="G134">
        <v>125</v>
      </c>
      <c r="H134" s="15" t="str">
        <f t="shared" si="7"/>
        <v>да</v>
      </c>
      <c r="I134" s="15" t="str">
        <f>VLOOKUP(F134,Тарифи!$A$3:$C$4,2,FALSE)</f>
        <v>между офисите на куриера</v>
      </c>
      <c r="J134" s="15">
        <f>VLOOKUP(E134,Тарифи!$E$4:$H$10,IF(F134=1,3,4),TRUE)</f>
        <v>13.2</v>
      </c>
      <c r="K134" s="15">
        <f>VLOOKUP(F134,Тарифи!$A$3:$C$4,3,FALSE)*G134</f>
        <v>1.5</v>
      </c>
      <c r="L134" s="15">
        <f t="shared" si="8"/>
        <v>139.69999999999999</v>
      </c>
    </row>
    <row r="135" spans="1:12" x14ac:dyDescent="0.25">
      <c r="A135">
        <v>1685</v>
      </c>
      <c r="B135" s="18">
        <v>43367</v>
      </c>
      <c r="C135" s="15" t="str">
        <f t="shared" si="6"/>
        <v>September</v>
      </c>
      <c r="D135" t="s">
        <v>9</v>
      </c>
      <c r="E135">
        <v>1.23</v>
      </c>
      <c r="F135">
        <v>1</v>
      </c>
      <c r="G135">
        <v>0</v>
      </c>
      <c r="H135" s="15" t="str">
        <f t="shared" si="7"/>
        <v>не</v>
      </c>
      <c r="I135" s="15" t="str">
        <f>VLOOKUP(F135,Тарифи!$A$3:$C$4,2,FALSE)</f>
        <v>от/до врата на клиента</v>
      </c>
      <c r="J135" s="15">
        <f>VLOOKUP(E135,Тарифи!$E$4:$H$10,IF(F135=1,3,4),TRUE)</f>
        <v>9.3000000000000007</v>
      </c>
      <c r="K135" s="15">
        <f>VLOOKUP(F135,Тарифи!$A$3:$C$4,3,FALSE)*G135</f>
        <v>0</v>
      </c>
      <c r="L135" s="15">
        <f t="shared" si="8"/>
        <v>9.3000000000000007</v>
      </c>
    </row>
    <row r="136" spans="1:12" x14ac:dyDescent="0.25">
      <c r="A136">
        <v>1686</v>
      </c>
      <c r="B136" s="18">
        <v>43369</v>
      </c>
      <c r="C136" s="15" t="str">
        <f t="shared" si="6"/>
        <v>September</v>
      </c>
      <c r="D136" t="s">
        <v>7</v>
      </c>
      <c r="E136">
        <v>0.13</v>
      </c>
      <c r="F136">
        <v>2</v>
      </c>
      <c r="G136">
        <v>0</v>
      </c>
      <c r="H136" s="15" t="str">
        <f t="shared" si="7"/>
        <v>не</v>
      </c>
      <c r="I136" s="15" t="str">
        <f>VLOOKUP(F136,Тарифи!$A$3:$C$4,2,FALSE)</f>
        <v>между офисите на куриера</v>
      </c>
      <c r="J136" s="15">
        <f>VLOOKUP(E136,Тарифи!$E$4:$H$10,IF(F136=1,3,4),TRUE)</f>
        <v>4.5</v>
      </c>
      <c r="K136" s="15">
        <f>VLOOKUP(F136,Тарифи!$A$3:$C$4,3,FALSE)*G136</f>
        <v>0</v>
      </c>
      <c r="L136" s="15">
        <f t="shared" si="8"/>
        <v>4.5</v>
      </c>
    </row>
    <row r="137" spans="1:12" x14ac:dyDescent="0.25">
      <c r="A137">
        <v>1687</v>
      </c>
      <c r="B137" s="18">
        <v>43369</v>
      </c>
      <c r="C137" s="15" t="str">
        <f t="shared" si="6"/>
        <v>September</v>
      </c>
      <c r="D137" t="s">
        <v>1</v>
      </c>
      <c r="E137">
        <v>5.9</v>
      </c>
      <c r="F137">
        <v>1</v>
      </c>
      <c r="G137">
        <v>129</v>
      </c>
      <c r="H137" s="15" t="str">
        <f t="shared" si="7"/>
        <v>да</v>
      </c>
      <c r="I137" s="15" t="str">
        <f>VLOOKUP(F137,Тарифи!$A$3:$C$4,2,FALSE)</f>
        <v>от/до врата на клиента</v>
      </c>
      <c r="J137" s="15">
        <f>VLOOKUP(E137,Тарифи!$E$4:$H$10,IF(F137=1,3,4),TRUE)</f>
        <v>14.7</v>
      </c>
      <c r="K137" s="15">
        <f>VLOOKUP(F137,Тарифи!$A$3:$C$4,3,FALSE)*G137</f>
        <v>3.0960000000000001</v>
      </c>
      <c r="L137" s="15">
        <f t="shared" si="8"/>
        <v>146.79599999999999</v>
      </c>
    </row>
    <row r="138" spans="1:12" x14ac:dyDescent="0.25">
      <c r="A138">
        <v>1688</v>
      </c>
      <c r="B138" s="18">
        <v>43369</v>
      </c>
      <c r="C138" s="15" t="str">
        <f t="shared" si="6"/>
        <v>September</v>
      </c>
      <c r="D138" t="s">
        <v>7</v>
      </c>
      <c r="E138">
        <v>14.81</v>
      </c>
      <c r="F138">
        <v>2</v>
      </c>
      <c r="G138">
        <v>447</v>
      </c>
      <c r="H138" s="15" t="str">
        <f t="shared" si="7"/>
        <v>да</v>
      </c>
      <c r="I138" s="15" t="str">
        <f>VLOOKUP(F138,Тарифи!$A$3:$C$4,2,FALSE)</f>
        <v>между офисите на куриера</v>
      </c>
      <c r="J138" s="15">
        <f>VLOOKUP(E138,Тарифи!$E$4:$H$10,IF(F138=1,3,4),TRUE)</f>
        <v>10.8</v>
      </c>
      <c r="K138" s="15">
        <f>VLOOKUP(F138,Тарифи!$A$3:$C$4,3,FALSE)*G138</f>
        <v>5.3639999999999999</v>
      </c>
      <c r="L138" s="15">
        <f t="shared" si="8"/>
        <v>463.16399999999999</v>
      </c>
    </row>
    <row r="139" spans="1:12" x14ac:dyDescent="0.25">
      <c r="A139">
        <v>1689</v>
      </c>
      <c r="B139" s="18">
        <v>43370</v>
      </c>
      <c r="C139" s="15" t="str">
        <f t="shared" si="6"/>
        <v>September</v>
      </c>
      <c r="D139" t="s">
        <v>6</v>
      </c>
      <c r="E139">
        <v>4.01</v>
      </c>
      <c r="F139">
        <v>2</v>
      </c>
      <c r="G139">
        <v>453</v>
      </c>
      <c r="H139" s="15" t="str">
        <f t="shared" si="7"/>
        <v>да</v>
      </c>
      <c r="I139" s="15" t="str">
        <f>VLOOKUP(F139,Тарифи!$A$3:$C$4,2,FALSE)</f>
        <v>между офисите на куриера</v>
      </c>
      <c r="J139" s="15">
        <f>VLOOKUP(E139,Тарифи!$E$4:$H$10,IF(F139=1,3,4),TRUE)</f>
        <v>6</v>
      </c>
      <c r="K139" s="15">
        <f>VLOOKUP(F139,Тарифи!$A$3:$C$4,3,FALSE)*G139</f>
        <v>5.4359999999999999</v>
      </c>
      <c r="L139" s="15">
        <f t="shared" si="8"/>
        <v>464.43599999999998</v>
      </c>
    </row>
    <row r="140" spans="1:12" x14ac:dyDescent="0.25">
      <c r="A140">
        <v>1690</v>
      </c>
      <c r="B140" s="18">
        <v>43371</v>
      </c>
      <c r="C140" s="15" t="str">
        <f t="shared" si="6"/>
        <v>September</v>
      </c>
      <c r="D140" t="s">
        <v>2</v>
      </c>
      <c r="E140">
        <v>15.17</v>
      </c>
      <c r="F140">
        <v>2</v>
      </c>
      <c r="G140">
        <v>499</v>
      </c>
      <c r="H140" s="15" t="str">
        <f t="shared" si="7"/>
        <v>да</v>
      </c>
      <c r="I140" s="15" t="str">
        <f>VLOOKUP(F140,Тарифи!$A$3:$C$4,2,FALSE)</f>
        <v>между офисите на куриера</v>
      </c>
      <c r="J140" s="15">
        <f>VLOOKUP(E140,Тарифи!$E$4:$H$10,IF(F140=1,3,4),TRUE)</f>
        <v>13.2</v>
      </c>
      <c r="K140" s="15">
        <f>VLOOKUP(F140,Тарифи!$A$3:$C$4,3,FALSE)*G140</f>
        <v>5.9880000000000004</v>
      </c>
      <c r="L140" s="15">
        <f t="shared" si="8"/>
        <v>518.18799999999999</v>
      </c>
    </row>
    <row r="141" spans="1:12" x14ac:dyDescent="0.25">
      <c r="A141">
        <v>1691</v>
      </c>
      <c r="B141" s="18">
        <v>43372</v>
      </c>
      <c r="C141" s="15" t="str">
        <f t="shared" si="6"/>
        <v>September</v>
      </c>
      <c r="D141" t="s">
        <v>5</v>
      </c>
      <c r="E141">
        <v>10.36</v>
      </c>
      <c r="F141">
        <v>2</v>
      </c>
      <c r="G141">
        <v>185</v>
      </c>
      <c r="H141" s="15" t="str">
        <f t="shared" si="7"/>
        <v>да</v>
      </c>
      <c r="I141" s="15" t="str">
        <f>VLOOKUP(F141,Тарифи!$A$3:$C$4,2,FALSE)</f>
        <v>между офисите на куриера</v>
      </c>
      <c r="J141" s="15">
        <f>VLOOKUP(E141,Тарифи!$E$4:$H$10,IF(F141=1,3,4),TRUE)</f>
        <v>10.8</v>
      </c>
      <c r="K141" s="15">
        <f>VLOOKUP(F141,Тарифи!$A$3:$C$4,3,FALSE)*G141</f>
        <v>2.2200000000000002</v>
      </c>
      <c r="L141" s="15">
        <f t="shared" si="8"/>
        <v>198.02</v>
      </c>
    </row>
    <row r="142" spans="1:12" x14ac:dyDescent="0.25">
      <c r="A142">
        <v>1692</v>
      </c>
      <c r="B142" s="18">
        <v>43372</v>
      </c>
      <c r="C142" s="15" t="str">
        <f t="shared" si="6"/>
        <v>September</v>
      </c>
      <c r="D142" t="s">
        <v>5</v>
      </c>
      <c r="E142">
        <v>9.7100000000000009</v>
      </c>
      <c r="F142">
        <v>1</v>
      </c>
      <c r="G142">
        <v>120</v>
      </c>
      <c r="H142" s="15" t="str">
        <f t="shared" si="7"/>
        <v>да</v>
      </c>
      <c r="I142" s="15" t="str">
        <f>VLOOKUP(F142,Тарифи!$A$3:$C$4,2,FALSE)</f>
        <v>от/до врата на клиента</v>
      </c>
      <c r="J142" s="15">
        <f>VLOOKUP(E142,Тарифи!$E$4:$H$10,IF(F142=1,3,4),TRUE)</f>
        <v>14.7</v>
      </c>
      <c r="K142" s="15">
        <f>VLOOKUP(F142,Тарифи!$A$3:$C$4,3,FALSE)*G142</f>
        <v>2.88</v>
      </c>
      <c r="L142" s="15">
        <f t="shared" si="8"/>
        <v>137.57999999999998</v>
      </c>
    </row>
    <row r="143" spans="1:12" x14ac:dyDescent="0.25">
      <c r="A143">
        <v>1693</v>
      </c>
      <c r="B143" s="18">
        <v>43372</v>
      </c>
      <c r="C143" s="15" t="str">
        <f t="shared" si="6"/>
        <v>September</v>
      </c>
      <c r="D143" t="s">
        <v>2</v>
      </c>
      <c r="E143">
        <v>0.75</v>
      </c>
      <c r="F143">
        <v>2</v>
      </c>
      <c r="G143">
        <v>463</v>
      </c>
      <c r="H143" s="15" t="str">
        <f t="shared" si="7"/>
        <v>да</v>
      </c>
      <c r="I143" s="15" t="str">
        <f>VLOOKUP(F143,Тарифи!$A$3:$C$4,2,FALSE)</f>
        <v>между офисите на куриера</v>
      </c>
      <c r="J143" s="15">
        <f>VLOOKUP(E143,Тарифи!$E$4:$H$10,IF(F143=1,3,4),TRUE)</f>
        <v>5</v>
      </c>
      <c r="K143" s="15">
        <f>VLOOKUP(F143,Тарифи!$A$3:$C$4,3,FALSE)*G143</f>
        <v>5.556</v>
      </c>
      <c r="L143" s="15">
        <f t="shared" si="8"/>
        <v>473.55599999999998</v>
      </c>
    </row>
    <row r="144" spans="1:12" x14ac:dyDescent="0.25">
      <c r="A144">
        <v>1694</v>
      </c>
      <c r="B144" s="18">
        <v>43373</v>
      </c>
      <c r="C144" s="15" t="str">
        <f t="shared" si="6"/>
        <v>September</v>
      </c>
      <c r="D144" t="s">
        <v>1</v>
      </c>
      <c r="E144">
        <v>2.2599999999999998</v>
      </c>
      <c r="F144">
        <v>1</v>
      </c>
      <c r="G144">
        <v>172</v>
      </c>
      <c r="H144" s="15" t="str">
        <f t="shared" si="7"/>
        <v>да</v>
      </c>
      <c r="I144" s="15" t="str">
        <f>VLOOKUP(F144,Тарифи!$A$3:$C$4,2,FALSE)</f>
        <v>от/до врата на клиента</v>
      </c>
      <c r="J144" s="15">
        <f>VLOOKUP(E144,Тарифи!$E$4:$H$10,IF(F144=1,3,4),TRUE)</f>
        <v>9.9</v>
      </c>
      <c r="K144" s="15">
        <f>VLOOKUP(F144,Тарифи!$A$3:$C$4,3,FALSE)*G144</f>
        <v>4.1280000000000001</v>
      </c>
      <c r="L144" s="15">
        <f t="shared" si="8"/>
        <v>186.02799999999999</v>
      </c>
    </row>
    <row r="145" spans="1:12" x14ac:dyDescent="0.25">
      <c r="A145">
        <v>1695</v>
      </c>
      <c r="B145" s="18">
        <v>43373</v>
      </c>
      <c r="C145" s="15" t="str">
        <f t="shared" si="6"/>
        <v>September</v>
      </c>
      <c r="D145" t="s">
        <v>5</v>
      </c>
      <c r="E145">
        <v>16.84</v>
      </c>
      <c r="F145">
        <v>1</v>
      </c>
      <c r="G145">
        <v>0</v>
      </c>
      <c r="H145" s="15" t="str">
        <f t="shared" si="7"/>
        <v>не</v>
      </c>
      <c r="I145" s="15" t="str">
        <f>VLOOKUP(F145,Тарифи!$A$3:$C$4,2,FALSE)</f>
        <v>от/до врата на клиента</v>
      </c>
      <c r="J145" s="15">
        <f>VLOOKUP(E145,Тарифи!$E$4:$H$10,IF(F145=1,3,4),TRUE)</f>
        <v>23.1</v>
      </c>
      <c r="K145" s="15">
        <f>VLOOKUP(F145,Тарифи!$A$3:$C$4,3,FALSE)*G145</f>
        <v>0</v>
      </c>
      <c r="L145" s="15">
        <f t="shared" si="8"/>
        <v>23.1</v>
      </c>
    </row>
    <row r="146" spans="1:12" x14ac:dyDescent="0.25">
      <c r="A146">
        <v>1696</v>
      </c>
      <c r="B146" s="18">
        <v>43373</v>
      </c>
      <c r="C146" s="15" t="str">
        <f t="shared" si="6"/>
        <v>September</v>
      </c>
      <c r="D146" t="s">
        <v>6</v>
      </c>
      <c r="E146">
        <v>8.42</v>
      </c>
      <c r="F146">
        <v>1</v>
      </c>
      <c r="G146">
        <v>168</v>
      </c>
      <c r="H146" s="15" t="str">
        <f t="shared" si="7"/>
        <v>да</v>
      </c>
      <c r="I146" s="15" t="str">
        <f>VLOOKUP(F146,Тарифи!$A$3:$C$4,2,FALSE)</f>
        <v>от/до врата на клиента</v>
      </c>
      <c r="J146" s="15">
        <f>VLOOKUP(E146,Тарифи!$E$4:$H$10,IF(F146=1,3,4),TRUE)</f>
        <v>14.7</v>
      </c>
      <c r="K146" s="15">
        <f>VLOOKUP(F146,Тарифи!$A$3:$C$4,3,FALSE)*G146</f>
        <v>4.032</v>
      </c>
      <c r="L146" s="15">
        <f t="shared" si="8"/>
        <v>186.732</v>
      </c>
    </row>
    <row r="147" spans="1:12" x14ac:dyDescent="0.25">
      <c r="A147">
        <v>1697</v>
      </c>
      <c r="B147" s="18">
        <v>43373</v>
      </c>
      <c r="C147" s="15" t="str">
        <f t="shared" si="6"/>
        <v>September</v>
      </c>
      <c r="D147" t="s">
        <v>8</v>
      </c>
      <c r="E147">
        <v>12</v>
      </c>
      <c r="F147">
        <v>1</v>
      </c>
      <c r="G147">
        <v>31</v>
      </c>
      <c r="H147" s="15" t="str">
        <f t="shared" si="7"/>
        <v>да</v>
      </c>
      <c r="I147" s="15" t="str">
        <f>VLOOKUP(F147,Тарифи!$A$3:$C$4,2,FALSE)</f>
        <v>от/до врата на клиента</v>
      </c>
      <c r="J147" s="15">
        <f>VLOOKUP(E147,Тарифи!$E$4:$H$10,IF(F147=1,3,4),TRUE)</f>
        <v>19.8</v>
      </c>
      <c r="K147" s="15">
        <f>VLOOKUP(F147,Тарифи!$A$3:$C$4,3,FALSE)*G147</f>
        <v>0.74399999999999999</v>
      </c>
      <c r="L147" s="15">
        <f t="shared" si="8"/>
        <v>51.543999999999997</v>
      </c>
    </row>
    <row r="148" spans="1:12" x14ac:dyDescent="0.25">
      <c r="A148">
        <v>1698</v>
      </c>
      <c r="B148" s="18">
        <v>43374</v>
      </c>
      <c r="C148" s="15" t="str">
        <f t="shared" si="6"/>
        <v>October</v>
      </c>
      <c r="D148" t="s">
        <v>6</v>
      </c>
      <c r="E148">
        <v>10.130000000000001</v>
      </c>
      <c r="F148">
        <v>2</v>
      </c>
      <c r="G148">
        <v>494</v>
      </c>
      <c r="H148" s="15" t="str">
        <f t="shared" si="7"/>
        <v>да</v>
      </c>
      <c r="I148" s="15" t="str">
        <f>VLOOKUP(F148,Тарифи!$A$3:$C$4,2,FALSE)</f>
        <v>между офисите на куриера</v>
      </c>
      <c r="J148" s="15">
        <f>VLOOKUP(E148,Тарифи!$E$4:$H$10,IF(F148=1,3,4),TRUE)</f>
        <v>10.8</v>
      </c>
      <c r="K148" s="15">
        <f>VLOOKUP(F148,Тарифи!$A$3:$C$4,3,FALSE)*G148</f>
        <v>5.9279999999999999</v>
      </c>
      <c r="L148" s="15">
        <f t="shared" si="8"/>
        <v>510.72800000000001</v>
      </c>
    </row>
    <row r="149" spans="1:12" x14ac:dyDescent="0.25">
      <c r="A149">
        <v>1699</v>
      </c>
      <c r="B149" s="18">
        <v>43375</v>
      </c>
      <c r="C149" s="15" t="str">
        <f t="shared" si="6"/>
        <v>October</v>
      </c>
      <c r="D149" t="s">
        <v>1</v>
      </c>
      <c r="E149">
        <v>6.74</v>
      </c>
      <c r="F149">
        <v>1</v>
      </c>
      <c r="G149">
        <v>27</v>
      </c>
      <c r="H149" s="15" t="str">
        <f t="shared" si="7"/>
        <v>да</v>
      </c>
      <c r="I149" s="15" t="str">
        <f>VLOOKUP(F149,Тарифи!$A$3:$C$4,2,FALSE)</f>
        <v>от/до врата на клиента</v>
      </c>
      <c r="J149" s="15">
        <f>VLOOKUP(E149,Тарифи!$E$4:$H$10,IF(F149=1,3,4),TRUE)</f>
        <v>14.7</v>
      </c>
      <c r="K149" s="15">
        <f>VLOOKUP(F149,Тарифи!$A$3:$C$4,3,FALSE)*G149</f>
        <v>0.64800000000000002</v>
      </c>
      <c r="L149" s="15">
        <f t="shared" si="8"/>
        <v>42.347999999999999</v>
      </c>
    </row>
    <row r="150" spans="1:12" x14ac:dyDescent="0.25">
      <c r="A150">
        <v>1700</v>
      </c>
      <c r="B150" s="18">
        <v>43375</v>
      </c>
      <c r="C150" s="15" t="str">
        <f t="shared" si="6"/>
        <v>October</v>
      </c>
      <c r="D150" t="s">
        <v>5</v>
      </c>
      <c r="E150">
        <v>6.07</v>
      </c>
      <c r="F150">
        <v>2</v>
      </c>
      <c r="G150">
        <v>0</v>
      </c>
      <c r="H150" s="15" t="str">
        <f t="shared" si="7"/>
        <v>не</v>
      </c>
      <c r="I150" s="15" t="str">
        <f>VLOOKUP(F150,Тарифи!$A$3:$C$4,2,FALSE)</f>
        <v>между офисите на куриера</v>
      </c>
      <c r="J150" s="15">
        <f>VLOOKUP(E150,Тарифи!$E$4:$H$10,IF(F150=1,3,4),TRUE)</f>
        <v>9.6</v>
      </c>
      <c r="K150" s="15">
        <f>VLOOKUP(F150,Тарифи!$A$3:$C$4,3,FALSE)*G150</f>
        <v>0</v>
      </c>
      <c r="L150" s="15">
        <f t="shared" si="8"/>
        <v>9.6</v>
      </c>
    </row>
    <row r="151" spans="1:12" x14ac:dyDescent="0.25">
      <c r="A151">
        <v>1701</v>
      </c>
      <c r="B151" s="18">
        <v>43376</v>
      </c>
      <c r="C151" s="15" t="str">
        <f t="shared" si="6"/>
        <v>October</v>
      </c>
      <c r="D151" t="s">
        <v>5</v>
      </c>
      <c r="E151">
        <v>8.44</v>
      </c>
      <c r="F151">
        <v>2</v>
      </c>
      <c r="G151">
        <v>392</v>
      </c>
      <c r="H151" s="15" t="str">
        <f t="shared" si="7"/>
        <v>да</v>
      </c>
      <c r="I151" s="15" t="str">
        <f>VLOOKUP(F151,Тарифи!$A$3:$C$4,2,FALSE)</f>
        <v>между офисите на куриера</v>
      </c>
      <c r="J151" s="15">
        <f>VLOOKUP(E151,Тарифи!$E$4:$H$10,IF(F151=1,3,4),TRUE)</f>
        <v>9.6</v>
      </c>
      <c r="K151" s="15">
        <f>VLOOKUP(F151,Тарифи!$A$3:$C$4,3,FALSE)*G151</f>
        <v>4.7039999999999997</v>
      </c>
      <c r="L151" s="15">
        <f t="shared" si="8"/>
        <v>406.30399999999997</v>
      </c>
    </row>
    <row r="152" spans="1:12" x14ac:dyDescent="0.25">
      <c r="A152">
        <v>1702</v>
      </c>
      <c r="B152" s="18">
        <v>43376</v>
      </c>
      <c r="C152" s="15" t="str">
        <f t="shared" si="6"/>
        <v>October</v>
      </c>
      <c r="D152" t="s">
        <v>2</v>
      </c>
      <c r="E152">
        <v>9.43</v>
      </c>
      <c r="F152">
        <v>2</v>
      </c>
      <c r="G152">
        <v>0</v>
      </c>
      <c r="H152" s="15" t="str">
        <f t="shared" si="7"/>
        <v>не</v>
      </c>
      <c r="I152" s="15" t="str">
        <f>VLOOKUP(F152,Тарифи!$A$3:$C$4,2,FALSE)</f>
        <v>между офисите на куриера</v>
      </c>
      <c r="J152" s="15">
        <f>VLOOKUP(E152,Тарифи!$E$4:$H$10,IF(F152=1,3,4),TRUE)</f>
        <v>9.6</v>
      </c>
      <c r="K152" s="15">
        <f>VLOOKUP(F152,Тарифи!$A$3:$C$4,3,FALSE)*G152</f>
        <v>0</v>
      </c>
      <c r="L152" s="15">
        <f t="shared" si="8"/>
        <v>9.6</v>
      </c>
    </row>
    <row r="153" spans="1:12" x14ac:dyDescent="0.25">
      <c r="A153">
        <v>1703</v>
      </c>
      <c r="B153" s="18">
        <v>43376</v>
      </c>
      <c r="C153" s="15" t="str">
        <f t="shared" si="6"/>
        <v>October</v>
      </c>
      <c r="D153" t="s">
        <v>5</v>
      </c>
      <c r="E153">
        <v>18.75</v>
      </c>
      <c r="F153">
        <v>2</v>
      </c>
      <c r="G153">
        <v>139</v>
      </c>
      <c r="H153" s="15" t="str">
        <f t="shared" si="7"/>
        <v>да</v>
      </c>
      <c r="I153" s="15" t="str">
        <f>VLOOKUP(F153,Тарифи!$A$3:$C$4,2,FALSE)</f>
        <v>между офисите на куриера</v>
      </c>
      <c r="J153" s="15">
        <f>VLOOKUP(E153,Тарифи!$E$4:$H$10,IF(F153=1,3,4),TRUE)</f>
        <v>13.2</v>
      </c>
      <c r="K153" s="15">
        <f>VLOOKUP(F153,Тарифи!$A$3:$C$4,3,FALSE)*G153</f>
        <v>1.6679999999999999</v>
      </c>
      <c r="L153" s="15">
        <f t="shared" si="8"/>
        <v>153.86799999999999</v>
      </c>
    </row>
    <row r="154" spans="1:12" x14ac:dyDescent="0.25">
      <c r="A154">
        <v>1704</v>
      </c>
      <c r="B154" s="18">
        <v>43377</v>
      </c>
      <c r="C154" s="15" t="str">
        <f t="shared" si="6"/>
        <v>October</v>
      </c>
      <c r="D154" t="s">
        <v>7</v>
      </c>
      <c r="E154">
        <v>17.93</v>
      </c>
      <c r="F154">
        <v>2</v>
      </c>
      <c r="G154">
        <v>152</v>
      </c>
      <c r="H154" s="15" t="str">
        <f t="shared" si="7"/>
        <v>да</v>
      </c>
      <c r="I154" s="15" t="str">
        <f>VLOOKUP(F154,Тарифи!$A$3:$C$4,2,FALSE)</f>
        <v>между офисите на куриера</v>
      </c>
      <c r="J154" s="15">
        <f>VLOOKUP(E154,Тарифи!$E$4:$H$10,IF(F154=1,3,4),TRUE)</f>
        <v>13.2</v>
      </c>
      <c r="K154" s="15">
        <f>VLOOKUP(F154,Тарифи!$A$3:$C$4,3,FALSE)*G154</f>
        <v>1.8240000000000001</v>
      </c>
      <c r="L154" s="15">
        <f t="shared" si="8"/>
        <v>167.024</v>
      </c>
    </row>
    <row r="155" spans="1:12" x14ac:dyDescent="0.25">
      <c r="A155">
        <v>1705</v>
      </c>
      <c r="B155" s="18">
        <v>43377</v>
      </c>
      <c r="C155" s="15" t="str">
        <f t="shared" si="6"/>
        <v>October</v>
      </c>
      <c r="D155" t="s">
        <v>8</v>
      </c>
      <c r="E155">
        <v>2.71</v>
      </c>
      <c r="F155">
        <v>2</v>
      </c>
      <c r="G155">
        <v>86</v>
      </c>
      <c r="H155" s="15" t="str">
        <f t="shared" si="7"/>
        <v>да</v>
      </c>
      <c r="I155" s="15" t="str">
        <f>VLOOKUP(F155,Тарифи!$A$3:$C$4,2,FALSE)</f>
        <v>между офисите на куриера</v>
      </c>
      <c r="J155" s="15">
        <f>VLOOKUP(E155,Тарифи!$E$4:$H$10,IF(F155=1,3,4),TRUE)</f>
        <v>6</v>
      </c>
      <c r="K155" s="15">
        <f>VLOOKUP(F155,Тарифи!$A$3:$C$4,3,FALSE)*G155</f>
        <v>1.032</v>
      </c>
      <c r="L155" s="15">
        <f t="shared" si="8"/>
        <v>93.031999999999996</v>
      </c>
    </row>
    <row r="156" spans="1:12" x14ac:dyDescent="0.25">
      <c r="A156">
        <v>1706</v>
      </c>
      <c r="B156" s="18">
        <v>43378</v>
      </c>
      <c r="C156" s="15" t="str">
        <f t="shared" si="6"/>
        <v>October</v>
      </c>
      <c r="D156" t="s">
        <v>8</v>
      </c>
      <c r="E156">
        <v>3.04</v>
      </c>
      <c r="F156">
        <v>2</v>
      </c>
      <c r="G156">
        <v>80</v>
      </c>
      <c r="H156" s="15" t="str">
        <f t="shared" si="7"/>
        <v>да</v>
      </c>
      <c r="I156" s="15" t="str">
        <f>VLOOKUP(F156,Тарифи!$A$3:$C$4,2,FALSE)</f>
        <v>между офисите на куриера</v>
      </c>
      <c r="J156" s="15">
        <f>VLOOKUP(E156,Тарифи!$E$4:$H$10,IF(F156=1,3,4),TRUE)</f>
        <v>6</v>
      </c>
      <c r="K156" s="15">
        <f>VLOOKUP(F156,Тарифи!$A$3:$C$4,3,FALSE)*G156</f>
        <v>0.96</v>
      </c>
      <c r="L156" s="15">
        <f t="shared" si="8"/>
        <v>86.96</v>
      </c>
    </row>
    <row r="157" spans="1:12" x14ac:dyDescent="0.25">
      <c r="A157">
        <v>1707</v>
      </c>
      <c r="B157" s="18">
        <v>43378</v>
      </c>
      <c r="C157" s="15" t="str">
        <f t="shared" si="6"/>
        <v>October</v>
      </c>
      <c r="D157" t="s">
        <v>3</v>
      </c>
      <c r="E157">
        <v>19.04</v>
      </c>
      <c r="F157">
        <v>1</v>
      </c>
      <c r="G157">
        <v>105</v>
      </c>
      <c r="H157" s="15" t="str">
        <f t="shared" si="7"/>
        <v>да</v>
      </c>
      <c r="I157" s="15" t="str">
        <f>VLOOKUP(F157,Тарифи!$A$3:$C$4,2,FALSE)</f>
        <v>от/до врата на клиента</v>
      </c>
      <c r="J157" s="15">
        <f>VLOOKUP(E157,Тарифи!$E$4:$H$10,IF(F157=1,3,4),TRUE)</f>
        <v>23.1</v>
      </c>
      <c r="K157" s="15">
        <f>VLOOKUP(F157,Тарифи!$A$3:$C$4,3,FALSE)*G157</f>
        <v>2.52</v>
      </c>
      <c r="L157" s="15">
        <f t="shared" si="8"/>
        <v>130.62</v>
      </c>
    </row>
    <row r="158" spans="1:12" x14ac:dyDescent="0.25">
      <c r="A158">
        <v>1708</v>
      </c>
      <c r="B158" s="18">
        <v>43378</v>
      </c>
      <c r="C158" s="15" t="str">
        <f t="shared" si="6"/>
        <v>October</v>
      </c>
      <c r="D158" t="s">
        <v>7</v>
      </c>
      <c r="E158">
        <v>16.760000000000002</v>
      </c>
      <c r="F158">
        <v>1</v>
      </c>
      <c r="G158">
        <v>99</v>
      </c>
      <c r="H158" s="15" t="str">
        <f t="shared" si="7"/>
        <v>да</v>
      </c>
      <c r="I158" s="15" t="str">
        <f>VLOOKUP(F158,Тарифи!$A$3:$C$4,2,FALSE)</f>
        <v>от/до врата на клиента</v>
      </c>
      <c r="J158" s="15">
        <f>VLOOKUP(E158,Тарифи!$E$4:$H$10,IF(F158=1,3,4),TRUE)</f>
        <v>23.1</v>
      </c>
      <c r="K158" s="15">
        <f>VLOOKUP(F158,Тарифи!$A$3:$C$4,3,FALSE)*G158</f>
        <v>2.3759999999999999</v>
      </c>
      <c r="L158" s="15">
        <f t="shared" si="8"/>
        <v>124.476</v>
      </c>
    </row>
    <row r="159" spans="1:12" x14ac:dyDescent="0.25">
      <c r="A159">
        <v>1709</v>
      </c>
      <c r="B159" s="18">
        <v>43379</v>
      </c>
      <c r="C159" s="15" t="str">
        <f t="shared" si="6"/>
        <v>October</v>
      </c>
      <c r="D159" t="s">
        <v>2</v>
      </c>
      <c r="E159">
        <v>7.11</v>
      </c>
      <c r="F159">
        <v>2</v>
      </c>
      <c r="G159">
        <v>0</v>
      </c>
      <c r="H159" s="15" t="str">
        <f t="shared" si="7"/>
        <v>не</v>
      </c>
      <c r="I159" s="15" t="str">
        <f>VLOOKUP(F159,Тарифи!$A$3:$C$4,2,FALSE)</f>
        <v>между офисите на куриера</v>
      </c>
      <c r="J159" s="15">
        <f>VLOOKUP(E159,Тарифи!$E$4:$H$10,IF(F159=1,3,4),TRUE)</f>
        <v>9.6</v>
      </c>
      <c r="K159" s="15">
        <f>VLOOKUP(F159,Тарифи!$A$3:$C$4,3,FALSE)*G159</f>
        <v>0</v>
      </c>
      <c r="L159" s="15">
        <f t="shared" si="8"/>
        <v>9.6</v>
      </c>
    </row>
    <row r="160" spans="1:12" x14ac:dyDescent="0.25">
      <c r="A160">
        <v>1710</v>
      </c>
      <c r="B160" s="18">
        <v>43379</v>
      </c>
      <c r="C160" s="15" t="str">
        <f t="shared" si="6"/>
        <v>October</v>
      </c>
      <c r="D160" t="s">
        <v>3</v>
      </c>
      <c r="E160">
        <v>16.25</v>
      </c>
      <c r="F160">
        <v>2</v>
      </c>
      <c r="G160">
        <v>457</v>
      </c>
      <c r="H160" s="15" t="str">
        <f t="shared" si="7"/>
        <v>да</v>
      </c>
      <c r="I160" s="15" t="str">
        <f>VLOOKUP(F160,Тарифи!$A$3:$C$4,2,FALSE)</f>
        <v>между офисите на куриера</v>
      </c>
      <c r="J160" s="15">
        <f>VLOOKUP(E160,Тарифи!$E$4:$H$10,IF(F160=1,3,4),TRUE)</f>
        <v>13.2</v>
      </c>
      <c r="K160" s="15">
        <f>VLOOKUP(F160,Тарифи!$A$3:$C$4,3,FALSE)*G160</f>
        <v>5.484</v>
      </c>
      <c r="L160" s="15">
        <f t="shared" si="8"/>
        <v>475.68399999999997</v>
      </c>
    </row>
    <row r="161" spans="1:12" x14ac:dyDescent="0.25">
      <c r="A161">
        <v>1711</v>
      </c>
      <c r="B161" s="18">
        <v>43379</v>
      </c>
      <c r="C161" s="15" t="str">
        <f t="shared" si="6"/>
        <v>October</v>
      </c>
      <c r="D161" t="s">
        <v>7</v>
      </c>
      <c r="E161">
        <v>10.01</v>
      </c>
      <c r="F161">
        <v>1</v>
      </c>
      <c r="G161">
        <v>0</v>
      </c>
      <c r="H161" s="15" t="str">
        <f t="shared" si="7"/>
        <v>не</v>
      </c>
      <c r="I161" s="15" t="str">
        <f>VLOOKUP(F161,Тарифи!$A$3:$C$4,2,FALSE)</f>
        <v>от/до врата на клиента</v>
      </c>
      <c r="J161" s="15">
        <f>VLOOKUP(E161,Тарифи!$E$4:$H$10,IF(F161=1,3,4),TRUE)</f>
        <v>19.8</v>
      </c>
      <c r="K161" s="15">
        <f>VLOOKUP(F161,Тарифи!$A$3:$C$4,3,FALSE)*G161</f>
        <v>0</v>
      </c>
      <c r="L161" s="15">
        <f t="shared" si="8"/>
        <v>19.8</v>
      </c>
    </row>
    <row r="162" spans="1:12" x14ac:dyDescent="0.25">
      <c r="A162">
        <v>1712</v>
      </c>
      <c r="B162" s="18">
        <v>43380</v>
      </c>
      <c r="C162" s="15" t="str">
        <f t="shared" si="6"/>
        <v>October</v>
      </c>
      <c r="D162" t="s">
        <v>7</v>
      </c>
      <c r="E162">
        <v>3.38</v>
      </c>
      <c r="F162">
        <v>2</v>
      </c>
      <c r="G162">
        <v>165</v>
      </c>
      <c r="H162" s="15" t="str">
        <f t="shared" si="7"/>
        <v>да</v>
      </c>
      <c r="I162" s="15" t="str">
        <f>VLOOKUP(F162,Тарифи!$A$3:$C$4,2,FALSE)</f>
        <v>между офисите на куриера</v>
      </c>
      <c r="J162" s="15">
        <f>VLOOKUP(E162,Тарифи!$E$4:$H$10,IF(F162=1,3,4),TRUE)</f>
        <v>6</v>
      </c>
      <c r="K162" s="15">
        <f>VLOOKUP(F162,Тарифи!$A$3:$C$4,3,FALSE)*G162</f>
        <v>1.98</v>
      </c>
      <c r="L162" s="15">
        <f t="shared" si="8"/>
        <v>172.98</v>
      </c>
    </row>
    <row r="163" spans="1:12" x14ac:dyDescent="0.25">
      <c r="A163">
        <v>1713</v>
      </c>
      <c r="B163" s="18">
        <v>43381</v>
      </c>
      <c r="C163" s="15" t="str">
        <f t="shared" si="6"/>
        <v>October</v>
      </c>
      <c r="D163" t="s">
        <v>7</v>
      </c>
      <c r="E163">
        <v>0.68</v>
      </c>
      <c r="F163">
        <v>2</v>
      </c>
      <c r="G163">
        <v>0</v>
      </c>
      <c r="H163" s="15" t="str">
        <f t="shared" si="7"/>
        <v>не</v>
      </c>
      <c r="I163" s="15" t="str">
        <f>VLOOKUP(F163,Тарифи!$A$3:$C$4,2,FALSE)</f>
        <v>между офисите на куриера</v>
      </c>
      <c r="J163" s="15">
        <f>VLOOKUP(E163,Тарифи!$E$4:$H$10,IF(F163=1,3,4),TRUE)</f>
        <v>5</v>
      </c>
      <c r="K163" s="15">
        <f>VLOOKUP(F163,Тарифи!$A$3:$C$4,3,FALSE)*G163</f>
        <v>0</v>
      </c>
      <c r="L163" s="15">
        <f t="shared" si="8"/>
        <v>5</v>
      </c>
    </row>
    <row r="164" spans="1:12" x14ac:dyDescent="0.25">
      <c r="A164">
        <v>1714</v>
      </c>
      <c r="B164" s="18">
        <v>43381</v>
      </c>
      <c r="C164" s="15" t="str">
        <f t="shared" si="6"/>
        <v>October</v>
      </c>
      <c r="D164" t="s">
        <v>1</v>
      </c>
      <c r="E164">
        <v>14.56</v>
      </c>
      <c r="F164">
        <v>2</v>
      </c>
      <c r="G164">
        <v>0</v>
      </c>
      <c r="H164" s="15" t="str">
        <f t="shared" si="7"/>
        <v>не</v>
      </c>
      <c r="I164" s="15" t="str">
        <f>VLOOKUP(F164,Тарифи!$A$3:$C$4,2,FALSE)</f>
        <v>между офисите на куриера</v>
      </c>
      <c r="J164" s="15">
        <f>VLOOKUP(E164,Тарифи!$E$4:$H$10,IF(F164=1,3,4),TRUE)</f>
        <v>10.8</v>
      </c>
      <c r="K164" s="15">
        <f>VLOOKUP(F164,Тарифи!$A$3:$C$4,3,FALSE)*G164</f>
        <v>0</v>
      </c>
      <c r="L164" s="15">
        <f t="shared" si="8"/>
        <v>10.8</v>
      </c>
    </row>
    <row r="165" spans="1:12" x14ac:dyDescent="0.25">
      <c r="A165">
        <v>1715</v>
      </c>
      <c r="B165" s="18">
        <v>43382</v>
      </c>
      <c r="C165" s="15" t="str">
        <f t="shared" si="6"/>
        <v>October</v>
      </c>
      <c r="D165" t="s">
        <v>9</v>
      </c>
      <c r="E165">
        <v>1.28</v>
      </c>
      <c r="F165">
        <v>2</v>
      </c>
      <c r="G165">
        <v>304</v>
      </c>
      <c r="H165" s="15" t="str">
        <f t="shared" si="7"/>
        <v>да</v>
      </c>
      <c r="I165" s="15" t="str">
        <f>VLOOKUP(F165,Тарифи!$A$3:$C$4,2,FALSE)</f>
        <v>между офисите на куриера</v>
      </c>
      <c r="J165" s="15">
        <f>VLOOKUP(E165,Тарифи!$E$4:$H$10,IF(F165=1,3,4),TRUE)</f>
        <v>5.5</v>
      </c>
      <c r="K165" s="15">
        <f>VLOOKUP(F165,Тарифи!$A$3:$C$4,3,FALSE)*G165</f>
        <v>3.6480000000000001</v>
      </c>
      <c r="L165" s="15">
        <f t="shared" si="8"/>
        <v>313.14800000000002</v>
      </c>
    </row>
    <row r="166" spans="1:12" x14ac:dyDescent="0.25">
      <c r="A166">
        <v>1716</v>
      </c>
      <c r="B166" s="18">
        <v>43383</v>
      </c>
      <c r="C166" s="15" t="str">
        <f t="shared" si="6"/>
        <v>October</v>
      </c>
      <c r="D166" t="s">
        <v>3</v>
      </c>
      <c r="E166">
        <v>17.309999999999999</v>
      </c>
      <c r="F166">
        <v>2</v>
      </c>
      <c r="G166">
        <v>334</v>
      </c>
      <c r="H166" s="15" t="str">
        <f t="shared" si="7"/>
        <v>да</v>
      </c>
      <c r="I166" s="15" t="str">
        <f>VLOOKUP(F166,Тарифи!$A$3:$C$4,2,FALSE)</f>
        <v>между офисите на куриера</v>
      </c>
      <c r="J166" s="15">
        <f>VLOOKUP(E166,Тарифи!$E$4:$H$10,IF(F166=1,3,4),TRUE)</f>
        <v>13.2</v>
      </c>
      <c r="K166" s="15">
        <f>VLOOKUP(F166,Тарифи!$A$3:$C$4,3,FALSE)*G166</f>
        <v>4.008</v>
      </c>
      <c r="L166" s="15">
        <f t="shared" si="8"/>
        <v>351.20799999999997</v>
      </c>
    </row>
    <row r="167" spans="1:12" x14ac:dyDescent="0.25">
      <c r="A167">
        <v>1717</v>
      </c>
      <c r="B167" s="18">
        <v>43383</v>
      </c>
      <c r="C167" s="15" t="str">
        <f t="shared" si="6"/>
        <v>October</v>
      </c>
      <c r="D167" t="s">
        <v>9</v>
      </c>
      <c r="E167">
        <v>18.21</v>
      </c>
      <c r="F167">
        <v>2</v>
      </c>
      <c r="G167">
        <v>23</v>
      </c>
      <c r="H167" s="15" t="str">
        <f t="shared" si="7"/>
        <v>да</v>
      </c>
      <c r="I167" s="15" t="str">
        <f>VLOOKUP(F167,Тарифи!$A$3:$C$4,2,FALSE)</f>
        <v>между офисите на куриера</v>
      </c>
      <c r="J167" s="15">
        <f>VLOOKUP(E167,Тарифи!$E$4:$H$10,IF(F167=1,3,4),TRUE)</f>
        <v>13.2</v>
      </c>
      <c r="K167" s="15">
        <f>VLOOKUP(F167,Тарифи!$A$3:$C$4,3,FALSE)*G167</f>
        <v>0.27600000000000002</v>
      </c>
      <c r="L167" s="15">
        <f t="shared" si="8"/>
        <v>36.475999999999999</v>
      </c>
    </row>
    <row r="168" spans="1:12" x14ac:dyDescent="0.25">
      <c r="A168">
        <v>1718</v>
      </c>
      <c r="B168" s="18">
        <v>43384</v>
      </c>
      <c r="C168" s="15" t="str">
        <f t="shared" si="6"/>
        <v>October</v>
      </c>
      <c r="D168" t="s">
        <v>2</v>
      </c>
      <c r="E168">
        <v>6.12</v>
      </c>
      <c r="F168">
        <v>1</v>
      </c>
      <c r="G168">
        <v>0</v>
      </c>
      <c r="H168" s="15" t="str">
        <f t="shared" si="7"/>
        <v>не</v>
      </c>
      <c r="I168" s="15" t="str">
        <f>VLOOKUP(F168,Тарифи!$A$3:$C$4,2,FALSE)</f>
        <v>от/до врата на клиента</v>
      </c>
      <c r="J168" s="15">
        <f>VLOOKUP(E168,Тарифи!$E$4:$H$10,IF(F168=1,3,4),TRUE)</f>
        <v>14.7</v>
      </c>
      <c r="K168" s="15">
        <f>VLOOKUP(F168,Тарифи!$A$3:$C$4,3,FALSE)*G168</f>
        <v>0</v>
      </c>
      <c r="L168" s="15">
        <f t="shared" si="8"/>
        <v>14.7</v>
      </c>
    </row>
    <row r="169" spans="1:12" x14ac:dyDescent="0.25">
      <c r="A169">
        <v>1719</v>
      </c>
      <c r="B169" s="18">
        <v>43384</v>
      </c>
      <c r="C169" s="15" t="str">
        <f t="shared" si="6"/>
        <v>October</v>
      </c>
      <c r="D169" t="s">
        <v>7</v>
      </c>
      <c r="E169">
        <v>19.37</v>
      </c>
      <c r="F169">
        <v>1</v>
      </c>
      <c r="G169">
        <v>360</v>
      </c>
      <c r="H169" s="15" t="str">
        <f t="shared" si="7"/>
        <v>да</v>
      </c>
      <c r="I169" s="15" t="str">
        <f>VLOOKUP(F169,Тарифи!$A$3:$C$4,2,FALSE)</f>
        <v>от/до врата на клиента</v>
      </c>
      <c r="J169" s="15">
        <f>VLOOKUP(E169,Тарифи!$E$4:$H$10,IF(F169=1,3,4),TRUE)</f>
        <v>23.1</v>
      </c>
      <c r="K169" s="15">
        <f>VLOOKUP(F169,Тарифи!$A$3:$C$4,3,FALSE)*G169</f>
        <v>8.64</v>
      </c>
      <c r="L169" s="15">
        <f t="shared" si="8"/>
        <v>391.74</v>
      </c>
    </row>
    <row r="170" spans="1:12" x14ac:dyDescent="0.25">
      <c r="A170">
        <v>1720</v>
      </c>
      <c r="B170" s="18">
        <v>43384</v>
      </c>
      <c r="C170" s="15" t="str">
        <f t="shared" si="6"/>
        <v>October</v>
      </c>
      <c r="D170" t="s">
        <v>2</v>
      </c>
      <c r="E170">
        <v>18.61</v>
      </c>
      <c r="F170">
        <v>1</v>
      </c>
      <c r="G170">
        <v>161</v>
      </c>
      <c r="H170" s="15" t="str">
        <f t="shared" si="7"/>
        <v>да</v>
      </c>
      <c r="I170" s="15" t="str">
        <f>VLOOKUP(F170,Тарифи!$A$3:$C$4,2,FALSE)</f>
        <v>от/до врата на клиента</v>
      </c>
      <c r="J170" s="15">
        <f>VLOOKUP(E170,Тарифи!$E$4:$H$10,IF(F170=1,3,4),TRUE)</f>
        <v>23.1</v>
      </c>
      <c r="K170" s="15">
        <f>VLOOKUP(F170,Тарифи!$A$3:$C$4,3,FALSE)*G170</f>
        <v>3.8639999999999999</v>
      </c>
      <c r="L170" s="15">
        <f t="shared" si="8"/>
        <v>187.964</v>
      </c>
    </row>
    <row r="171" spans="1:12" x14ac:dyDescent="0.25">
      <c r="A171">
        <v>1721</v>
      </c>
      <c r="B171" s="18">
        <v>43384</v>
      </c>
      <c r="C171" s="15" t="str">
        <f t="shared" si="6"/>
        <v>October</v>
      </c>
      <c r="D171" t="s">
        <v>8</v>
      </c>
      <c r="E171">
        <v>14.68</v>
      </c>
      <c r="F171">
        <v>1</v>
      </c>
      <c r="G171">
        <v>164</v>
      </c>
      <c r="H171" s="15" t="str">
        <f t="shared" si="7"/>
        <v>да</v>
      </c>
      <c r="I171" s="15" t="str">
        <f>VLOOKUP(F171,Тарифи!$A$3:$C$4,2,FALSE)</f>
        <v>от/до врата на клиента</v>
      </c>
      <c r="J171" s="15">
        <f>VLOOKUP(E171,Тарифи!$E$4:$H$10,IF(F171=1,3,4),TRUE)</f>
        <v>19.8</v>
      </c>
      <c r="K171" s="15">
        <f>VLOOKUP(F171,Тарифи!$A$3:$C$4,3,FALSE)*G171</f>
        <v>3.9359999999999999</v>
      </c>
      <c r="L171" s="15">
        <f t="shared" si="8"/>
        <v>187.73599999999999</v>
      </c>
    </row>
    <row r="172" spans="1:12" x14ac:dyDescent="0.25">
      <c r="A172">
        <v>1722</v>
      </c>
      <c r="B172" s="18">
        <v>43385</v>
      </c>
      <c r="C172" s="15" t="str">
        <f t="shared" si="6"/>
        <v>October</v>
      </c>
      <c r="D172" t="s">
        <v>6</v>
      </c>
      <c r="E172">
        <v>8.76</v>
      </c>
      <c r="F172">
        <v>2</v>
      </c>
      <c r="G172">
        <v>0</v>
      </c>
      <c r="H172" s="15" t="str">
        <f t="shared" si="7"/>
        <v>не</v>
      </c>
      <c r="I172" s="15" t="str">
        <f>VLOOKUP(F172,Тарифи!$A$3:$C$4,2,FALSE)</f>
        <v>между офисите на куриера</v>
      </c>
      <c r="J172" s="15">
        <f>VLOOKUP(E172,Тарифи!$E$4:$H$10,IF(F172=1,3,4),TRUE)</f>
        <v>9.6</v>
      </c>
      <c r="K172" s="15">
        <f>VLOOKUP(F172,Тарифи!$A$3:$C$4,3,FALSE)*G172</f>
        <v>0</v>
      </c>
      <c r="L172" s="15">
        <f t="shared" si="8"/>
        <v>9.6</v>
      </c>
    </row>
    <row r="173" spans="1:12" x14ac:dyDescent="0.25">
      <c r="A173">
        <v>1723</v>
      </c>
      <c r="B173" s="18">
        <v>43385</v>
      </c>
      <c r="C173" s="15" t="str">
        <f t="shared" si="6"/>
        <v>October</v>
      </c>
      <c r="D173" t="s">
        <v>8</v>
      </c>
      <c r="E173">
        <v>10.99</v>
      </c>
      <c r="F173">
        <v>1</v>
      </c>
      <c r="G173">
        <v>164</v>
      </c>
      <c r="H173" s="15" t="str">
        <f t="shared" si="7"/>
        <v>да</v>
      </c>
      <c r="I173" s="15" t="str">
        <f>VLOOKUP(F173,Тарифи!$A$3:$C$4,2,FALSE)</f>
        <v>от/до врата на клиента</v>
      </c>
      <c r="J173" s="15">
        <f>VLOOKUP(E173,Тарифи!$E$4:$H$10,IF(F173=1,3,4),TRUE)</f>
        <v>19.8</v>
      </c>
      <c r="K173" s="15">
        <f>VLOOKUP(F173,Тарифи!$A$3:$C$4,3,FALSE)*G173</f>
        <v>3.9359999999999999</v>
      </c>
      <c r="L173" s="15">
        <f t="shared" si="8"/>
        <v>187.73599999999999</v>
      </c>
    </row>
    <row r="174" spans="1:12" x14ac:dyDescent="0.25">
      <c r="A174">
        <v>1724</v>
      </c>
      <c r="B174" s="18">
        <v>43385</v>
      </c>
      <c r="C174" s="15" t="str">
        <f t="shared" si="6"/>
        <v>October</v>
      </c>
      <c r="D174" t="s">
        <v>8</v>
      </c>
      <c r="E174">
        <v>4.9800000000000004</v>
      </c>
      <c r="F174">
        <v>1</v>
      </c>
      <c r="G174">
        <v>72</v>
      </c>
      <c r="H174" s="15" t="str">
        <f t="shared" si="7"/>
        <v>да</v>
      </c>
      <c r="I174" s="15" t="str">
        <f>VLOOKUP(F174,Тарифи!$A$3:$C$4,2,FALSE)</f>
        <v>от/до врата на клиента</v>
      </c>
      <c r="J174" s="15">
        <f>VLOOKUP(E174,Тарифи!$E$4:$H$10,IF(F174=1,3,4),TRUE)</f>
        <v>9.9</v>
      </c>
      <c r="K174" s="15">
        <f>VLOOKUP(F174,Тарифи!$A$3:$C$4,3,FALSE)*G174</f>
        <v>1.728</v>
      </c>
      <c r="L174" s="15">
        <f t="shared" si="8"/>
        <v>83.628</v>
      </c>
    </row>
    <row r="175" spans="1:12" x14ac:dyDescent="0.25">
      <c r="A175">
        <v>1725</v>
      </c>
      <c r="B175" s="18">
        <v>43386</v>
      </c>
      <c r="C175" s="15" t="str">
        <f t="shared" si="6"/>
        <v>October</v>
      </c>
      <c r="D175" t="s">
        <v>8</v>
      </c>
      <c r="E175">
        <v>12.18</v>
      </c>
      <c r="F175">
        <v>1</v>
      </c>
      <c r="G175">
        <v>407</v>
      </c>
      <c r="H175" s="15" t="str">
        <f t="shared" si="7"/>
        <v>да</v>
      </c>
      <c r="I175" s="15" t="str">
        <f>VLOOKUP(F175,Тарифи!$A$3:$C$4,2,FALSE)</f>
        <v>от/до врата на клиента</v>
      </c>
      <c r="J175" s="15">
        <f>VLOOKUP(E175,Тарифи!$E$4:$H$10,IF(F175=1,3,4),TRUE)</f>
        <v>19.8</v>
      </c>
      <c r="K175" s="15">
        <f>VLOOKUP(F175,Тарифи!$A$3:$C$4,3,FALSE)*G175</f>
        <v>9.7680000000000007</v>
      </c>
      <c r="L175" s="15">
        <f t="shared" si="8"/>
        <v>436.56799999999998</v>
      </c>
    </row>
    <row r="176" spans="1:12" x14ac:dyDescent="0.25">
      <c r="A176">
        <v>1726</v>
      </c>
      <c r="B176" s="18">
        <v>43387</v>
      </c>
      <c r="C176" s="15" t="str">
        <f t="shared" si="6"/>
        <v>October</v>
      </c>
      <c r="D176" t="s">
        <v>7</v>
      </c>
      <c r="E176">
        <v>16.260000000000002</v>
      </c>
      <c r="F176">
        <v>1</v>
      </c>
      <c r="G176">
        <v>274</v>
      </c>
      <c r="H176" s="15" t="str">
        <f t="shared" si="7"/>
        <v>да</v>
      </c>
      <c r="I176" s="15" t="str">
        <f>VLOOKUP(F176,Тарифи!$A$3:$C$4,2,FALSE)</f>
        <v>от/до врата на клиента</v>
      </c>
      <c r="J176" s="15">
        <f>VLOOKUP(E176,Тарифи!$E$4:$H$10,IF(F176=1,3,4),TRUE)</f>
        <v>23.1</v>
      </c>
      <c r="K176" s="15">
        <f>VLOOKUP(F176,Тарифи!$A$3:$C$4,3,FALSE)*G176</f>
        <v>6.5760000000000005</v>
      </c>
      <c r="L176" s="15">
        <f t="shared" si="8"/>
        <v>303.67599999999999</v>
      </c>
    </row>
    <row r="177" spans="1:12" x14ac:dyDescent="0.25">
      <c r="A177">
        <v>1727</v>
      </c>
      <c r="B177" s="18">
        <v>43387</v>
      </c>
      <c r="C177" s="15" t="str">
        <f t="shared" si="6"/>
        <v>October</v>
      </c>
      <c r="D177" t="s">
        <v>9</v>
      </c>
      <c r="E177">
        <v>8.65</v>
      </c>
      <c r="F177">
        <v>2</v>
      </c>
      <c r="G177">
        <v>0</v>
      </c>
      <c r="H177" s="15" t="str">
        <f t="shared" si="7"/>
        <v>не</v>
      </c>
      <c r="I177" s="15" t="str">
        <f>VLOOKUP(F177,Тарифи!$A$3:$C$4,2,FALSE)</f>
        <v>между офисите на куриера</v>
      </c>
      <c r="J177" s="15">
        <f>VLOOKUP(E177,Тарифи!$E$4:$H$10,IF(F177=1,3,4),TRUE)</f>
        <v>9.6</v>
      </c>
      <c r="K177" s="15">
        <f>VLOOKUP(F177,Тарифи!$A$3:$C$4,3,FALSE)*G177</f>
        <v>0</v>
      </c>
      <c r="L177" s="15">
        <f t="shared" si="8"/>
        <v>9.6</v>
      </c>
    </row>
    <row r="178" spans="1:12" x14ac:dyDescent="0.25">
      <c r="A178">
        <v>1728</v>
      </c>
      <c r="B178" s="18">
        <v>43387</v>
      </c>
      <c r="C178" s="15" t="str">
        <f t="shared" si="6"/>
        <v>October</v>
      </c>
      <c r="D178" t="s">
        <v>1</v>
      </c>
      <c r="E178">
        <v>2.08</v>
      </c>
      <c r="F178">
        <v>2</v>
      </c>
      <c r="G178">
        <v>0</v>
      </c>
      <c r="H178" s="15" t="str">
        <f t="shared" si="7"/>
        <v>не</v>
      </c>
      <c r="I178" s="15" t="str">
        <f>VLOOKUP(F178,Тарифи!$A$3:$C$4,2,FALSE)</f>
        <v>между офисите на куриера</v>
      </c>
      <c r="J178" s="15">
        <f>VLOOKUP(E178,Тарифи!$E$4:$H$10,IF(F178=1,3,4),TRUE)</f>
        <v>6</v>
      </c>
      <c r="K178" s="15">
        <f>VLOOKUP(F178,Тарифи!$A$3:$C$4,3,FALSE)*G178</f>
        <v>0</v>
      </c>
      <c r="L178" s="15">
        <f t="shared" si="8"/>
        <v>6</v>
      </c>
    </row>
    <row r="179" spans="1:12" x14ac:dyDescent="0.25">
      <c r="A179">
        <v>1729</v>
      </c>
      <c r="B179" s="18">
        <v>43387</v>
      </c>
      <c r="C179" s="15" t="str">
        <f t="shared" si="6"/>
        <v>October</v>
      </c>
      <c r="D179" t="s">
        <v>9</v>
      </c>
      <c r="E179">
        <v>11.63</v>
      </c>
      <c r="F179">
        <v>2</v>
      </c>
      <c r="G179">
        <v>421</v>
      </c>
      <c r="H179" s="15" t="str">
        <f t="shared" si="7"/>
        <v>да</v>
      </c>
      <c r="I179" s="15" t="str">
        <f>VLOOKUP(F179,Тарифи!$A$3:$C$4,2,FALSE)</f>
        <v>между офисите на куриера</v>
      </c>
      <c r="J179" s="15">
        <f>VLOOKUP(E179,Тарифи!$E$4:$H$10,IF(F179=1,3,4),TRUE)</f>
        <v>10.8</v>
      </c>
      <c r="K179" s="15">
        <f>VLOOKUP(F179,Тарифи!$A$3:$C$4,3,FALSE)*G179</f>
        <v>5.0520000000000005</v>
      </c>
      <c r="L179" s="15">
        <f t="shared" si="8"/>
        <v>436.85199999999998</v>
      </c>
    </row>
    <row r="180" spans="1:12" x14ac:dyDescent="0.25">
      <c r="A180">
        <v>1730</v>
      </c>
      <c r="B180" s="18">
        <v>43388</v>
      </c>
      <c r="C180" s="15" t="str">
        <f t="shared" si="6"/>
        <v>October</v>
      </c>
      <c r="D180" t="s">
        <v>9</v>
      </c>
      <c r="E180">
        <v>6.33</v>
      </c>
      <c r="F180">
        <v>1</v>
      </c>
      <c r="G180">
        <v>395</v>
      </c>
      <c r="H180" s="15" t="str">
        <f t="shared" si="7"/>
        <v>да</v>
      </c>
      <c r="I180" s="15" t="str">
        <f>VLOOKUP(F180,Тарифи!$A$3:$C$4,2,FALSE)</f>
        <v>от/до врата на клиента</v>
      </c>
      <c r="J180" s="15">
        <f>VLOOKUP(E180,Тарифи!$E$4:$H$10,IF(F180=1,3,4),TRUE)</f>
        <v>14.7</v>
      </c>
      <c r="K180" s="15">
        <f>VLOOKUP(F180,Тарифи!$A$3:$C$4,3,FALSE)*G180</f>
        <v>9.48</v>
      </c>
      <c r="L180" s="15">
        <f t="shared" si="8"/>
        <v>419.18</v>
      </c>
    </row>
    <row r="181" spans="1:12" x14ac:dyDescent="0.25">
      <c r="A181">
        <v>1731</v>
      </c>
      <c r="B181" s="18">
        <v>43389</v>
      </c>
      <c r="C181" s="15" t="str">
        <f t="shared" si="6"/>
        <v>October</v>
      </c>
      <c r="D181" t="s">
        <v>3</v>
      </c>
      <c r="E181">
        <v>18.53</v>
      </c>
      <c r="F181">
        <v>2</v>
      </c>
      <c r="G181">
        <v>472</v>
      </c>
      <c r="H181" s="15" t="str">
        <f t="shared" si="7"/>
        <v>да</v>
      </c>
      <c r="I181" s="15" t="str">
        <f>VLOOKUP(F181,Тарифи!$A$3:$C$4,2,FALSE)</f>
        <v>между офисите на куриера</v>
      </c>
      <c r="J181" s="15">
        <f>VLOOKUP(E181,Тарифи!$E$4:$H$10,IF(F181=1,3,4),TRUE)</f>
        <v>13.2</v>
      </c>
      <c r="K181" s="15">
        <f>VLOOKUP(F181,Тарифи!$A$3:$C$4,3,FALSE)*G181</f>
        <v>5.6639999999999997</v>
      </c>
      <c r="L181" s="15">
        <f t="shared" si="8"/>
        <v>490.86399999999998</v>
      </c>
    </row>
    <row r="182" spans="1:12" x14ac:dyDescent="0.25">
      <c r="A182">
        <v>1732</v>
      </c>
      <c r="B182" s="18">
        <v>43389</v>
      </c>
      <c r="C182" s="15" t="str">
        <f t="shared" si="6"/>
        <v>October</v>
      </c>
      <c r="D182" t="s">
        <v>3</v>
      </c>
      <c r="E182">
        <v>5.44</v>
      </c>
      <c r="F182">
        <v>2</v>
      </c>
      <c r="G182">
        <v>154</v>
      </c>
      <c r="H182" s="15" t="str">
        <f t="shared" si="7"/>
        <v>да</v>
      </c>
      <c r="I182" s="15" t="str">
        <f>VLOOKUP(F182,Тарифи!$A$3:$C$4,2,FALSE)</f>
        <v>между офисите на куриера</v>
      </c>
      <c r="J182" s="15">
        <f>VLOOKUP(E182,Тарифи!$E$4:$H$10,IF(F182=1,3,4),TRUE)</f>
        <v>9.6</v>
      </c>
      <c r="K182" s="15">
        <f>VLOOKUP(F182,Тарифи!$A$3:$C$4,3,FALSE)*G182</f>
        <v>1.8480000000000001</v>
      </c>
      <c r="L182" s="15">
        <f t="shared" si="8"/>
        <v>165.44800000000001</v>
      </c>
    </row>
    <row r="183" spans="1:12" x14ac:dyDescent="0.25">
      <c r="A183">
        <v>1733</v>
      </c>
      <c r="B183" s="18">
        <v>43390</v>
      </c>
      <c r="C183" s="15" t="str">
        <f t="shared" si="6"/>
        <v>October</v>
      </c>
      <c r="D183" t="s">
        <v>2</v>
      </c>
      <c r="E183">
        <v>8.83</v>
      </c>
      <c r="F183">
        <v>2</v>
      </c>
      <c r="G183">
        <v>262</v>
      </c>
      <c r="H183" s="15" t="str">
        <f t="shared" si="7"/>
        <v>да</v>
      </c>
      <c r="I183" s="15" t="str">
        <f>VLOOKUP(F183,Тарифи!$A$3:$C$4,2,FALSE)</f>
        <v>между офисите на куриера</v>
      </c>
      <c r="J183" s="15">
        <f>VLOOKUP(E183,Тарифи!$E$4:$H$10,IF(F183=1,3,4),TRUE)</f>
        <v>9.6</v>
      </c>
      <c r="K183" s="15">
        <f>VLOOKUP(F183,Тарифи!$A$3:$C$4,3,FALSE)*G183</f>
        <v>3.1440000000000001</v>
      </c>
      <c r="L183" s="15">
        <f t="shared" si="8"/>
        <v>274.74400000000003</v>
      </c>
    </row>
    <row r="184" spans="1:12" x14ac:dyDescent="0.25">
      <c r="A184">
        <v>1734</v>
      </c>
      <c r="B184" s="18">
        <v>43391</v>
      </c>
      <c r="C184" s="15" t="str">
        <f t="shared" si="6"/>
        <v>October</v>
      </c>
      <c r="D184" t="s">
        <v>7</v>
      </c>
      <c r="E184">
        <v>10.06</v>
      </c>
      <c r="F184">
        <v>1</v>
      </c>
      <c r="G184">
        <v>111</v>
      </c>
      <c r="H184" s="15" t="str">
        <f t="shared" si="7"/>
        <v>да</v>
      </c>
      <c r="I184" s="15" t="str">
        <f>VLOOKUP(F184,Тарифи!$A$3:$C$4,2,FALSE)</f>
        <v>от/до врата на клиента</v>
      </c>
      <c r="J184" s="15">
        <f>VLOOKUP(E184,Тарифи!$E$4:$H$10,IF(F184=1,3,4),TRUE)</f>
        <v>19.8</v>
      </c>
      <c r="K184" s="15">
        <f>VLOOKUP(F184,Тарифи!$A$3:$C$4,3,FALSE)*G184</f>
        <v>2.6640000000000001</v>
      </c>
      <c r="L184" s="15">
        <f t="shared" si="8"/>
        <v>133.464</v>
      </c>
    </row>
    <row r="185" spans="1:12" x14ac:dyDescent="0.25">
      <c r="A185">
        <v>1735</v>
      </c>
      <c r="B185" s="18">
        <v>43391</v>
      </c>
      <c r="C185" s="15" t="str">
        <f t="shared" si="6"/>
        <v>October</v>
      </c>
      <c r="D185" t="s">
        <v>5</v>
      </c>
      <c r="E185">
        <v>1.98</v>
      </c>
      <c r="F185">
        <v>2</v>
      </c>
      <c r="G185">
        <v>0</v>
      </c>
      <c r="H185" s="15" t="str">
        <f t="shared" si="7"/>
        <v>не</v>
      </c>
      <c r="I185" s="15" t="str">
        <f>VLOOKUP(F185,Тарифи!$A$3:$C$4,2,FALSE)</f>
        <v>между офисите на куриера</v>
      </c>
      <c r="J185" s="15">
        <f>VLOOKUP(E185,Тарифи!$E$4:$H$10,IF(F185=1,3,4),TRUE)</f>
        <v>5.5</v>
      </c>
      <c r="K185" s="15">
        <f>VLOOKUP(F185,Тарифи!$A$3:$C$4,3,FALSE)*G185</f>
        <v>0</v>
      </c>
      <c r="L185" s="15">
        <f t="shared" si="8"/>
        <v>5.5</v>
      </c>
    </row>
    <row r="186" spans="1:12" x14ac:dyDescent="0.25">
      <c r="A186">
        <v>1736</v>
      </c>
      <c r="B186" s="18">
        <v>43391</v>
      </c>
      <c r="C186" s="15" t="str">
        <f t="shared" si="6"/>
        <v>October</v>
      </c>
      <c r="D186" t="s">
        <v>9</v>
      </c>
      <c r="E186">
        <v>14.45</v>
      </c>
      <c r="F186">
        <v>2</v>
      </c>
      <c r="G186">
        <v>0</v>
      </c>
      <c r="H186" s="15" t="str">
        <f t="shared" si="7"/>
        <v>не</v>
      </c>
      <c r="I186" s="15" t="str">
        <f>VLOOKUP(F186,Тарифи!$A$3:$C$4,2,FALSE)</f>
        <v>между офисите на куриера</v>
      </c>
      <c r="J186" s="15">
        <f>VLOOKUP(E186,Тарифи!$E$4:$H$10,IF(F186=1,3,4),TRUE)</f>
        <v>10.8</v>
      </c>
      <c r="K186" s="15">
        <f>VLOOKUP(F186,Тарифи!$A$3:$C$4,3,FALSE)*G186</f>
        <v>0</v>
      </c>
      <c r="L186" s="15">
        <f t="shared" si="8"/>
        <v>10.8</v>
      </c>
    </row>
    <row r="187" spans="1:12" x14ac:dyDescent="0.25">
      <c r="A187">
        <v>1737</v>
      </c>
      <c r="B187" s="18">
        <v>43391</v>
      </c>
      <c r="C187" s="15" t="str">
        <f t="shared" si="6"/>
        <v>October</v>
      </c>
      <c r="D187" t="s">
        <v>3</v>
      </c>
      <c r="E187">
        <v>5.08</v>
      </c>
      <c r="F187">
        <v>1</v>
      </c>
      <c r="G187">
        <v>187</v>
      </c>
      <c r="H187" s="15" t="str">
        <f t="shared" si="7"/>
        <v>да</v>
      </c>
      <c r="I187" s="15" t="str">
        <f>VLOOKUP(F187,Тарифи!$A$3:$C$4,2,FALSE)</f>
        <v>от/до врата на клиента</v>
      </c>
      <c r="J187" s="15">
        <f>VLOOKUP(E187,Тарифи!$E$4:$H$10,IF(F187=1,3,4),TRUE)</f>
        <v>14.7</v>
      </c>
      <c r="K187" s="15">
        <f>VLOOKUP(F187,Тарифи!$A$3:$C$4,3,FALSE)*G187</f>
        <v>4.4880000000000004</v>
      </c>
      <c r="L187" s="15">
        <f t="shared" si="8"/>
        <v>206.18799999999999</v>
      </c>
    </row>
    <row r="188" spans="1:12" x14ac:dyDescent="0.25">
      <c r="A188">
        <v>1738</v>
      </c>
      <c r="B188" s="18">
        <v>43391</v>
      </c>
      <c r="C188" s="15" t="str">
        <f t="shared" si="6"/>
        <v>October</v>
      </c>
      <c r="D188" t="s">
        <v>9</v>
      </c>
      <c r="E188">
        <v>11.13</v>
      </c>
      <c r="F188">
        <v>1</v>
      </c>
      <c r="G188">
        <v>403</v>
      </c>
      <c r="H188" s="15" t="str">
        <f t="shared" si="7"/>
        <v>да</v>
      </c>
      <c r="I188" s="15" t="str">
        <f>VLOOKUP(F188,Тарифи!$A$3:$C$4,2,FALSE)</f>
        <v>от/до врата на клиента</v>
      </c>
      <c r="J188" s="15">
        <f>VLOOKUP(E188,Тарифи!$E$4:$H$10,IF(F188=1,3,4),TRUE)</f>
        <v>19.8</v>
      </c>
      <c r="K188" s="15">
        <f>VLOOKUP(F188,Тарифи!$A$3:$C$4,3,FALSE)*G188</f>
        <v>9.6720000000000006</v>
      </c>
      <c r="L188" s="15">
        <f t="shared" si="8"/>
        <v>432.47199999999998</v>
      </c>
    </row>
    <row r="189" spans="1:12" x14ac:dyDescent="0.25">
      <c r="A189">
        <v>1739</v>
      </c>
      <c r="B189" s="18">
        <v>43392</v>
      </c>
      <c r="C189" s="15" t="str">
        <f t="shared" si="6"/>
        <v>October</v>
      </c>
      <c r="D189" t="s">
        <v>9</v>
      </c>
      <c r="E189">
        <v>19.61</v>
      </c>
      <c r="F189">
        <v>2</v>
      </c>
      <c r="G189">
        <v>27</v>
      </c>
      <c r="H189" s="15" t="str">
        <f t="shared" si="7"/>
        <v>да</v>
      </c>
      <c r="I189" s="15" t="str">
        <f>VLOOKUP(F189,Тарифи!$A$3:$C$4,2,FALSE)</f>
        <v>между офисите на куриера</v>
      </c>
      <c r="J189" s="15">
        <f>VLOOKUP(E189,Тарифи!$E$4:$H$10,IF(F189=1,3,4),TRUE)</f>
        <v>13.2</v>
      </c>
      <c r="K189" s="15">
        <f>VLOOKUP(F189,Тарифи!$A$3:$C$4,3,FALSE)*G189</f>
        <v>0.32400000000000001</v>
      </c>
      <c r="L189" s="15">
        <f t="shared" si="8"/>
        <v>40.524000000000001</v>
      </c>
    </row>
    <row r="190" spans="1:12" x14ac:dyDescent="0.25">
      <c r="A190">
        <v>1740</v>
      </c>
      <c r="B190" s="18">
        <v>43392</v>
      </c>
      <c r="C190" s="15" t="str">
        <f t="shared" si="6"/>
        <v>October</v>
      </c>
      <c r="D190" t="s">
        <v>9</v>
      </c>
      <c r="E190">
        <v>15.69</v>
      </c>
      <c r="F190">
        <v>2</v>
      </c>
      <c r="G190">
        <v>95</v>
      </c>
      <c r="H190" s="15" t="str">
        <f t="shared" si="7"/>
        <v>да</v>
      </c>
      <c r="I190" s="15" t="str">
        <f>VLOOKUP(F190,Тарифи!$A$3:$C$4,2,FALSE)</f>
        <v>между офисите на куриера</v>
      </c>
      <c r="J190" s="15">
        <f>VLOOKUP(E190,Тарифи!$E$4:$H$10,IF(F190=1,3,4),TRUE)</f>
        <v>13.2</v>
      </c>
      <c r="K190" s="15">
        <f>VLOOKUP(F190,Тарифи!$A$3:$C$4,3,FALSE)*G190</f>
        <v>1.1400000000000001</v>
      </c>
      <c r="L190" s="15">
        <f t="shared" si="8"/>
        <v>109.34</v>
      </c>
    </row>
    <row r="191" spans="1:12" x14ac:dyDescent="0.25">
      <c r="A191">
        <v>1741</v>
      </c>
      <c r="B191" s="18">
        <v>43393</v>
      </c>
      <c r="C191" s="15" t="str">
        <f t="shared" si="6"/>
        <v>October</v>
      </c>
      <c r="D191" t="s">
        <v>6</v>
      </c>
      <c r="E191">
        <v>18.62</v>
      </c>
      <c r="F191">
        <v>2</v>
      </c>
      <c r="G191">
        <v>56</v>
      </c>
      <c r="H191" s="15" t="str">
        <f t="shared" si="7"/>
        <v>да</v>
      </c>
      <c r="I191" s="15" t="str">
        <f>VLOOKUP(F191,Тарифи!$A$3:$C$4,2,FALSE)</f>
        <v>между офисите на куриера</v>
      </c>
      <c r="J191" s="15">
        <f>VLOOKUP(E191,Тарифи!$E$4:$H$10,IF(F191=1,3,4),TRUE)</f>
        <v>13.2</v>
      </c>
      <c r="K191" s="15">
        <f>VLOOKUP(F191,Тарифи!$A$3:$C$4,3,FALSE)*G191</f>
        <v>0.67200000000000004</v>
      </c>
      <c r="L191" s="15">
        <f t="shared" si="8"/>
        <v>69.872</v>
      </c>
    </row>
    <row r="192" spans="1:12" x14ac:dyDescent="0.25">
      <c r="A192">
        <v>1742</v>
      </c>
      <c r="B192" s="18">
        <v>43393</v>
      </c>
      <c r="C192" s="15" t="str">
        <f t="shared" si="6"/>
        <v>October</v>
      </c>
      <c r="D192" t="s">
        <v>3</v>
      </c>
      <c r="E192">
        <v>11</v>
      </c>
      <c r="F192">
        <v>2</v>
      </c>
      <c r="G192">
        <v>399</v>
      </c>
      <c r="H192" s="15" t="str">
        <f t="shared" si="7"/>
        <v>да</v>
      </c>
      <c r="I192" s="15" t="str">
        <f>VLOOKUP(F192,Тарифи!$A$3:$C$4,2,FALSE)</f>
        <v>между офисите на куриера</v>
      </c>
      <c r="J192" s="15">
        <f>VLOOKUP(E192,Тарифи!$E$4:$H$10,IF(F192=1,3,4),TRUE)</f>
        <v>10.8</v>
      </c>
      <c r="K192" s="15">
        <f>VLOOKUP(F192,Тарифи!$A$3:$C$4,3,FALSE)*G192</f>
        <v>4.7880000000000003</v>
      </c>
      <c r="L192" s="15">
        <f t="shared" si="8"/>
        <v>414.58800000000002</v>
      </c>
    </row>
    <row r="193" spans="1:12" x14ac:dyDescent="0.25">
      <c r="A193">
        <v>1743</v>
      </c>
      <c r="B193" s="18">
        <v>43393</v>
      </c>
      <c r="C193" s="15" t="str">
        <f t="shared" si="6"/>
        <v>October</v>
      </c>
      <c r="D193" t="s">
        <v>7</v>
      </c>
      <c r="E193">
        <v>7.23</v>
      </c>
      <c r="F193">
        <v>2</v>
      </c>
      <c r="G193">
        <v>26</v>
      </c>
      <c r="H193" s="15" t="str">
        <f t="shared" si="7"/>
        <v>да</v>
      </c>
      <c r="I193" s="15" t="str">
        <f>VLOOKUP(F193,Тарифи!$A$3:$C$4,2,FALSE)</f>
        <v>между офисите на куриера</v>
      </c>
      <c r="J193" s="15">
        <f>VLOOKUP(E193,Тарифи!$E$4:$H$10,IF(F193=1,3,4),TRUE)</f>
        <v>9.6</v>
      </c>
      <c r="K193" s="15">
        <f>VLOOKUP(F193,Тарифи!$A$3:$C$4,3,FALSE)*G193</f>
        <v>0.312</v>
      </c>
      <c r="L193" s="15">
        <f t="shared" si="8"/>
        <v>35.911999999999999</v>
      </c>
    </row>
    <row r="194" spans="1:12" x14ac:dyDescent="0.25">
      <c r="A194">
        <v>1744</v>
      </c>
      <c r="B194" s="18">
        <v>43394</v>
      </c>
      <c r="C194" s="15" t="str">
        <f t="shared" si="6"/>
        <v>October</v>
      </c>
      <c r="D194" t="s">
        <v>2</v>
      </c>
      <c r="E194">
        <v>6.68</v>
      </c>
      <c r="F194">
        <v>2</v>
      </c>
      <c r="G194">
        <v>264</v>
      </c>
      <c r="H194" s="15" t="str">
        <f t="shared" si="7"/>
        <v>да</v>
      </c>
      <c r="I194" s="15" t="str">
        <f>VLOOKUP(F194,Тарифи!$A$3:$C$4,2,FALSE)</f>
        <v>между офисите на куриера</v>
      </c>
      <c r="J194" s="15">
        <f>VLOOKUP(E194,Тарифи!$E$4:$H$10,IF(F194=1,3,4),TRUE)</f>
        <v>9.6</v>
      </c>
      <c r="K194" s="15">
        <f>VLOOKUP(F194,Тарифи!$A$3:$C$4,3,FALSE)*G194</f>
        <v>3.1680000000000001</v>
      </c>
      <c r="L194" s="15">
        <f t="shared" si="8"/>
        <v>276.76800000000003</v>
      </c>
    </row>
    <row r="195" spans="1:12" x14ac:dyDescent="0.25">
      <c r="A195">
        <v>1745</v>
      </c>
      <c r="B195" s="18">
        <v>43395</v>
      </c>
      <c r="C195" s="15" t="str">
        <f t="shared" si="6"/>
        <v>October</v>
      </c>
      <c r="D195" t="s">
        <v>3</v>
      </c>
      <c r="E195">
        <v>8.4499999999999993</v>
      </c>
      <c r="F195">
        <v>1</v>
      </c>
      <c r="G195">
        <v>406</v>
      </c>
      <c r="H195" s="15" t="str">
        <f t="shared" si="7"/>
        <v>да</v>
      </c>
      <c r="I195" s="15" t="str">
        <f>VLOOKUP(F195,Тарифи!$A$3:$C$4,2,FALSE)</f>
        <v>от/до врата на клиента</v>
      </c>
      <c r="J195" s="15">
        <f>VLOOKUP(E195,Тарифи!$E$4:$H$10,IF(F195=1,3,4),TRUE)</f>
        <v>14.7</v>
      </c>
      <c r="K195" s="15">
        <f>VLOOKUP(F195,Тарифи!$A$3:$C$4,3,FALSE)*G195</f>
        <v>9.7439999999999998</v>
      </c>
      <c r="L195" s="15">
        <f t="shared" si="8"/>
        <v>430.44400000000002</v>
      </c>
    </row>
    <row r="196" spans="1:12" x14ac:dyDescent="0.25">
      <c r="A196">
        <v>1746</v>
      </c>
      <c r="B196" s="18">
        <v>43395</v>
      </c>
      <c r="C196" s="15" t="str">
        <f t="shared" si="6"/>
        <v>October</v>
      </c>
      <c r="D196" t="s">
        <v>1</v>
      </c>
      <c r="E196">
        <v>6.71</v>
      </c>
      <c r="F196">
        <v>1</v>
      </c>
      <c r="G196">
        <v>0</v>
      </c>
      <c r="H196" s="15" t="str">
        <f t="shared" si="7"/>
        <v>не</v>
      </c>
      <c r="I196" s="15" t="str">
        <f>VLOOKUP(F196,Тарифи!$A$3:$C$4,2,FALSE)</f>
        <v>от/до врата на клиента</v>
      </c>
      <c r="J196" s="15">
        <f>VLOOKUP(E196,Тарифи!$E$4:$H$10,IF(F196=1,3,4),TRUE)</f>
        <v>14.7</v>
      </c>
      <c r="K196" s="15">
        <f>VLOOKUP(F196,Тарифи!$A$3:$C$4,3,FALSE)*G196</f>
        <v>0</v>
      </c>
      <c r="L196" s="15">
        <f t="shared" si="8"/>
        <v>14.7</v>
      </c>
    </row>
    <row r="197" spans="1:12" x14ac:dyDescent="0.25">
      <c r="A197">
        <v>1747</v>
      </c>
      <c r="B197" s="18">
        <v>43395</v>
      </c>
      <c r="C197" s="15" t="str">
        <f t="shared" ref="C197:C220" si="9">TEXT(B197,"mmmm")</f>
        <v>October</v>
      </c>
      <c r="D197" t="s">
        <v>3</v>
      </c>
      <c r="E197">
        <v>13.72</v>
      </c>
      <c r="F197">
        <v>1</v>
      </c>
      <c r="G197">
        <v>0</v>
      </c>
      <c r="H197" s="15" t="str">
        <f t="shared" ref="H197:H220" si="10">IF(G197&gt;0,"да","не")</f>
        <v>не</v>
      </c>
      <c r="I197" s="15" t="str">
        <f>VLOOKUP(F197,Тарифи!$A$3:$C$4,2,FALSE)</f>
        <v>от/до врата на клиента</v>
      </c>
      <c r="J197" s="15">
        <f>VLOOKUP(E197,Тарифи!$E$4:$H$10,IF(F197=1,3,4),TRUE)</f>
        <v>19.8</v>
      </c>
      <c r="K197" s="15">
        <f>VLOOKUP(F197,Тарифи!$A$3:$C$4,3,FALSE)*G197</f>
        <v>0</v>
      </c>
      <c r="L197" s="15">
        <f t="shared" ref="L197:L220" si="11">J197+K197+G197</f>
        <v>19.8</v>
      </c>
    </row>
    <row r="198" spans="1:12" x14ac:dyDescent="0.25">
      <c r="A198">
        <v>1748</v>
      </c>
      <c r="B198" s="18">
        <v>43395</v>
      </c>
      <c r="C198" s="15" t="str">
        <f t="shared" si="9"/>
        <v>October</v>
      </c>
      <c r="D198" t="s">
        <v>6</v>
      </c>
      <c r="E198">
        <v>13.68</v>
      </c>
      <c r="F198">
        <v>1</v>
      </c>
      <c r="G198">
        <v>175</v>
      </c>
      <c r="H198" s="15" t="str">
        <f t="shared" si="10"/>
        <v>да</v>
      </c>
      <c r="I198" s="15" t="str">
        <f>VLOOKUP(F198,Тарифи!$A$3:$C$4,2,FALSE)</f>
        <v>от/до врата на клиента</v>
      </c>
      <c r="J198" s="15">
        <f>VLOOKUP(E198,Тарифи!$E$4:$H$10,IF(F198=1,3,4),TRUE)</f>
        <v>19.8</v>
      </c>
      <c r="K198" s="15">
        <f>VLOOKUP(F198,Тарифи!$A$3:$C$4,3,FALSE)*G198</f>
        <v>4.2</v>
      </c>
      <c r="L198" s="15">
        <f t="shared" si="11"/>
        <v>199</v>
      </c>
    </row>
    <row r="199" spans="1:12" x14ac:dyDescent="0.25">
      <c r="A199">
        <v>1749</v>
      </c>
      <c r="B199" s="18">
        <v>43397</v>
      </c>
      <c r="C199" s="15" t="str">
        <f t="shared" si="9"/>
        <v>October</v>
      </c>
      <c r="D199" t="s">
        <v>7</v>
      </c>
      <c r="E199">
        <v>9.3800000000000008</v>
      </c>
      <c r="F199">
        <v>2</v>
      </c>
      <c r="G199">
        <v>499</v>
      </c>
      <c r="H199" s="15" t="str">
        <f t="shared" si="10"/>
        <v>да</v>
      </c>
      <c r="I199" s="15" t="str">
        <f>VLOOKUP(F199,Тарифи!$A$3:$C$4,2,FALSE)</f>
        <v>между офисите на куриера</v>
      </c>
      <c r="J199" s="15">
        <f>VLOOKUP(E199,Тарифи!$E$4:$H$10,IF(F199=1,3,4),TRUE)</f>
        <v>9.6</v>
      </c>
      <c r="K199" s="15">
        <f>VLOOKUP(F199,Тарифи!$A$3:$C$4,3,FALSE)*G199</f>
        <v>5.9880000000000004</v>
      </c>
      <c r="L199" s="15">
        <f t="shared" si="11"/>
        <v>514.58799999999997</v>
      </c>
    </row>
    <row r="200" spans="1:12" x14ac:dyDescent="0.25">
      <c r="A200">
        <v>1750</v>
      </c>
      <c r="B200" s="18">
        <v>43397</v>
      </c>
      <c r="C200" s="15" t="str">
        <f t="shared" si="9"/>
        <v>October</v>
      </c>
      <c r="D200" t="s">
        <v>3</v>
      </c>
      <c r="E200">
        <v>3.43</v>
      </c>
      <c r="F200">
        <v>2</v>
      </c>
      <c r="G200">
        <v>0</v>
      </c>
      <c r="H200" s="15" t="str">
        <f t="shared" si="10"/>
        <v>не</v>
      </c>
      <c r="I200" s="15" t="str">
        <f>VLOOKUP(F200,Тарифи!$A$3:$C$4,2,FALSE)</f>
        <v>между офисите на куриера</v>
      </c>
      <c r="J200" s="15">
        <f>VLOOKUP(E200,Тарифи!$E$4:$H$10,IF(F200=1,3,4),TRUE)</f>
        <v>6</v>
      </c>
      <c r="K200" s="15">
        <f>VLOOKUP(F200,Тарифи!$A$3:$C$4,3,FALSE)*G200</f>
        <v>0</v>
      </c>
      <c r="L200" s="15">
        <f t="shared" si="11"/>
        <v>6</v>
      </c>
    </row>
    <row r="201" spans="1:12" x14ac:dyDescent="0.25">
      <c r="A201">
        <v>1751</v>
      </c>
      <c r="B201" s="18">
        <v>43399</v>
      </c>
      <c r="C201" s="15" t="str">
        <f t="shared" si="9"/>
        <v>October</v>
      </c>
      <c r="D201" t="s">
        <v>8</v>
      </c>
      <c r="E201">
        <v>6.31</v>
      </c>
      <c r="F201">
        <v>1</v>
      </c>
      <c r="G201">
        <v>75</v>
      </c>
      <c r="H201" s="15" t="str">
        <f t="shared" si="10"/>
        <v>да</v>
      </c>
      <c r="I201" s="15" t="str">
        <f>VLOOKUP(F201,Тарифи!$A$3:$C$4,2,FALSE)</f>
        <v>от/до врата на клиента</v>
      </c>
      <c r="J201" s="15">
        <f>VLOOKUP(E201,Тарифи!$E$4:$H$10,IF(F201=1,3,4),TRUE)</f>
        <v>14.7</v>
      </c>
      <c r="K201" s="15">
        <f>VLOOKUP(F201,Тарифи!$A$3:$C$4,3,FALSE)*G201</f>
        <v>1.8</v>
      </c>
      <c r="L201" s="15">
        <f t="shared" si="11"/>
        <v>91.5</v>
      </c>
    </row>
    <row r="202" spans="1:12" x14ac:dyDescent="0.25">
      <c r="A202">
        <v>1752</v>
      </c>
      <c r="B202" s="18">
        <v>43400</v>
      </c>
      <c r="C202" s="15" t="str">
        <f t="shared" si="9"/>
        <v>October</v>
      </c>
      <c r="D202" t="s">
        <v>6</v>
      </c>
      <c r="E202">
        <v>10.8</v>
      </c>
      <c r="F202">
        <v>2</v>
      </c>
      <c r="G202">
        <v>253</v>
      </c>
      <c r="H202" s="15" t="str">
        <f t="shared" si="10"/>
        <v>да</v>
      </c>
      <c r="I202" s="15" t="str">
        <f>VLOOKUP(F202,Тарифи!$A$3:$C$4,2,FALSE)</f>
        <v>между офисите на куриера</v>
      </c>
      <c r="J202" s="15">
        <f>VLOOKUP(E202,Тарифи!$E$4:$H$10,IF(F202=1,3,4),TRUE)</f>
        <v>10.8</v>
      </c>
      <c r="K202" s="15">
        <f>VLOOKUP(F202,Тарифи!$A$3:$C$4,3,FALSE)*G202</f>
        <v>3.036</v>
      </c>
      <c r="L202" s="15">
        <f t="shared" si="11"/>
        <v>266.83600000000001</v>
      </c>
    </row>
    <row r="203" spans="1:12" x14ac:dyDescent="0.25">
      <c r="A203">
        <v>1753</v>
      </c>
      <c r="B203" s="18">
        <v>43400</v>
      </c>
      <c r="C203" s="15" t="str">
        <f t="shared" si="9"/>
        <v>October</v>
      </c>
      <c r="D203" t="s">
        <v>8</v>
      </c>
      <c r="E203">
        <v>0.83</v>
      </c>
      <c r="F203">
        <v>2</v>
      </c>
      <c r="G203">
        <v>178</v>
      </c>
      <c r="H203" s="15" t="str">
        <f t="shared" si="10"/>
        <v>да</v>
      </c>
      <c r="I203" s="15" t="str">
        <f>VLOOKUP(F203,Тарифи!$A$3:$C$4,2,FALSE)</f>
        <v>между офисите на куриера</v>
      </c>
      <c r="J203" s="15">
        <f>VLOOKUP(E203,Тарифи!$E$4:$H$10,IF(F203=1,3,4),TRUE)</f>
        <v>5</v>
      </c>
      <c r="K203" s="15">
        <f>VLOOKUP(F203,Тарифи!$A$3:$C$4,3,FALSE)*G203</f>
        <v>2.1360000000000001</v>
      </c>
      <c r="L203" s="15">
        <f t="shared" si="11"/>
        <v>185.136</v>
      </c>
    </row>
    <row r="204" spans="1:12" x14ac:dyDescent="0.25">
      <c r="A204">
        <v>1754</v>
      </c>
      <c r="B204" s="18">
        <v>43401</v>
      </c>
      <c r="C204" s="15" t="str">
        <f t="shared" si="9"/>
        <v>October</v>
      </c>
      <c r="D204" t="s">
        <v>1</v>
      </c>
      <c r="E204">
        <v>0.5</v>
      </c>
      <c r="F204">
        <v>2</v>
      </c>
      <c r="G204">
        <v>0</v>
      </c>
      <c r="H204" s="15" t="str">
        <f t="shared" si="10"/>
        <v>не</v>
      </c>
      <c r="I204" s="15" t="str">
        <f>VLOOKUP(F204,Тарифи!$A$3:$C$4,2,FALSE)</f>
        <v>между офисите на куриера</v>
      </c>
      <c r="J204" s="15">
        <f>VLOOKUP(E204,Тарифи!$E$4:$H$10,IF(F204=1,3,4),TRUE)</f>
        <v>4.5</v>
      </c>
      <c r="K204" s="15">
        <f>VLOOKUP(F204,Тарифи!$A$3:$C$4,3,FALSE)*G204</f>
        <v>0</v>
      </c>
      <c r="L204" s="15">
        <f t="shared" si="11"/>
        <v>4.5</v>
      </c>
    </row>
    <row r="205" spans="1:12" x14ac:dyDescent="0.25">
      <c r="A205">
        <v>1755</v>
      </c>
      <c r="B205" s="18">
        <v>43401</v>
      </c>
      <c r="C205" s="15" t="str">
        <f t="shared" si="9"/>
        <v>October</v>
      </c>
      <c r="D205" t="s">
        <v>5</v>
      </c>
      <c r="E205">
        <v>1.59</v>
      </c>
      <c r="F205">
        <v>1</v>
      </c>
      <c r="G205">
        <v>28</v>
      </c>
      <c r="H205" s="15" t="str">
        <f t="shared" si="10"/>
        <v>да</v>
      </c>
      <c r="I205" s="15" t="str">
        <f>VLOOKUP(F205,Тарифи!$A$3:$C$4,2,FALSE)</f>
        <v>от/до врата на клиента</v>
      </c>
      <c r="J205" s="15">
        <f>VLOOKUP(E205,Тарифи!$E$4:$H$10,IF(F205=1,3,4),TRUE)</f>
        <v>9.3000000000000007</v>
      </c>
      <c r="K205" s="15">
        <f>VLOOKUP(F205,Тарифи!$A$3:$C$4,3,FALSE)*G205</f>
        <v>0.67200000000000004</v>
      </c>
      <c r="L205" s="15">
        <f t="shared" si="11"/>
        <v>37.972000000000001</v>
      </c>
    </row>
    <row r="206" spans="1:12" x14ac:dyDescent="0.25">
      <c r="A206">
        <v>1756</v>
      </c>
      <c r="B206" s="18">
        <v>43401</v>
      </c>
      <c r="C206" s="15" t="str">
        <f t="shared" si="9"/>
        <v>October</v>
      </c>
      <c r="D206" t="s">
        <v>7</v>
      </c>
      <c r="E206">
        <v>8.39</v>
      </c>
      <c r="F206">
        <v>1</v>
      </c>
      <c r="G206">
        <v>375</v>
      </c>
      <c r="H206" s="15" t="str">
        <f t="shared" si="10"/>
        <v>да</v>
      </c>
      <c r="I206" s="15" t="str">
        <f>VLOOKUP(F206,Тарифи!$A$3:$C$4,2,FALSE)</f>
        <v>от/до врата на клиента</v>
      </c>
      <c r="J206" s="15">
        <f>VLOOKUP(E206,Тарифи!$E$4:$H$10,IF(F206=1,3,4),TRUE)</f>
        <v>14.7</v>
      </c>
      <c r="K206" s="15">
        <f>VLOOKUP(F206,Тарифи!$A$3:$C$4,3,FALSE)*G206</f>
        <v>9</v>
      </c>
      <c r="L206" s="15">
        <f t="shared" si="11"/>
        <v>398.7</v>
      </c>
    </row>
    <row r="207" spans="1:12" x14ac:dyDescent="0.25">
      <c r="A207">
        <v>1757</v>
      </c>
      <c r="B207" s="18">
        <v>43402</v>
      </c>
      <c r="C207" s="15" t="str">
        <f t="shared" si="9"/>
        <v>October</v>
      </c>
      <c r="D207" t="s">
        <v>2</v>
      </c>
      <c r="E207">
        <v>1.74</v>
      </c>
      <c r="F207">
        <v>2</v>
      </c>
      <c r="G207">
        <v>0</v>
      </c>
      <c r="H207" s="15" t="str">
        <f t="shared" si="10"/>
        <v>не</v>
      </c>
      <c r="I207" s="15" t="str">
        <f>VLOOKUP(F207,Тарифи!$A$3:$C$4,2,FALSE)</f>
        <v>между офисите на куриера</v>
      </c>
      <c r="J207" s="15">
        <f>VLOOKUP(E207,Тарифи!$E$4:$H$10,IF(F207=1,3,4),TRUE)</f>
        <v>5.5</v>
      </c>
      <c r="K207" s="15">
        <f>VLOOKUP(F207,Тарифи!$A$3:$C$4,3,FALSE)*G207</f>
        <v>0</v>
      </c>
      <c r="L207" s="15">
        <f t="shared" si="11"/>
        <v>5.5</v>
      </c>
    </row>
    <row r="208" spans="1:12" x14ac:dyDescent="0.25">
      <c r="A208">
        <v>1758</v>
      </c>
      <c r="B208" s="18">
        <v>43402</v>
      </c>
      <c r="C208" s="15" t="str">
        <f t="shared" si="9"/>
        <v>October</v>
      </c>
      <c r="D208" t="s">
        <v>2</v>
      </c>
      <c r="E208">
        <v>19.12</v>
      </c>
      <c r="F208">
        <v>1</v>
      </c>
      <c r="G208">
        <v>496</v>
      </c>
      <c r="H208" s="15" t="str">
        <f t="shared" si="10"/>
        <v>да</v>
      </c>
      <c r="I208" s="15" t="str">
        <f>VLOOKUP(F208,Тарифи!$A$3:$C$4,2,FALSE)</f>
        <v>от/до врата на клиента</v>
      </c>
      <c r="J208" s="15">
        <f>VLOOKUP(E208,Тарифи!$E$4:$H$10,IF(F208=1,3,4),TRUE)</f>
        <v>23.1</v>
      </c>
      <c r="K208" s="15">
        <f>VLOOKUP(F208,Тарифи!$A$3:$C$4,3,FALSE)*G208</f>
        <v>11.904</v>
      </c>
      <c r="L208" s="15">
        <f t="shared" si="11"/>
        <v>531.00400000000002</v>
      </c>
    </row>
    <row r="209" spans="1:12" x14ac:dyDescent="0.25">
      <c r="A209">
        <v>1759</v>
      </c>
      <c r="B209" s="18">
        <v>43402</v>
      </c>
      <c r="C209" s="15" t="str">
        <f t="shared" si="9"/>
        <v>October</v>
      </c>
      <c r="D209" t="s">
        <v>7</v>
      </c>
      <c r="E209">
        <v>11.3</v>
      </c>
      <c r="F209">
        <v>2</v>
      </c>
      <c r="G209">
        <v>0</v>
      </c>
      <c r="H209" s="15" t="str">
        <f t="shared" si="10"/>
        <v>не</v>
      </c>
      <c r="I209" s="15" t="str">
        <f>VLOOKUP(F209,Тарифи!$A$3:$C$4,2,FALSE)</f>
        <v>между офисите на куриера</v>
      </c>
      <c r="J209" s="15">
        <f>VLOOKUP(E209,Тарифи!$E$4:$H$10,IF(F209=1,3,4),TRUE)</f>
        <v>10.8</v>
      </c>
      <c r="K209" s="15">
        <f>VLOOKUP(F209,Тарифи!$A$3:$C$4,3,FALSE)*G209</f>
        <v>0</v>
      </c>
      <c r="L209" s="15">
        <f t="shared" si="11"/>
        <v>10.8</v>
      </c>
    </row>
    <row r="210" spans="1:12" x14ac:dyDescent="0.25">
      <c r="A210">
        <v>1760</v>
      </c>
      <c r="B210" s="18">
        <v>43402</v>
      </c>
      <c r="C210" s="15" t="str">
        <f t="shared" si="9"/>
        <v>October</v>
      </c>
      <c r="D210" t="s">
        <v>9</v>
      </c>
      <c r="E210">
        <v>13.87</v>
      </c>
      <c r="F210">
        <v>1</v>
      </c>
      <c r="G210">
        <v>25</v>
      </c>
      <c r="H210" s="15" t="str">
        <f t="shared" si="10"/>
        <v>да</v>
      </c>
      <c r="I210" s="15" t="str">
        <f>VLOOKUP(F210,Тарифи!$A$3:$C$4,2,FALSE)</f>
        <v>от/до врата на клиента</v>
      </c>
      <c r="J210" s="15">
        <f>VLOOKUP(E210,Тарифи!$E$4:$H$10,IF(F210=1,3,4),TRUE)</f>
        <v>19.8</v>
      </c>
      <c r="K210" s="15">
        <f>VLOOKUP(F210,Тарифи!$A$3:$C$4,3,FALSE)*G210</f>
        <v>0.6</v>
      </c>
      <c r="L210" s="15">
        <f t="shared" si="11"/>
        <v>45.400000000000006</v>
      </c>
    </row>
    <row r="211" spans="1:12" x14ac:dyDescent="0.25">
      <c r="A211">
        <v>1761</v>
      </c>
      <c r="B211" s="18">
        <v>43402</v>
      </c>
      <c r="C211" s="15" t="str">
        <f t="shared" si="9"/>
        <v>October</v>
      </c>
      <c r="D211" t="s">
        <v>2</v>
      </c>
      <c r="E211">
        <v>2.56</v>
      </c>
      <c r="F211">
        <v>2</v>
      </c>
      <c r="G211">
        <v>0</v>
      </c>
      <c r="H211" s="15" t="str">
        <f t="shared" si="10"/>
        <v>не</v>
      </c>
      <c r="I211" s="15" t="str">
        <f>VLOOKUP(F211,Тарифи!$A$3:$C$4,2,FALSE)</f>
        <v>между офисите на куриера</v>
      </c>
      <c r="J211" s="15">
        <f>VLOOKUP(E211,Тарифи!$E$4:$H$10,IF(F211=1,3,4),TRUE)</f>
        <v>6</v>
      </c>
      <c r="K211" s="15">
        <f>VLOOKUP(F211,Тарифи!$A$3:$C$4,3,FALSE)*G211</f>
        <v>0</v>
      </c>
      <c r="L211" s="15">
        <f t="shared" si="11"/>
        <v>6</v>
      </c>
    </row>
    <row r="212" spans="1:12" x14ac:dyDescent="0.25">
      <c r="A212">
        <v>1762</v>
      </c>
      <c r="B212" s="18">
        <v>43402</v>
      </c>
      <c r="C212" s="15" t="str">
        <f t="shared" si="9"/>
        <v>October</v>
      </c>
      <c r="D212" t="s">
        <v>8</v>
      </c>
      <c r="E212">
        <v>9.1199999999999992</v>
      </c>
      <c r="F212">
        <v>2</v>
      </c>
      <c r="G212">
        <v>168</v>
      </c>
      <c r="H212" s="15" t="str">
        <f t="shared" si="10"/>
        <v>да</v>
      </c>
      <c r="I212" s="15" t="str">
        <f>VLOOKUP(F212,Тарифи!$A$3:$C$4,2,FALSE)</f>
        <v>между офисите на куриера</v>
      </c>
      <c r="J212" s="15">
        <f>VLOOKUP(E212,Тарифи!$E$4:$H$10,IF(F212=1,3,4),TRUE)</f>
        <v>9.6</v>
      </c>
      <c r="K212" s="15">
        <f>VLOOKUP(F212,Тарифи!$A$3:$C$4,3,FALSE)*G212</f>
        <v>2.016</v>
      </c>
      <c r="L212" s="15">
        <f t="shared" si="11"/>
        <v>179.61599999999999</v>
      </c>
    </row>
    <row r="213" spans="1:12" x14ac:dyDescent="0.25">
      <c r="A213">
        <v>1763</v>
      </c>
      <c r="B213" s="18">
        <v>43403</v>
      </c>
      <c r="C213" s="15" t="str">
        <f t="shared" si="9"/>
        <v>October</v>
      </c>
      <c r="D213" t="s">
        <v>1</v>
      </c>
      <c r="E213">
        <v>14.1</v>
      </c>
      <c r="F213">
        <v>2</v>
      </c>
      <c r="G213">
        <v>0</v>
      </c>
      <c r="H213" s="15" t="str">
        <f t="shared" si="10"/>
        <v>не</v>
      </c>
      <c r="I213" s="15" t="str">
        <f>VLOOKUP(F213,Тарифи!$A$3:$C$4,2,FALSE)</f>
        <v>между офисите на куриера</v>
      </c>
      <c r="J213" s="15">
        <f>VLOOKUP(E213,Тарифи!$E$4:$H$10,IF(F213=1,3,4),TRUE)</f>
        <v>10.8</v>
      </c>
      <c r="K213" s="15">
        <f>VLOOKUP(F213,Тарифи!$A$3:$C$4,3,FALSE)*G213</f>
        <v>0</v>
      </c>
      <c r="L213" s="15">
        <f t="shared" si="11"/>
        <v>10.8</v>
      </c>
    </row>
    <row r="214" spans="1:12" x14ac:dyDescent="0.25">
      <c r="A214">
        <v>1764</v>
      </c>
      <c r="B214" s="18">
        <v>43403</v>
      </c>
      <c r="C214" s="15" t="str">
        <f t="shared" si="9"/>
        <v>October</v>
      </c>
      <c r="D214" t="s">
        <v>5</v>
      </c>
      <c r="E214">
        <v>18.09</v>
      </c>
      <c r="F214">
        <v>1</v>
      </c>
      <c r="G214">
        <v>415</v>
      </c>
      <c r="H214" s="15" t="str">
        <f t="shared" si="10"/>
        <v>да</v>
      </c>
      <c r="I214" s="15" t="str">
        <f>VLOOKUP(F214,Тарифи!$A$3:$C$4,2,FALSE)</f>
        <v>от/до врата на клиента</v>
      </c>
      <c r="J214" s="15">
        <f>VLOOKUP(E214,Тарифи!$E$4:$H$10,IF(F214=1,3,4),TRUE)</f>
        <v>23.1</v>
      </c>
      <c r="K214" s="15">
        <f>VLOOKUP(F214,Тарифи!$A$3:$C$4,3,FALSE)*G214</f>
        <v>9.9600000000000009</v>
      </c>
      <c r="L214" s="15">
        <f t="shared" si="11"/>
        <v>448.06</v>
      </c>
    </row>
    <row r="215" spans="1:12" x14ac:dyDescent="0.25">
      <c r="A215">
        <v>1765</v>
      </c>
      <c r="B215" s="18">
        <v>43403</v>
      </c>
      <c r="C215" s="15" t="str">
        <f t="shared" si="9"/>
        <v>October</v>
      </c>
      <c r="D215" t="s">
        <v>6</v>
      </c>
      <c r="E215">
        <v>4.5199999999999996</v>
      </c>
      <c r="F215">
        <v>2</v>
      </c>
      <c r="G215">
        <v>130</v>
      </c>
      <c r="H215" s="15" t="str">
        <f t="shared" si="10"/>
        <v>да</v>
      </c>
      <c r="I215" s="15" t="str">
        <f>VLOOKUP(F215,Тарифи!$A$3:$C$4,2,FALSE)</f>
        <v>между офисите на куриера</v>
      </c>
      <c r="J215" s="15">
        <f>VLOOKUP(E215,Тарифи!$E$4:$H$10,IF(F215=1,3,4),TRUE)</f>
        <v>6</v>
      </c>
      <c r="K215" s="15">
        <f>VLOOKUP(F215,Тарифи!$A$3:$C$4,3,FALSE)*G215</f>
        <v>1.56</v>
      </c>
      <c r="L215" s="15">
        <f t="shared" si="11"/>
        <v>137.56</v>
      </c>
    </row>
    <row r="216" spans="1:12" x14ac:dyDescent="0.25">
      <c r="A216">
        <v>1766</v>
      </c>
      <c r="B216" s="18">
        <v>43403</v>
      </c>
      <c r="C216" s="15" t="str">
        <f t="shared" si="9"/>
        <v>October</v>
      </c>
      <c r="D216" t="s">
        <v>1</v>
      </c>
      <c r="E216">
        <v>8.86</v>
      </c>
      <c r="F216">
        <v>2</v>
      </c>
      <c r="G216">
        <v>0</v>
      </c>
      <c r="H216" s="15" t="str">
        <f t="shared" si="10"/>
        <v>не</v>
      </c>
      <c r="I216" s="15" t="str">
        <f>VLOOKUP(F216,Тарифи!$A$3:$C$4,2,FALSE)</f>
        <v>между офисите на куриера</v>
      </c>
      <c r="J216" s="15">
        <f>VLOOKUP(E216,Тарифи!$E$4:$H$10,IF(F216=1,3,4),TRUE)</f>
        <v>9.6</v>
      </c>
      <c r="K216" s="15">
        <f>VLOOKUP(F216,Тарифи!$A$3:$C$4,3,FALSE)*G216</f>
        <v>0</v>
      </c>
      <c r="L216" s="15">
        <f t="shared" si="11"/>
        <v>9.6</v>
      </c>
    </row>
    <row r="217" spans="1:12" x14ac:dyDescent="0.25">
      <c r="A217">
        <v>1767</v>
      </c>
      <c r="B217" s="18">
        <v>43403</v>
      </c>
      <c r="C217" s="15" t="str">
        <f t="shared" si="9"/>
        <v>October</v>
      </c>
      <c r="D217" t="s">
        <v>9</v>
      </c>
      <c r="E217">
        <v>2.06</v>
      </c>
      <c r="F217">
        <v>1</v>
      </c>
      <c r="G217">
        <v>282</v>
      </c>
      <c r="H217" s="15" t="str">
        <f t="shared" si="10"/>
        <v>да</v>
      </c>
      <c r="I217" s="15" t="str">
        <f>VLOOKUP(F217,Тарифи!$A$3:$C$4,2,FALSE)</f>
        <v>от/до врата на клиента</v>
      </c>
      <c r="J217" s="15">
        <f>VLOOKUP(E217,Тарифи!$E$4:$H$10,IF(F217=1,3,4),TRUE)</f>
        <v>9.9</v>
      </c>
      <c r="K217" s="15">
        <f>VLOOKUP(F217,Тарифи!$A$3:$C$4,3,FALSE)*G217</f>
        <v>6.7679999999999998</v>
      </c>
      <c r="L217" s="15">
        <f t="shared" si="11"/>
        <v>298.66800000000001</v>
      </c>
    </row>
    <row r="218" spans="1:12" x14ac:dyDescent="0.25">
      <c r="A218">
        <v>1768</v>
      </c>
      <c r="B218" s="18">
        <v>43404</v>
      </c>
      <c r="C218" s="15" t="str">
        <f t="shared" si="9"/>
        <v>October</v>
      </c>
      <c r="D218" t="s">
        <v>2</v>
      </c>
      <c r="E218">
        <v>4.1100000000000003</v>
      </c>
      <c r="F218">
        <v>2</v>
      </c>
      <c r="G218">
        <v>458</v>
      </c>
      <c r="H218" s="15" t="str">
        <f t="shared" si="10"/>
        <v>да</v>
      </c>
      <c r="I218" s="15" t="str">
        <f>VLOOKUP(F218,Тарифи!$A$3:$C$4,2,FALSE)</f>
        <v>между офисите на куриера</v>
      </c>
      <c r="J218" s="15">
        <f>VLOOKUP(E218,Тарифи!$E$4:$H$10,IF(F218=1,3,4),TRUE)</f>
        <v>6</v>
      </c>
      <c r="K218" s="15">
        <f>VLOOKUP(F218,Тарифи!$A$3:$C$4,3,FALSE)*G218</f>
        <v>5.4960000000000004</v>
      </c>
      <c r="L218" s="15">
        <f t="shared" si="11"/>
        <v>469.49599999999998</v>
      </c>
    </row>
    <row r="219" spans="1:12" x14ac:dyDescent="0.25">
      <c r="A219">
        <v>1769</v>
      </c>
      <c r="B219" s="18">
        <v>43404</v>
      </c>
      <c r="C219" s="15" t="str">
        <f t="shared" si="9"/>
        <v>October</v>
      </c>
      <c r="D219" t="s">
        <v>5</v>
      </c>
      <c r="E219">
        <v>4.9000000000000004</v>
      </c>
      <c r="F219">
        <v>1</v>
      </c>
      <c r="G219">
        <v>0</v>
      </c>
      <c r="H219" s="15" t="str">
        <f t="shared" si="10"/>
        <v>не</v>
      </c>
      <c r="I219" s="15" t="str">
        <f>VLOOKUP(F219,Тарифи!$A$3:$C$4,2,FALSE)</f>
        <v>от/до врата на клиента</v>
      </c>
      <c r="J219" s="15">
        <f>VLOOKUP(E219,Тарифи!$E$4:$H$10,IF(F219=1,3,4),TRUE)</f>
        <v>9.9</v>
      </c>
      <c r="K219" s="15">
        <f>VLOOKUP(F219,Тарифи!$A$3:$C$4,3,FALSE)*G219</f>
        <v>0</v>
      </c>
      <c r="L219" s="15">
        <f t="shared" si="11"/>
        <v>9.9</v>
      </c>
    </row>
    <row r="220" spans="1:12" x14ac:dyDescent="0.25">
      <c r="A220">
        <v>1770</v>
      </c>
      <c r="B220" s="18">
        <v>43404</v>
      </c>
      <c r="C220" s="15" t="str">
        <f t="shared" si="9"/>
        <v>October</v>
      </c>
      <c r="D220" t="s">
        <v>7</v>
      </c>
      <c r="E220">
        <v>11.27</v>
      </c>
      <c r="F220">
        <v>2</v>
      </c>
      <c r="G220">
        <v>460</v>
      </c>
      <c r="H220" s="15" t="str">
        <f t="shared" si="10"/>
        <v>да</v>
      </c>
      <c r="I220" s="15" t="str">
        <f>VLOOKUP(F220,Тарифи!$A$3:$C$4,2,FALSE)</f>
        <v>между офисите на куриера</v>
      </c>
      <c r="J220" s="15">
        <f>VLOOKUP(E220,Тарифи!$E$4:$H$10,IF(F220=1,3,4),TRUE)</f>
        <v>10.8</v>
      </c>
      <c r="K220" s="15">
        <f>VLOOKUP(F220,Тарифи!$A$3:$C$4,3,FALSE)*G220</f>
        <v>5.5200000000000005</v>
      </c>
      <c r="L220" s="15">
        <f t="shared" si="11"/>
        <v>476.32</v>
      </c>
    </row>
  </sheetData>
  <sortState xmlns:xlrd2="http://schemas.microsoft.com/office/spreadsheetml/2017/richdata2" ref="B4:B220">
    <sortCondition ref="B4:B220"/>
  </sortState>
  <mergeCells count="1">
    <mergeCell ref="A1:L1"/>
  </mergeCells>
  <dataValidations count="1">
    <dataValidation type="decimal" operator="lessThanOrEqual" allowBlank="1" showInputMessage="1" showErrorMessage="1" sqref="E4:E220" xr:uid="{00000000-0002-0000-0100-000000000000}">
      <formula1>50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tabSelected="1" workbookViewId="0">
      <selection activeCell="B6" sqref="B6"/>
    </sheetView>
  </sheetViews>
  <sheetFormatPr defaultRowHeight="15" x14ac:dyDescent="0.25"/>
  <cols>
    <col min="1" max="1" width="28.42578125" bestFit="1" customWidth="1"/>
    <col min="2" max="2" width="10.140625" bestFit="1" customWidth="1"/>
  </cols>
  <sheetData>
    <row r="1" spans="1:5" x14ac:dyDescent="0.25">
      <c r="A1" s="17" t="s">
        <v>33</v>
      </c>
    </row>
    <row r="2" spans="1:5" x14ac:dyDescent="0.25">
      <c r="A2" t="s">
        <v>32</v>
      </c>
      <c r="B2" t="s">
        <v>3</v>
      </c>
    </row>
    <row r="3" spans="1:5" x14ac:dyDescent="0.25">
      <c r="A3" t="s">
        <v>13</v>
      </c>
      <c r="B3" t="s">
        <v>29</v>
      </c>
    </row>
    <row r="4" spans="1:5" x14ac:dyDescent="0.25">
      <c r="A4" t="s">
        <v>31</v>
      </c>
      <c r="B4">
        <v>8</v>
      </c>
    </row>
    <row r="6" spans="1:5" x14ac:dyDescent="0.25">
      <c r="A6" t="s">
        <v>28</v>
      </c>
      <c r="B6" s="15">
        <f>COUNTIFS(Пратки!B4:B220,TEXT(DATE(2018,B4,1),"mmmm"),Пратки!D4:D220,B2,Пратки!H4:H220,B3)</f>
        <v>0</v>
      </c>
      <c r="E6" t="str">
        <f>TEXT(DATE(2018,B4,1),"mmmm")</f>
        <v>August</v>
      </c>
    </row>
    <row r="7" spans="1:5" x14ac:dyDescent="0.25">
      <c r="A7" t="s">
        <v>27</v>
      </c>
      <c r="B7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L14" sqref="L14"/>
    </sheetView>
  </sheetViews>
  <sheetFormatPr defaultRowHeight="15" x14ac:dyDescent="0.25"/>
  <cols>
    <col min="1" max="1" width="12.5703125" bestFit="1" customWidth="1"/>
    <col min="2" max="2" width="11.7109375" customWidth="1"/>
    <col min="3" max="4" width="7" customWidth="1"/>
    <col min="5" max="5" width="11.28515625" customWidth="1"/>
    <col min="6" max="6" width="9.42578125" customWidth="1"/>
    <col min="7" max="7" width="6.85546875" customWidth="1"/>
    <col min="8" max="8" width="12.5703125" customWidth="1"/>
    <col min="9" max="9" width="7.7109375" customWidth="1"/>
    <col min="10" max="10" width="11.28515625" customWidth="1"/>
    <col min="11" max="11" width="11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20"/>
  <sheetViews>
    <sheetView workbookViewId="0">
      <pane xSplit="2" ySplit="3" topLeftCell="C208" activePane="bottomRight" state="frozen"/>
      <selection pane="topRight" activeCell="C1" sqref="C1"/>
      <selection pane="bottomLeft" activeCell="A4" sqref="A4"/>
      <selection pane="bottomRight" activeCell="L220" sqref="L220"/>
    </sheetView>
  </sheetViews>
  <sheetFormatPr defaultRowHeight="15" x14ac:dyDescent="0.25"/>
  <cols>
    <col min="2" max="2" width="10.7109375" bestFit="1" customWidth="1"/>
    <col min="3" max="3" width="7.140625" bestFit="1" customWidth="1"/>
    <col min="9" max="9" width="26.28515625" bestFit="1" customWidth="1"/>
    <col min="10" max="10" width="12.140625" customWidth="1"/>
    <col min="11" max="11" width="10.140625" bestFit="1" customWidth="1"/>
    <col min="12" max="12" width="11.140625" bestFit="1" customWidth="1"/>
  </cols>
  <sheetData>
    <row r="1" spans="1:12" x14ac:dyDescent="0.25">
      <c r="A1" s="21" t="s">
        <v>17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3" spans="1:12" s="11" customFormat="1" ht="60" x14ac:dyDescent="0.25">
      <c r="A3" s="12" t="s">
        <v>16</v>
      </c>
      <c r="B3" s="12" t="s">
        <v>15</v>
      </c>
      <c r="C3" s="12" t="s">
        <v>31</v>
      </c>
      <c r="D3" s="12" t="s">
        <v>14</v>
      </c>
      <c r="E3" s="12" t="s">
        <v>23</v>
      </c>
      <c r="F3" s="12" t="s">
        <v>12</v>
      </c>
      <c r="G3" s="12" t="s">
        <v>25</v>
      </c>
      <c r="H3" s="12" t="s">
        <v>13</v>
      </c>
      <c r="I3" s="12" t="s">
        <v>22</v>
      </c>
      <c r="J3" s="12" t="s">
        <v>27</v>
      </c>
      <c r="K3" s="12" t="s">
        <v>11</v>
      </c>
      <c r="L3" s="12" t="s">
        <v>10</v>
      </c>
    </row>
    <row r="4" spans="1:12" x14ac:dyDescent="0.25">
      <c r="A4" s="5">
        <v>1554</v>
      </c>
      <c r="B4" s="13">
        <v>43314</v>
      </c>
      <c r="C4" s="5">
        <v>8</v>
      </c>
      <c r="D4" s="5" t="s">
        <v>6</v>
      </c>
      <c r="E4" s="8">
        <v>8.19</v>
      </c>
      <c r="F4" s="5">
        <v>1</v>
      </c>
      <c r="G4" s="5">
        <v>15</v>
      </c>
      <c r="H4" s="5" t="s">
        <v>29</v>
      </c>
      <c r="I4" s="5" t="s">
        <v>4</v>
      </c>
      <c r="J4" s="6">
        <v>14.7</v>
      </c>
      <c r="K4" s="6">
        <v>0.36</v>
      </c>
      <c r="L4" s="6">
        <v>30.06</v>
      </c>
    </row>
    <row r="5" spans="1:12" x14ac:dyDescent="0.25">
      <c r="A5" s="5">
        <v>1555</v>
      </c>
      <c r="B5" s="13">
        <v>43314</v>
      </c>
      <c r="C5" s="5">
        <v>8</v>
      </c>
      <c r="D5" s="5" t="s">
        <v>7</v>
      </c>
      <c r="E5" s="8">
        <v>19.78</v>
      </c>
      <c r="F5" s="5">
        <v>1</v>
      </c>
      <c r="G5" s="5">
        <v>417</v>
      </c>
      <c r="H5" s="5" t="s">
        <v>29</v>
      </c>
      <c r="I5" s="5" t="s">
        <v>4</v>
      </c>
      <c r="J5" s="6">
        <v>23.1</v>
      </c>
      <c r="K5" s="6">
        <v>10.008000000000001</v>
      </c>
      <c r="L5" s="6">
        <v>450.108</v>
      </c>
    </row>
    <row r="6" spans="1:12" x14ac:dyDescent="0.25">
      <c r="A6" s="5">
        <v>1556</v>
      </c>
      <c r="B6" s="13">
        <v>43314</v>
      </c>
      <c r="C6" s="5">
        <v>8</v>
      </c>
      <c r="D6" s="5" t="s">
        <v>3</v>
      </c>
      <c r="E6" s="8">
        <v>8.89</v>
      </c>
      <c r="F6" s="5">
        <v>2</v>
      </c>
      <c r="G6" s="5">
        <v>0</v>
      </c>
      <c r="H6" s="5" t="s">
        <v>30</v>
      </c>
      <c r="I6" s="5" t="s">
        <v>0</v>
      </c>
      <c r="J6" s="6">
        <v>9.6</v>
      </c>
      <c r="K6" s="6">
        <v>0</v>
      </c>
      <c r="L6" s="6">
        <v>9.6</v>
      </c>
    </row>
    <row r="7" spans="1:12" x14ac:dyDescent="0.25">
      <c r="A7" s="5">
        <v>1557</v>
      </c>
      <c r="B7" s="13">
        <v>43314</v>
      </c>
      <c r="C7" s="5">
        <v>8</v>
      </c>
      <c r="D7" s="5" t="s">
        <v>6</v>
      </c>
      <c r="E7" s="8">
        <v>16.7</v>
      </c>
      <c r="F7" s="5">
        <v>1</v>
      </c>
      <c r="G7" s="5">
        <v>0</v>
      </c>
      <c r="H7" s="5" t="s">
        <v>30</v>
      </c>
      <c r="I7" s="5" t="s">
        <v>4</v>
      </c>
      <c r="J7" s="6">
        <v>23.1</v>
      </c>
      <c r="K7" s="6">
        <v>0</v>
      </c>
      <c r="L7" s="6">
        <v>23.1</v>
      </c>
    </row>
    <row r="8" spans="1:12" x14ac:dyDescent="0.25">
      <c r="A8" s="5">
        <v>1558</v>
      </c>
      <c r="B8" s="13">
        <v>43314</v>
      </c>
      <c r="C8" s="5">
        <v>8</v>
      </c>
      <c r="D8" s="5" t="s">
        <v>3</v>
      </c>
      <c r="E8" s="8">
        <v>8.39</v>
      </c>
      <c r="F8" s="5">
        <v>1</v>
      </c>
      <c r="G8" s="5">
        <v>0</v>
      </c>
      <c r="H8" s="5" t="s">
        <v>30</v>
      </c>
      <c r="I8" s="5" t="s">
        <v>4</v>
      </c>
      <c r="J8" s="6">
        <v>14.7</v>
      </c>
      <c r="K8" s="6">
        <v>0</v>
      </c>
      <c r="L8" s="6">
        <v>14.7</v>
      </c>
    </row>
    <row r="9" spans="1:12" x14ac:dyDescent="0.25">
      <c r="A9" s="5">
        <v>1559</v>
      </c>
      <c r="B9" s="13">
        <v>43314</v>
      </c>
      <c r="C9" s="5">
        <v>8</v>
      </c>
      <c r="D9" s="5" t="s">
        <v>9</v>
      </c>
      <c r="E9" s="8">
        <v>4.54</v>
      </c>
      <c r="F9" s="5">
        <v>2</v>
      </c>
      <c r="G9" s="5">
        <v>0</v>
      </c>
      <c r="H9" s="5" t="s">
        <v>30</v>
      </c>
      <c r="I9" s="5" t="s">
        <v>0</v>
      </c>
      <c r="J9" s="6">
        <v>6</v>
      </c>
      <c r="K9" s="6">
        <v>0</v>
      </c>
      <c r="L9" s="6">
        <v>6</v>
      </c>
    </row>
    <row r="10" spans="1:12" x14ac:dyDescent="0.25">
      <c r="A10" s="5">
        <v>1560</v>
      </c>
      <c r="B10" s="13">
        <v>43314</v>
      </c>
      <c r="C10" s="5">
        <v>8</v>
      </c>
      <c r="D10" s="5" t="s">
        <v>9</v>
      </c>
      <c r="E10" s="8">
        <v>2</v>
      </c>
      <c r="F10" s="5">
        <v>1</v>
      </c>
      <c r="G10" s="5">
        <v>164</v>
      </c>
      <c r="H10" s="5" t="s">
        <v>29</v>
      </c>
      <c r="I10" s="5" t="s">
        <v>4</v>
      </c>
      <c r="J10" s="6">
        <v>9.9</v>
      </c>
      <c r="K10" s="6">
        <v>3.9359999999999999</v>
      </c>
      <c r="L10" s="6">
        <v>177.83600000000001</v>
      </c>
    </row>
    <row r="11" spans="1:12" x14ac:dyDescent="0.25">
      <c r="A11" s="5">
        <v>1561</v>
      </c>
      <c r="B11" s="13">
        <v>43315</v>
      </c>
      <c r="C11" s="5">
        <v>8</v>
      </c>
      <c r="D11" s="5" t="s">
        <v>7</v>
      </c>
      <c r="E11" s="8">
        <v>5</v>
      </c>
      <c r="F11" s="5">
        <v>1</v>
      </c>
      <c r="G11" s="5">
        <v>104</v>
      </c>
      <c r="H11" s="5" t="s">
        <v>29</v>
      </c>
      <c r="I11" s="5" t="s">
        <v>4</v>
      </c>
      <c r="J11" s="6">
        <v>14.7</v>
      </c>
      <c r="K11" s="6">
        <v>2.496</v>
      </c>
      <c r="L11" s="6">
        <v>121.196</v>
      </c>
    </row>
    <row r="12" spans="1:12" x14ac:dyDescent="0.25">
      <c r="A12" s="5">
        <v>1562</v>
      </c>
      <c r="B12" s="13">
        <v>43315</v>
      </c>
      <c r="C12" s="5">
        <v>8</v>
      </c>
      <c r="D12" s="5" t="s">
        <v>1</v>
      </c>
      <c r="E12" s="8">
        <v>8.76</v>
      </c>
      <c r="F12" s="5">
        <v>1</v>
      </c>
      <c r="G12" s="5">
        <v>317</v>
      </c>
      <c r="H12" s="5" t="s">
        <v>29</v>
      </c>
      <c r="I12" s="5" t="s">
        <v>4</v>
      </c>
      <c r="J12" s="6">
        <v>14.7</v>
      </c>
      <c r="K12" s="6">
        <v>7.6080000000000005</v>
      </c>
      <c r="L12" s="6">
        <v>339.30799999999999</v>
      </c>
    </row>
    <row r="13" spans="1:12" x14ac:dyDescent="0.25">
      <c r="A13" s="5">
        <v>1563</v>
      </c>
      <c r="B13" s="13">
        <v>43316</v>
      </c>
      <c r="C13" s="5">
        <v>8</v>
      </c>
      <c r="D13" s="5" t="s">
        <v>3</v>
      </c>
      <c r="E13" s="8">
        <v>9.23</v>
      </c>
      <c r="F13" s="5">
        <v>1</v>
      </c>
      <c r="G13" s="5">
        <v>175</v>
      </c>
      <c r="H13" s="5" t="s">
        <v>29</v>
      </c>
      <c r="I13" s="5" t="s">
        <v>4</v>
      </c>
      <c r="J13" s="6">
        <v>14.7</v>
      </c>
      <c r="K13" s="6">
        <v>4.2</v>
      </c>
      <c r="L13" s="6">
        <v>193.9</v>
      </c>
    </row>
    <row r="14" spans="1:12" x14ac:dyDescent="0.25">
      <c r="A14" s="5">
        <v>1564</v>
      </c>
      <c r="B14" s="13">
        <v>43317</v>
      </c>
      <c r="C14" s="5">
        <v>8</v>
      </c>
      <c r="D14" s="5" t="s">
        <v>9</v>
      </c>
      <c r="E14" s="8">
        <v>16.149999999999999</v>
      </c>
      <c r="F14" s="5">
        <v>1</v>
      </c>
      <c r="G14" s="5">
        <v>389</v>
      </c>
      <c r="H14" s="5" t="s">
        <v>29</v>
      </c>
      <c r="I14" s="5" t="s">
        <v>4</v>
      </c>
      <c r="J14" s="6">
        <v>23.1</v>
      </c>
      <c r="K14" s="6">
        <v>9.3360000000000003</v>
      </c>
      <c r="L14" s="6">
        <v>421.43599999999998</v>
      </c>
    </row>
    <row r="15" spans="1:12" x14ac:dyDescent="0.25">
      <c r="A15" s="5">
        <v>1565</v>
      </c>
      <c r="B15" s="13">
        <v>43317</v>
      </c>
      <c r="C15" s="5">
        <v>8</v>
      </c>
      <c r="D15" s="5" t="s">
        <v>6</v>
      </c>
      <c r="E15" s="8">
        <v>17.559999999999999</v>
      </c>
      <c r="F15" s="5">
        <v>1</v>
      </c>
      <c r="G15" s="5">
        <v>0</v>
      </c>
      <c r="H15" s="5" t="s">
        <v>30</v>
      </c>
      <c r="I15" s="5" t="s">
        <v>4</v>
      </c>
      <c r="J15" s="6">
        <v>23.1</v>
      </c>
      <c r="K15" s="6">
        <v>0</v>
      </c>
      <c r="L15" s="6">
        <v>23.1</v>
      </c>
    </row>
    <row r="16" spans="1:12" x14ac:dyDescent="0.25">
      <c r="A16" s="5">
        <v>1566</v>
      </c>
      <c r="B16" s="13">
        <v>43317</v>
      </c>
      <c r="C16" s="5">
        <v>8</v>
      </c>
      <c r="D16" s="5" t="s">
        <v>6</v>
      </c>
      <c r="E16" s="8">
        <v>16.829999999999998</v>
      </c>
      <c r="F16" s="5">
        <v>2</v>
      </c>
      <c r="G16" s="5">
        <v>439</v>
      </c>
      <c r="H16" s="5" t="s">
        <v>29</v>
      </c>
      <c r="I16" s="5" t="s">
        <v>0</v>
      </c>
      <c r="J16" s="6">
        <v>13.2</v>
      </c>
      <c r="K16" s="6">
        <v>5.2679999999999998</v>
      </c>
      <c r="L16" s="6">
        <v>457.46800000000002</v>
      </c>
    </row>
    <row r="17" spans="1:12" x14ac:dyDescent="0.25">
      <c r="A17" s="5">
        <v>1567</v>
      </c>
      <c r="B17" s="13">
        <v>43318</v>
      </c>
      <c r="C17" s="5">
        <v>8</v>
      </c>
      <c r="D17" s="5" t="s">
        <v>5</v>
      </c>
      <c r="E17" s="8">
        <v>15.67</v>
      </c>
      <c r="F17" s="5">
        <v>2</v>
      </c>
      <c r="G17" s="5">
        <v>0</v>
      </c>
      <c r="H17" s="5" t="s">
        <v>30</v>
      </c>
      <c r="I17" s="5" t="s">
        <v>0</v>
      </c>
      <c r="J17" s="6">
        <v>13.2</v>
      </c>
      <c r="K17" s="6">
        <v>0</v>
      </c>
      <c r="L17" s="6">
        <v>13.2</v>
      </c>
    </row>
    <row r="18" spans="1:12" x14ac:dyDescent="0.25">
      <c r="A18" s="5">
        <v>1568</v>
      </c>
      <c r="B18" s="13">
        <v>43319</v>
      </c>
      <c r="C18" s="5">
        <v>8</v>
      </c>
      <c r="D18" s="5" t="s">
        <v>3</v>
      </c>
      <c r="E18" s="8">
        <v>14.61</v>
      </c>
      <c r="F18" s="5">
        <v>1</v>
      </c>
      <c r="G18" s="5">
        <v>28</v>
      </c>
      <c r="H18" s="5" t="s">
        <v>29</v>
      </c>
      <c r="I18" s="5" t="s">
        <v>4</v>
      </c>
      <c r="J18" s="6">
        <v>19.8</v>
      </c>
      <c r="K18" s="6">
        <v>0.67200000000000004</v>
      </c>
      <c r="L18" s="6">
        <v>48.472000000000001</v>
      </c>
    </row>
    <row r="19" spans="1:12" x14ac:dyDescent="0.25">
      <c r="A19" s="5">
        <v>1569</v>
      </c>
      <c r="B19" s="13">
        <v>43319</v>
      </c>
      <c r="C19" s="5">
        <v>8</v>
      </c>
      <c r="D19" s="5" t="s">
        <v>9</v>
      </c>
      <c r="E19" s="8">
        <v>6.66</v>
      </c>
      <c r="F19" s="5">
        <v>2</v>
      </c>
      <c r="G19" s="5">
        <v>39</v>
      </c>
      <c r="H19" s="5" t="s">
        <v>29</v>
      </c>
      <c r="I19" s="5" t="s">
        <v>0</v>
      </c>
      <c r="J19" s="6">
        <v>9.6</v>
      </c>
      <c r="K19" s="6">
        <v>0.46800000000000003</v>
      </c>
      <c r="L19" s="6">
        <v>49.067999999999998</v>
      </c>
    </row>
    <row r="20" spans="1:12" x14ac:dyDescent="0.25">
      <c r="A20" s="5">
        <v>1570</v>
      </c>
      <c r="B20" s="13">
        <v>43320</v>
      </c>
      <c r="C20" s="5">
        <v>8</v>
      </c>
      <c r="D20" s="5" t="s">
        <v>9</v>
      </c>
      <c r="E20" s="8">
        <v>0.13</v>
      </c>
      <c r="F20" s="5">
        <v>1</v>
      </c>
      <c r="G20" s="5">
        <v>0</v>
      </c>
      <c r="H20" s="5" t="s">
        <v>30</v>
      </c>
      <c r="I20" s="5" t="s">
        <v>4</v>
      </c>
      <c r="J20" s="6">
        <v>6.3</v>
      </c>
      <c r="K20" s="6">
        <v>0</v>
      </c>
      <c r="L20" s="6">
        <v>6.3</v>
      </c>
    </row>
    <row r="21" spans="1:12" x14ac:dyDescent="0.25">
      <c r="A21" s="5">
        <v>1571</v>
      </c>
      <c r="B21" s="13">
        <v>43321</v>
      </c>
      <c r="C21" s="5">
        <v>8</v>
      </c>
      <c r="D21" s="5" t="s">
        <v>5</v>
      </c>
      <c r="E21" s="8">
        <v>9.26</v>
      </c>
      <c r="F21" s="5">
        <v>1</v>
      </c>
      <c r="G21" s="5">
        <v>0</v>
      </c>
      <c r="H21" s="5" t="s">
        <v>30</v>
      </c>
      <c r="I21" s="5" t="s">
        <v>4</v>
      </c>
      <c r="J21" s="6">
        <v>14.7</v>
      </c>
      <c r="K21" s="6">
        <v>0</v>
      </c>
      <c r="L21" s="6">
        <v>14.7</v>
      </c>
    </row>
    <row r="22" spans="1:12" x14ac:dyDescent="0.25">
      <c r="A22" s="5">
        <v>1572</v>
      </c>
      <c r="B22" s="13">
        <v>43321</v>
      </c>
      <c r="C22" s="5">
        <v>8</v>
      </c>
      <c r="D22" s="5" t="s">
        <v>6</v>
      </c>
      <c r="E22" s="8">
        <v>14.57</v>
      </c>
      <c r="F22" s="5">
        <v>2</v>
      </c>
      <c r="G22" s="5">
        <v>197</v>
      </c>
      <c r="H22" s="5" t="s">
        <v>29</v>
      </c>
      <c r="I22" s="5" t="s">
        <v>0</v>
      </c>
      <c r="J22" s="6">
        <v>10.8</v>
      </c>
      <c r="K22" s="6">
        <v>2.3639999999999999</v>
      </c>
      <c r="L22" s="6">
        <v>210.16399999999999</v>
      </c>
    </row>
    <row r="23" spans="1:12" x14ac:dyDescent="0.25">
      <c r="A23" s="5">
        <v>1573</v>
      </c>
      <c r="B23" s="13">
        <v>43321</v>
      </c>
      <c r="C23" s="5">
        <v>8</v>
      </c>
      <c r="D23" s="5" t="s">
        <v>1</v>
      </c>
      <c r="E23" s="8">
        <v>8.23</v>
      </c>
      <c r="F23" s="5">
        <v>2</v>
      </c>
      <c r="G23" s="5">
        <v>0</v>
      </c>
      <c r="H23" s="5" t="s">
        <v>30</v>
      </c>
      <c r="I23" s="5" t="s">
        <v>0</v>
      </c>
      <c r="J23" s="6">
        <v>9.6</v>
      </c>
      <c r="K23" s="6">
        <v>0</v>
      </c>
      <c r="L23" s="6">
        <v>9.6</v>
      </c>
    </row>
    <row r="24" spans="1:12" x14ac:dyDescent="0.25">
      <c r="A24" s="5">
        <v>1574</v>
      </c>
      <c r="B24" s="13">
        <v>43321</v>
      </c>
      <c r="C24" s="5">
        <v>8</v>
      </c>
      <c r="D24" s="5" t="s">
        <v>2</v>
      </c>
      <c r="E24" s="8">
        <v>15.9</v>
      </c>
      <c r="F24" s="5">
        <v>1</v>
      </c>
      <c r="G24" s="5">
        <v>19</v>
      </c>
      <c r="H24" s="5" t="s">
        <v>29</v>
      </c>
      <c r="I24" s="5" t="s">
        <v>4</v>
      </c>
      <c r="J24" s="6">
        <v>23.1</v>
      </c>
      <c r="K24" s="6">
        <v>0.45600000000000002</v>
      </c>
      <c r="L24" s="6">
        <v>42.555999999999997</v>
      </c>
    </row>
    <row r="25" spans="1:12" x14ac:dyDescent="0.25">
      <c r="A25" s="5">
        <v>1575</v>
      </c>
      <c r="B25" s="13">
        <v>43322</v>
      </c>
      <c r="C25" s="5">
        <v>8</v>
      </c>
      <c r="D25" s="5" t="s">
        <v>5</v>
      </c>
      <c r="E25" s="8">
        <v>11.55</v>
      </c>
      <c r="F25" s="5">
        <v>1</v>
      </c>
      <c r="G25" s="5">
        <v>93</v>
      </c>
      <c r="H25" s="5" t="s">
        <v>29</v>
      </c>
      <c r="I25" s="5" t="s">
        <v>4</v>
      </c>
      <c r="J25" s="6">
        <v>19.8</v>
      </c>
      <c r="K25" s="6">
        <v>2.2320000000000002</v>
      </c>
      <c r="L25" s="6">
        <v>115.032</v>
      </c>
    </row>
    <row r="26" spans="1:12" x14ac:dyDescent="0.25">
      <c r="A26" s="5">
        <v>1576</v>
      </c>
      <c r="B26" s="13">
        <v>43322</v>
      </c>
      <c r="C26" s="5">
        <v>8</v>
      </c>
      <c r="D26" s="5" t="s">
        <v>9</v>
      </c>
      <c r="E26" s="8">
        <v>16.399999999999999</v>
      </c>
      <c r="F26" s="5">
        <v>1</v>
      </c>
      <c r="G26" s="5">
        <v>0</v>
      </c>
      <c r="H26" s="5" t="s">
        <v>30</v>
      </c>
      <c r="I26" s="5" t="s">
        <v>4</v>
      </c>
      <c r="J26" s="6">
        <v>23.1</v>
      </c>
      <c r="K26" s="6">
        <v>0</v>
      </c>
      <c r="L26" s="6">
        <v>23.1</v>
      </c>
    </row>
    <row r="27" spans="1:12" x14ac:dyDescent="0.25">
      <c r="A27" s="5">
        <v>1577</v>
      </c>
      <c r="B27" s="13">
        <v>43322</v>
      </c>
      <c r="C27" s="5">
        <v>8</v>
      </c>
      <c r="D27" s="5" t="s">
        <v>1</v>
      </c>
      <c r="E27" s="8">
        <v>7.37</v>
      </c>
      <c r="F27" s="5">
        <v>2</v>
      </c>
      <c r="G27" s="5">
        <v>446</v>
      </c>
      <c r="H27" s="5" t="s">
        <v>29</v>
      </c>
      <c r="I27" s="5" t="s">
        <v>0</v>
      </c>
      <c r="J27" s="6">
        <v>9.6</v>
      </c>
      <c r="K27" s="6">
        <v>5.3520000000000003</v>
      </c>
      <c r="L27" s="6">
        <v>460.952</v>
      </c>
    </row>
    <row r="28" spans="1:12" x14ac:dyDescent="0.25">
      <c r="A28" s="5">
        <v>1578</v>
      </c>
      <c r="B28" s="13">
        <v>43323</v>
      </c>
      <c r="C28" s="5">
        <v>8</v>
      </c>
      <c r="D28" s="5" t="s">
        <v>7</v>
      </c>
      <c r="E28" s="8">
        <v>10.25</v>
      </c>
      <c r="F28" s="5">
        <v>2</v>
      </c>
      <c r="G28" s="5">
        <v>178</v>
      </c>
      <c r="H28" s="5" t="s">
        <v>29</v>
      </c>
      <c r="I28" s="5" t="s">
        <v>0</v>
      </c>
      <c r="J28" s="6">
        <v>10.8</v>
      </c>
      <c r="K28" s="6">
        <v>2.1360000000000001</v>
      </c>
      <c r="L28" s="6">
        <v>190.93600000000001</v>
      </c>
    </row>
    <row r="29" spans="1:12" x14ac:dyDescent="0.25">
      <c r="A29" s="5">
        <v>1579</v>
      </c>
      <c r="B29" s="13">
        <v>43324</v>
      </c>
      <c r="C29" s="5">
        <v>8</v>
      </c>
      <c r="D29" s="5" t="s">
        <v>8</v>
      </c>
      <c r="E29" s="8">
        <v>11.57</v>
      </c>
      <c r="F29" s="5">
        <v>1</v>
      </c>
      <c r="G29" s="5">
        <v>105</v>
      </c>
      <c r="H29" s="5" t="s">
        <v>29</v>
      </c>
      <c r="I29" s="5" t="s">
        <v>4</v>
      </c>
      <c r="J29" s="6">
        <v>19.8</v>
      </c>
      <c r="K29" s="6">
        <v>2.52</v>
      </c>
      <c r="L29" s="6">
        <v>127.32</v>
      </c>
    </row>
    <row r="30" spans="1:12" x14ac:dyDescent="0.25">
      <c r="A30" s="5">
        <v>1580</v>
      </c>
      <c r="B30" s="13">
        <v>43324</v>
      </c>
      <c r="C30" s="5">
        <v>8</v>
      </c>
      <c r="D30" s="5" t="s">
        <v>5</v>
      </c>
      <c r="E30" s="8">
        <v>19.239999999999998</v>
      </c>
      <c r="F30" s="5">
        <v>1</v>
      </c>
      <c r="G30" s="5">
        <v>197</v>
      </c>
      <c r="H30" s="5" t="s">
        <v>29</v>
      </c>
      <c r="I30" s="5" t="s">
        <v>4</v>
      </c>
      <c r="J30" s="6">
        <v>23.1</v>
      </c>
      <c r="K30" s="6">
        <v>4.7279999999999998</v>
      </c>
      <c r="L30" s="6">
        <v>224.828</v>
      </c>
    </row>
    <row r="31" spans="1:12" x14ac:dyDescent="0.25">
      <c r="A31" s="5">
        <v>1581</v>
      </c>
      <c r="B31" s="13">
        <v>43325</v>
      </c>
      <c r="C31" s="5">
        <v>8</v>
      </c>
      <c r="D31" s="5" t="s">
        <v>6</v>
      </c>
      <c r="E31" s="8">
        <v>12.57</v>
      </c>
      <c r="F31" s="5">
        <v>1</v>
      </c>
      <c r="G31" s="5">
        <v>256</v>
      </c>
      <c r="H31" s="5" t="s">
        <v>29</v>
      </c>
      <c r="I31" s="5" t="s">
        <v>4</v>
      </c>
      <c r="J31" s="6">
        <v>19.8</v>
      </c>
      <c r="K31" s="6">
        <v>6.1440000000000001</v>
      </c>
      <c r="L31" s="6">
        <v>281.94400000000002</v>
      </c>
    </row>
    <row r="32" spans="1:12" x14ac:dyDescent="0.25">
      <c r="A32" s="5">
        <v>1582</v>
      </c>
      <c r="B32" s="13">
        <v>43325</v>
      </c>
      <c r="C32" s="5">
        <v>8</v>
      </c>
      <c r="D32" s="5" t="s">
        <v>1</v>
      </c>
      <c r="E32" s="8">
        <v>8.67</v>
      </c>
      <c r="F32" s="5">
        <v>2</v>
      </c>
      <c r="G32" s="5">
        <v>135</v>
      </c>
      <c r="H32" s="5" t="s">
        <v>29</v>
      </c>
      <c r="I32" s="5" t="s">
        <v>0</v>
      </c>
      <c r="J32" s="6">
        <v>9.6</v>
      </c>
      <c r="K32" s="6">
        <v>1.62</v>
      </c>
      <c r="L32" s="6">
        <v>146.22</v>
      </c>
    </row>
    <row r="33" spans="1:12" x14ac:dyDescent="0.25">
      <c r="A33" s="5">
        <v>1583</v>
      </c>
      <c r="B33" s="13">
        <v>43326</v>
      </c>
      <c r="C33" s="5">
        <v>8</v>
      </c>
      <c r="D33" s="5" t="s">
        <v>5</v>
      </c>
      <c r="E33" s="8">
        <v>8.77</v>
      </c>
      <c r="F33" s="5">
        <v>2</v>
      </c>
      <c r="G33" s="5">
        <v>0</v>
      </c>
      <c r="H33" s="5" t="s">
        <v>30</v>
      </c>
      <c r="I33" s="5" t="s">
        <v>0</v>
      </c>
      <c r="J33" s="6">
        <v>9.6</v>
      </c>
      <c r="K33" s="6">
        <v>0</v>
      </c>
      <c r="L33" s="6">
        <v>9.6</v>
      </c>
    </row>
    <row r="34" spans="1:12" x14ac:dyDescent="0.25">
      <c r="A34" s="5">
        <v>1584</v>
      </c>
      <c r="B34" s="13">
        <v>43326</v>
      </c>
      <c r="C34" s="5">
        <v>8</v>
      </c>
      <c r="D34" s="5" t="s">
        <v>6</v>
      </c>
      <c r="E34" s="8">
        <v>13.36</v>
      </c>
      <c r="F34" s="5">
        <v>1</v>
      </c>
      <c r="G34" s="5">
        <v>337</v>
      </c>
      <c r="H34" s="5" t="s">
        <v>29</v>
      </c>
      <c r="I34" s="5" t="s">
        <v>4</v>
      </c>
      <c r="J34" s="6">
        <v>19.8</v>
      </c>
      <c r="K34" s="6">
        <v>8.088000000000001</v>
      </c>
      <c r="L34" s="6">
        <v>364.88799999999998</v>
      </c>
    </row>
    <row r="35" spans="1:12" x14ac:dyDescent="0.25">
      <c r="A35" s="5">
        <v>1585</v>
      </c>
      <c r="B35" s="13">
        <v>43327</v>
      </c>
      <c r="C35" s="5">
        <v>8</v>
      </c>
      <c r="D35" s="5" t="s">
        <v>6</v>
      </c>
      <c r="E35" s="8">
        <v>14.19</v>
      </c>
      <c r="F35" s="5">
        <v>2</v>
      </c>
      <c r="G35" s="5">
        <v>418</v>
      </c>
      <c r="H35" s="5" t="s">
        <v>29</v>
      </c>
      <c r="I35" s="5" t="s">
        <v>0</v>
      </c>
      <c r="J35" s="6">
        <v>10.8</v>
      </c>
      <c r="K35" s="6">
        <v>5.016</v>
      </c>
      <c r="L35" s="6">
        <v>433.81599999999997</v>
      </c>
    </row>
    <row r="36" spans="1:12" x14ac:dyDescent="0.25">
      <c r="A36" s="5">
        <v>1586</v>
      </c>
      <c r="B36" s="13">
        <v>43327</v>
      </c>
      <c r="C36" s="5">
        <v>8</v>
      </c>
      <c r="D36" s="5" t="s">
        <v>1</v>
      </c>
      <c r="E36" s="8">
        <v>15.88</v>
      </c>
      <c r="F36" s="5">
        <v>1</v>
      </c>
      <c r="G36" s="5">
        <v>315</v>
      </c>
      <c r="H36" s="5" t="s">
        <v>29</v>
      </c>
      <c r="I36" s="5" t="s">
        <v>4</v>
      </c>
      <c r="J36" s="6">
        <v>23.1</v>
      </c>
      <c r="K36" s="6">
        <v>7.5600000000000005</v>
      </c>
      <c r="L36" s="6">
        <v>345.66</v>
      </c>
    </row>
    <row r="37" spans="1:12" x14ac:dyDescent="0.25">
      <c r="A37" s="5">
        <v>1587</v>
      </c>
      <c r="B37" s="13">
        <v>43329</v>
      </c>
      <c r="C37" s="5">
        <v>8</v>
      </c>
      <c r="D37" s="5" t="s">
        <v>2</v>
      </c>
      <c r="E37" s="8">
        <v>14.25</v>
      </c>
      <c r="F37" s="5">
        <v>1</v>
      </c>
      <c r="G37" s="5">
        <v>167</v>
      </c>
      <c r="H37" s="5" t="s">
        <v>29</v>
      </c>
      <c r="I37" s="5" t="s">
        <v>4</v>
      </c>
      <c r="J37" s="6">
        <v>19.8</v>
      </c>
      <c r="K37" s="6">
        <v>4.008</v>
      </c>
      <c r="L37" s="6">
        <v>190.80799999999999</v>
      </c>
    </row>
    <row r="38" spans="1:12" x14ac:dyDescent="0.25">
      <c r="A38" s="5">
        <v>1588</v>
      </c>
      <c r="B38" s="13">
        <v>43329</v>
      </c>
      <c r="C38" s="5">
        <v>8</v>
      </c>
      <c r="D38" s="5" t="s">
        <v>6</v>
      </c>
      <c r="E38" s="8">
        <v>16.62</v>
      </c>
      <c r="F38" s="5">
        <v>1</v>
      </c>
      <c r="G38" s="5">
        <v>57</v>
      </c>
      <c r="H38" s="5" t="s">
        <v>29</v>
      </c>
      <c r="I38" s="5" t="s">
        <v>4</v>
      </c>
      <c r="J38" s="6">
        <v>23.1</v>
      </c>
      <c r="K38" s="6">
        <v>1.3680000000000001</v>
      </c>
      <c r="L38" s="6">
        <v>81.468000000000004</v>
      </c>
    </row>
    <row r="39" spans="1:12" x14ac:dyDescent="0.25">
      <c r="A39" s="5">
        <v>1589</v>
      </c>
      <c r="B39" s="13">
        <v>43329</v>
      </c>
      <c r="C39" s="5">
        <v>8</v>
      </c>
      <c r="D39" s="5" t="s">
        <v>8</v>
      </c>
      <c r="E39" s="8">
        <v>1.44</v>
      </c>
      <c r="F39" s="5">
        <v>1</v>
      </c>
      <c r="G39" s="5">
        <v>166</v>
      </c>
      <c r="H39" s="5" t="s">
        <v>29</v>
      </c>
      <c r="I39" s="5" t="s">
        <v>4</v>
      </c>
      <c r="J39" s="6">
        <v>9.3000000000000007</v>
      </c>
      <c r="K39" s="6">
        <v>3.984</v>
      </c>
      <c r="L39" s="6">
        <v>179.28399999999999</v>
      </c>
    </row>
    <row r="40" spans="1:12" x14ac:dyDescent="0.25">
      <c r="A40" s="5">
        <v>1590</v>
      </c>
      <c r="B40" s="13">
        <v>43331</v>
      </c>
      <c r="C40" s="5">
        <v>8</v>
      </c>
      <c r="D40" s="5" t="s">
        <v>7</v>
      </c>
      <c r="E40" s="8">
        <v>8.5299999999999994</v>
      </c>
      <c r="F40" s="5">
        <v>1</v>
      </c>
      <c r="G40" s="5">
        <v>448</v>
      </c>
      <c r="H40" s="5" t="s">
        <v>29</v>
      </c>
      <c r="I40" s="5" t="s">
        <v>4</v>
      </c>
      <c r="J40" s="6">
        <v>14.7</v>
      </c>
      <c r="K40" s="6">
        <v>10.752000000000001</v>
      </c>
      <c r="L40" s="6">
        <v>473.452</v>
      </c>
    </row>
    <row r="41" spans="1:12" x14ac:dyDescent="0.25">
      <c r="A41" s="5">
        <v>1591</v>
      </c>
      <c r="B41" s="13">
        <v>43332</v>
      </c>
      <c r="C41" s="5">
        <v>8</v>
      </c>
      <c r="D41" s="5" t="s">
        <v>9</v>
      </c>
      <c r="E41" s="8">
        <v>7.32</v>
      </c>
      <c r="F41" s="5">
        <v>1</v>
      </c>
      <c r="G41" s="5">
        <v>475</v>
      </c>
      <c r="H41" s="5" t="s">
        <v>29</v>
      </c>
      <c r="I41" s="5" t="s">
        <v>4</v>
      </c>
      <c r="J41" s="6">
        <v>14.7</v>
      </c>
      <c r="K41" s="6">
        <v>11.4</v>
      </c>
      <c r="L41" s="6">
        <v>501.1</v>
      </c>
    </row>
    <row r="42" spans="1:12" x14ac:dyDescent="0.25">
      <c r="A42" s="5">
        <v>1592</v>
      </c>
      <c r="B42" s="13">
        <v>43332</v>
      </c>
      <c r="C42" s="5">
        <v>8</v>
      </c>
      <c r="D42" s="5" t="s">
        <v>8</v>
      </c>
      <c r="E42" s="8">
        <v>16.190000000000001</v>
      </c>
      <c r="F42" s="5">
        <v>1</v>
      </c>
      <c r="G42" s="5">
        <v>127</v>
      </c>
      <c r="H42" s="5" t="s">
        <v>29</v>
      </c>
      <c r="I42" s="5" t="s">
        <v>4</v>
      </c>
      <c r="J42" s="6">
        <v>23.1</v>
      </c>
      <c r="K42" s="6">
        <v>3.048</v>
      </c>
      <c r="L42" s="6">
        <v>153.148</v>
      </c>
    </row>
    <row r="43" spans="1:12" x14ac:dyDescent="0.25">
      <c r="A43" s="5">
        <v>1593</v>
      </c>
      <c r="B43" s="13">
        <v>43332</v>
      </c>
      <c r="C43" s="5">
        <v>8</v>
      </c>
      <c r="D43" s="5" t="s">
        <v>5</v>
      </c>
      <c r="E43" s="8">
        <v>7.14</v>
      </c>
      <c r="F43" s="5">
        <v>1</v>
      </c>
      <c r="G43" s="5">
        <v>0</v>
      </c>
      <c r="H43" s="5" t="s">
        <v>30</v>
      </c>
      <c r="I43" s="5" t="s">
        <v>4</v>
      </c>
      <c r="J43" s="6">
        <v>14.7</v>
      </c>
      <c r="K43" s="6">
        <v>0</v>
      </c>
      <c r="L43" s="6">
        <v>14.7</v>
      </c>
    </row>
    <row r="44" spans="1:12" x14ac:dyDescent="0.25">
      <c r="A44" s="5">
        <v>1594</v>
      </c>
      <c r="B44" s="13">
        <v>43332</v>
      </c>
      <c r="C44" s="5">
        <v>8</v>
      </c>
      <c r="D44" s="5" t="s">
        <v>3</v>
      </c>
      <c r="E44" s="8">
        <v>10.16</v>
      </c>
      <c r="F44" s="5">
        <v>2</v>
      </c>
      <c r="G44" s="5">
        <v>344</v>
      </c>
      <c r="H44" s="5" t="s">
        <v>29</v>
      </c>
      <c r="I44" s="5" t="s">
        <v>0</v>
      </c>
      <c r="J44" s="6">
        <v>10.8</v>
      </c>
      <c r="K44" s="6">
        <v>4.1280000000000001</v>
      </c>
      <c r="L44" s="6">
        <v>358.928</v>
      </c>
    </row>
    <row r="45" spans="1:12" x14ac:dyDescent="0.25">
      <c r="A45" s="5">
        <v>1595</v>
      </c>
      <c r="B45" s="13">
        <v>43332</v>
      </c>
      <c r="C45" s="5">
        <v>8</v>
      </c>
      <c r="D45" s="5" t="s">
        <v>2</v>
      </c>
      <c r="E45" s="8">
        <v>7.65</v>
      </c>
      <c r="F45" s="5">
        <v>1</v>
      </c>
      <c r="G45" s="5">
        <v>451</v>
      </c>
      <c r="H45" s="5" t="s">
        <v>29</v>
      </c>
      <c r="I45" s="5" t="s">
        <v>4</v>
      </c>
      <c r="J45" s="6">
        <v>14.7</v>
      </c>
      <c r="K45" s="6">
        <v>10.824</v>
      </c>
      <c r="L45" s="6">
        <v>476.524</v>
      </c>
    </row>
    <row r="46" spans="1:12" x14ac:dyDescent="0.25">
      <c r="A46" s="5">
        <v>1596</v>
      </c>
      <c r="B46" s="13">
        <v>43333</v>
      </c>
      <c r="C46" s="5">
        <v>8</v>
      </c>
      <c r="D46" s="5" t="s">
        <v>6</v>
      </c>
      <c r="E46" s="8">
        <v>3.44</v>
      </c>
      <c r="F46" s="5">
        <v>2</v>
      </c>
      <c r="G46" s="5">
        <v>94</v>
      </c>
      <c r="H46" s="5" t="s">
        <v>29</v>
      </c>
      <c r="I46" s="5" t="s">
        <v>0</v>
      </c>
      <c r="J46" s="6">
        <v>6</v>
      </c>
      <c r="K46" s="6">
        <v>1.1280000000000001</v>
      </c>
      <c r="L46" s="6">
        <v>101.128</v>
      </c>
    </row>
    <row r="47" spans="1:12" x14ac:dyDescent="0.25">
      <c r="A47" s="5">
        <v>1597</v>
      </c>
      <c r="B47" s="13">
        <v>43333</v>
      </c>
      <c r="C47" s="5">
        <v>8</v>
      </c>
      <c r="D47" s="5" t="s">
        <v>3</v>
      </c>
      <c r="E47" s="8">
        <v>3.71</v>
      </c>
      <c r="F47" s="5">
        <v>1</v>
      </c>
      <c r="G47" s="5">
        <v>389</v>
      </c>
      <c r="H47" s="5" t="s">
        <v>29</v>
      </c>
      <c r="I47" s="5" t="s">
        <v>4</v>
      </c>
      <c r="J47" s="6">
        <v>9.9</v>
      </c>
      <c r="K47" s="6">
        <v>9.3360000000000003</v>
      </c>
      <c r="L47" s="6">
        <v>408.23599999999999</v>
      </c>
    </row>
    <row r="48" spans="1:12" x14ac:dyDescent="0.25">
      <c r="A48" s="5">
        <v>1598</v>
      </c>
      <c r="B48" s="13">
        <v>43334</v>
      </c>
      <c r="C48" s="5">
        <v>8</v>
      </c>
      <c r="D48" s="5" t="s">
        <v>5</v>
      </c>
      <c r="E48" s="8">
        <v>11.31</v>
      </c>
      <c r="F48" s="5">
        <v>1</v>
      </c>
      <c r="G48" s="5">
        <v>422</v>
      </c>
      <c r="H48" s="5" t="s">
        <v>29</v>
      </c>
      <c r="I48" s="5" t="s">
        <v>4</v>
      </c>
      <c r="J48" s="6">
        <v>19.8</v>
      </c>
      <c r="K48" s="6">
        <v>10.128</v>
      </c>
      <c r="L48" s="6">
        <v>451.928</v>
      </c>
    </row>
    <row r="49" spans="1:12" x14ac:dyDescent="0.25">
      <c r="A49" s="5">
        <v>1599</v>
      </c>
      <c r="B49" s="13">
        <v>43334</v>
      </c>
      <c r="C49" s="5">
        <v>8</v>
      </c>
      <c r="D49" s="5" t="s">
        <v>6</v>
      </c>
      <c r="E49" s="8">
        <v>14.7</v>
      </c>
      <c r="F49" s="5">
        <v>2</v>
      </c>
      <c r="G49" s="5">
        <v>0</v>
      </c>
      <c r="H49" s="5" t="s">
        <v>30</v>
      </c>
      <c r="I49" s="5" t="s">
        <v>0</v>
      </c>
      <c r="J49" s="6">
        <v>10.8</v>
      </c>
      <c r="K49" s="6">
        <v>0</v>
      </c>
      <c r="L49" s="6">
        <v>10.8</v>
      </c>
    </row>
    <row r="50" spans="1:12" x14ac:dyDescent="0.25">
      <c r="A50" s="5">
        <v>1600</v>
      </c>
      <c r="B50" s="13">
        <v>43334</v>
      </c>
      <c r="C50" s="5">
        <v>8</v>
      </c>
      <c r="D50" s="5" t="s">
        <v>7</v>
      </c>
      <c r="E50" s="8">
        <v>10.199999999999999</v>
      </c>
      <c r="F50" s="5">
        <v>2</v>
      </c>
      <c r="G50" s="5">
        <v>418</v>
      </c>
      <c r="H50" s="5" t="s">
        <v>29</v>
      </c>
      <c r="I50" s="5" t="s">
        <v>0</v>
      </c>
      <c r="J50" s="6">
        <v>10.8</v>
      </c>
      <c r="K50" s="6">
        <v>5.016</v>
      </c>
      <c r="L50" s="6">
        <v>433.81599999999997</v>
      </c>
    </row>
    <row r="51" spans="1:12" x14ac:dyDescent="0.25">
      <c r="A51" s="5">
        <v>1601</v>
      </c>
      <c r="B51" s="13">
        <v>43334</v>
      </c>
      <c r="C51" s="5">
        <v>8</v>
      </c>
      <c r="D51" s="5" t="s">
        <v>7</v>
      </c>
      <c r="E51" s="8">
        <v>2.59</v>
      </c>
      <c r="F51" s="5">
        <v>2</v>
      </c>
      <c r="G51" s="5">
        <v>487</v>
      </c>
      <c r="H51" s="5" t="s">
        <v>29</v>
      </c>
      <c r="I51" s="5" t="s">
        <v>0</v>
      </c>
      <c r="J51" s="6">
        <v>6</v>
      </c>
      <c r="K51" s="6">
        <v>5.8440000000000003</v>
      </c>
      <c r="L51" s="6">
        <v>498.84399999999999</v>
      </c>
    </row>
    <row r="52" spans="1:12" x14ac:dyDescent="0.25">
      <c r="A52" s="5">
        <v>1602</v>
      </c>
      <c r="B52" s="13">
        <v>43334</v>
      </c>
      <c r="C52" s="5">
        <v>8</v>
      </c>
      <c r="D52" s="5" t="s">
        <v>5</v>
      </c>
      <c r="E52" s="8">
        <v>2.02</v>
      </c>
      <c r="F52" s="5">
        <v>2</v>
      </c>
      <c r="G52" s="5">
        <v>291</v>
      </c>
      <c r="H52" s="5" t="s">
        <v>29</v>
      </c>
      <c r="I52" s="5" t="s">
        <v>0</v>
      </c>
      <c r="J52" s="6">
        <v>6</v>
      </c>
      <c r="K52" s="6">
        <v>3.492</v>
      </c>
      <c r="L52" s="6">
        <v>300.49200000000002</v>
      </c>
    </row>
    <row r="53" spans="1:12" x14ac:dyDescent="0.25">
      <c r="A53" s="5">
        <v>1603</v>
      </c>
      <c r="B53" s="13">
        <v>43334</v>
      </c>
      <c r="C53" s="5">
        <v>8</v>
      </c>
      <c r="D53" s="5" t="s">
        <v>1</v>
      </c>
      <c r="E53" s="8">
        <v>18.059999999999999</v>
      </c>
      <c r="F53" s="5">
        <v>2</v>
      </c>
      <c r="G53" s="5">
        <v>0</v>
      </c>
      <c r="H53" s="5" t="s">
        <v>30</v>
      </c>
      <c r="I53" s="5" t="s">
        <v>0</v>
      </c>
      <c r="J53" s="6">
        <v>13.2</v>
      </c>
      <c r="K53" s="6">
        <v>0</v>
      </c>
      <c r="L53" s="6">
        <v>13.2</v>
      </c>
    </row>
    <row r="54" spans="1:12" x14ac:dyDescent="0.25">
      <c r="A54" s="5">
        <v>1604</v>
      </c>
      <c r="B54" s="13">
        <v>43335</v>
      </c>
      <c r="C54" s="5">
        <v>8</v>
      </c>
      <c r="D54" s="5" t="s">
        <v>9</v>
      </c>
      <c r="E54" s="8">
        <v>14.94</v>
      </c>
      <c r="F54" s="5">
        <v>2</v>
      </c>
      <c r="G54" s="5">
        <v>174</v>
      </c>
      <c r="H54" s="5" t="s">
        <v>29</v>
      </c>
      <c r="I54" s="5" t="s">
        <v>0</v>
      </c>
      <c r="J54" s="6">
        <v>10.8</v>
      </c>
      <c r="K54" s="6">
        <v>2.0880000000000001</v>
      </c>
      <c r="L54" s="6">
        <v>186.88800000000001</v>
      </c>
    </row>
    <row r="55" spans="1:12" x14ac:dyDescent="0.25">
      <c r="A55" s="5">
        <v>1605</v>
      </c>
      <c r="B55" s="13">
        <v>43336</v>
      </c>
      <c r="C55" s="5">
        <v>8</v>
      </c>
      <c r="D55" s="5" t="s">
        <v>5</v>
      </c>
      <c r="E55" s="8">
        <v>6.95</v>
      </c>
      <c r="F55" s="5">
        <v>2</v>
      </c>
      <c r="G55" s="5">
        <v>117</v>
      </c>
      <c r="H55" s="5" t="s">
        <v>29</v>
      </c>
      <c r="I55" s="5" t="s">
        <v>0</v>
      </c>
      <c r="J55" s="6">
        <v>9.6</v>
      </c>
      <c r="K55" s="6">
        <v>1.4040000000000001</v>
      </c>
      <c r="L55" s="6">
        <v>128.00399999999999</v>
      </c>
    </row>
    <row r="56" spans="1:12" x14ac:dyDescent="0.25">
      <c r="A56" s="5">
        <v>1606</v>
      </c>
      <c r="B56" s="13">
        <v>43336</v>
      </c>
      <c r="C56" s="5">
        <v>8</v>
      </c>
      <c r="D56" s="5" t="s">
        <v>1</v>
      </c>
      <c r="E56" s="8">
        <v>11.94</v>
      </c>
      <c r="F56" s="5">
        <v>1</v>
      </c>
      <c r="G56" s="5">
        <v>71</v>
      </c>
      <c r="H56" s="5" t="s">
        <v>29</v>
      </c>
      <c r="I56" s="5" t="s">
        <v>4</v>
      </c>
      <c r="J56" s="6">
        <v>19.8</v>
      </c>
      <c r="K56" s="6">
        <v>1.704</v>
      </c>
      <c r="L56" s="6">
        <v>92.504000000000005</v>
      </c>
    </row>
    <row r="57" spans="1:12" x14ac:dyDescent="0.25">
      <c r="A57" s="5">
        <v>1607</v>
      </c>
      <c r="B57" s="13">
        <v>43336</v>
      </c>
      <c r="C57" s="5">
        <v>8</v>
      </c>
      <c r="D57" s="5" t="s">
        <v>3</v>
      </c>
      <c r="E57" s="8">
        <v>19.57</v>
      </c>
      <c r="F57" s="5">
        <v>2</v>
      </c>
      <c r="G57" s="5">
        <v>307</v>
      </c>
      <c r="H57" s="5" t="s">
        <v>29</v>
      </c>
      <c r="I57" s="5" t="s">
        <v>0</v>
      </c>
      <c r="J57" s="6">
        <v>13.2</v>
      </c>
      <c r="K57" s="6">
        <v>3.6840000000000002</v>
      </c>
      <c r="L57" s="6">
        <v>323.88400000000001</v>
      </c>
    </row>
    <row r="58" spans="1:12" x14ac:dyDescent="0.25">
      <c r="A58" s="5">
        <v>1608</v>
      </c>
      <c r="B58" s="13">
        <v>43336</v>
      </c>
      <c r="C58" s="5">
        <v>8</v>
      </c>
      <c r="D58" s="5" t="s">
        <v>3</v>
      </c>
      <c r="E58" s="8">
        <v>5.68</v>
      </c>
      <c r="F58" s="5">
        <v>2</v>
      </c>
      <c r="G58" s="5">
        <v>0</v>
      </c>
      <c r="H58" s="5" t="s">
        <v>30</v>
      </c>
      <c r="I58" s="5" t="s">
        <v>0</v>
      </c>
      <c r="J58" s="6">
        <v>9.6</v>
      </c>
      <c r="K58" s="6">
        <v>0</v>
      </c>
      <c r="L58" s="6">
        <v>9.6</v>
      </c>
    </row>
    <row r="59" spans="1:12" x14ac:dyDescent="0.25">
      <c r="A59" s="5">
        <v>1609</v>
      </c>
      <c r="B59" s="13">
        <v>43336</v>
      </c>
      <c r="C59" s="5">
        <v>8</v>
      </c>
      <c r="D59" s="5" t="s">
        <v>3</v>
      </c>
      <c r="E59" s="8">
        <v>15.31</v>
      </c>
      <c r="F59" s="5">
        <v>1</v>
      </c>
      <c r="G59" s="5">
        <v>0</v>
      </c>
      <c r="H59" s="5" t="s">
        <v>30</v>
      </c>
      <c r="I59" s="5" t="s">
        <v>4</v>
      </c>
      <c r="J59" s="6">
        <v>23.1</v>
      </c>
      <c r="K59" s="6">
        <v>0</v>
      </c>
      <c r="L59" s="6">
        <v>23.1</v>
      </c>
    </row>
    <row r="60" spans="1:12" x14ac:dyDescent="0.25">
      <c r="A60" s="5">
        <v>1610</v>
      </c>
      <c r="B60" s="13">
        <v>43337</v>
      </c>
      <c r="C60" s="5">
        <v>8</v>
      </c>
      <c r="D60" s="5" t="s">
        <v>7</v>
      </c>
      <c r="E60" s="8">
        <v>4.8499999999999996</v>
      </c>
      <c r="F60" s="5">
        <v>2</v>
      </c>
      <c r="G60" s="5">
        <v>13</v>
      </c>
      <c r="H60" s="5" t="s">
        <v>29</v>
      </c>
      <c r="I60" s="5" t="s">
        <v>0</v>
      </c>
      <c r="J60" s="6">
        <v>6</v>
      </c>
      <c r="K60" s="6">
        <v>0.156</v>
      </c>
      <c r="L60" s="6">
        <v>19.155999999999999</v>
      </c>
    </row>
    <row r="61" spans="1:12" x14ac:dyDescent="0.25">
      <c r="A61" s="5">
        <v>1611</v>
      </c>
      <c r="B61" s="13">
        <v>43338</v>
      </c>
      <c r="C61" s="5">
        <v>8</v>
      </c>
      <c r="D61" s="5" t="s">
        <v>8</v>
      </c>
      <c r="E61" s="8">
        <v>15.9</v>
      </c>
      <c r="F61" s="5">
        <v>2</v>
      </c>
      <c r="G61" s="5">
        <v>464</v>
      </c>
      <c r="H61" s="5" t="s">
        <v>29</v>
      </c>
      <c r="I61" s="5" t="s">
        <v>0</v>
      </c>
      <c r="J61" s="6">
        <v>13.2</v>
      </c>
      <c r="K61" s="6">
        <v>5.5680000000000005</v>
      </c>
      <c r="L61" s="6">
        <v>482.76800000000003</v>
      </c>
    </row>
    <row r="62" spans="1:12" x14ac:dyDescent="0.25">
      <c r="A62" s="5">
        <v>1612</v>
      </c>
      <c r="B62" s="13">
        <v>43338</v>
      </c>
      <c r="C62" s="5">
        <v>8</v>
      </c>
      <c r="D62" s="5" t="s">
        <v>7</v>
      </c>
      <c r="E62" s="8">
        <v>2.46</v>
      </c>
      <c r="F62" s="5">
        <v>2</v>
      </c>
      <c r="G62" s="5">
        <v>0</v>
      </c>
      <c r="H62" s="5" t="s">
        <v>30</v>
      </c>
      <c r="I62" s="5" t="s">
        <v>0</v>
      </c>
      <c r="J62" s="6">
        <v>6</v>
      </c>
      <c r="K62" s="6">
        <v>0</v>
      </c>
      <c r="L62" s="6">
        <v>6</v>
      </c>
    </row>
    <row r="63" spans="1:12" x14ac:dyDescent="0.25">
      <c r="A63" s="5">
        <v>1613</v>
      </c>
      <c r="B63" s="13">
        <v>43339</v>
      </c>
      <c r="C63" s="5">
        <v>8</v>
      </c>
      <c r="D63" s="5" t="s">
        <v>7</v>
      </c>
      <c r="E63" s="8">
        <v>14.14</v>
      </c>
      <c r="F63" s="5">
        <v>2</v>
      </c>
      <c r="G63" s="5">
        <v>441</v>
      </c>
      <c r="H63" s="5" t="s">
        <v>29</v>
      </c>
      <c r="I63" s="5" t="s">
        <v>0</v>
      </c>
      <c r="J63" s="6">
        <v>10.8</v>
      </c>
      <c r="K63" s="6">
        <v>5.2919999999999998</v>
      </c>
      <c r="L63" s="6">
        <v>457.09199999999998</v>
      </c>
    </row>
    <row r="64" spans="1:12" x14ac:dyDescent="0.25">
      <c r="A64" s="5">
        <v>1614</v>
      </c>
      <c r="B64" s="13">
        <v>43340</v>
      </c>
      <c r="C64" s="5">
        <v>8</v>
      </c>
      <c r="D64" s="5" t="s">
        <v>9</v>
      </c>
      <c r="E64" s="8">
        <v>7.8</v>
      </c>
      <c r="F64" s="5">
        <v>2</v>
      </c>
      <c r="G64" s="5">
        <v>0</v>
      </c>
      <c r="H64" s="5" t="s">
        <v>30</v>
      </c>
      <c r="I64" s="5" t="s">
        <v>0</v>
      </c>
      <c r="J64" s="6">
        <v>9.6</v>
      </c>
      <c r="K64" s="6">
        <v>0</v>
      </c>
      <c r="L64" s="6">
        <v>9.6</v>
      </c>
    </row>
    <row r="65" spans="1:12" x14ac:dyDescent="0.25">
      <c r="A65" s="5">
        <v>1615</v>
      </c>
      <c r="B65" s="13">
        <v>43341</v>
      </c>
      <c r="C65" s="5">
        <v>8</v>
      </c>
      <c r="D65" s="5" t="s">
        <v>2</v>
      </c>
      <c r="E65" s="8">
        <v>1.78</v>
      </c>
      <c r="F65" s="5">
        <v>2</v>
      </c>
      <c r="G65" s="5">
        <v>20</v>
      </c>
      <c r="H65" s="5" t="s">
        <v>29</v>
      </c>
      <c r="I65" s="5" t="s">
        <v>0</v>
      </c>
      <c r="J65" s="6">
        <v>5.5</v>
      </c>
      <c r="K65" s="6">
        <v>0.24</v>
      </c>
      <c r="L65" s="6">
        <v>25.740000000000002</v>
      </c>
    </row>
    <row r="66" spans="1:12" x14ac:dyDescent="0.25">
      <c r="A66" s="5">
        <v>1616</v>
      </c>
      <c r="B66" s="13">
        <v>43341</v>
      </c>
      <c r="C66" s="5">
        <v>8</v>
      </c>
      <c r="D66" s="5" t="s">
        <v>7</v>
      </c>
      <c r="E66" s="8">
        <v>6.69</v>
      </c>
      <c r="F66" s="5">
        <v>2</v>
      </c>
      <c r="G66" s="5">
        <v>64</v>
      </c>
      <c r="H66" s="5" t="s">
        <v>29</v>
      </c>
      <c r="I66" s="5" t="s">
        <v>0</v>
      </c>
      <c r="J66" s="6">
        <v>9.6</v>
      </c>
      <c r="K66" s="6">
        <v>0.76800000000000002</v>
      </c>
      <c r="L66" s="6">
        <v>74.367999999999995</v>
      </c>
    </row>
    <row r="67" spans="1:12" x14ac:dyDescent="0.25">
      <c r="A67" s="5">
        <v>1617</v>
      </c>
      <c r="B67" s="13">
        <v>43341</v>
      </c>
      <c r="C67" s="5">
        <v>8</v>
      </c>
      <c r="D67" s="5" t="s">
        <v>7</v>
      </c>
      <c r="E67" s="8">
        <v>6.03</v>
      </c>
      <c r="F67" s="5">
        <v>2</v>
      </c>
      <c r="G67" s="5">
        <v>157</v>
      </c>
      <c r="H67" s="5" t="s">
        <v>29</v>
      </c>
      <c r="I67" s="5" t="s">
        <v>0</v>
      </c>
      <c r="J67" s="6">
        <v>9.6</v>
      </c>
      <c r="K67" s="6">
        <v>1.8840000000000001</v>
      </c>
      <c r="L67" s="6">
        <v>168.48400000000001</v>
      </c>
    </row>
    <row r="68" spans="1:12" x14ac:dyDescent="0.25">
      <c r="A68" s="5">
        <v>1618</v>
      </c>
      <c r="B68" s="13">
        <v>43342</v>
      </c>
      <c r="C68" s="5">
        <v>8</v>
      </c>
      <c r="D68" s="5" t="s">
        <v>9</v>
      </c>
      <c r="E68" s="8">
        <v>3.17</v>
      </c>
      <c r="F68" s="5">
        <v>1</v>
      </c>
      <c r="G68" s="5">
        <v>94</v>
      </c>
      <c r="H68" s="5" t="s">
        <v>29</v>
      </c>
      <c r="I68" s="5" t="s">
        <v>4</v>
      </c>
      <c r="J68" s="6">
        <v>9.9</v>
      </c>
      <c r="K68" s="6">
        <v>2.2560000000000002</v>
      </c>
      <c r="L68" s="6">
        <v>106.15600000000001</v>
      </c>
    </row>
    <row r="69" spans="1:12" x14ac:dyDescent="0.25">
      <c r="A69" s="5">
        <v>1619</v>
      </c>
      <c r="B69" s="13">
        <v>43342</v>
      </c>
      <c r="C69" s="5">
        <v>8</v>
      </c>
      <c r="D69" s="5" t="s">
        <v>6</v>
      </c>
      <c r="E69" s="8">
        <v>3.8</v>
      </c>
      <c r="F69" s="5">
        <v>1</v>
      </c>
      <c r="G69" s="5">
        <v>497</v>
      </c>
      <c r="H69" s="5" t="s">
        <v>29</v>
      </c>
      <c r="I69" s="5" t="s">
        <v>4</v>
      </c>
      <c r="J69" s="6">
        <v>9.9</v>
      </c>
      <c r="K69" s="6">
        <v>11.928000000000001</v>
      </c>
      <c r="L69" s="6">
        <v>518.82799999999997</v>
      </c>
    </row>
    <row r="70" spans="1:12" x14ac:dyDescent="0.25">
      <c r="A70" s="5">
        <v>1620</v>
      </c>
      <c r="B70" s="13">
        <v>43342</v>
      </c>
      <c r="C70" s="5">
        <v>8</v>
      </c>
      <c r="D70" s="5" t="s">
        <v>8</v>
      </c>
      <c r="E70" s="8">
        <v>4.3499999999999996</v>
      </c>
      <c r="F70" s="5">
        <v>1</v>
      </c>
      <c r="G70" s="5">
        <v>287</v>
      </c>
      <c r="H70" s="5" t="s">
        <v>29</v>
      </c>
      <c r="I70" s="5" t="s">
        <v>4</v>
      </c>
      <c r="J70" s="6">
        <v>9.9</v>
      </c>
      <c r="K70" s="6">
        <v>6.8879999999999999</v>
      </c>
      <c r="L70" s="6">
        <v>303.78800000000001</v>
      </c>
    </row>
    <row r="71" spans="1:12" x14ac:dyDescent="0.25">
      <c r="A71" s="5">
        <v>1621</v>
      </c>
      <c r="B71" s="13">
        <v>43342</v>
      </c>
      <c r="C71" s="5">
        <v>8</v>
      </c>
      <c r="D71" s="5" t="s">
        <v>6</v>
      </c>
      <c r="E71" s="8">
        <v>18.420000000000002</v>
      </c>
      <c r="F71" s="5">
        <v>2</v>
      </c>
      <c r="G71" s="5">
        <v>149</v>
      </c>
      <c r="H71" s="5" t="s">
        <v>29</v>
      </c>
      <c r="I71" s="5" t="s">
        <v>0</v>
      </c>
      <c r="J71" s="6">
        <v>13.2</v>
      </c>
      <c r="K71" s="6">
        <v>1.788</v>
      </c>
      <c r="L71" s="6">
        <v>163.988</v>
      </c>
    </row>
    <row r="72" spans="1:12" x14ac:dyDescent="0.25">
      <c r="A72" s="5">
        <v>1622</v>
      </c>
      <c r="B72" s="13">
        <v>43342</v>
      </c>
      <c r="C72" s="5">
        <v>8</v>
      </c>
      <c r="D72" s="5" t="s">
        <v>5</v>
      </c>
      <c r="E72" s="8">
        <v>6.05</v>
      </c>
      <c r="F72" s="5">
        <v>2</v>
      </c>
      <c r="G72" s="5">
        <v>353</v>
      </c>
      <c r="H72" s="5" t="s">
        <v>29</v>
      </c>
      <c r="I72" s="5" t="s">
        <v>0</v>
      </c>
      <c r="J72" s="6">
        <v>9.6</v>
      </c>
      <c r="K72" s="6">
        <v>4.2359999999999998</v>
      </c>
      <c r="L72" s="6">
        <v>366.83600000000001</v>
      </c>
    </row>
    <row r="73" spans="1:12" x14ac:dyDescent="0.25">
      <c r="A73" s="5">
        <v>1623</v>
      </c>
      <c r="B73" s="13">
        <v>43343</v>
      </c>
      <c r="C73" s="5">
        <v>8</v>
      </c>
      <c r="D73" s="5" t="s">
        <v>9</v>
      </c>
      <c r="E73" s="8">
        <v>0.11</v>
      </c>
      <c r="F73" s="5">
        <v>1</v>
      </c>
      <c r="G73" s="5">
        <v>259</v>
      </c>
      <c r="H73" s="5" t="s">
        <v>29</v>
      </c>
      <c r="I73" s="5" t="s">
        <v>4</v>
      </c>
      <c r="J73" s="6">
        <v>6.3</v>
      </c>
      <c r="K73" s="6">
        <v>6.2160000000000002</v>
      </c>
      <c r="L73" s="6">
        <v>271.51600000000002</v>
      </c>
    </row>
    <row r="74" spans="1:12" x14ac:dyDescent="0.25">
      <c r="A74" s="5">
        <v>1624</v>
      </c>
      <c r="B74" s="13">
        <v>43344</v>
      </c>
      <c r="C74" s="5">
        <v>9</v>
      </c>
      <c r="D74" s="5" t="s">
        <v>1</v>
      </c>
      <c r="E74" s="8">
        <v>12.48</v>
      </c>
      <c r="F74" s="5">
        <v>1</v>
      </c>
      <c r="G74" s="5">
        <v>314</v>
      </c>
      <c r="H74" s="5" t="s">
        <v>29</v>
      </c>
      <c r="I74" s="5" t="s">
        <v>4</v>
      </c>
      <c r="J74" s="6">
        <v>19.8</v>
      </c>
      <c r="K74" s="6">
        <v>7.5360000000000005</v>
      </c>
      <c r="L74" s="6">
        <v>341.33600000000001</v>
      </c>
    </row>
    <row r="75" spans="1:12" x14ac:dyDescent="0.25">
      <c r="A75" s="5">
        <v>1625</v>
      </c>
      <c r="B75" s="13">
        <v>43344</v>
      </c>
      <c r="C75" s="5">
        <v>9</v>
      </c>
      <c r="D75" s="5" t="s">
        <v>5</v>
      </c>
      <c r="E75" s="8">
        <v>1.88</v>
      </c>
      <c r="F75" s="5">
        <v>1</v>
      </c>
      <c r="G75" s="5">
        <v>362</v>
      </c>
      <c r="H75" s="5" t="s">
        <v>29</v>
      </c>
      <c r="I75" s="5" t="s">
        <v>4</v>
      </c>
      <c r="J75" s="6">
        <v>9.3000000000000007</v>
      </c>
      <c r="K75" s="6">
        <v>8.6880000000000006</v>
      </c>
      <c r="L75" s="6">
        <v>379.988</v>
      </c>
    </row>
    <row r="76" spans="1:12" x14ac:dyDescent="0.25">
      <c r="A76" s="5">
        <v>1626</v>
      </c>
      <c r="B76" s="13">
        <v>43344</v>
      </c>
      <c r="C76" s="5">
        <v>9</v>
      </c>
      <c r="D76" s="5" t="s">
        <v>3</v>
      </c>
      <c r="E76" s="8">
        <v>13.86</v>
      </c>
      <c r="F76" s="5">
        <v>2</v>
      </c>
      <c r="G76" s="5">
        <v>113</v>
      </c>
      <c r="H76" s="5" t="s">
        <v>29</v>
      </c>
      <c r="I76" s="5" t="s">
        <v>0</v>
      </c>
      <c r="J76" s="6">
        <v>10.8</v>
      </c>
      <c r="K76" s="6">
        <v>1.3560000000000001</v>
      </c>
      <c r="L76" s="6">
        <v>125.15600000000001</v>
      </c>
    </row>
    <row r="77" spans="1:12" x14ac:dyDescent="0.25">
      <c r="A77" s="5">
        <v>1627</v>
      </c>
      <c r="B77" s="13">
        <v>43344</v>
      </c>
      <c r="C77" s="5">
        <v>9</v>
      </c>
      <c r="D77" s="5" t="s">
        <v>6</v>
      </c>
      <c r="E77" s="8">
        <v>18.82</v>
      </c>
      <c r="F77" s="5">
        <v>2</v>
      </c>
      <c r="G77" s="5">
        <v>79</v>
      </c>
      <c r="H77" s="5" t="s">
        <v>29</v>
      </c>
      <c r="I77" s="5" t="s">
        <v>0</v>
      </c>
      <c r="J77" s="6">
        <v>13.2</v>
      </c>
      <c r="K77" s="6">
        <v>0.94800000000000006</v>
      </c>
      <c r="L77" s="6">
        <v>93.147999999999996</v>
      </c>
    </row>
    <row r="78" spans="1:12" x14ac:dyDescent="0.25">
      <c r="A78" s="5">
        <v>1628</v>
      </c>
      <c r="B78" s="13">
        <v>43345</v>
      </c>
      <c r="C78" s="5">
        <v>9</v>
      </c>
      <c r="D78" s="5" t="s">
        <v>8</v>
      </c>
      <c r="E78" s="8">
        <v>18.87</v>
      </c>
      <c r="F78" s="5">
        <v>1</v>
      </c>
      <c r="G78" s="5">
        <v>0</v>
      </c>
      <c r="H78" s="5" t="s">
        <v>30</v>
      </c>
      <c r="I78" s="5" t="s">
        <v>4</v>
      </c>
      <c r="J78" s="6">
        <v>23.1</v>
      </c>
      <c r="K78" s="6">
        <v>0</v>
      </c>
      <c r="L78" s="6">
        <v>23.1</v>
      </c>
    </row>
    <row r="79" spans="1:12" x14ac:dyDescent="0.25">
      <c r="A79" s="5">
        <v>1629</v>
      </c>
      <c r="B79" s="13">
        <v>43345</v>
      </c>
      <c r="C79" s="5">
        <v>9</v>
      </c>
      <c r="D79" s="5" t="s">
        <v>1</v>
      </c>
      <c r="E79" s="8">
        <v>7.98</v>
      </c>
      <c r="F79" s="5">
        <v>2</v>
      </c>
      <c r="G79" s="5">
        <v>163</v>
      </c>
      <c r="H79" s="5" t="s">
        <v>29</v>
      </c>
      <c r="I79" s="5" t="s">
        <v>0</v>
      </c>
      <c r="J79" s="6">
        <v>9.6</v>
      </c>
      <c r="K79" s="6">
        <v>1.956</v>
      </c>
      <c r="L79" s="6">
        <v>174.55600000000001</v>
      </c>
    </row>
    <row r="80" spans="1:12" x14ac:dyDescent="0.25">
      <c r="A80" s="5">
        <v>1630</v>
      </c>
      <c r="B80" s="13">
        <v>43345</v>
      </c>
      <c r="C80" s="5">
        <v>9</v>
      </c>
      <c r="D80" s="5" t="s">
        <v>1</v>
      </c>
      <c r="E80" s="8">
        <v>7.55</v>
      </c>
      <c r="F80" s="5">
        <v>1</v>
      </c>
      <c r="G80" s="5">
        <v>0</v>
      </c>
      <c r="H80" s="5" t="s">
        <v>30</v>
      </c>
      <c r="I80" s="5" t="s">
        <v>4</v>
      </c>
      <c r="J80" s="6">
        <v>14.7</v>
      </c>
      <c r="K80" s="6">
        <v>0</v>
      </c>
      <c r="L80" s="6">
        <v>14.7</v>
      </c>
    </row>
    <row r="81" spans="1:12" x14ac:dyDescent="0.25">
      <c r="A81" s="5">
        <v>1631</v>
      </c>
      <c r="B81" s="13">
        <v>43346</v>
      </c>
      <c r="C81" s="5">
        <v>9</v>
      </c>
      <c r="D81" s="5" t="s">
        <v>7</v>
      </c>
      <c r="E81" s="8">
        <v>15.44</v>
      </c>
      <c r="F81" s="5">
        <v>2</v>
      </c>
      <c r="G81" s="5">
        <v>354</v>
      </c>
      <c r="H81" s="5" t="s">
        <v>29</v>
      </c>
      <c r="I81" s="5" t="s">
        <v>0</v>
      </c>
      <c r="J81" s="6">
        <v>13.2</v>
      </c>
      <c r="K81" s="6">
        <v>4.2480000000000002</v>
      </c>
      <c r="L81" s="6">
        <v>371.44799999999998</v>
      </c>
    </row>
    <row r="82" spans="1:12" x14ac:dyDescent="0.25">
      <c r="A82" s="5">
        <v>1632</v>
      </c>
      <c r="B82" s="13">
        <v>43346</v>
      </c>
      <c r="C82" s="5">
        <v>9</v>
      </c>
      <c r="D82" s="5" t="s">
        <v>9</v>
      </c>
      <c r="E82" s="8">
        <v>10.09</v>
      </c>
      <c r="F82" s="5">
        <v>2</v>
      </c>
      <c r="G82" s="5">
        <v>146</v>
      </c>
      <c r="H82" s="5" t="s">
        <v>29</v>
      </c>
      <c r="I82" s="5" t="s">
        <v>0</v>
      </c>
      <c r="J82" s="6">
        <v>10.8</v>
      </c>
      <c r="K82" s="6">
        <v>1.752</v>
      </c>
      <c r="L82" s="6">
        <v>158.55199999999999</v>
      </c>
    </row>
    <row r="83" spans="1:12" x14ac:dyDescent="0.25">
      <c r="A83" s="5">
        <v>1633</v>
      </c>
      <c r="B83" s="13">
        <v>43346</v>
      </c>
      <c r="C83" s="5">
        <v>9</v>
      </c>
      <c r="D83" s="5" t="s">
        <v>2</v>
      </c>
      <c r="E83" s="8">
        <v>10.56</v>
      </c>
      <c r="F83" s="5">
        <v>1</v>
      </c>
      <c r="G83" s="5">
        <v>189</v>
      </c>
      <c r="H83" s="5" t="s">
        <v>29</v>
      </c>
      <c r="I83" s="5" t="s">
        <v>4</v>
      </c>
      <c r="J83" s="6">
        <v>19.8</v>
      </c>
      <c r="K83" s="6">
        <v>4.5360000000000005</v>
      </c>
      <c r="L83" s="6">
        <v>213.33600000000001</v>
      </c>
    </row>
    <row r="84" spans="1:12" x14ac:dyDescent="0.25">
      <c r="A84" s="5">
        <v>1634</v>
      </c>
      <c r="B84" s="13">
        <v>43347</v>
      </c>
      <c r="C84" s="5">
        <v>9</v>
      </c>
      <c r="D84" s="5" t="s">
        <v>6</v>
      </c>
      <c r="E84" s="8">
        <v>9.7200000000000006</v>
      </c>
      <c r="F84" s="5">
        <v>2</v>
      </c>
      <c r="G84" s="5">
        <v>306</v>
      </c>
      <c r="H84" s="5" t="s">
        <v>29</v>
      </c>
      <c r="I84" s="5" t="s">
        <v>0</v>
      </c>
      <c r="J84" s="6">
        <v>9.6</v>
      </c>
      <c r="K84" s="6">
        <v>3.6720000000000002</v>
      </c>
      <c r="L84" s="6">
        <v>319.27199999999999</v>
      </c>
    </row>
    <row r="85" spans="1:12" x14ac:dyDescent="0.25">
      <c r="A85" s="5">
        <v>1635</v>
      </c>
      <c r="B85" s="13">
        <v>43348</v>
      </c>
      <c r="C85" s="5">
        <v>9</v>
      </c>
      <c r="D85" s="5" t="s">
        <v>5</v>
      </c>
      <c r="E85" s="8">
        <v>12.78</v>
      </c>
      <c r="F85" s="5">
        <v>1</v>
      </c>
      <c r="G85" s="5">
        <v>462</v>
      </c>
      <c r="H85" s="5" t="s">
        <v>29</v>
      </c>
      <c r="I85" s="5" t="s">
        <v>4</v>
      </c>
      <c r="J85" s="6">
        <v>19.8</v>
      </c>
      <c r="K85" s="6">
        <v>11.088000000000001</v>
      </c>
      <c r="L85" s="6">
        <v>492.88799999999998</v>
      </c>
    </row>
    <row r="86" spans="1:12" x14ac:dyDescent="0.25">
      <c r="A86" s="5">
        <v>1636</v>
      </c>
      <c r="B86" s="13">
        <v>43348</v>
      </c>
      <c r="C86" s="5">
        <v>9</v>
      </c>
      <c r="D86" s="5" t="s">
        <v>2</v>
      </c>
      <c r="E86" s="8">
        <v>0.8</v>
      </c>
      <c r="F86" s="5">
        <v>1</v>
      </c>
      <c r="G86" s="5">
        <v>10</v>
      </c>
      <c r="H86" s="5" t="s">
        <v>29</v>
      </c>
      <c r="I86" s="5" t="s">
        <v>4</v>
      </c>
      <c r="J86" s="6">
        <v>7.8</v>
      </c>
      <c r="K86" s="6">
        <v>0.24</v>
      </c>
      <c r="L86" s="6">
        <v>18.04</v>
      </c>
    </row>
    <row r="87" spans="1:12" x14ac:dyDescent="0.25">
      <c r="A87" s="5">
        <v>1637</v>
      </c>
      <c r="B87" s="13">
        <v>43348</v>
      </c>
      <c r="C87" s="5">
        <v>9</v>
      </c>
      <c r="D87" s="5" t="s">
        <v>3</v>
      </c>
      <c r="E87" s="8">
        <v>0.15</v>
      </c>
      <c r="F87" s="5">
        <v>1</v>
      </c>
      <c r="G87" s="5">
        <v>0</v>
      </c>
      <c r="H87" s="5" t="s">
        <v>30</v>
      </c>
      <c r="I87" s="5" t="s">
        <v>4</v>
      </c>
      <c r="J87" s="6">
        <v>6.3</v>
      </c>
      <c r="K87" s="6">
        <v>0</v>
      </c>
      <c r="L87" s="6">
        <v>6.3</v>
      </c>
    </row>
    <row r="88" spans="1:12" x14ac:dyDescent="0.25">
      <c r="A88" s="5">
        <v>1638</v>
      </c>
      <c r="B88" s="13">
        <v>43349</v>
      </c>
      <c r="C88" s="5">
        <v>9</v>
      </c>
      <c r="D88" s="5" t="s">
        <v>7</v>
      </c>
      <c r="E88" s="8">
        <v>12.79</v>
      </c>
      <c r="F88" s="5">
        <v>1</v>
      </c>
      <c r="G88" s="5">
        <v>0</v>
      </c>
      <c r="H88" s="5" t="s">
        <v>30</v>
      </c>
      <c r="I88" s="5" t="s">
        <v>4</v>
      </c>
      <c r="J88" s="6">
        <v>19.8</v>
      </c>
      <c r="K88" s="6">
        <v>0</v>
      </c>
      <c r="L88" s="6">
        <v>19.8</v>
      </c>
    </row>
    <row r="89" spans="1:12" x14ac:dyDescent="0.25">
      <c r="A89" s="5">
        <v>1639</v>
      </c>
      <c r="B89" s="13">
        <v>43349</v>
      </c>
      <c r="C89" s="5">
        <v>9</v>
      </c>
      <c r="D89" s="5" t="s">
        <v>5</v>
      </c>
      <c r="E89" s="8">
        <v>1.87</v>
      </c>
      <c r="F89" s="5">
        <v>1</v>
      </c>
      <c r="G89" s="5">
        <v>0</v>
      </c>
      <c r="H89" s="5" t="s">
        <v>30</v>
      </c>
      <c r="I89" s="5" t="s">
        <v>4</v>
      </c>
      <c r="J89" s="6">
        <v>9.3000000000000007</v>
      </c>
      <c r="K89" s="6">
        <v>0</v>
      </c>
      <c r="L89" s="6">
        <v>9.3000000000000007</v>
      </c>
    </row>
    <row r="90" spans="1:12" x14ac:dyDescent="0.25">
      <c r="A90" s="5">
        <v>1640</v>
      </c>
      <c r="B90" s="13">
        <v>43350</v>
      </c>
      <c r="C90" s="5">
        <v>9</v>
      </c>
      <c r="D90" s="5" t="s">
        <v>5</v>
      </c>
      <c r="E90" s="8">
        <v>13.15</v>
      </c>
      <c r="F90" s="5">
        <v>2</v>
      </c>
      <c r="G90" s="5">
        <v>0</v>
      </c>
      <c r="H90" s="5" t="s">
        <v>30</v>
      </c>
      <c r="I90" s="5" t="s">
        <v>0</v>
      </c>
      <c r="J90" s="6">
        <v>10.8</v>
      </c>
      <c r="K90" s="6">
        <v>0</v>
      </c>
      <c r="L90" s="6">
        <v>10.8</v>
      </c>
    </row>
    <row r="91" spans="1:12" x14ac:dyDescent="0.25">
      <c r="A91" s="5">
        <v>1641</v>
      </c>
      <c r="B91" s="13">
        <v>43350</v>
      </c>
      <c r="C91" s="5">
        <v>9</v>
      </c>
      <c r="D91" s="5" t="s">
        <v>7</v>
      </c>
      <c r="E91" s="8">
        <v>19.88</v>
      </c>
      <c r="F91" s="5">
        <v>2</v>
      </c>
      <c r="G91" s="5">
        <v>84</v>
      </c>
      <c r="H91" s="5" t="s">
        <v>29</v>
      </c>
      <c r="I91" s="5" t="s">
        <v>0</v>
      </c>
      <c r="J91" s="6">
        <v>13.2</v>
      </c>
      <c r="K91" s="6">
        <v>1.008</v>
      </c>
      <c r="L91" s="6">
        <v>98.207999999999998</v>
      </c>
    </row>
    <row r="92" spans="1:12" x14ac:dyDescent="0.25">
      <c r="A92" s="5">
        <v>1642</v>
      </c>
      <c r="B92" s="13">
        <v>43350</v>
      </c>
      <c r="C92" s="5">
        <v>9</v>
      </c>
      <c r="D92" s="5" t="s">
        <v>2</v>
      </c>
      <c r="E92" s="8">
        <v>4.82</v>
      </c>
      <c r="F92" s="5">
        <v>2</v>
      </c>
      <c r="G92" s="5">
        <v>0</v>
      </c>
      <c r="H92" s="5" t="s">
        <v>30</v>
      </c>
      <c r="I92" s="5" t="s">
        <v>0</v>
      </c>
      <c r="J92" s="6">
        <v>6</v>
      </c>
      <c r="K92" s="6">
        <v>0</v>
      </c>
      <c r="L92" s="6">
        <v>6</v>
      </c>
    </row>
    <row r="93" spans="1:12" x14ac:dyDescent="0.25">
      <c r="A93" s="5">
        <v>1643</v>
      </c>
      <c r="B93" s="13">
        <v>43351</v>
      </c>
      <c r="C93" s="5">
        <v>9</v>
      </c>
      <c r="D93" s="5" t="s">
        <v>8</v>
      </c>
      <c r="E93" s="8">
        <v>14.08</v>
      </c>
      <c r="F93" s="5">
        <v>1</v>
      </c>
      <c r="G93" s="5">
        <v>11</v>
      </c>
      <c r="H93" s="5" t="s">
        <v>29</v>
      </c>
      <c r="I93" s="5" t="s">
        <v>4</v>
      </c>
      <c r="J93" s="6">
        <v>19.8</v>
      </c>
      <c r="K93" s="6">
        <v>0.26400000000000001</v>
      </c>
      <c r="L93" s="6">
        <v>31.064</v>
      </c>
    </row>
    <row r="94" spans="1:12" x14ac:dyDescent="0.25">
      <c r="A94" s="5">
        <v>1644</v>
      </c>
      <c r="B94" s="13">
        <v>43351</v>
      </c>
      <c r="C94" s="5">
        <v>9</v>
      </c>
      <c r="D94" s="5" t="s">
        <v>2</v>
      </c>
      <c r="E94" s="8">
        <v>8.5</v>
      </c>
      <c r="F94" s="5">
        <v>2</v>
      </c>
      <c r="G94" s="5">
        <v>0</v>
      </c>
      <c r="H94" s="5" t="s">
        <v>30</v>
      </c>
      <c r="I94" s="5" t="s">
        <v>0</v>
      </c>
      <c r="J94" s="6">
        <v>9.6</v>
      </c>
      <c r="K94" s="6">
        <v>0</v>
      </c>
      <c r="L94" s="6">
        <v>9.6</v>
      </c>
    </row>
    <row r="95" spans="1:12" x14ac:dyDescent="0.25">
      <c r="A95" s="5">
        <v>1645</v>
      </c>
      <c r="B95" s="13">
        <v>43352</v>
      </c>
      <c r="C95" s="5">
        <v>9</v>
      </c>
      <c r="D95" s="5" t="s">
        <v>3</v>
      </c>
      <c r="E95" s="8">
        <v>15.08</v>
      </c>
      <c r="F95" s="5">
        <v>1</v>
      </c>
      <c r="G95" s="5">
        <v>112</v>
      </c>
      <c r="H95" s="5" t="s">
        <v>29</v>
      </c>
      <c r="I95" s="5" t="s">
        <v>4</v>
      </c>
      <c r="J95" s="6">
        <v>23.1</v>
      </c>
      <c r="K95" s="6">
        <v>2.6880000000000002</v>
      </c>
      <c r="L95" s="6">
        <v>137.78800000000001</v>
      </c>
    </row>
    <row r="96" spans="1:12" x14ac:dyDescent="0.25">
      <c r="A96" s="5">
        <v>1646</v>
      </c>
      <c r="B96" s="13">
        <v>43352</v>
      </c>
      <c r="C96" s="5">
        <v>9</v>
      </c>
      <c r="D96" s="5" t="s">
        <v>8</v>
      </c>
      <c r="E96" s="8">
        <v>16.89</v>
      </c>
      <c r="F96" s="5">
        <v>2</v>
      </c>
      <c r="G96" s="5">
        <v>0</v>
      </c>
      <c r="H96" s="5" t="s">
        <v>30</v>
      </c>
      <c r="I96" s="5" t="s">
        <v>0</v>
      </c>
      <c r="J96" s="6">
        <v>13.2</v>
      </c>
      <c r="K96" s="6">
        <v>0</v>
      </c>
      <c r="L96" s="6">
        <v>13.2</v>
      </c>
    </row>
    <row r="97" spans="1:12" x14ac:dyDescent="0.25">
      <c r="A97" s="5">
        <v>1647</v>
      </c>
      <c r="B97" s="13">
        <v>43353</v>
      </c>
      <c r="C97" s="5">
        <v>9</v>
      </c>
      <c r="D97" s="5" t="s">
        <v>6</v>
      </c>
      <c r="E97" s="8">
        <v>12.51</v>
      </c>
      <c r="F97" s="5">
        <v>2</v>
      </c>
      <c r="G97" s="5">
        <v>13</v>
      </c>
      <c r="H97" s="5" t="s">
        <v>29</v>
      </c>
      <c r="I97" s="5" t="s">
        <v>0</v>
      </c>
      <c r="J97" s="6">
        <v>10.8</v>
      </c>
      <c r="K97" s="6">
        <v>0.156</v>
      </c>
      <c r="L97" s="6">
        <v>23.956000000000003</v>
      </c>
    </row>
    <row r="98" spans="1:12" x14ac:dyDescent="0.25">
      <c r="A98" s="5">
        <v>1648</v>
      </c>
      <c r="B98" s="13">
        <v>43354</v>
      </c>
      <c r="C98" s="5">
        <v>9</v>
      </c>
      <c r="D98" s="5" t="s">
        <v>9</v>
      </c>
      <c r="E98" s="8">
        <v>7.95</v>
      </c>
      <c r="F98" s="5">
        <v>2</v>
      </c>
      <c r="G98" s="5">
        <v>378</v>
      </c>
      <c r="H98" s="5" t="s">
        <v>29</v>
      </c>
      <c r="I98" s="5" t="s">
        <v>0</v>
      </c>
      <c r="J98" s="6">
        <v>9.6</v>
      </c>
      <c r="K98" s="6">
        <v>4.5360000000000005</v>
      </c>
      <c r="L98" s="6">
        <v>392.13600000000002</v>
      </c>
    </row>
    <row r="99" spans="1:12" x14ac:dyDescent="0.25">
      <c r="A99" s="5">
        <v>1649</v>
      </c>
      <c r="B99" s="13">
        <v>43354</v>
      </c>
      <c r="C99" s="5">
        <v>9</v>
      </c>
      <c r="D99" s="5" t="s">
        <v>9</v>
      </c>
      <c r="E99" s="8">
        <v>14.88</v>
      </c>
      <c r="F99" s="5">
        <v>2</v>
      </c>
      <c r="G99" s="5">
        <v>281</v>
      </c>
      <c r="H99" s="5" t="s">
        <v>29</v>
      </c>
      <c r="I99" s="5" t="s">
        <v>0</v>
      </c>
      <c r="J99" s="6">
        <v>10.8</v>
      </c>
      <c r="K99" s="6">
        <v>3.3719999999999999</v>
      </c>
      <c r="L99" s="6">
        <v>295.17200000000003</v>
      </c>
    </row>
    <row r="100" spans="1:12" x14ac:dyDescent="0.25">
      <c r="A100" s="5">
        <v>1650</v>
      </c>
      <c r="B100" s="13">
        <v>43355</v>
      </c>
      <c r="C100" s="5">
        <v>9</v>
      </c>
      <c r="D100" s="5" t="s">
        <v>3</v>
      </c>
      <c r="E100" s="8">
        <v>15.99</v>
      </c>
      <c r="F100" s="5">
        <v>1</v>
      </c>
      <c r="G100" s="5">
        <v>462</v>
      </c>
      <c r="H100" s="5" t="s">
        <v>29</v>
      </c>
      <c r="I100" s="5" t="s">
        <v>4</v>
      </c>
      <c r="J100" s="6">
        <v>23.1</v>
      </c>
      <c r="K100" s="6">
        <v>11.088000000000001</v>
      </c>
      <c r="L100" s="6">
        <v>496.18799999999999</v>
      </c>
    </row>
    <row r="101" spans="1:12" x14ac:dyDescent="0.25">
      <c r="A101" s="5">
        <v>1651</v>
      </c>
      <c r="B101" s="13">
        <v>43355</v>
      </c>
      <c r="C101" s="5">
        <v>9</v>
      </c>
      <c r="D101" s="5" t="s">
        <v>1</v>
      </c>
      <c r="E101" s="8">
        <v>4.25</v>
      </c>
      <c r="F101" s="5">
        <v>1</v>
      </c>
      <c r="G101" s="5">
        <v>427</v>
      </c>
      <c r="H101" s="5" t="s">
        <v>29</v>
      </c>
      <c r="I101" s="5" t="s">
        <v>4</v>
      </c>
      <c r="J101" s="6">
        <v>9.9</v>
      </c>
      <c r="K101" s="6">
        <v>10.247999999999999</v>
      </c>
      <c r="L101" s="6">
        <v>447.14800000000002</v>
      </c>
    </row>
    <row r="102" spans="1:12" x14ac:dyDescent="0.25">
      <c r="A102" s="5">
        <v>1652</v>
      </c>
      <c r="B102" s="13">
        <v>43355</v>
      </c>
      <c r="C102" s="5">
        <v>9</v>
      </c>
      <c r="D102" s="5" t="s">
        <v>5</v>
      </c>
      <c r="E102" s="8">
        <v>13.94</v>
      </c>
      <c r="F102" s="5">
        <v>2</v>
      </c>
      <c r="G102" s="5">
        <v>0</v>
      </c>
      <c r="H102" s="5" t="s">
        <v>30</v>
      </c>
      <c r="I102" s="5" t="s">
        <v>0</v>
      </c>
      <c r="J102" s="6">
        <v>10.8</v>
      </c>
      <c r="K102" s="6">
        <v>0</v>
      </c>
      <c r="L102" s="6">
        <v>10.8</v>
      </c>
    </row>
    <row r="103" spans="1:12" x14ac:dyDescent="0.25">
      <c r="A103" s="5">
        <v>1653</v>
      </c>
      <c r="B103" s="13">
        <v>43356</v>
      </c>
      <c r="C103" s="5">
        <v>9</v>
      </c>
      <c r="D103" s="5" t="s">
        <v>8</v>
      </c>
      <c r="E103" s="8">
        <v>7.54</v>
      </c>
      <c r="F103" s="5">
        <v>1</v>
      </c>
      <c r="G103" s="5">
        <v>19</v>
      </c>
      <c r="H103" s="5" t="s">
        <v>29</v>
      </c>
      <c r="I103" s="5" t="s">
        <v>4</v>
      </c>
      <c r="J103" s="6">
        <v>14.7</v>
      </c>
      <c r="K103" s="6">
        <v>0.45600000000000002</v>
      </c>
      <c r="L103" s="6">
        <v>34.155999999999999</v>
      </c>
    </row>
    <row r="104" spans="1:12" x14ac:dyDescent="0.25">
      <c r="A104" s="5">
        <v>1654</v>
      </c>
      <c r="B104" s="13">
        <v>43356</v>
      </c>
      <c r="C104" s="5">
        <v>9</v>
      </c>
      <c r="D104" s="5" t="s">
        <v>6</v>
      </c>
      <c r="E104" s="8">
        <v>9.8800000000000008</v>
      </c>
      <c r="F104" s="5">
        <v>1</v>
      </c>
      <c r="G104" s="5">
        <v>385</v>
      </c>
      <c r="H104" s="5" t="s">
        <v>29</v>
      </c>
      <c r="I104" s="5" t="s">
        <v>4</v>
      </c>
      <c r="J104" s="6">
        <v>14.7</v>
      </c>
      <c r="K104" s="6">
        <v>9.24</v>
      </c>
      <c r="L104" s="6">
        <v>408.94</v>
      </c>
    </row>
    <row r="105" spans="1:12" x14ac:dyDescent="0.25">
      <c r="A105" s="5">
        <v>1655</v>
      </c>
      <c r="B105" s="13">
        <v>43356</v>
      </c>
      <c r="C105" s="5">
        <v>9</v>
      </c>
      <c r="D105" s="5" t="s">
        <v>6</v>
      </c>
      <c r="E105" s="8">
        <v>11.47</v>
      </c>
      <c r="F105" s="5">
        <v>2</v>
      </c>
      <c r="G105" s="5">
        <v>120</v>
      </c>
      <c r="H105" s="5" t="s">
        <v>29</v>
      </c>
      <c r="I105" s="5" t="s">
        <v>0</v>
      </c>
      <c r="J105" s="6">
        <v>10.8</v>
      </c>
      <c r="K105" s="6">
        <v>1.44</v>
      </c>
      <c r="L105" s="6">
        <v>132.24</v>
      </c>
    </row>
    <row r="106" spans="1:12" x14ac:dyDescent="0.25">
      <c r="A106" s="5">
        <v>1656</v>
      </c>
      <c r="B106" s="13">
        <v>43356</v>
      </c>
      <c r="C106" s="5">
        <v>9</v>
      </c>
      <c r="D106" s="5" t="s">
        <v>7</v>
      </c>
      <c r="E106" s="8">
        <v>18.55</v>
      </c>
      <c r="F106" s="5">
        <v>1</v>
      </c>
      <c r="G106" s="5">
        <v>321</v>
      </c>
      <c r="H106" s="5" t="s">
        <v>29</v>
      </c>
      <c r="I106" s="5" t="s">
        <v>4</v>
      </c>
      <c r="J106" s="6">
        <v>23.1</v>
      </c>
      <c r="K106" s="6">
        <v>7.7039999999999997</v>
      </c>
      <c r="L106" s="6">
        <v>351.80399999999997</v>
      </c>
    </row>
    <row r="107" spans="1:12" x14ac:dyDescent="0.25">
      <c r="A107" s="5">
        <v>1657</v>
      </c>
      <c r="B107" s="13">
        <v>43356</v>
      </c>
      <c r="C107" s="5">
        <v>9</v>
      </c>
      <c r="D107" s="5" t="s">
        <v>7</v>
      </c>
      <c r="E107" s="8">
        <v>4.68</v>
      </c>
      <c r="F107" s="5">
        <v>2</v>
      </c>
      <c r="G107" s="5">
        <v>487</v>
      </c>
      <c r="H107" s="5" t="s">
        <v>29</v>
      </c>
      <c r="I107" s="5" t="s">
        <v>0</v>
      </c>
      <c r="J107" s="6">
        <v>6</v>
      </c>
      <c r="K107" s="6">
        <v>5.8440000000000003</v>
      </c>
      <c r="L107" s="6">
        <v>498.84399999999999</v>
      </c>
    </row>
    <row r="108" spans="1:12" x14ac:dyDescent="0.25">
      <c r="A108" s="5">
        <v>1658</v>
      </c>
      <c r="B108" s="13">
        <v>43357</v>
      </c>
      <c r="C108" s="5">
        <v>9</v>
      </c>
      <c r="D108" s="5" t="s">
        <v>3</v>
      </c>
      <c r="E108" s="8">
        <v>8.09</v>
      </c>
      <c r="F108" s="5">
        <v>2</v>
      </c>
      <c r="G108" s="5">
        <v>34</v>
      </c>
      <c r="H108" s="5" t="s">
        <v>29</v>
      </c>
      <c r="I108" s="5" t="s">
        <v>0</v>
      </c>
      <c r="J108" s="6">
        <v>9.6</v>
      </c>
      <c r="K108" s="6">
        <v>0.40800000000000003</v>
      </c>
      <c r="L108" s="6">
        <v>44.007999999999996</v>
      </c>
    </row>
    <row r="109" spans="1:12" x14ac:dyDescent="0.25">
      <c r="A109" s="5">
        <v>1659</v>
      </c>
      <c r="B109" s="13">
        <v>43357</v>
      </c>
      <c r="C109" s="5">
        <v>9</v>
      </c>
      <c r="D109" s="5" t="s">
        <v>8</v>
      </c>
      <c r="E109" s="8">
        <v>13.07</v>
      </c>
      <c r="F109" s="5">
        <v>2</v>
      </c>
      <c r="G109" s="5">
        <v>0</v>
      </c>
      <c r="H109" s="5" t="s">
        <v>30</v>
      </c>
      <c r="I109" s="5" t="s">
        <v>0</v>
      </c>
      <c r="J109" s="6">
        <v>10.8</v>
      </c>
      <c r="K109" s="6">
        <v>0</v>
      </c>
      <c r="L109" s="6">
        <v>10.8</v>
      </c>
    </row>
    <row r="110" spans="1:12" x14ac:dyDescent="0.25">
      <c r="A110" s="5">
        <v>1660</v>
      </c>
      <c r="B110" s="13">
        <v>43357</v>
      </c>
      <c r="C110" s="5">
        <v>9</v>
      </c>
      <c r="D110" s="5" t="s">
        <v>8</v>
      </c>
      <c r="E110" s="8">
        <v>3.81</v>
      </c>
      <c r="F110" s="5">
        <v>1</v>
      </c>
      <c r="G110" s="5">
        <v>0</v>
      </c>
      <c r="H110" s="5" t="s">
        <v>30</v>
      </c>
      <c r="I110" s="5" t="s">
        <v>4</v>
      </c>
      <c r="J110" s="6">
        <v>9.9</v>
      </c>
      <c r="K110" s="6">
        <v>0</v>
      </c>
      <c r="L110" s="6">
        <v>9.9</v>
      </c>
    </row>
    <row r="111" spans="1:12" x14ac:dyDescent="0.25">
      <c r="A111" s="5">
        <v>1661</v>
      </c>
      <c r="B111" s="13">
        <v>43357</v>
      </c>
      <c r="C111" s="5">
        <v>9</v>
      </c>
      <c r="D111" s="5" t="s">
        <v>3</v>
      </c>
      <c r="E111" s="8">
        <v>15.11</v>
      </c>
      <c r="F111" s="5">
        <v>1</v>
      </c>
      <c r="G111" s="5">
        <v>0</v>
      </c>
      <c r="H111" s="5" t="s">
        <v>30</v>
      </c>
      <c r="I111" s="5" t="s">
        <v>4</v>
      </c>
      <c r="J111" s="6">
        <v>23.1</v>
      </c>
      <c r="K111" s="6">
        <v>0</v>
      </c>
      <c r="L111" s="6">
        <v>23.1</v>
      </c>
    </row>
    <row r="112" spans="1:12" x14ac:dyDescent="0.25">
      <c r="A112" s="5">
        <v>1662</v>
      </c>
      <c r="B112" s="13">
        <v>43357</v>
      </c>
      <c r="C112" s="5">
        <v>9</v>
      </c>
      <c r="D112" s="5" t="s">
        <v>1</v>
      </c>
      <c r="E112" s="8">
        <v>3.91</v>
      </c>
      <c r="F112" s="5">
        <v>1</v>
      </c>
      <c r="G112" s="5">
        <v>0</v>
      </c>
      <c r="H112" s="5" t="s">
        <v>30</v>
      </c>
      <c r="I112" s="5" t="s">
        <v>4</v>
      </c>
      <c r="J112" s="6">
        <v>9.9</v>
      </c>
      <c r="K112" s="6">
        <v>0</v>
      </c>
      <c r="L112" s="6">
        <v>9.9</v>
      </c>
    </row>
    <row r="113" spans="1:12" x14ac:dyDescent="0.25">
      <c r="A113" s="5">
        <v>1663</v>
      </c>
      <c r="B113" s="13">
        <v>43358</v>
      </c>
      <c r="C113" s="5">
        <v>9</v>
      </c>
      <c r="D113" s="5" t="s">
        <v>7</v>
      </c>
      <c r="E113" s="8">
        <v>1.81</v>
      </c>
      <c r="F113" s="5">
        <v>1</v>
      </c>
      <c r="G113" s="5">
        <v>436</v>
      </c>
      <c r="H113" s="5" t="s">
        <v>29</v>
      </c>
      <c r="I113" s="5" t="s">
        <v>4</v>
      </c>
      <c r="J113" s="6">
        <v>9.3000000000000007</v>
      </c>
      <c r="K113" s="6">
        <v>10.464</v>
      </c>
      <c r="L113" s="6">
        <v>455.76400000000001</v>
      </c>
    </row>
    <row r="114" spans="1:12" x14ac:dyDescent="0.25">
      <c r="A114" s="5">
        <v>1664</v>
      </c>
      <c r="B114" s="13">
        <v>43358</v>
      </c>
      <c r="C114" s="5">
        <v>9</v>
      </c>
      <c r="D114" s="5" t="s">
        <v>5</v>
      </c>
      <c r="E114" s="8">
        <v>11.41</v>
      </c>
      <c r="F114" s="5">
        <v>1</v>
      </c>
      <c r="G114" s="5">
        <v>172</v>
      </c>
      <c r="H114" s="5" t="s">
        <v>29</v>
      </c>
      <c r="I114" s="5" t="s">
        <v>4</v>
      </c>
      <c r="J114" s="6">
        <v>19.8</v>
      </c>
      <c r="K114" s="6">
        <v>4.1280000000000001</v>
      </c>
      <c r="L114" s="6">
        <v>195.928</v>
      </c>
    </row>
    <row r="115" spans="1:12" x14ac:dyDescent="0.25">
      <c r="A115" s="5">
        <v>1665</v>
      </c>
      <c r="B115" s="13">
        <v>43358</v>
      </c>
      <c r="C115" s="5">
        <v>9</v>
      </c>
      <c r="D115" s="5" t="s">
        <v>1</v>
      </c>
      <c r="E115" s="8">
        <v>12.17</v>
      </c>
      <c r="F115" s="5">
        <v>2</v>
      </c>
      <c r="G115" s="5">
        <v>0</v>
      </c>
      <c r="H115" s="5" t="s">
        <v>30</v>
      </c>
      <c r="I115" s="5" t="s">
        <v>0</v>
      </c>
      <c r="J115" s="6">
        <v>10.8</v>
      </c>
      <c r="K115" s="6">
        <v>0</v>
      </c>
      <c r="L115" s="6">
        <v>10.8</v>
      </c>
    </row>
    <row r="116" spans="1:12" x14ac:dyDescent="0.25">
      <c r="A116" s="5">
        <v>1666</v>
      </c>
      <c r="B116" s="13">
        <v>43358</v>
      </c>
      <c r="C116" s="5">
        <v>9</v>
      </c>
      <c r="D116" s="5" t="s">
        <v>6</v>
      </c>
      <c r="E116" s="8">
        <v>16.760000000000002</v>
      </c>
      <c r="F116" s="5">
        <v>1</v>
      </c>
      <c r="G116" s="5">
        <v>118</v>
      </c>
      <c r="H116" s="5" t="s">
        <v>29</v>
      </c>
      <c r="I116" s="5" t="s">
        <v>4</v>
      </c>
      <c r="J116" s="6">
        <v>23.1</v>
      </c>
      <c r="K116" s="6">
        <v>2.8319999999999999</v>
      </c>
      <c r="L116" s="6">
        <v>143.93200000000002</v>
      </c>
    </row>
    <row r="117" spans="1:12" x14ac:dyDescent="0.25">
      <c r="A117" s="5">
        <v>1667</v>
      </c>
      <c r="B117" s="13">
        <v>43358</v>
      </c>
      <c r="C117" s="5">
        <v>9</v>
      </c>
      <c r="D117" s="5" t="s">
        <v>9</v>
      </c>
      <c r="E117" s="8">
        <v>18.28</v>
      </c>
      <c r="F117" s="5">
        <v>2</v>
      </c>
      <c r="G117" s="5">
        <v>476</v>
      </c>
      <c r="H117" s="5" t="s">
        <v>29</v>
      </c>
      <c r="I117" s="5" t="s">
        <v>0</v>
      </c>
      <c r="J117" s="6">
        <v>13.2</v>
      </c>
      <c r="K117" s="6">
        <v>5.7119999999999997</v>
      </c>
      <c r="L117" s="6">
        <v>494.91199999999998</v>
      </c>
    </row>
    <row r="118" spans="1:12" x14ac:dyDescent="0.25">
      <c r="A118" s="5">
        <v>1668</v>
      </c>
      <c r="B118" s="13">
        <v>43360</v>
      </c>
      <c r="C118" s="5">
        <v>9</v>
      </c>
      <c r="D118" s="5" t="s">
        <v>7</v>
      </c>
      <c r="E118" s="8">
        <v>13.06</v>
      </c>
      <c r="F118" s="5">
        <v>1</v>
      </c>
      <c r="G118" s="5">
        <v>0</v>
      </c>
      <c r="H118" s="5" t="s">
        <v>30</v>
      </c>
      <c r="I118" s="5" t="s">
        <v>4</v>
      </c>
      <c r="J118" s="6">
        <v>19.8</v>
      </c>
      <c r="K118" s="6">
        <v>0</v>
      </c>
      <c r="L118" s="6">
        <v>19.8</v>
      </c>
    </row>
    <row r="119" spans="1:12" x14ac:dyDescent="0.25">
      <c r="A119" s="5">
        <v>1669</v>
      </c>
      <c r="B119" s="13">
        <v>43360</v>
      </c>
      <c r="C119" s="5">
        <v>9</v>
      </c>
      <c r="D119" s="5" t="s">
        <v>5</v>
      </c>
      <c r="E119" s="8">
        <v>6.24</v>
      </c>
      <c r="F119" s="5">
        <v>2</v>
      </c>
      <c r="G119" s="5">
        <v>168</v>
      </c>
      <c r="H119" s="5" t="s">
        <v>29</v>
      </c>
      <c r="I119" s="5" t="s">
        <v>0</v>
      </c>
      <c r="J119" s="6">
        <v>9.6</v>
      </c>
      <c r="K119" s="6">
        <v>2.016</v>
      </c>
      <c r="L119" s="6">
        <v>179.61599999999999</v>
      </c>
    </row>
    <row r="120" spans="1:12" x14ac:dyDescent="0.25">
      <c r="A120" s="5">
        <v>1670</v>
      </c>
      <c r="B120" s="13">
        <v>43360</v>
      </c>
      <c r="C120" s="5">
        <v>9</v>
      </c>
      <c r="D120" s="5" t="s">
        <v>1</v>
      </c>
      <c r="E120" s="8">
        <v>17.43</v>
      </c>
      <c r="F120" s="5">
        <v>1</v>
      </c>
      <c r="G120" s="5">
        <v>0</v>
      </c>
      <c r="H120" s="5" t="s">
        <v>30</v>
      </c>
      <c r="I120" s="5" t="s">
        <v>4</v>
      </c>
      <c r="J120" s="6">
        <v>23.1</v>
      </c>
      <c r="K120" s="6">
        <v>0</v>
      </c>
      <c r="L120" s="6">
        <v>23.1</v>
      </c>
    </row>
    <row r="121" spans="1:12" x14ac:dyDescent="0.25">
      <c r="A121" s="5">
        <v>1671</v>
      </c>
      <c r="B121" s="13">
        <v>43360</v>
      </c>
      <c r="C121" s="5">
        <v>9</v>
      </c>
      <c r="D121" s="5" t="s">
        <v>9</v>
      </c>
      <c r="E121" s="8">
        <v>7.5</v>
      </c>
      <c r="F121" s="5">
        <v>2</v>
      </c>
      <c r="G121" s="5">
        <v>275</v>
      </c>
      <c r="H121" s="5" t="s">
        <v>29</v>
      </c>
      <c r="I121" s="5" t="s">
        <v>0</v>
      </c>
      <c r="J121" s="6">
        <v>9.6</v>
      </c>
      <c r="K121" s="6">
        <v>3.3000000000000003</v>
      </c>
      <c r="L121" s="6">
        <v>287.89999999999998</v>
      </c>
    </row>
    <row r="122" spans="1:12" x14ac:dyDescent="0.25">
      <c r="A122" s="5">
        <v>1672</v>
      </c>
      <c r="B122" s="13">
        <v>43361</v>
      </c>
      <c r="C122" s="5">
        <v>9</v>
      </c>
      <c r="D122" s="5" t="s">
        <v>7</v>
      </c>
      <c r="E122" s="8">
        <v>0.72</v>
      </c>
      <c r="F122" s="5">
        <v>1</v>
      </c>
      <c r="G122" s="5">
        <v>111</v>
      </c>
      <c r="H122" s="5" t="s">
        <v>29</v>
      </c>
      <c r="I122" s="5" t="s">
        <v>4</v>
      </c>
      <c r="J122" s="6">
        <v>7.8</v>
      </c>
      <c r="K122" s="6">
        <v>2.6640000000000001</v>
      </c>
      <c r="L122" s="6">
        <v>121.464</v>
      </c>
    </row>
    <row r="123" spans="1:12" x14ac:dyDescent="0.25">
      <c r="A123" s="5">
        <v>1673</v>
      </c>
      <c r="B123" s="13">
        <v>43361</v>
      </c>
      <c r="C123" s="5">
        <v>9</v>
      </c>
      <c r="D123" s="5" t="s">
        <v>1</v>
      </c>
      <c r="E123" s="8">
        <v>5.46</v>
      </c>
      <c r="F123" s="5">
        <v>1</v>
      </c>
      <c r="G123" s="5">
        <v>184</v>
      </c>
      <c r="H123" s="5" t="s">
        <v>29</v>
      </c>
      <c r="I123" s="5" t="s">
        <v>4</v>
      </c>
      <c r="J123" s="6">
        <v>14.7</v>
      </c>
      <c r="K123" s="6">
        <v>4.4160000000000004</v>
      </c>
      <c r="L123" s="6">
        <v>203.11599999999999</v>
      </c>
    </row>
    <row r="124" spans="1:12" x14ac:dyDescent="0.25">
      <c r="A124" s="5">
        <v>1674</v>
      </c>
      <c r="B124" s="13">
        <v>43362</v>
      </c>
      <c r="C124" s="5">
        <v>9</v>
      </c>
      <c r="D124" s="5" t="s">
        <v>2</v>
      </c>
      <c r="E124" s="8">
        <v>8.51</v>
      </c>
      <c r="F124" s="5">
        <v>2</v>
      </c>
      <c r="G124" s="5">
        <v>35</v>
      </c>
      <c r="H124" s="5" t="s">
        <v>29</v>
      </c>
      <c r="I124" s="5" t="s">
        <v>0</v>
      </c>
      <c r="J124" s="6">
        <v>9.6</v>
      </c>
      <c r="K124" s="6">
        <v>0.42</v>
      </c>
      <c r="L124" s="6">
        <v>45.019999999999996</v>
      </c>
    </row>
    <row r="125" spans="1:12" x14ac:dyDescent="0.25">
      <c r="A125" s="5">
        <v>1675</v>
      </c>
      <c r="B125" s="13">
        <v>43362</v>
      </c>
      <c r="C125" s="5">
        <v>9</v>
      </c>
      <c r="D125" s="5" t="s">
        <v>5</v>
      </c>
      <c r="E125" s="8">
        <v>18.829999999999998</v>
      </c>
      <c r="F125" s="5">
        <v>2</v>
      </c>
      <c r="G125" s="5">
        <v>0</v>
      </c>
      <c r="H125" s="5" t="s">
        <v>30</v>
      </c>
      <c r="I125" s="5" t="s">
        <v>0</v>
      </c>
      <c r="J125" s="6">
        <v>13.2</v>
      </c>
      <c r="K125" s="6">
        <v>0</v>
      </c>
      <c r="L125" s="6">
        <v>13.2</v>
      </c>
    </row>
    <row r="126" spans="1:12" x14ac:dyDescent="0.25">
      <c r="A126" s="5">
        <v>1676</v>
      </c>
      <c r="B126" s="13">
        <v>43362</v>
      </c>
      <c r="C126" s="5">
        <v>9</v>
      </c>
      <c r="D126" s="5" t="s">
        <v>6</v>
      </c>
      <c r="E126" s="8">
        <v>5.24</v>
      </c>
      <c r="F126" s="5">
        <v>2</v>
      </c>
      <c r="G126" s="5">
        <v>258</v>
      </c>
      <c r="H126" s="5" t="s">
        <v>29</v>
      </c>
      <c r="I126" s="5" t="s">
        <v>0</v>
      </c>
      <c r="J126" s="6">
        <v>9.6</v>
      </c>
      <c r="K126" s="6">
        <v>3.0960000000000001</v>
      </c>
      <c r="L126" s="6">
        <v>270.69600000000003</v>
      </c>
    </row>
    <row r="127" spans="1:12" x14ac:dyDescent="0.25">
      <c r="A127" s="5">
        <v>1677</v>
      </c>
      <c r="B127" s="13">
        <v>43362</v>
      </c>
      <c r="C127" s="5">
        <v>9</v>
      </c>
      <c r="D127" s="5" t="s">
        <v>5</v>
      </c>
      <c r="E127" s="8">
        <v>2.95</v>
      </c>
      <c r="F127" s="5">
        <v>1</v>
      </c>
      <c r="G127" s="5">
        <v>370</v>
      </c>
      <c r="H127" s="5" t="s">
        <v>29</v>
      </c>
      <c r="I127" s="5" t="s">
        <v>4</v>
      </c>
      <c r="J127" s="6">
        <v>9.9</v>
      </c>
      <c r="K127" s="6">
        <v>8.8800000000000008</v>
      </c>
      <c r="L127" s="6">
        <v>388.78</v>
      </c>
    </row>
    <row r="128" spans="1:12" x14ac:dyDescent="0.25">
      <c r="A128" s="5">
        <v>1678</v>
      </c>
      <c r="B128" s="13">
        <v>43362</v>
      </c>
      <c r="C128" s="5">
        <v>9</v>
      </c>
      <c r="D128" s="5" t="s">
        <v>9</v>
      </c>
      <c r="E128" s="8">
        <v>0.74</v>
      </c>
      <c r="F128" s="5">
        <v>2</v>
      </c>
      <c r="G128" s="5">
        <v>141</v>
      </c>
      <c r="H128" s="5" t="s">
        <v>29</v>
      </c>
      <c r="I128" s="5" t="s">
        <v>0</v>
      </c>
      <c r="J128" s="6">
        <v>5</v>
      </c>
      <c r="K128" s="6">
        <v>1.6919999999999999</v>
      </c>
      <c r="L128" s="6">
        <v>147.69200000000001</v>
      </c>
    </row>
    <row r="129" spans="1:12" x14ac:dyDescent="0.25">
      <c r="A129" s="5">
        <v>1679</v>
      </c>
      <c r="B129" s="13">
        <v>43362</v>
      </c>
      <c r="C129" s="5">
        <v>9</v>
      </c>
      <c r="D129" s="5" t="s">
        <v>8</v>
      </c>
      <c r="E129" s="8">
        <v>1.9</v>
      </c>
      <c r="F129" s="5">
        <v>1</v>
      </c>
      <c r="G129" s="5">
        <v>44</v>
      </c>
      <c r="H129" s="5" t="s">
        <v>29</v>
      </c>
      <c r="I129" s="5" t="s">
        <v>4</v>
      </c>
      <c r="J129" s="6">
        <v>9.3000000000000007</v>
      </c>
      <c r="K129" s="6">
        <v>1.056</v>
      </c>
      <c r="L129" s="6">
        <v>54.356000000000002</v>
      </c>
    </row>
    <row r="130" spans="1:12" x14ac:dyDescent="0.25">
      <c r="A130" s="5">
        <v>1680</v>
      </c>
      <c r="B130" s="13">
        <v>43362</v>
      </c>
      <c r="C130" s="5">
        <v>9</v>
      </c>
      <c r="D130" s="5" t="s">
        <v>7</v>
      </c>
      <c r="E130" s="8">
        <v>19.79</v>
      </c>
      <c r="F130" s="5">
        <v>2</v>
      </c>
      <c r="G130" s="5">
        <v>418</v>
      </c>
      <c r="H130" s="5" t="s">
        <v>29</v>
      </c>
      <c r="I130" s="5" t="s">
        <v>0</v>
      </c>
      <c r="J130" s="6">
        <v>13.2</v>
      </c>
      <c r="K130" s="6">
        <v>5.016</v>
      </c>
      <c r="L130" s="6">
        <v>436.21600000000001</v>
      </c>
    </row>
    <row r="131" spans="1:12" x14ac:dyDescent="0.25">
      <c r="A131" s="5">
        <v>1681</v>
      </c>
      <c r="B131" s="13">
        <v>43363</v>
      </c>
      <c r="C131" s="5">
        <v>9</v>
      </c>
      <c r="D131" s="5" t="s">
        <v>5</v>
      </c>
      <c r="E131" s="8">
        <v>16.3</v>
      </c>
      <c r="F131" s="5">
        <v>1</v>
      </c>
      <c r="G131" s="5">
        <v>322</v>
      </c>
      <c r="H131" s="5" t="s">
        <v>29</v>
      </c>
      <c r="I131" s="5" t="s">
        <v>4</v>
      </c>
      <c r="J131" s="6">
        <v>23.1</v>
      </c>
      <c r="K131" s="6">
        <v>7.7279999999999998</v>
      </c>
      <c r="L131" s="6">
        <v>352.82799999999997</v>
      </c>
    </row>
    <row r="132" spans="1:12" x14ac:dyDescent="0.25">
      <c r="A132" s="5">
        <v>1682</v>
      </c>
      <c r="B132" s="13">
        <v>43363</v>
      </c>
      <c r="C132" s="5">
        <v>9</v>
      </c>
      <c r="D132" s="5" t="s">
        <v>2</v>
      </c>
      <c r="E132" s="8">
        <v>15.44</v>
      </c>
      <c r="F132" s="5">
        <v>1</v>
      </c>
      <c r="G132" s="5">
        <v>387</v>
      </c>
      <c r="H132" s="5" t="s">
        <v>29</v>
      </c>
      <c r="I132" s="5" t="s">
        <v>4</v>
      </c>
      <c r="J132" s="6">
        <v>23.1</v>
      </c>
      <c r="K132" s="6">
        <v>9.2880000000000003</v>
      </c>
      <c r="L132" s="6">
        <v>419.38800000000003</v>
      </c>
    </row>
    <row r="133" spans="1:12" x14ac:dyDescent="0.25">
      <c r="A133" s="5">
        <v>1683</v>
      </c>
      <c r="B133" s="13">
        <v>43365</v>
      </c>
      <c r="C133" s="5">
        <v>9</v>
      </c>
      <c r="D133" s="5" t="s">
        <v>5</v>
      </c>
      <c r="E133" s="8">
        <v>9.89</v>
      </c>
      <c r="F133" s="5">
        <v>2</v>
      </c>
      <c r="G133" s="5">
        <v>354</v>
      </c>
      <c r="H133" s="5" t="s">
        <v>29</v>
      </c>
      <c r="I133" s="5" t="s">
        <v>0</v>
      </c>
      <c r="J133" s="6">
        <v>9.6</v>
      </c>
      <c r="K133" s="6">
        <v>4.2480000000000002</v>
      </c>
      <c r="L133" s="6">
        <v>367.84800000000001</v>
      </c>
    </row>
    <row r="134" spans="1:12" x14ac:dyDescent="0.25">
      <c r="A134" s="5">
        <v>1684</v>
      </c>
      <c r="B134" s="13">
        <v>43366</v>
      </c>
      <c r="C134" s="5">
        <v>9</v>
      </c>
      <c r="D134" s="5" t="s">
        <v>2</v>
      </c>
      <c r="E134" s="8">
        <v>16.61</v>
      </c>
      <c r="F134" s="5">
        <v>2</v>
      </c>
      <c r="G134" s="5">
        <v>125</v>
      </c>
      <c r="H134" s="5" t="s">
        <v>29</v>
      </c>
      <c r="I134" s="5" t="s">
        <v>0</v>
      </c>
      <c r="J134" s="6">
        <v>13.2</v>
      </c>
      <c r="K134" s="6">
        <v>1.5</v>
      </c>
      <c r="L134" s="6">
        <v>139.69999999999999</v>
      </c>
    </row>
    <row r="135" spans="1:12" x14ac:dyDescent="0.25">
      <c r="A135" s="5">
        <v>1685</v>
      </c>
      <c r="B135" s="13">
        <v>43367</v>
      </c>
      <c r="C135" s="5">
        <v>9</v>
      </c>
      <c r="D135" s="5" t="s">
        <v>9</v>
      </c>
      <c r="E135" s="8">
        <v>1.23</v>
      </c>
      <c r="F135" s="5">
        <v>1</v>
      </c>
      <c r="G135" s="5">
        <v>0</v>
      </c>
      <c r="H135" s="5" t="s">
        <v>30</v>
      </c>
      <c r="I135" s="5" t="s">
        <v>4</v>
      </c>
      <c r="J135" s="6">
        <v>9.3000000000000007</v>
      </c>
      <c r="K135" s="6">
        <v>0</v>
      </c>
      <c r="L135" s="6">
        <v>9.3000000000000007</v>
      </c>
    </row>
    <row r="136" spans="1:12" x14ac:dyDescent="0.25">
      <c r="A136" s="5">
        <v>1686</v>
      </c>
      <c r="B136" s="13">
        <v>43369</v>
      </c>
      <c r="C136" s="5">
        <v>9</v>
      </c>
      <c r="D136" s="5" t="s">
        <v>7</v>
      </c>
      <c r="E136" s="8">
        <v>0.13</v>
      </c>
      <c r="F136" s="5">
        <v>2</v>
      </c>
      <c r="G136" s="5">
        <v>0</v>
      </c>
      <c r="H136" s="5" t="s">
        <v>30</v>
      </c>
      <c r="I136" s="5" t="s">
        <v>0</v>
      </c>
      <c r="J136" s="6">
        <v>4.5</v>
      </c>
      <c r="K136" s="6">
        <v>0</v>
      </c>
      <c r="L136" s="6">
        <v>4.5</v>
      </c>
    </row>
    <row r="137" spans="1:12" x14ac:dyDescent="0.25">
      <c r="A137" s="5">
        <v>1687</v>
      </c>
      <c r="B137" s="13">
        <v>43369</v>
      </c>
      <c r="C137" s="5">
        <v>9</v>
      </c>
      <c r="D137" s="5" t="s">
        <v>1</v>
      </c>
      <c r="E137" s="8">
        <v>5.9</v>
      </c>
      <c r="F137" s="5">
        <v>1</v>
      </c>
      <c r="G137" s="5">
        <v>129</v>
      </c>
      <c r="H137" s="5" t="s">
        <v>29</v>
      </c>
      <c r="I137" s="5" t="s">
        <v>4</v>
      </c>
      <c r="J137" s="6">
        <v>14.7</v>
      </c>
      <c r="K137" s="6">
        <v>3.0960000000000001</v>
      </c>
      <c r="L137" s="6">
        <v>146.79599999999999</v>
      </c>
    </row>
    <row r="138" spans="1:12" x14ac:dyDescent="0.25">
      <c r="A138" s="5">
        <v>1688</v>
      </c>
      <c r="B138" s="13">
        <v>43369</v>
      </c>
      <c r="C138" s="5">
        <v>9</v>
      </c>
      <c r="D138" s="5" t="s">
        <v>7</v>
      </c>
      <c r="E138" s="8">
        <v>14.81</v>
      </c>
      <c r="F138" s="5">
        <v>2</v>
      </c>
      <c r="G138" s="5">
        <v>447</v>
      </c>
      <c r="H138" s="5" t="s">
        <v>29</v>
      </c>
      <c r="I138" s="5" t="s">
        <v>0</v>
      </c>
      <c r="J138" s="6">
        <v>10.8</v>
      </c>
      <c r="K138" s="6">
        <v>5.3639999999999999</v>
      </c>
      <c r="L138" s="6">
        <v>463.16399999999999</v>
      </c>
    </row>
    <row r="139" spans="1:12" x14ac:dyDescent="0.25">
      <c r="A139" s="5">
        <v>1689</v>
      </c>
      <c r="B139" s="13">
        <v>43370</v>
      </c>
      <c r="C139" s="5">
        <v>9</v>
      </c>
      <c r="D139" s="5" t="s">
        <v>6</v>
      </c>
      <c r="E139" s="8">
        <v>4.01</v>
      </c>
      <c r="F139" s="5">
        <v>2</v>
      </c>
      <c r="G139" s="5">
        <v>453</v>
      </c>
      <c r="H139" s="5" t="s">
        <v>29</v>
      </c>
      <c r="I139" s="5" t="s">
        <v>0</v>
      </c>
      <c r="J139" s="6">
        <v>6</v>
      </c>
      <c r="K139" s="6">
        <v>5.4359999999999999</v>
      </c>
      <c r="L139" s="6">
        <v>464.43599999999998</v>
      </c>
    </row>
    <row r="140" spans="1:12" x14ac:dyDescent="0.25">
      <c r="A140" s="5">
        <v>1690</v>
      </c>
      <c r="B140" s="13">
        <v>43371</v>
      </c>
      <c r="C140" s="5">
        <v>9</v>
      </c>
      <c r="D140" s="5" t="s">
        <v>2</v>
      </c>
      <c r="E140" s="8">
        <v>15.17</v>
      </c>
      <c r="F140" s="5">
        <v>2</v>
      </c>
      <c r="G140" s="5">
        <v>499</v>
      </c>
      <c r="H140" s="5" t="s">
        <v>29</v>
      </c>
      <c r="I140" s="5" t="s">
        <v>0</v>
      </c>
      <c r="J140" s="6">
        <v>13.2</v>
      </c>
      <c r="K140" s="6">
        <v>5.9880000000000004</v>
      </c>
      <c r="L140" s="6">
        <v>518.18799999999999</v>
      </c>
    </row>
    <row r="141" spans="1:12" x14ac:dyDescent="0.25">
      <c r="A141" s="5">
        <v>1691</v>
      </c>
      <c r="B141" s="13">
        <v>43372</v>
      </c>
      <c r="C141" s="5">
        <v>9</v>
      </c>
      <c r="D141" s="5" t="s">
        <v>5</v>
      </c>
      <c r="E141" s="8">
        <v>10.36</v>
      </c>
      <c r="F141" s="5">
        <v>2</v>
      </c>
      <c r="G141" s="5">
        <v>185</v>
      </c>
      <c r="H141" s="5" t="s">
        <v>29</v>
      </c>
      <c r="I141" s="5" t="s">
        <v>0</v>
      </c>
      <c r="J141" s="6">
        <v>10.8</v>
      </c>
      <c r="K141" s="6">
        <v>2.2200000000000002</v>
      </c>
      <c r="L141" s="6">
        <v>198.02</v>
      </c>
    </row>
    <row r="142" spans="1:12" x14ac:dyDescent="0.25">
      <c r="A142" s="5">
        <v>1692</v>
      </c>
      <c r="B142" s="13">
        <v>43372</v>
      </c>
      <c r="C142" s="5">
        <v>9</v>
      </c>
      <c r="D142" s="5" t="s">
        <v>5</v>
      </c>
      <c r="E142" s="8">
        <v>9.7100000000000009</v>
      </c>
      <c r="F142" s="5">
        <v>1</v>
      </c>
      <c r="G142" s="5">
        <v>120</v>
      </c>
      <c r="H142" s="5" t="s">
        <v>29</v>
      </c>
      <c r="I142" s="5" t="s">
        <v>4</v>
      </c>
      <c r="J142" s="6">
        <v>14.7</v>
      </c>
      <c r="K142" s="6">
        <v>2.88</v>
      </c>
      <c r="L142" s="6">
        <v>137.57999999999998</v>
      </c>
    </row>
    <row r="143" spans="1:12" x14ac:dyDescent="0.25">
      <c r="A143" s="5">
        <v>1693</v>
      </c>
      <c r="B143" s="13">
        <v>43372</v>
      </c>
      <c r="C143" s="5">
        <v>9</v>
      </c>
      <c r="D143" s="5" t="s">
        <v>2</v>
      </c>
      <c r="E143" s="8">
        <v>0.75</v>
      </c>
      <c r="F143" s="5">
        <v>2</v>
      </c>
      <c r="G143" s="5">
        <v>463</v>
      </c>
      <c r="H143" s="5" t="s">
        <v>29</v>
      </c>
      <c r="I143" s="5" t="s">
        <v>0</v>
      </c>
      <c r="J143" s="6">
        <v>5</v>
      </c>
      <c r="K143" s="6">
        <v>5.556</v>
      </c>
      <c r="L143" s="6">
        <v>473.55599999999998</v>
      </c>
    </row>
    <row r="144" spans="1:12" x14ac:dyDescent="0.25">
      <c r="A144" s="5">
        <v>1694</v>
      </c>
      <c r="B144" s="13">
        <v>43373</v>
      </c>
      <c r="C144" s="5">
        <v>9</v>
      </c>
      <c r="D144" s="5" t="s">
        <v>1</v>
      </c>
      <c r="E144" s="8">
        <v>2.2599999999999998</v>
      </c>
      <c r="F144" s="5">
        <v>1</v>
      </c>
      <c r="G144" s="5">
        <v>172</v>
      </c>
      <c r="H144" s="5" t="s">
        <v>29</v>
      </c>
      <c r="I144" s="5" t="s">
        <v>4</v>
      </c>
      <c r="J144" s="6">
        <v>9.9</v>
      </c>
      <c r="K144" s="6">
        <v>4.1280000000000001</v>
      </c>
      <c r="L144" s="6">
        <v>186.02799999999999</v>
      </c>
    </row>
    <row r="145" spans="1:12" x14ac:dyDescent="0.25">
      <c r="A145" s="5">
        <v>1695</v>
      </c>
      <c r="B145" s="13">
        <v>43373</v>
      </c>
      <c r="C145" s="5">
        <v>9</v>
      </c>
      <c r="D145" s="5" t="s">
        <v>5</v>
      </c>
      <c r="E145" s="8">
        <v>16.84</v>
      </c>
      <c r="F145" s="5">
        <v>1</v>
      </c>
      <c r="G145" s="5">
        <v>0</v>
      </c>
      <c r="H145" s="5" t="s">
        <v>30</v>
      </c>
      <c r="I145" s="5" t="s">
        <v>4</v>
      </c>
      <c r="J145" s="6">
        <v>23.1</v>
      </c>
      <c r="K145" s="6">
        <v>0</v>
      </c>
      <c r="L145" s="6">
        <v>23.1</v>
      </c>
    </row>
    <row r="146" spans="1:12" x14ac:dyDescent="0.25">
      <c r="A146" s="5">
        <v>1696</v>
      </c>
      <c r="B146" s="13">
        <v>43373</v>
      </c>
      <c r="C146" s="5">
        <v>9</v>
      </c>
      <c r="D146" s="5" t="s">
        <v>6</v>
      </c>
      <c r="E146" s="8">
        <v>8.42</v>
      </c>
      <c r="F146" s="5">
        <v>1</v>
      </c>
      <c r="G146" s="5">
        <v>168</v>
      </c>
      <c r="H146" s="5" t="s">
        <v>29</v>
      </c>
      <c r="I146" s="5" t="s">
        <v>4</v>
      </c>
      <c r="J146" s="6">
        <v>14.7</v>
      </c>
      <c r="K146" s="6">
        <v>4.032</v>
      </c>
      <c r="L146" s="6">
        <v>186.732</v>
      </c>
    </row>
    <row r="147" spans="1:12" x14ac:dyDescent="0.25">
      <c r="A147" s="5">
        <v>1697</v>
      </c>
      <c r="B147" s="13">
        <v>43373</v>
      </c>
      <c r="C147" s="5">
        <v>9</v>
      </c>
      <c r="D147" s="5" t="s">
        <v>8</v>
      </c>
      <c r="E147" s="8">
        <v>12</v>
      </c>
      <c r="F147" s="5">
        <v>1</v>
      </c>
      <c r="G147" s="5">
        <v>31</v>
      </c>
      <c r="H147" s="5" t="s">
        <v>29</v>
      </c>
      <c r="I147" s="5" t="s">
        <v>4</v>
      </c>
      <c r="J147" s="6">
        <v>19.8</v>
      </c>
      <c r="K147" s="6">
        <v>0.74399999999999999</v>
      </c>
      <c r="L147" s="6">
        <v>51.543999999999997</v>
      </c>
    </row>
    <row r="148" spans="1:12" x14ac:dyDescent="0.25">
      <c r="A148" s="5">
        <v>1698</v>
      </c>
      <c r="B148" s="13">
        <v>43374</v>
      </c>
      <c r="C148" s="5">
        <v>10</v>
      </c>
      <c r="D148" s="5" t="s">
        <v>6</v>
      </c>
      <c r="E148" s="8">
        <v>10.130000000000001</v>
      </c>
      <c r="F148" s="5">
        <v>2</v>
      </c>
      <c r="G148" s="5">
        <v>494</v>
      </c>
      <c r="H148" s="5" t="s">
        <v>29</v>
      </c>
      <c r="I148" s="5" t="s">
        <v>0</v>
      </c>
      <c r="J148" s="6">
        <v>10.8</v>
      </c>
      <c r="K148" s="6">
        <v>5.9279999999999999</v>
      </c>
      <c r="L148" s="6">
        <v>510.72800000000001</v>
      </c>
    </row>
    <row r="149" spans="1:12" x14ac:dyDescent="0.25">
      <c r="A149" s="5">
        <v>1699</v>
      </c>
      <c r="B149" s="13">
        <v>43375</v>
      </c>
      <c r="C149" s="5">
        <v>10</v>
      </c>
      <c r="D149" s="5" t="s">
        <v>1</v>
      </c>
      <c r="E149" s="8">
        <v>6.74</v>
      </c>
      <c r="F149" s="5">
        <v>1</v>
      </c>
      <c r="G149" s="5">
        <v>27</v>
      </c>
      <c r="H149" s="5" t="s">
        <v>29</v>
      </c>
      <c r="I149" s="5" t="s">
        <v>4</v>
      </c>
      <c r="J149" s="6">
        <v>14.7</v>
      </c>
      <c r="K149" s="6">
        <v>0.64800000000000002</v>
      </c>
      <c r="L149" s="6">
        <v>42.347999999999999</v>
      </c>
    </row>
    <row r="150" spans="1:12" x14ac:dyDescent="0.25">
      <c r="A150" s="5">
        <v>1700</v>
      </c>
      <c r="B150" s="13">
        <v>43375</v>
      </c>
      <c r="C150" s="5">
        <v>10</v>
      </c>
      <c r="D150" s="5" t="s">
        <v>5</v>
      </c>
      <c r="E150" s="8">
        <v>6.07</v>
      </c>
      <c r="F150" s="5">
        <v>2</v>
      </c>
      <c r="G150" s="5">
        <v>0</v>
      </c>
      <c r="H150" s="5" t="s">
        <v>30</v>
      </c>
      <c r="I150" s="5" t="s">
        <v>0</v>
      </c>
      <c r="J150" s="6">
        <v>9.6</v>
      </c>
      <c r="K150" s="6">
        <v>0</v>
      </c>
      <c r="L150" s="6">
        <v>9.6</v>
      </c>
    </row>
    <row r="151" spans="1:12" x14ac:dyDescent="0.25">
      <c r="A151" s="5">
        <v>1701</v>
      </c>
      <c r="B151" s="13">
        <v>43376</v>
      </c>
      <c r="C151" s="5">
        <v>10</v>
      </c>
      <c r="D151" s="5" t="s">
        <v>5</v>
      </c>
      <c r="E151" s="8">
        <v>8.44</v>
      </c>
      <c r="F151" s="5">
        <v>2</v>
      </c>
      <c r="G151" s="5">
        <v>392</v>
      </c>
      <c r="H151" s="5" t="s">
        <v>29</v>
      </c>
      <c r="I151" s="5" t="s">
        <v>0</v>
      </c>
      <c r="J151" s="6">
        <v>9.6</v>
      </c>
      <c r="K151" s="6">
        <v>4.7039999999999997</v>
      </c>
      <c r="L151" s="6">
        <v>406.30399999999997</v>
      </c>
    </row>
    <row r="152" spans="1:12" x14ac:dyDescent="0.25">
      <c r="A152" s="5">
        <v>1702</v>
      </c>
      <c r="B152" s="13">
        <v>43376</v>
      </c>
      <c r="C152" s="5">
        <v>10</v>
      </c>
      <c r="D152" s="5" t="s">
        <v>2</v>
      </c>
      <c r="E152" s="8">
        <v>9.43</v>
      </c>
      <c r="F152" s="5">
        <v>2</v>
      </c>
      <c r="G152" s="5">
        <v>0</v>
      </c>
      <c r="H152" s="5" t="s">
        <v>30</v>
      </c>
      <c r="I152" s="5" t="s">
        <v>0</v>
      </c>
      <c r="J152" s="6">
        <v>9.6</v>
      </c>
      <c r="K152" s="6">
        <v>0</v>
      </c>
      <c r="L152" s="6">
        <v>9.6</v>
      </c>
    </row>
    <row r="153" spans="1:12" x14ac:dyDescent="0.25">
      <c r="A153" s="5">
        <v>1703</v>
      </c>
      <c r="B153" s="13">
        <v>43376</v>
      </c>
      <c r="C153" s="5">
        <v>10</v>
      </c>
      <c r="D153" s="5" t="s">
        <v>5</v>
      </c>
      <c r="E153" s="8">
        <v>18.75</v>
      </c>
      <c r="F153" s="5">
        <v>2</v>
      </c>
      <c r="G153" s="5">
        <v>139</v>
      </c>
      <c r="H153" s="5" t="s">
        <v>29</v>
      </c>
      <c r="I153" s="5" t="s">
        <v>0</v>
      </c>
      <c r="J153" s="6">
        <v>13.2</v>
      </c>
      <c r="K153" s="6">
        <v>1.6679999999999999</v>
      </c>
      <c r="L153" s="6">
        <v>153.86799999999999</v>
      </c>
    </row>
    <row r="154" spans="1:12" x14ac:dyDescent="0.25">
      <c r="A154" s="5">
        <v>1704</v>
      </c>
      <c r="B154" s="13">
        <v>43377</v>
      </c>
      <c r="C154" s="5">
        <v>10</v>
      </c>
      <c r="D154" s="5" t="s">
        <v>7</v>
      </c>
      <c r="E154" s="8">
        <v>17.93</v>
      </c>
      <c r="F154" s="5">
        <v>2</v>
      </c>
      <c r="G154" s="5">
        <v>152</v>
      </c>
      <c r="H154" s="5" t="s">
        <v>29</v>
      </c>
      <c r="I154" s="5" t="s">
        <v>0</v>
      </c>
      <c r="J154" s="6">
        <v>13.2</v>
      </c>
      <c r="K154" s="6">
        <v>1.8240000000000001</v>
      </c>
      <c r="L154" s="6">
        <v>167.024</v>
      </c>
    </row>
    <row r="155" spans="1:12" x14ac:dyDescent="0.25">
      <c r="A155" s="5">
        <v>1705</v>
      </c>
      <c r="B155" s="13">
        <v>43377</v>
      </c>
      <c r="C155" s="5">
        <v>10</v>
      </c>
      <c r="D155" s="5" t="s">
        <v>8</v>
      </c>
      <c r="E155" s="8">
        <v>2.71</v>
      </c>
      <c r="F155" s="5">
        <v>2</v>
      </c>
      <c r="G155" s="5">
        <v>86</v>
      </c>
      <c r="H155" s="5" t="s">
        <v>29</v>
      </c>
      <c r="I155" s="5" t="s">
        <v>0</v>
      </c>
      <c r="J155" s="6">
        <v>6</v>
      </c>
      <c r="K155" s="6">
        <v>1.032</v>
      </c>
      <c r="L155" s="6">
        <v>93.031999999999996</v>
      </c>
    </row>
    <row r="156" spans="1:12" x14ac:dyDescent="0.25">
      <c r="A156" s="5">
        <v>1706</v>
      </c>
      <c r="B156" s="13">
        <v>43378</v>
      </c>
      <c r="C156" s="5">
        <v>10</v>
      </c>
      <c r="D156" s="5" t="s">
        <v>8</v>
      </c>
      <c r="E156" s="8">
        <v>3.04</v>
      </c>
      <c r="F156" s="5">
        <v>2</v>
      </c>
      <c r="G156" s="5">
        <v>80</v>
      </c>
      <c r="H156" s="5" t="s">
        <v>29</v>
      </c>
      <c r="I156" s="5" t="s">
        <v>0</v>
      </c>
      <c r="J156" s="6">
        <v>6</v>
      </c>
      <c r="K156" s="6">
        <v>0.96</v>
      </c>
      <c r="L156" s="6">
        <v>86.96</v>
      </c>
    </row>
    <row r="157" spans="1:12" x14ac:dyDescent="0.25">
      <c r="A157" s="5">
        <v>1707</v>
      </c>
      <c r="B157" s="13">
        <v>43378</v>
      </c>
      <c r="C157" s="5">
        <v>10</v>
      </c>
      <c r="D157" s="5" t="s">
        <v>3</v>
      </c>
      <c r="E157" s="8">
        <v>19.04</v>
      </c>
      <c r="F157" s="5">
        <v>1</v>
      </c>
      <c r="G157" s="5">
        <v>105</v>
      </c>
      <c r="H157" s="5" t="s">
        <v>29</v>
      </c>
      <c r="I157" s="5" t="s">
        <v>4</v>
      </c>
      <c r="J157" s="6">
        <v>23.1</v>
      </c>
      <c r="K157" s="6">
        <v>2.52</v>
      </c>
      <c r="L157" s="6">
        <v>130.62</v>
      </c>
    </row>
    <row r="158" spans="1:12" x14ac:dyDescent="0.25">
      <c r="A158" s="5">
        <v>1708</v>
      </c>
      <c r="B158" s="13">
        <v>43378</v>
      </c>
      <c r="C158" s="5">
        <v>10</v>
      </c>
      <c r="D158" s="5" t="s">
        <v>7</v>
      </c>
      <c r="E158" s="8">
        <v>16.760000000000002</v>
      </c>
      <c r="F158" s="5">
        <v>1</v>
      </c>
      <c r="G158" s="5">
        <v>99</v>
      </c>
      <c r="H158" s="5" t="s">
        <v>29</v>
      </c>
      <c r="I158" s="5" t="s">
        <v>4</v>
      </c>
      <c r="J158" s="6">
        <v>23.1</v>
      </c>
      <c r="K158" s="6">
        <v>2.3759999999999999</v>
      </c>
      <c r="L158" s="6">
        <v>124.476</v>
      </c>
    </row>
    <row r="159" spans="1:12" x14ac:dyDescent="0.25">
      <c r="A159" s="5">
        <v>1709</v>
      </c>
      <c r="B159" s="13">
        <v>43379</v>
      </c>
      <c r="C159" s="5">
        <v>10</v>
      </c>
      <c r="D159" s="5" t="s">
        <v>2</v>
      </c>
      <c r="E159" s="8">
        <v>7.11</v>
      </c>
      <c r="F159" s="5">
        <v>2</v>
      </c>
      <c r="G159" s="5">
        <v>0</v>
      </c>
      <c r="H159" s="5" t="s">
        <v>30</v>
      </c>
      <c r="I159" s="5" t="s">
        <v>0</v>
      </c>
      <c r="J159" s="6">
        <v>9.6</v>
      </c>
      <c r="K159" s="6">
        <v>0</v>
      </c>
      <c r="L159" s="6">
        <v>9.6</v>
      </c>
    </row>
    <row r="160" spans="1:12" x14ac:dyDescent="0.25">
      <c r="A160" s="5">
        <v>1710</v>
      </c>
      <c r="B160" s="13">
        <v>43379</v>
      </c>
      <c r="C160" s="5">
        <v>10</v>
      </c>
      <c r="D160" s="5" t="s">
        <v>3</v>
      </c>
      <c r="E160" s="8">
        <v>16.25</v>
      </c>
      <c r="F160" s="5">
        <v>2</v>
      </c>
      <c r="G160" s="5">
        <v>457</v>
      </c>
      <c r="H160" s="5" t="s">
        <v>29</v>
      </c>
      <c r="I160" s="5" t="s">
        <v>0</v>
      </c>
      <c r="J160" s="6">
        <v>13.2</v>
      </c>
      <c r="K160" s="6">
        <v>5.484</v>
      </c>
      <c r="L160" s="6">
        <v>475.68399999999997</v>
      </c>
    </row>
    <row r="161" spans="1:12" x14ac:dyDescent="0.25">
      <c r="A161" s="5">
        <v>1711</v>
      </c>
      <c r="B161" s="13">
        <v>43379</v>
      </c>
      <c r="C161" s="5">
        <v>10</v>
      </c>
      <c r="D161" s="5" t="s">
        <v>7</v>
      </c>
      <c r="E161" s="8">
        <v>10.01</v>
      </c>
      <c r="F161" s="5">
        <v>1</v>
      </c>
      <c r="G161" s="5">
        <v>0</v>
      </c>
      <c r="H161" s="5" t="s">
        <v>30</v>
      </c>
      <c r="I161" s="5" t="s">
        <v>4</v>
      </c>
      <c r="J161" s="6">
        <v>19.8</v>
      </c>
      <c r="K161" s="6">
        <v>0</v>
      </c>
      <c r="L161" s="6">
        <v>19.8</v>
      </c>
    </row>
    <row r="162" spans="1:12" x14ac:dyDescent="0.25">
      <c r="A162" s="5">
        <v>1712</v>
      </c>
      <c r="B162" s="13">
        <v>43380</v>
      </c>
      <c r="C162" s="5">
        <v>10</v>
      </c>
      <c r="D162" s="5" t="s">
        <v>7</v>
      </c>
      <c r="E162" s="8">
        <v>3.38</v>
      </c>
      <c r="F162" s="5">
        <v>2</v>
      </c>
      <c r="G162" s="5">
        <v>165</v>
      </c>
      <c r="H162" s="5" t="s">
        <v>29</v>
      </c>
      <c r="I162" s="5" t="s">
        <v>0</v>
      </c>
      <c r="J162" s="6">
        <v>6</v>
      </c>
      <c r="K162" s="6">
        <v>1.98</v>
      </c>
      <c r="L162" s="6">
        <v>172.98</v>
      </c>
    </row>
    <row r="163" spans="1:12" x14ac:dyDescent="0.25">
      <c r="A163" s="5">
        <v>1713</v>
      </c>
      <c r="B163" s="13">
        <v>43381</v>
      </c>
      <c r="C163" s="5">
        <v>10</v>
      </c>
      <c r="D163" s="5" t="s">
        <v>7</v>
      </c>
      <c r="E163" s="8">
        <v>0.68</v>
      </c>
      <c r="F163" s="5">
        <v>2</v>
      </c>
      <c r="G163" s="5">
        <v>0</v>
      </c>
      <c r="H163" s="5" t="s">
        <v>30</v>
      </c>
      <c r="I163" s="5" t="s">
        <v>0</v>
      </c>
      <c r="J163" s="6">
        <v>5</v>
      </c>
      <c r="K163" s="6">
        <v>0</v>
      </c>
      <c r="L163" s="6">
        <v>5</v>
      </c>
    </row>
    <row r="164" spans="1:12" x14ac:dyDescent="0.25">
      <c r="A164" s="5">
        <v>1714</v>
      </c>
      <c r="B164" s="13">
        <v>43381</v>
      </c>
      <c r="C164" s="5">
        <v>10</v>
      </c>
      <c r="D164" s="5" t="s">
        <v>1</v>
      </c>
      <c r="E164" s="8">
        <v>14.56</v>
      </c>
      <c r="F164" s="5">
        <v>2</v>
      </c>
      <c r="G164" s="5">
        <v>0</v>
      </c>
      <c r="H164" s="5" t="s">
        <v>30</v>
      </c>
      <c r="I164" s="5" t="s">
        <v>0</v>
      </c>
      <c r="J164" s="6">
        <v>10.8</v>
      </c>
      <c r="K164" s="6">
        <v>0</v>
      </c>
      <c r="L164" s="6">
        <v>10.8</v>
      </c>
    </row>
    <row r="165" spans="1:12" x14ac:dyDescent="0.25">
      <c r="A165" s="5">
        <v>1715</v>
      </c>
      <c r="B165" s="13">
        <v>43382</v>
      </c>
      <c r="C165" s="5">
        <v>10</v>
      </c>
      <c r="D165" s="5" t="s">
        <v>9</v>
      </c>
      <c r="E165" s="8">
        <v>1.28</v>
      </c>
      <c r="F165" s="5">
        <v>2</v>
      </c>
      <c r="G165" s="5">
        <v>304</v>
      </c>
      <c r="H165" s="5" t="s">
        <v>29</v>
      </c>
      <c r="I165" s="5" t="s">
        <v>0</v>
      </c>
      <c r="J165" s="6">
        <v>5.5</v>
      </c>
      <c r="K165" s="6">
        <v>3.6480000000000001</v>
      </c>
      <c r="L165" s="6">
        <v>313.14800000000002</v>
      </c>
    </row>
    <row r="166" spans="1:12" x14ac:dyDescent="0.25">
      <c r="A166" s="5">
        <v>1716</v>
      </c>
      <c r="B166" s="13">
        <v>43383</v>
      </c>
      <c r="C166" s="5">
        <v>10</v>
      </c>
      <c r="D166" s="5" t="s">
        <v>3</v>
      </c>
      <c r="E166" s="8">
        <v>17.309999999999999</v>
      </c>
      <c r="F166" s="5">
        <v>2</v>
      </c>
      <c r="G166" s="5">
        <v>334</v>
      </c>
      <c r="H166" s="5" t="s">
        <v>29</v>
      </c>
      <c r="I166" s="5" t="s">
        <v>0</v>
      </c>
      <c r="J166" s="6">
        <v>13.2</v>
      </c>
      <c r="K166" s="6">
        <v>4.008</v>
      </c>
      <c r="L166" s="6">
        <v>351.20799999999997</v>
      </c>
    </row>
    <row r="167" spans="1:12" x14ac:dyDescent="0.25">
      <c r="A167" s="5">
        <v>1717</v>
      </c>
      <c r="B167" s="13">
        <v>43383</v>
      </c>
      <c r="C167" s="5">
        <v>10</v>
      </c>
      <c r="D167" s="5" t="s">
        <v>9</v>
      </c>
      <c r="E167" s="8">
        <v>18.21</v>
      </c>
      <c r="F167" s="5">
        <v>2</v>
      </c>
      <c r="G167" s="5">
        <v>23</v>
      </c>
      <c r="H167" s="5" t="s">
        <v>29</v>
      </c>
      <c r="I167" s="5" t="s">
        <v>0</v>
      </c>
      <c r="J167" s="6">
        <v>13.2</v>
      </c>
      <c r="K167" s="6">
        <v>0.27600000000000002</v>
      </c>
      <c r="L167" s="6">
        <v>36.475999999999999</v>
      </c>
    </row>
    <row r="168" spans="1:12" x14ac:dyDescent="0.25">
      <c r="A168" s="5">
        <v>1718</v>
      </c>
      <c r="B168" s="13">
        <v>43384</v>
      </c>
      <c r="C168" s="5">
        <v>10</v>
      </c>
      <c r="D168" s="5" t="s">
        <v>2</v>
      </c>
      <c r="E168" s="8">
        <v>6.12</v>
      </c>
      <c r="F168" s="5">
        <v>1</v>
      </c>
      <c r="G168" s="5">
        <v>0</v>
      </c>
      <c r="H168" s="5" t="s">
        <v>30</v>
      </c>
      <c r="I168" s="5" t="s">
        <v>4</v>
      </c>
      <c r="J168" s="6">
        <v>14.7</v>
      </c>
      <c r="K168" s="6">
        <v>0</v>
      </c>
      <c r="L168" s="6">
        <v>14.7</v>
      </c>
    </row>
    <row r="169" spans="1:12" x14ac:dyDescent="0.25">
      <c r="A169" s="5">
        <v>1719</v>
      </c>
      <c r="B169" s="13">
        <v>43384</v>
      </c>
      <c r="C169" s="5">
        <v>10</v>
      </c>
      <c r="D169" s="5" t="s">
        <v>7</v>
      </c>
      <c r="E169" s="8">
        <v>19.37</v>
      </c>
      <c r="F169" s="5">
        <v>1</v>
      </c>
      <c r="G169" s="5">
        <v>360</v>
      </c>
      <c r="H169" s="5" t="s">
        <v>29</v>
      </c>
      <c r="I169" s="5" t="s">
        <v>4</v>
      </c>
      <c r="J169" s="6">
        <v>23.1</v>
      </c>
      <c r="K169" s="6">
        <v>8.64</v>
      </c>
      <c r="L169" s="6">
        <v>391.74</v>
      </c>
    </row>
    <row r="170" spans="1:12" x14ac:dyDescent="0.25">
      <c r="A170" s="5">
        <v>1720</v>
      </c>
      <c r="B170" s="13">
        <v>43384</v>
      </c>
      <c r="C170" s="5">
        <v>10</v>
      </c>
      <c r="D170" s="5" t="s">
        <v>2</v>
      </c>
      <c r="E170" s="8">
        <v>18.61</v>
      </c>
      <c r="F170" s="5">
        <v>1</v>
      </c>
      <c r="G170" s="5">
        <v>161</v>
      </c>
      <c r="H170" s="5" t="s">
        <v>29</v>
      </c>
      <c r="I170" s="5" t="s">
        <v>4</v>
      </c>
      <c r="J170" s="6">
        <v>23.1</v>
      </c>
      <c r="K170" s="6">
        <v>3.8639999999999999</v>
      </c>
      <c r="L170" s="6">
        <v>187.964</v>
      </c>
    </row>
    <row r="171" spans="1:12" x14ac:dyDescent="0.25">
      <c r="A171" s="5">
        <v>1721</v>
      </c>
      <c r="B171" s="13">
        <v>43384</v>
      </c>
      <c r="C171" s="5">
        <v>10</v>
      </c>
      <c r="D171" s="5" t="s">
        <v>8</v>
      </c>
      <c r="E171" s="8">
        <v>14.68</v>
      </c>
      <c r="F171" s="5">
        <v>1</v>
      </c>
      <c r="G171" s="5">
        <v>164</v>
      </c>
      <c r="H171" s="5" t="s">
        <v>29</v>
      </c>
      <c r="I171" s="5" t="s">
        <v>4</v>
      </c>
      <c r="J171" s="6">
        <v>19.8</v>
      </c>
      <c r="K171" s="6">
        <v>3.9359999999999999</v>
      </c>
      <c r="L171" s="6">
        <v>187.73599999999999</v>
      </c>
    </row>
    <row r="172" spans="1:12" x14ac:dyDescent="0.25">
      <c r="A172" s="5">
        <v>1722</v>
      </c>
      <c r="B172" s="13">
        <v>43385</v>
      </c>
      <c r="C172" s="5">
        <v>10</v>
      </c>
      <c r="D172" s="5" t="s">
        <v>6</v>
      </c>
      <c r="E172" s="8">
        <v>8.76</v>
      </c>
      <c r="F172" s="5">
        <v>2</v>
      </c>
      <c r="G172" s="5">
        <v>0</v>
      </c>
      <c r="H172" s="5" t="s">
        <v>30</v>
      </c>
      <c r="I172" s="5" t="s">
        <v>0</v>
      </c>
      <c r="J172" s="6">
        <v>9.6</v>
      </c>
      <c r="K172" s="6">
        <v>0</v>
      </c>
      <c r="L172" s="6">
        <v>9.6</v>
      </c>
    </row>
    <row r="173" spans="1:12" x14ac:dyDescent="0.25">
      <c r="A173" s="5">
        <v>1723</v>
      </c>
      <c r="B173" s="13">
        <v>43385</v>
      </c>
      <c r="C173" s="5">
        <v>10</v>
      </c>
      <c r="D173" s="5" t="s">
        <v>8</v>
      </c>
      <c r="E173" s="8">
        <v>10.99</v>
      </c>
      <c r="F173" s="5">
        <v>1</v>
      </c>
      <c r="G173" s="5">
        <v>164</v>
      </c>
      <c r="H173" s="5" t="s">
        <v>29</v>
      </c>
      <c r="I173" s="5" t="s">
        <v>4</v>
      </c>
      <c r="J173" s="6">
        <v>19.8</v>
      </c>
      <c r="K173" s="6">
        <v>3.9359999999999999</v>
      </c>
      <c r="L173" s="6">
        <v>187.73599999999999</v>
      </c>
    </row>
    <row r="174" spans="1:12" x14ac:dyDescent="0.25">
      <c r="A174" s="5">
        <v>1724</v>
      </c>
      <c r="B174" s="13">
        <v>43385</v>
      </c>
      <c r="C174" s="5">
        <v>10</v>
      </c>
      <c r="D174" s="5" t="s">
        <v>8</v>
      </c>
      <c r="E174" s="8">
        <v>4.9800000000000004</v>
      </c>
      <c r="F174" s="5">
        <v>1</v>
      </c>
      <c r="G174" s="5">
        <v>72</v>
      </c>
      <c r="H174" s="5" t="s">
        <v>29</v>
      </c>
      <c r="I174" s="5" t="s">
        <v>4</v>
      </c>
      <c r="J174" s="6">
        <v>9.9</v>
      </c>
      <c r="K174" s="6">
        <v>1.728</v>
      </c>
      <c r="L174" s="6">
        <v>83.628</v>
      </c>
    </row>
    <row r="175" spans="1:12" x14ac:dyDescent="0.25">
      <c r="A175" s="5">
        <v>1725</v>
      </c>
      <c r="B175" s="13">
        <v>43386</v>
      </c>
      <c r="C175" s="5">
        <v>10</v>
      </c>
      <c r="D175" s="5" t="s">
        <v>8</v>
      </c>
      <c r="E175" s="8">
        <v>12.18</v>
      </c>
      <c r="F175" s="5">
        <v>1</v>
      </c>
      <c r="G175" s="5">
        <v>407</v>
      </c>
      <c r="H175" s="5" t="s">
        <v>29</v>
      </c>
      <c r="I175" s="5" t="s">
        <v>4</v>
      </c>
      <c r="J175" s="6">
        <v>19.8</v>
      </c>
      <c r="K175" s="6">
        <v>9.7680000000000007</v>
      </c>
      <c r="L175" s="6">
        <v>436.56799999999998</v>
      </c>
    </row>
    <row r="176" spans="1:12" x14ac:dyDescent="0.25">
      <c r="A176" s="5">
        <v>1726</v>
      </c>
      <c r="B176" s="13">
        <v>43387</v>
      </c>
      <c r="C176" s="5">
        <v>10</v>
      </c>
      <c r="D176" s="5" t="s">
        <v>7</v>
      </c>
      <c r="E176" s="8">
        <v>16.260000000000002</v>
      </c>
      <c r="F176" s="5">
        <v>1</v>
      </c>
      <c r="G176" s="5">
        <v>274</v>
      </c>
      <c r="H176" s="5" t="s">
        <v>29</v>
      </c>
      <c r="I176" s="5" t="s">
        <v>4</v>
      </c>
      <c r="J176" s="6">
        <v>23.1</v>
      </c>
      <c r="K176" s="6">
        <v>6.5760000000000005</v>
      </c>
      <c r="L176" s="6">
        <v>303.67599999999999</v>
      </c>
    </row>
    <row r="177" spans="1:12" x14ac:dyDescent="0.25">
      <c r="A177" s="5">
        <v>1727</v>
      </c>
      <c r="B177" s="13">
        <v>43387</v>
      </c>
      <c r="C177" s="5">
        <v>10</v>
      </c>
      <c r="D177" s="5" t="s">
        <v>9</v>
      </c>
      <c r="E177" s="8">
        <v>8.65</v>
      </c>
      <c r="F177" s="5">
        <v>2</v>
      </c>
      <c r="G177" s="5">
        <v>0</v>
      </c>
      <c r="H177" s="5" t="s">
        <v>30</v>
      </c>
      <c r="I177" s="5" t="s">
        <v>0</v>
      </c>
      <c r="J177" s="6">
        <v>9.6</v>
      </c>
      <c r="K177" s="6">
        <v>0</v>
      </c>
      <c r="L177" s="6">
        <v>9.6</v>
      </c>
    </row>
    <row r="178" spans="1:12" x14ac:dyDescent="0.25">
      <c r="A178" s="5">
        <v>1728</v>
      </c>
      <c r="B178" s="13">
        <v>43387</v>
      </c>
      <c r="C178" s="5">
        <v>10</v>
      </c>
      <c r="D178" s="5" t="s">
        <v>1</v>
      </c>
      <c r="E178" s="8">
        <v>2.08</v>
      </c>
      <c r="F178" s="5">
        <v>2</v>
      </c>
      <c r="G178" s="5">
        <v>0</v>
      </c>
      <c r="H178" s="5" t="s">
        <v>30</v>
      </c>
      <c r="I178" s="5" t="s">
        <v>0</v>
      </c>
      <c r="J178" s="6">
        <v>6</v>
      </c>
      <c r="K178" s="6">
        <v>0</v>
      </c>
      <c r="L178" s="6">
        <v>6</v>
      </c>
    </row>
    <row r="179" spans="1:12" x14ac:dyDescent="0.25">
      <c r="A179" s="5">
        <v>1729</v>
      </c>
      <c r="B179" s="13">
        <v>43387</v>
      </c>
      <c r="C179" s="5">
        <v>10</v>
      </c>
      <c r="D179" s="5" t="s">
        <v>9</v>
      </c>
      <c r="E179" s="8">
        <v>11.63</v>
      </c>
      <c r="F179" s="5">
        <v>2</v>
      </c>
      <c r="G179" s="5">
        <v>421</v>
      </c>
      <c r="H179" s="5" t="s">
        <v>29</v>
      </c>
      <c r="I179" s="5" t="s">
        <v>0</v>
      </c>
      <c r="J179" s="6">
        <v>10.8</v>
      </c>
      <c r="K179" s="6">
        <v>5.0520000000000005</v>
      </c>
      <c r="L179" s="6">
        <v>436.85199999999998</v>
      </c>
    </row>
    <row r="180" spans="1:12" x14ac:dyDescent="0.25">
      <c r="A180" s="5">
        <v>1730</v>
      </c>
      <c r="B180" s="13">
        <v>43388</v>
      </c>
      <c r="C180" s="5">
        <v>10</v>
      </c>
      <c r="D180" s="5" t="s">
        <v>9</v>
      </c>
      <c r="E180" s="8">
        <v>6.33</v>
      </c>
      <c r="F180" s="5">
        <v>1</v>
      </c>
      <c r="G180" s="5">
        <v>395</v>
      </c>
      <c r="H180" s="5" t="s">
        <v>29</v>
      </c>
      <c r="I180" s="5" t="s">
        <v>4</v>
      </c>
      <c r="J180" s="6">
        <v>14.7</v>
      </c>
      <c r="K180" s="6">
        <v>9.48</v>
      </c>
      <c r="L180" s="6">
        <v>419.18</v>
      </c>
    </row>
    <row r="181" spans="1:12" x14ac:dyDescent="0.25">
      <c r="A181" s="5">
        <v>1731</v>
      </c>
      <c r="B181" s="13">
        <v>43389</v>
      </c>
      <c r="C181" s="5">
        <v>10</v>
      </c>
      <c r="D181" s="5" t="s">
        <v>3</v>
      </c>
      <c r="E181" s="8">
        <v>18.53</v>
      </c>
      <c r="F181" s="5">
        <v>2</v>
      </c>
      <c r="G181" s="5">
        <v>472</v>
      </c>
      <c r="H181" s="5" t="s">
        <v>29</v>
      </c>
      <c r="I181" s="5" t="s">
        <v>0</v>
      </c>
      <c r="J181" s="6">
        <v>13.2</v>
      </c>
      <c r="K181" s="6">
        <v>5.6639999999999997</v>
      </c>
      <c r="L181" s="6">
        <v>490.86399999999998</v>
      </c>
    </row>
    <row r="182" spans="1:12" x14ac:dyDescent="0.25">
      <c r="A182" s="5">
        <v>1732</v>
      </c>
      <c r="B182" s="13">
        <v>43389</v>
      </c>
      <c r="C182" s="5">
        <v>10</v>
      </c>
      <c r="D182" s="5" t="s">
        <v>3</v>
      </c>
      <c r="E182" s="8">
        <v>5.44</v>
      </c>
      <c r="F182" s="5">
        <v>2</v>
      </c>
      <c r="G182" s="5">
        <v>154</v>
      </c>
      <c r="H182" s="5" t="s">
        <v>29</v>
      </c>
      <c r="I182" s="5" t="s">
        <v>0</v>
      </c>
      <c r="J182" s="6">
        <v>9.6</v>
      </c>
      <c r="K182" s="6">
        <v>1.8480000000000001</v>
      </c>
      <c r="L182" s="6">
        <v>165.44800000000001</v>
      </c>
    </row>
    <row r="183" spans="1:12" x14ac:dyDescent="0.25">
      <c r="A183" s="5">
        <v>1733</v>
      </c>
      <c r="B183" s="13">
        <v>43390</v>
      </c>
      <c r="C183" s="5">
        <v>10</v>
      </c>
      <c r="D183" s="5" t="s">
        <v>2</v>
      </c>
      <c r="E183" s="8">
        <v>8.83</v>
      </c>
      <c r="F183" s="5">
        <v>2</v>
      </c>
      <c r="G183" s="5">
        <v>262</v>
      </c>
      <c r="H183" s="5" t="s">
        <v>29</v>
      </c>
      <c r="I183" s="5" t="s">
        <v>0</v>
      </c>
      <c r="J183" s="6">
        <v>9.6</v>
      </c>
      <c r="K183" s="6">
        <v>3.1440000000000001</v>
      </c>
      <c r="L183" s="6">
        <v>274.74400000000003</v>
      </c>
    </row>
    <row r="184" spans="1:12" x14ac:dyDescent="0.25">
      <c r="A184" s="5">
        <v>1734</v>
      </c>
      <c r="B184" s="13">
        <v>43391</v>
      </c>
      <c r="C184" s="5">
        <v>10</v>
      </c>
      <c r="D184" s="5" t="s">
        <v>7</v>
      </c>
      <c r="E184" s="8">
        <v>10.06</v>
      </c>
      <c r="F184" s="5">
        <v>1</v>
      </c>
      <c r="G184" s="5">
        <v>111</v>
      </c>
      <c r="H184" s="5" t="s">
        <v>29</v>
      </c>
      <c r="I184" s="5" t="s">
        <v>4</v>
      </c>
      <c r="J184" s="6">
        <v>19.8</v>
      </c>
      <c r="K184" s="6">
        <v>2.6640000000000001</v>
      </c>
      <c r="L184" s="6">
        <v>133.464</v>
      </c>
    </row>
    <row r="185" spans="1:12" x14ac:dyDescent="0.25">
      <c r="A185" s="5">
        <v>1735</v>
      </c>
      <c r="B185" s="13">
        <v>43391</v>
      </c>
      <c r="C185" s="5">
        <v>10</v>
      </c>
      <c r="D185" s="5" t="s">
        <v>5</v>
      </c>
      <c r="E185" s="8">
        <v>1.98</v>
      </c>
      <c r="F185" s="5">
        <v>2</v>
      </c>
      <c r="G185" s="5">
        <v>0</v>
      </c>
      <c r="H185" s="5" t="s">
        <v>30</v>
      </c>
      <c r="I185" s="5" t="s">
        <v>0</v>
      </c>
      <c r="J185" s="6">
        <v>5.5</v>
      </c>
      <c r="K185" s="6">
        <v>0</v>
      </c>
      <c r="L185" s="6">
        <v>5.5</v>
      </c>
    </row>
    <row r="186" spans="1:12" x14ac:dyDescent="0.25">
      <c r="A186" s="5">
        <v>1736</v>
      </c>
      <c r="B186" s="13">
        <v>43391</v>
      </c>
      <c r="C186" s="5">
        <v>10</v>
      </c>
      <c r="D186" s="5" t="s">
        <v>9</v>
      </c>
      <c r="E186" s="8">
        <v>14.45</v>
      </c>
      <c r="F186" s="5">
        <v>2</v>
      </c>
      <c r="G186" s="5">
        <v>0</v>
      </c>
      <c r="H186" s="5" t="s">
        <v>30</v>
      </c>
      <c r="I186" s="5" t="s">
        <v>0</v>
      </c>
      <c r="J186" s="6">
        <v>10.8</v>
      </c>
      <c r="K186" s="6">
        <v>0</v>
      </c>
      <c r="L186" s="6">
        <v>10.8</v>
      </c>
    </row>
    <row r="187" spans="1:12" x14ac:dyDescent="0.25">
      <c r="A187" s="5">
        <v>1737</v>
      </c>
      <c r="B187" s="13">
        <v>43391</v>
      </c>
      <c r="C187" s="5">
        <v>10</v>
      </c>
      <c r="D187" s="5" t="s">
        <v>3</v>
      </c>
      <c r="E187" s="8">
        <v>5.08</v>
      </c>
      <c r="F187" s="5">
        <v>1</v>
      </c>
      <c r="G187" s="5">
        <v>187</v>
      </c>
      <c r="H187" s="5" t="s">
        <v>29</v>
      </c>
      <c r="I187" s="5" t="s">
        <v>4</v>
      </c>
      <c r="J187" s="6">
        <v>14.7</v>
      </c>
      <c r="K187" s="6">
        <v>4.4880000000000004</v>
      </c>
      <c r="L187" s="6">
        <v>206.18799999999999</v>
      </c>
    </row>
    <row r="188" spans="1:12" x14ac:dyDescent="0.25">
      <c r="A188" s="5">
        <v>1738</v>
      </c>
      <c r="B188" s="13">
        <v>43391</v>
      </c>
      <c r="C188" s="5">
        <v>10</v>
      </c>
      <c r="D188" s="5" t="s">
        <v>9</v>
      </c>
      <c r="E188" s="8">
        <v>11.13</v>
      </c>
      <c r="F188" s="5">
        <v>1</v>
      </c>
      <c r="G188" s="5">
        <v>403</v>
      </c>
      <c r="H188" s="5" t="s">
        <v>29</v>
      </c>
      <c r="I188" s="5" t="s">
        <v>4</v>
      </c>
      <c r="J188" s="6">
        <v>19.8</v>
      </c>
      <c r="K188" s="6">
        <v>9.6720000000000006</v>
      </c>
      <c r="L188" s="6">
        <v>432.47199999999998</v>
      </c>
    </row>
    <row r="189" spans="1:12" x14ac:dyDescent="0.25">
      <c r="A189" s="5">
        <v>1739</v>
      </c>
      <c r="B189" s="13">
        <v>43392</v>
      </c>
      <c r="C189" s="5">
        <v>10</v>
      </c>
      <c r="D189" s="5" t="s">
        <v>9</v>
      </c>
      <c r="E189" s="8">
        <v>19.61</v>
      </c>
      <c r="F189" s="5">
        <v>2</v>
      </c>
      <c r="G189" s="5">
        <v>27</v>
      </c>
      <c r="H189" s="5" t="s">
        <v>29</v>
      </c>
      <c r="I189" s="5" t="s">
        <v>0</v>
      </c>
      <c r="J189" s="6">
        <v>13.2</v>
      </c>
      <c r="K189" s="6">
        <v>0.32400000000000001</v>
      </c>
      <c r="L189" s="6">
        <v>40.524000000000001</v>
      </c>
    </row>
    <row r="190" spans="1:12" x14ac:dyDescent="0.25">
      <c r="A190" s="5">
        <v>1740</v>
      </c>
      <c r="B190" s="13">
        <v>43392</v>
      </c>
      <c r="C190" s="5">
        <v>10</v>
      </c>
      <c r="D190" s="5" t="s">
        <v>9</v>
      </c>
      <c r="E190" s="8">
        <v>15.69</v>
      </c>
      <c r="F190" s="5">
        <v>2</v>
      </c>
      <c r="G190" s="5">
        <v>95</v>
      </c>
      <c r="H190" s="5" t="s">
        <v>29</v>
      </c>
      <c r="I190" s="5" t="s">
        <v>0</v>
      </c>
      <c r="J190" s="6">
        <v>13.2</v>
      </c>
      <c r="K190" s="6">
        <v>1.1400000000000001</v>
      </c>
      <c r="L190" s="6">
        <v>109.34</v>
      </c>
    </row>
    <row r="191" spans="1:12" x14ac:dyDescent="0.25">
      <c r="A191" s="5">
        <v>1741</v>
      </c>
      <c r="B191" s="13">
        <v>43393</v>
      </c>
      <c r="C191" s="5">
        <v>10</v>
      </c>
      <c r="D191" s="5" t="s">
        <v>6</v>
      </c>
      <c r="E191" s="8">
        <v>18.62</v>
      </c>
      <c r="F191" s="5">
        <v>2</v>
      </c>
      <c r="G191" s="5">
        <v>56</v>
      </c>
      <c r="H191" s="5" t="s">
        <v>29</v>
      </c>
      <c r="I191" s="5" t="s">
        <v>0</v>
      </c>
      <c r="J191" s="6">
        <v>13.2</v>
      </c>
      <c r="K191" s="6">
        <v>0.67200000000000004</v>
      </c>
      <c r="L191" s="6">
        <v>69.872</v>
      </c>
    </row>
    <row r="192" spans="1:12" x14ac:dyDescent="0.25">
      <c r="A192" s="5">
        <v>1742</v>
      </c>
      <c r="B192" s="13">
        <v>43393</v>
      </c>
      <c r="C192" s="5">
        <v>10</v>
      </c>
      <c r="D192" s="5" t="s">
        <v>3</v>
      </c>
      <c r="E192" s="8">
        <v>11</v>
      </c>
      <c r="F192" s="5">
        <v>2</v>
      </c>
      <c r="G192" s="5">
        <v>399</v>
      </c>
      <c r="H192" s="5" t="s">
        <v>29</v>
      </c>
      <c r="I192" s="5" t="s">
        <v>0</v>
      </c>
      <c r="J192" s="6">
        <v>10.8</v>
      </c>
      <c r="K192" s="6">
        <v>4.7880000000000003</v>
      </c>
      <c r="L192" s="6">
        <v>414.58800000000002</v>
      </c>
    </row>
    <row r="193" spans="1:12" x14ac:dyDescent="0.25">
      <c r="A193" s="5">
        <v>1743</v>
      </c>
      <c r="B193" s="13">
        <v>43393</v>
      </c>
      <c r="C193" s="5">
        <v>10</v>
      </c>
      <c r="D193" s="5" t="s">
        <v>7</v>
      </c>
      <c r="E193" s="8">
        <v>7.23</v>
      </c>
      <c r="F193" s="5">
        <v>2</v>
      </c>
      <c r="G193" s="5">
        <v>26</v>
      </c>
      <c r="H193" s="5" t="s">
        <v>29</v>
      </c>
      <c r="I193" s="5" t="s">
        <v>0</v>
      </c>
      <c r="J193" s="6">
        <v>9.6</v>
      </c>
      <c r="K193" s="6">
        <v>0.312</v>
      </c>
      <c r="L193" s="6">
        <v>35.911999999999999</v>
      </c>
    </row>
    <row r="194" spans="1:12" x14ac:dyDescent="0.25">
      <c r="A194" s="5">
        <v>1744</v>
      </c>
      <c r="B194" s="13">
        <v>43394</v>
      </c>
      <c r="C194" s="5">
        <v>10</v>
      </c>
      <c r="D194" s="5" t="s">
        <v>2</v>
      </c>
      <c r="E194" s="8">
        <v>6.68</v>
      </c>
      <c r="F194" s="5">
        <v>2</v>
      </c>
      <c r="G194" s="5">
        <v>264</v>
      </c>
      <c r="H194" s="5" t="s">
        <v>29</v>
      </c>
      <c r="I194" s="5" t="s">
        <v>0</v>
      </c>
      <c r="J194" s="6">
        <v>9.6</v>
      </c>
      <c r="K194" s="6">
        <v>3.1680000000000001</v>
      </c>
      <c r="L194" s="6">
        <v>276.76800000000003</v>
      </c>
    </row>
    <row r="195" spans="1:12" x14ac:dyDescent="0.25">
      <c r="A195" s="5">
        <v>1745</v>
      </c>
      <c r="B195" s="13">
        <v>43395</v>
      </c>
      <c r="C195" s="5">
        <v>10</v>
      </c>
      <c r="D195" s="5" t="s">
        <v>3</v>
      </c>
      <c r="E195" s="8">
        <v>8.4499999999999993</v>
      </c>
      <c r="F195" s="5">
        <v>1</v>
      </c>
      <c r="G195" s="5">
        <v>406</v>
      </c>
      <c r="H195" s="5" t="s">
        <v>29</v>
      </c>
      <c r="I195" s="5" t="s">
        <v>4</v>
      </c>
      <c r="J195" s="6">
        <v>14.7</v>
      </c>
      <c r="K195" s="6">
        <v>9.7439999999999998</v>
      </c>
      <c r="L195" s="6">
        <v>430.44400000000002</v>
      </c>
    </row>
    <row r="196" spans="1:12" x14ac:dyDescent="0.25">
      <c r="A196" s="5">
        <v>1746</v>
      </c>
      <c r="B196" s="13">
        <v>43395</v>
      </c>
      <c r="C196" s="5">
        <v>10</v>
      </c>
      <c r="D196" s="5" t="s">
        <v>1</v>
      </c>
      <c r="E196" s="8">
        <v>6.71</v>
      </c>
      <c r="F196" s="5">
        <v>1</v>
      </c>
      <c r="G196" s="5">
        <v>0</v>
      </c>
      <c r="H196" s="5" t="s">
        <v>30</v>
      </c>
      <c r="I196" s="5" t="s">
        <v>4</v>
      </c>
      <c r="J196" s="6">
        <v>14.7</v>
      </c>
      <c r="K196" s="6">
        <v>0</v>
      </c>
      <c r="L196" s="6">
        <v>14.7</v>
      </c>
    </row>
    <row r="197" spans="1:12" x14ac:dyDescent="0.25">
      <c r="A197" s="5">
        <v>1747</v>
      </c>
      <c r="B197" s="13">
        <v>43395</v>
      </c>
      <c r="C197" s="5">
        <v>10</v>
      </c>
      <c r="D197" s="5" t="s">
        <v>3</v>
      </c>
      <c r="E197" s="8">
        <v>13.72</v>
      </c>
      <c r="F197" s="5">
        <v>1</v>
      </c>
      <c r="G197" s="5">
        <v>0</v>
      </c>
      <c r="H197" s="5" t="s">
        <v>30</v>
      </c>
      <c r="I197" s="5" t="s">
        <v>4</v>
      </c>
      <c r="J197" s="6">
        <v>19.8</v>
      </c>
      <c r="K197" s="6">
        <v>0</v>
      </c>
      <c r="L197" s="6">
        <v>19.8</v>
      </c>
    </row>
    <row r="198" spans="1:12" x14ac:dyDescent="0.25">
      <c r="A198" s="5">
        <v>1748</v>
      </c>
      <c r="B198" s="13">
        <v>43395</v>
      </c>
      <c r="C198" s="5">
        <v>10</v>
      </c>
      <c r="D198" s="5" t="s">
        <v>6</v>
      </c>
      <c r="E198" s="8">
        <v>13.68</v>
      </c>
      <c r="F198" s="5">
        <v>1</v>
      </c>
      <c r="G198" s="5">
        <v>175</v>
      </c>
      <c r="H198" s="5" t="s">
        <v>29</v>
      </c>
      <c r="I198" s="5" t="s">
        <v>4</v>
      </c>
      <c r="J198" s="6">
        <v>19.8</v>
      </c>
      <c r="K198" s="6">
        <v>4.2</v>
      </c>
      <c r="L198" s="6">
        <v>199</v>
      </c>
    </row>
    <row r="199" spans="1:12" x14ac:dyDescent="0.25">
      <c r="A199" s="5">
        <v>1749</v>
      </c>
      <c r="B199" s="13">
        <v>43397</v>
      </c>
      <c r="C199" s="5">
        <v>10</v>
      </c>
      <c r="D199" s="5" t="s">
        <v>7</v>
      </c>
      <c r="E199" s="8">
        <v>9.3800000000000008</v>
      </c>
      <c r="F199" s="5">
        <v>2</v>
      </c>
      <c r="G199" s="5">
        <v>499</v>
      </c>
      <c r="H199" s="5" t="s">
        <v>29</v>
      </c>
      <c r="I199" s="5" t="s">
        <v>0</v>
      </c>
      <c r="J199" s="6">
        <v>9.6</v>
      </c>
      <c r="K199" s="6">
        <v>5.9880000000000004</v>
      </c>
      <c r="L199" s="6">
        <v>514.58799999999997</v>
      </c>
    </row>
    <row r="200" spans="1:12" x14ac:dyDescent="0.25">
      <c r="A200" s="5">
        <v>1750</v>
      </c>
      <c r="B200" s="13">
        <v>43397</v>
      </c>
      <c r="C200" s="5">
        <v>10</v>
      </c>
      <c r="D200" s="5" t="s">
        <v>3</v>
      </c>
      <c r="E200" s="8">
        <v>3.43</v>
      </c>
      <c r="F200" s="5">
        <v>2</v>
      </c>
      <c r="G200" s="5">
        <v>0</v>
      </c>
      <c r="H200" s="5" t="s">
        <v>30</v>
      </c>
      <c r="I200" s="5" t="s">
        <v>0</v>
      </c>
      <c r="J200" s="6">
        <v>6</v>
      </c>
      <c r="K200" s="6">
        <v>0</v>
      </c>
      <c r="L200" s="6">
        <v>6</v>
      </c>
    </row>
    <row r="201" spans="1:12" x14ac:dyDescent="0.25">
      <c r="A201" s="5">
        <v>1751</v>
      </c>
      <c r="B201" s="13">
        <v>43399</v>
      </c>
      <c r="C201" s="5">
        <v>10</v>
      </c>
      <c r="D201" s="5" t="s">
        <v>8</v>
      </c>
      <c r="E201" s="8">
        <v>6.31</v>
      </c>
      <c r="F201" s="5">
        <v>1</v>
      </c>
      <c r="G201" s="5">
        <v>75</v>
      </c>
      <c r="H201" s="5" t="s">
        <v>29</v>
      </c>
      <c r="I201" s="5" t="s">
        <v>4</v>
      </c>
      <c r="J201" s="6">
        <v>14.7</v>
      </c>
      <c r="K201" s="6">
        <v>1.8</v>
      </c>
      <c r="L201" s="6">
        <v>91.5</v>
      </c>
    </row>
    <row r="202" spans="1:12" x14ac:dyDescent="0.25">
      <c r="A202" s="5">
        <v>1752</v>
      </c>
      <c r="B202" s="13">
        <v>43400</v>
      </c>
      <c r="C202" s="5">
        <v>10</v>
      </c>
      <c r="D202" s="5" t="s">
        <v>6</v>
      </c>
      <c r="E202" s="8">
        <v>10.8</v>
      </c>
      <c r="F202" s="5">
        <v>2</v>
      </c>
      <c r="G202" s="5">
        <v>253</v>
      </c>
      <c r="H202" s="5" t="s">
        <v>29</v>
      </c>
      <c r="I202" s="5" t="s">
        <v>0</v>
      </c>
      <c r="J202" s="6">
        <v>10.8</v>
      </c>
      <c r="K202" s="6">
        <v>3.036</v>
      </c>
      <c r="L202" s="6">
        <v>266.83600000000001</v>
      </c>
    </row>
    <row r="203" spans="1:12" x14ac:dyDescent="0.25">
      <c r="A203" s="5">
        <v>1753</v>
      </c>
      <c r="B203" s="13">
        <v>43400</v>
      </c>
      <c r="C203" s="5">
        <v>10</v>
      </c>
      <c r="D203" s="5" t="s">
        <v>8</v>
      </c>
      <c r="E203" s="8">
        <v>0.83</v>
      </c>
      <c r="F203" s="5">
        <v>2</v>
      </c>
      <c r="G203" s="5">
        <v>178</v>
      </c>
      <c r="H203" s="5" t="s">
        <v>29</v>
      </c>
      <c r="I203" s="5" t="s">
        <v>0</v>
      </c>
      <c r="J203" s="6">
        <v>5</v>
      </c>
      <c r="K203" s="6">
        <v>2.1360000000000001</v>
      </c>
      <c r="L203" s="6">
        <v>185.136</v>
      </c>
    </row>
    <row r="204" spans="1:12" x14ac:dyDescent="0.25">
      <c r="A204" s="5">
        <v>1754</v>
      </c>
      <c r="B204" s="13">
        <v>43401</v>
      </c>
      <c r="C204" s="5">
        <v>10</v>
      </c>
      <c r="D204" s="5" t="s">
        <v>1</v>
      </c>
      <c r="E204" s="8">
        <v>0.5</v>
      </c>
      <c r="F204" s="5">
        <v>2</v>
      </c>
      <c r="G204" s="5">
        <v>0</v>
      </c>
      <c r="H204" s="5" t="s">
        <v>30</v>
      </c>
      <c r="I204" s="5" t="s">
        <v>0</v>
      </c>
      <c r="J204" s="6">
        <v>4.5</v>
      </c>
      <c r="K204" s="6">
        <v>0</v>
      </c>
      <c r="L204" s="6">
        <v>4.5</v>
      </c>
    </row>
    <row r="205" spans="1:12" x14ac:dyDescent="0.25">
      <c r="A205" s="5">
        <v>1755</v>
      </c>
      <c r="B205" s="13">
        <v>43401</v>
      </c>
      <c r="C205" s="5">
        <v>10</v>
      </c>
      <c r="D205" s="5" t="s">
        <v>5</v>
      </c>
      <c r="E205" s="8">
        <v>1.59</v>
      </c>
      <c r="F205" s="5">
        <v>1</v>
      </c>
      <c r="G205" s="5">
        <v>28</v>
      </c>
      <c r="H205" s="5" t="s">
        <v>29</v>
      </c>
      <c r="I205" s="5" t="s">
        <v>4</v>
      </c>
      <c r="J205" s="6">
        <v>9.3000000000000007</v>
      </c>
      <c r="K205" s="6">
        <v>0.67200000000000004</v>
      </c>
      <c r="L205" s="6">
        <v>37.972000000000001</v>
      </c>
    </row>
    <row r="206" spans="1:12" x14ac:dyDescent="0.25">
      <c r="A206" s="5">
        <v>1756</v>
      </c>
      <c r="B206" s="13">
        <v>43401</v>
      </c>
      <c r="C206" s="5">
        <v>10</v>
      </c>
      <c r="D206" s="5" t="s">
        <v>7</v>
      </c>
      <c r="E206" s="8">
        <v>8.39</v>
      </c>
      <c r="F206" s="5">
        <v>1</v>
      </c>
      <c r="G206" s="5">
        <v>375</v>
      </c>
      <c r="H206" s="5" t="s">
        <v>29</v>
      </c>
      <c r="I206" s="5" t="s">
        <v>4</v>
      </c>
      <c r="J206" s="6">
        <v>14.7</v>
      </c>
      <c r="K206" s="6">
        <v>9</v>
      </c>
      <c r="L206" s="6">
        <v>398.7</v>
      </c>
    </row>
    <row r="207" spans="1:12" x14ac:dyDescent="0.25">
      <c r="A207" s="5">
        <v>1757</v>
      </c>
      <c r="B207" s="13">
        <v>43402</v>
      </c>
      <c r="C207" s="5">
        <v>10</v>
      </c>
      <c r="D207" s="5" t="s">
        <v>2</v>
      </c>
      <c r="E207" s="8">
        <v>1.74</v>
      </c>
      <c r="F207" s="5">
        <v>2</v>
      </c>
      <c r="G207" s="5">
        <v>0</v>
      </c>
      <c r="H207" s="5" t="s">
        <v>30</v>
      </c>
      <c r="I207" s="5" t="s">
        <v>0</v>
      </c>
      <c r="J207" s="6">
        <v>5.5</v>
      </c>
      <c r="K207" s="6">
        <v>0</v>
      </c>
      <c r="L207" s="6">
        <v>5.5</v>
      </c>
    </row>
    <row r="208" spans="1:12" x14ac:dyDescent="0.25">
      <c r="A208" s="5">
        <v>1758</v>
      </c>
      <c r="B208" s="13">
        <v>43402</v>
      </c>
      <c r="C208" s="5">
        <v>10</v>
      </c>
      <c r="D208" s="5" t="s">
        <v>2</v>
      </c>
      <c r="E208" s="8">
        <v>19.12</v>
      </c>
      <c r="F208" s="5">
        <v>1</v>
      </c>
      <c r="G208" s="5">
        <v>496</v>
      </c>
      <c r="H208" s="5" t="s">
        <v>29</v>
      </c>
      <c r="I208" s="5" t="s">
        <v>4</v>
      </c>
      <c r="J208" s="6">
        <v>23.1</v>
      </c>
      <c r="K208" s="6">
        <v>11.904</v>
      </c>
      <c r="L208" s="6">
        <v>531.00400000000002</v>
      </c>
    </row>
    <row r="209" spans="1:12" x14ac:dyDescent="0.25">
      <c r="A209" s="5">
        <v>1759</v>
      </c>
      <c r="B209" s="13">
        <v>43402</v>
      </c>
      <c r="C209" s="5">
        <v>10</v>
      </c>
      <c r="D209" s="5" t="s">
        <v>7</v>
      </c>
      <c r="E209" s="8">
        <v>11.3</v>
      </c>
      <c r="F209" s="5">
        <v>2</v>
      </c>
      <c r="G209" s="5">
        <v>0</v>
      </c>
      <c r="H209" s="5" t="s">
        <v>30</v>
      </c>
      <c r="I209" s="5" t="s">
        <v>0</v>
      </c>
      <c r="J209" s="6">
        <v>10.8</v>
      </c>
      <c r="K209" s="6">
        <v>0</v>
      </c>
      <c r="L209" s="6">
        <v>10.8</v>
      </c>
    </row>
    <row r="210" spans="1:12" x14ac:dyDescent="0.25">
      <c r="A210" s="5">
        <v>1760</v>
      </c>
      <c r="B210" s="13">
        <v>43402</v>
      </c>
      <c r="C210" s="5">
        <v>10</v>
      </c>
      <c r="D210" s="5" t="s">
        <v>9</v>
      </c>
      <c r="E210" s="8">
        <v>13.87</v>
      </c>
      <c r="F210" s="5">
        <v>1</v>
      </c>
      <c r="G210" s="5">
        <v>25</v>
      </c>
      <c r="H210" s="5" t="s">
        <v>29</v>
      </c>
      <c r="I210" s="5" t="s">
        <v>4</v>
      </c>
      <c r="J210" s="6">
        <v>19.8</v>
      </c>
      <c r="K210" s="6">
        <v>0.6</v>
      </c>
      <c r="L210" s="6">
        <v>45.400000000000006</v>
      </c>
    </row>
    <row r="211" spans="1:12" x14ac:dyDescent="0.25">
      <c r="A211" s="5">
        <v>1761</v>
      </c>
      <c r="B211" s="13">
        <v>43402</v>
      </c>
      <c r="C211" s="5">
        <v>10</v>
      </c>
      <c r="D211" s="5" t="s">
        <v>2</v>
      </c>
      <c r="E211" s="8">
        <v>2.56</v>
      </c>
      <c r="F211" s="5">
        <v>2</v>
      </c>
      <c r="G211" s="5">
        <v>0</v>
      </c>
      <c r="H211" s="5" t="s">
        <v>30</v>
      </c>
      <c r="I211" s="5" t="s">
        <v>0</v>
      </c>
      <c r="J211" s="6">
        <v>6</v>
      </c>
      <c r="K211" s="6">
        <v>0</v>
      </c>
      <c r="L211" s="6">
        <v>6</v>
      </c>
    </row>
    <row r="212" spans="1:12" x14ac:dyDescent="0.25">
      <c r="A212" s="5">
        <v>1762</v>
      </c>
      <c r="B212" s="13">
        <v>43402</v>
      </c>
      <c r="C212" s="5">
        <v>10</v>
      </c>
      <c r="D212" s="5" t="s">
        <v>8</v>
      </c>
      <c r="E212" s="8">
        <v>9.1199999999999992</v>
      </c>
      <c r="F212" s="5">
        <v>2</v>
      </c>
      <c r="G212" s="5">
        <v>168</v>
      </c>
      <c r="H212" s="5" t="s">
        <v>29</v>
      </c>
      <c r="I212" s="5" t="s">
        <v>0</v>
      </c>
      <c r="J212" s="6">
        <v>9.6</v>
      </c>
      <c r="K212" s="6">
        <v>2.016</v>
      </c>
      <c r="L212" s="6">
        <v>179.61599999999999</v>
      </c>
    </row>
    <row r="213" spans="1:12" x14ac:dyDescent="0.25">
      <c r="A213" s="5">
        <v>1763</v>
      </c>
      <c r="B213" s="13">
        <v>43403</v>
      </c>
      <c r="C213" s="5">
        <v>10</v>
      </c>
      <c r="D213" s="5" t="s">
        <v>1</v>
      </c>
      <c r="E213" s="8">
        <v>14.1</v>
      </c>
      <c r="F213" s="5">
        <v>2</v>
      </c>
      <c r="G213" s="5">
        <v>0</v>
      </c>
      <c r="H213" s="5" t="s">
        <v>30</v>
      </c>
      <c r="I213" s="5" t="s">
        <v>0</v>
      </c>
      <c r="J213" s="6">
        <v>10.8</v>
      </c>
      <c r="K213" s="6">
        <v>0</v>
      </c>
      <c r="L213" s="6">
        <v>10.8</v>
      </c>
    </row>
    <row r="214" spans="1:12" x14ac:dyDescent="0.25">
      <c r="A214" s="5">
        <v>1764</v>
      </c>
      <c r="B214" s="13">
        <v>43403</v>
      </c>
      <c r="C214" s="5">
        <v>10</v>
      </c>
      <c r="D214" s="5" t="s">
        <v>5</v>
      </c>
      <c r="E214" s="8">
        <v>18.09</v>
      </c>
      <c r="F214" s="5">
        <v>1</v>
      </c>
      <c r="G214" s="5">
        <v>415</v>
      </c>
      <c r="H214" s="5" t="s">
        <v>29</v>
      </c>
      <c r="I214" s="5" t="s">
        <v>4</v>
      </c>
      <c r="J214" s="6">
        <v>23.1</v>
      </c>
      <c r="K214" s="6">
        <v>9.9600000000000009</v>
      </c>
      <c r="L214" s="6">
        <v>448.06</v>
      </c>
    </row>
    <row r="215" spans="1:12" x14ac:dyDescent="0.25">
      <c r="A215" s="5">
        <v>1765</v>
      </c>
      <c r="B215" s="13">
        <v>43403</v>
      </c>
      <c r="C215" s="5">
        <v>10</v>
      </c>
      <c r="D215" s="5" t="s">
        <v>6</v>
      </c>
      <c r="E215" s="8">
        <v>4.5199999999999996</v>
      </c>
      <c r="F215" s="5">
        <v>2</v>
      </c>
      <c r="G215" s="5">
        <v>130</v>
      </c>
      <c r="H215" s="5" t="s">
        <v>29</v>
      </c>
      <c r="I215" s="5" t="s">
        <v>0</v>
      </c>
      <c r="J215" s="6">
        <v>6</v>
      </c>
      <c r="K215" s="6">
        <v>1.56</v>
      </c>
      <c r="L215" s="6">
        <v>137.56</v>
      </c>
    </row>
    <row r="216" spans="1:12" x14ac:dyDescent="0.25">
      <c r="A216" s="5">
        <v>1766</v>
      </c>
      <c r="B216" s="13">
        <v>43403</v>
      </c>
      <c r="C216" s="5">
        <v>10</v>
      </c>
      <c r="D216" s="5" t="s">
        <v>1</v>
      </c>
      <c r="E216" s="8">
        <v>8.86</v>
      </c>
      <c r="F216" s="5">
        <v>2</v>
      </c>
      <c r="G216" s="5">
        <v>0</v>
      </c>
      <c r="H216" s="5" t="s">
        <v>30</v>
      </c>
      <c r="I216" s="5" t="s">
        <v>0</v>
      </c>
      <c r="J216" s="6">
        <v>9.6</v>
      </c>
      <c r="K216" s="6">
        <v>0</v>
      </c>
      <c r="L216" s="6">
        <v>9.6</v>
      </c>
    </row>
    <row r="217" spans="1:12" x14ac:dyDescent="0.25">
      <c r="A217" s="5">
        <v>1767</v>
      </c>
      <c r="B217" s="13">
        <v>43403</v>
      </c>
      <c r="C217" s="5">
        <v>10</v>
      </c>
      <c r="D217" s="5" t="s">
        <v>9</v>
      </c>
      <c r="E217" s="8">
        <v>2.06</v>
      </c>
      <c r="F217" s="5">
        <v>1</v>
      </c>
      <c r="G217" s="5">
        <v>282</v>
      </c>
      <c r="H217" s="5" t="s">
        <v>29</v>
      </c>
      <c r="I217" s="5" t="s">
        <v>4</v>
      </c>
      <c r="J217" s="6">
        <v>9.9</v>
      </c>
      <c r="K217" s="6">
        <v>6.7679999999999998</v>
      </c>
      <c r="L217" s="6">
        <v>298.66800000000001</v>
      </c>
    </row>
    <row r="218" spans="1:12" x14ac:dyDescent="0.25">
      <c r="A218" s="5">
        <v>1768</v>
      </c>
      <c r="B218" s="13">
        <v>43404</v>
      </c>
      <c r="C218" s="5">
        <v>10</v>
      </c>
      <c r="D218" s="5" t="s">
        <v>2</v>
      </c>
      <c r="E218" s="8">
        <v>4.1100000000000003</v>
      </c>
      <c r="F218" s="5">
        <v>2</v>
      </c>
      <c r="G218" s="5">
        <v>458</v>
      </c>
      <c r="H218" s="5" t="s">
        <v>29</v>
      </c>
      <c r="I218" s="5" t="s">
        <v>0</v>
      </c>
      <c r="J218" s="6">
        <v>6</v>
      </c>
      <c r="K218" s="6">
        <v>5.4960000000000004</v>
      </c>
      <c r="L218" s="6">
        <v>469.49599999999998</v>
      </c>
    </row>
    <row r="219" spans="1:12" x14ac:dyDescent="0.25">
      <c r="A219" s="5">
        <v>1769</v>
      </c>
      <c r="B219" s="13">
        <v>43404</v>
      </c>
      <c r="C219" s="5">
        <v>10</v>
      </c>
      <c r="D219" s="5" t="s">
        <v>5</v>
      </c>
      <c r="E219" s="8">
        <v>4.9000000000000004</v>
      </c>
      <c r="F219" s="5">
        <v>1</v>
      </c>
      <c r="G219" s="5">
        <v>0</v>
      </c>
      <c r="H219" s="5" t="s">
        <v>30</v>
      </c>
      <c r="I219" s="5" t="s">
        <v>4</v>
      </c>
      <c r="J219" s="6">
        <v>9.9</v>
      </c>
      <c r="K219" s="6">
        <v>0</v>
      </c>
      <c r="L219" s="6">
        <v>9.9</v>
      </c>
    </row>
    <row r="220" spans="1:12" x14ac:dyDescent="0.25">
      <c r="A220" s="5">
        <v>1770</v>
      </c>
      <c r="B220" s="13">
        <v>43404</v>
      </c>
      <c r="C220" s="5">
        <v>10</v>
      </c>
      <c r="D220" s="5" t="s">
        <v>7</v>
      </c>
      <c r="E220" s="8">
        <v>11.27</v>
      </c>
      <c r="F220" s="5">
        <v>2</v>
      </c>
      <c r="G220" s="5">
        <v>460</v>
      </c>
      <c r="H220" s="5" t="s">
        <v>29</v>
      </c>
      <c r="I220" s="5" t="s">
        <v>0</v>
      </c>
      <c r="J220" s="6">
        <v>10.8</v>
      </c>
      <c r="K220" s="6">
        <v>5.5200000000000005</v>
      </c>
      <c r="L220" s="6">
        <v>476.32</v>
      </c>
    </row>
  </sheetData>
  <mergeCells count="1">
    <mergeCell ref="A1:L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Тарифи</vt:lpstr>
      <vt:lpstr>Пратки</vt:lpstr>
      <vt:lpstr>Справка</vt:lpstr>
      <vt:lpstr>Pivot</vt:lpstr>
      <vt:lpstr>Пратки статични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Николай Табальов 06</cp:lastModifiedBy>
  <dcterms:created xsi:type="dcterms:W3CDTF">2018-11-06T07:04:53Z</dcterms:created>
  <dcterms:modified xsi:type="dcterms:W3CDTF">2023-11-20T12:24:53Z</dcterms:modified>
</cp:coreProperties>
</file>