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7.11.2023\"/>
    </mc:Choice>
  </mc:AlternateContent>
  <xr:revisionPtr revIDLastSave="0" documentId="13_ncr:1_{E9249065-6DC3-4253-8D44-29F01A19AE2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3" r:id="rId1"/>
    <sheet name="Продукти" sheetId="1" r:id="rId2"/>
    <sheet name="Меню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1" l="1"/>
  <c r="G13" i="2"/>
  <c r="K11" i="2"/>
  <c r="H11" i="2"/>
  <c r="F11" i="2"/>
  <c r="C11" i="2"/>
  <c r="K4" i="2"/>
  <c r="K5" i="2"/>
  <c r="K6" i="2"/>
  <c r="K7" i="2"/>
  <c r="K8" i="2"/>
  <c r="K9" i="2"/>
  <c r="J4" i="2"/>
  <c r="J5" i="2"/>
  <c r="J6" i="2"/>
  <c r="J7" i="2"/>
  <c r="J8" i="2"/>
  <c r="J9" i="2"/>
  <c r="I4" i="2"/>
  <c r="I5" i="2"/>
  <c r="I6" i="2"/>
  <c r="I7" i="2"/>
  <c r="I8" i="2"/>
  <c r="I9" i="2"/>
  <c r="H4" i="2"/>
  <c r="H5" i="2"/>
  <c r="H6" i="2"/>
  <c r="H7" i="2"/>
  <c r="H8" i="2"/>
  <c r="H9" i="2"/>
  <c r="I3" i="2"/>
  <c r="J3" i="2"/>
  <c r="K3" i="2"/>
  <c r="H3" i="2"/>
  <c r="F4" i="2"/>
  <c r="F5" i="2"/>
  <c r="F6" i="2"/>
  <c r="F7" i="2"/>
  <c r="F8" i="2"/>
  <c r="F9" i="2"/>
  <c r="E4" i="2"/>
  <c r="E5" i="2"/>
  <c r="E6" i="2"/>
  <c r="E7" i="2"/>
  <c r="E8" i="2"/>
  <c r="E9" i="2"/>
  <c r="D4" i="2"/>
  <c r="D5" i="2"/>
  <c r="D6" i="2"/>
  <c r="D7" i="2"/>
  <c r="D8" i="2"/>
  <c r="D9" i="2"/>
  <c r="F3" i="2"/>
  <c r="E3" i="2"/>
  <c r="D3" i="2"/>
  <c r="C4" i="2"/>
  <c r="C5" i="2"/>
  <c r="C6" i="2"/>
  <c r="C7" i="2"/>
  <c r="C8" i="2"/>
  <c r="C9" i="2"/>
  <c r="C3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I17" i="1"/>
  <c r="J17" i="1"/>
  <c r="K17" i="1"/>
  <c r="H13" i="2" l="1"/>
  <c r="J13" i="2"/>
  <c r="I13" i="2"/>
  <c r="K13" i="2"/>
</calcChain>
</file>

<file path=xl/sharedStrings.xml><?xml version="1.0" encoding="utf-8"?>
<sst xmlns="http://schemas.openxmlformats.org/spreadsheetml/2006/main" count="371" uniqueCount="194">
  <si>
    <t>Продукт</t>
  </si>
  <si>
    <t>kcal/100g</t>
  </si>
  <si>
    <t>Мазн, g</t>
  </si>
  <si>
    <t>Белт, g</t>
  </si>
  <si>
    <t>Въгл, g</t>
  </si>
  <si>
    <t>Извара (кашкавал)</t>
  </si>
  <si>
    <t>Извара (сирене)</t>
  </si>
  <si>
    <t>Камамбер</t>
  </si>
  <si>
    <t>Катък</t>
  </si>
  <si>
    <t>Кашкавал</t>
  </si>
  <si>
    <t>Кисело мляко 0.5%</t>
  </si>
  <si>
    <t>Кисело мляко 2%</t>
  </si>
  <si>
    <t>Кисело мляко 3.6%</t>
  </si>
  <si>
    <t>Кисело мляко 6.5%</t>
  </si>
  <si>
    <t>Кисело мляко, цедено</t>
  </si>
  <si>
    <t>Маскарпоне</t>
  </si>
  <si>
    <t>Моцарела</t>
  </si>
  <si>
    <t>Пармезан</t>
  </si>
  <si>
    <t>Прясно мляко (овче)</t>
  </si>
  <si>
    <t>Прясно мляко 0.1%</t>
  </si>
  <si>
    <t>Прясно мляко 1.5%</t>
  </si>
  <si>
    <t>Прясно мляко 3%</t>
  </si>
  <si>
    <t>Сирене, бри</t>
  </si>
  <si>
    <t>Сирене, козе</t>
  </si>
  <si>
    <t>Сирене, краве</t>
  </si>
  <si>
    <t>Сирене, крема</t>
  </si>
  <si>
    <t>Сирене, рикота</t>
  </si>
  <si>
    <t>Сирене, синьо</t>
  </si>
  <si>
    <t>Сирене, фета</t>
  </si>
  <si>
    <t>Сирене, чедар</t>
  </si>
  <si>
    <t>Сирене, швейцарско</t>
  </si>
  <si>
    <t>Сметана 20%</t>
  </si>
  <si>
    <t>Сметана 30 %</t>
  </si>
  <si>
    <t>Сметана, течна</t>
  </si>
  <si>
    <t>Агнешки бут</t>
  </si>
  <si>
    <t>Агнешки врат</t>
  </si>
  <si>
    <t>Агнешки котлет</t>
  </si>
  <si>
    <t>Агнешко/гърди</t>
  </si>
  <si>
    <t>Агнешко/каре</t>
  </si>
  <si>
    <t>Бекон</t>
  </si>
  <si>
    <t>Език, телешки</t>
  </si>
  <si>
    <t>Заешко</t>
  </si>
  <si>
    <t>Луканка</t>
  </si>
  <si>
    <t>Пилешко крило (без кости) 1 бр</t>
  </si>
  <si>
    <t>Пилешка кожа от ½ пиле</t>
  </si>
  <si>
    <t>Пилешки дробчета</t>
  </si>
  <si>
    <t>Пилешки сърца</t>
  </si>
  <si>
    <t>Пилешко месо/бутче</t>
  </si>
  <si>
    <t>Пилешко месо/гърди</t>
  </si>
  <si>
    <t>Пуешко/бут</t>
  </si>
  <si>
    <t>Пуешко/гърди</t>
  </si>
  <si>
    <t>Свинска кайма</t>
  </si>
  <si>
    <t>Свински бут</t>
  </si>
  <si>
    <t>Свински дроб</t>
  </si>
  <si>
    <t>Свинско каре</t>
  </si>
  <si>
    <t>Сланина</t>
  </si>
  <si>
    <t>Телешка кайма</t>
  </si>
  <si>
    <t>Телешки дроб</t>
  </si>
  <si>
    <t>Телешки стек</t>
  </si>
  <si>
    <t>Телешко филе</t>
  </si>
  <si>
    <t>Шкембе</t>
  </si>
  <si>
    <t>Шунка</t>
  </si>
  <si>
    <t>Аншоа консерва</t>
  </si>
  <si>
    <t>Пъстърва</t>
  </si>
  <si>
    <t>Риба тон във вода</t>
  </si>
  <si>
    <t>Сардини в олио</t>
  </si>
  <si>
    <t>Скариди</t>
  </si>
  <si>
    <t>Скумрия</t>
  </si>
  <si>
    <t>Сьомга</t>
  </si>
  <si>
    <t>Треска</t>
  </si>
  <si>
    <t>Черни миди</t>
  </si>
  <si>
    <t>Авокадо</t>
  </si>
  <si>
    <t>Ананас</t>
  </si>
  <si>
    <t>Аспержи</t>
  </si>
  <si>
    <t>Бамя</t>
  </si>
  <si>
    <t>Банан</t>
  </si>
  <si>
    <t>Броколи</t>
  </si>
  <si>
    <t>Брюкселско зеле</t>
  </si>
  <si>
    <t>Грах</t>
  </si>
  <si>
    <t>Грейпфрут</t>
  </si>
  <si>
    <t>Гъби</t>
  </si>
  <si>
    <t>Гъби консерва</t>
  </si>
  <si>
    <t>Диня</t>
  </si>
  <si>
    <t>Домат</t>
  </si>
  <si>
    <t>Замразени зеленчуци</t>
  </si>
  <si>
    <t>Зеле</t>
  </si>
  <si>
    <t>Зелен боб</t>
  </si>
  <si>
    <t>Кайсии</t>
  </si>
  <si>
    <t>Каперси</t>
  </si>
  <si>
    <t>Карфиол</t>
  </si>
  <si>
    <t>Касис</t>
  </si>
  <si>
    <t>Киви</t>
  </si>
  <si>
    <t>Краставица</t>
  </si>
  <si>
    <t>1,5</t>
  </si>
  <si>
    <t>Круши</t>
  </si>
  <si>
    <t>Кумкуат</t>
  </si>
  <si>
    <t>Къпини</t>
  </si>
  <si>
    <t>Лимони</t>
  </si>
  <si>
    <t>Лук пресен</t>
  </si>
  <si>
    <t>Лук стар</t>
  </si>
  <si>
    <t>Малини</t>
  </si>
  <si>
    <t>1,4</t>
  </si>
  <si>
    <t>Манго</t>
  </si>
  <si>
    <t>Мандарини</t>
  </si>
  <si>
    <t>Маруля</t>
  </si>
  <si>
    <t>Моркови</t>
  </si>
  <si>
    <t>Нахут</t>
  </si>
  <si>
    <t>Нектарини</t>
  </si>
  <si>
    <t>Патладжан</t>
  </si>
  <si>
    <t>Портокали</t>
  </si>
  <si>
    <t>Праз</t>
  </si>
  <si>
    <t>Праскови</t>
  </si>
  <si>
    <t>Пресни картофи</t>
  </si>
  <si>
    <t>Пъпеш</t>
  </si>
  <si>
    <t>Репички</t>
  </si>
  <si>
    <t>Рукола</t>
  </si>
  <si>
    <t>Сини сливи</t>
  </si>
  <si>
    <t>Сладки картофи</t>
  </si>
  <si>
    <t>Спанак</t>
  </si>
  <si>
    <t>Стари картофи</t>
  </si>
  <si>
    <t>Стафиди</t>
  </si>
  <si>
    <t>Сушени смокини</t>
  </si>
  <si>
    <t>Тиква</t>
  </si>
  <si>
    <t>Тиквичка</t>
  </si>
  <si>
    <t>Фурми</t>
  </si>
  <si>
    <t>Царевица</t>
  </si>
  <si>
    <t>Череши</t>
  </si>
  <si>
    <t>Чушки</t>
  </si>
  <si>
    <t>Ябълки</t>
  </si>
  <si>
    <t> 0.4</t>
  </si>
  <si>
    <t>Ягоди</t>
  </si>
  <si>
    <t>Бадеми</t>
  </si>
  <si>
    <t>Кашу</t>
  </si>
  <si>
    <t>Лешници</t>
  </si>
  <si>
    <t>Орехи</t>
  </si>
  <si>
    <t>Фъстъци</t>
  </si>
  <si>
    <t>Шам-фъстък</t>
  </si>
  <si>
    <t>Фъстъчено масло</t>
  </si>
  <si>
    <t>Зехтин</t>
  </si>
  <si>
    <t>Краве масло</t>
  </si>
  <si>
    <t>Ленено семе смляно 1с.л.</t>
  </si>
  <si>
    <t>Маслини</t>
  </si>
  <si>
    <t>Сусам</t>
  </si>
  <si>
    <t>Сусамов тахан 1 с.л.</t>
  </si>
  <si>
    <t>Зрял боб</t>
  </si>
  <si>
    <t>Кафяв ориз</t>
  </si>
  <si>
    <t>Леща</t>
  </si>
  <si>
    <t>Алкохол</t>
  </si>
  <si>
    <t>ml</t>
  </si>
  <si>
    <t>kcal</t>
  </si>
  <si>
    <t>Бейлис</t>
  </si>
  <si>
    <t>Бира</t>
  </si>
  <si>
    <t>Бира, светла</t>
  </si>
  <si>
    <t>Вино, бяло</t>
  </si>
  <si>
    <t>Вино, десертно</t>
  </si>
  <si>
    <t>Вино, розе</t>
  </si>
  <si>
    <t>Вино, червено</t>
  </si>
  <si>
    <t>Водка</t>
  </si>
  <si>
    <t>Джин</t>
  </si>
  <si>
    <t>Мартини</t>
  </si>
  <si>
    <t>Перно</t>
  </si>
  <si>
    <t>Ром</t>
  </si>
  <si>
    <t>Тиа Мария</t>
  </si>
  <si>
    <t>Уиски</t>
  </si>
  <si>
    <t>Шампанско</t>
  </si>
  <si>
    <t>Категория</t>
  </si>
  <si>
    <t>млечен продукт</t>
  </si>
  <si>
    <t>яйчен продукт</t>
  </si>
  <si>
    <t>месо</t>
  </si>
  <si>
    <t>морски продукти</t>
  </si>
  <si>
    <t>Грозде</t>
  </si>
  <si>
    <t>плодове и зеленчуци</t>
  </si>
  <si>
    <t>ядки</t>
  </si>
  <si>
    <t>варива</t>
  </si>
  <si>
    <t>Меню 1</t>
  </si>
  <si>
    <t>в 100g</t>
  </si>
  <si>
    <t>Количество в g</t>
  </si>
  <si>
    <t>За цялото количество</t>
  </si>
  <si>
    <t>алкохол</t>
  </si>
  <si>
    <t>Общо:</t>
  </si>
  <si>
    <t>в 100 ml</t>
  </si>
  <si>
    <t>Продукти</t>
  </si>
  <si>
    <t>Жълтък</t>
  </si>
  <si>
    <t>Яйце</t>
  </si>
  <si>
    <t>Белтък</t>
  </si>
  <si>
    <t>&lt;=30</t>
  </si>
  <si>
    <t>Брой нискокалорични</t>
  </si>
  <si>
    <t>%</t>
  </si>
  <si>
    <t>Row Labels</t>
  </si>
  <si>
    <t>Grand Total</t>
  </si>
  <si>
    <t>Sum of kcal/100g</t>
  </si>
  <si>
    <t>Count of Белт, g</t>
  </si>
  <si>
    <t>Sum of Мазн, g</t>
  </si>
  <si>
    <t>Count of Въгл,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</si>
</sst>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FFFF"/>
      <name val="DINPro"/>
    </font>
    <font>
      <sz val="11"/>
      <color rgb="FF595959"/>
      <name val="DINPro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/>
      <bottom/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4" borderId="1" xfId="0" applyFont="1" applyFill="1" applyBorder="1"/>
    <xf numFmtId="0" fontId="0" fillId="0" borderId="1" xfId="0" applyBorder="1"/>
    <xf numFmtId="0" fontId="1" fillId="4" borderId="4" xfId="0" applyFont="1" applyFill="1" applyBorder="1"/>
    <xf numFmtId="0" fontId="1" fillId="4" borderId="0" xfId="0" applyFont="1" applyFill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4" fillId="0" borderId="0" xfId="0" applyFont="1" applyAlignment="1">
      <alignment horizontal="right" vertical="center" wrapText="1"/>
    </xf>
    <xf numFmtId="0" fontId="1" fillId="4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4" borderId="1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" fillId="5" borderId="0" xfId="0" applyFont="1" applyFill="1"/>
    <xf numFmtId="0" fontId="2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0" fontId="4" fillId="0" borderId="0" xfId="1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DINPr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95959"/>
        <name val="DINPr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DINPr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[Menu (1).xlsx]Sheet1!PivotTable1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kcal/100g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Sheet1!$A$4:$A$11</c:f>
              <c:strCache>
                <c:ptCount val="7"/>
                <c:pt idx="0">
                  <c:v>варива</c:v>
                </c:pt>
                <c:pt idx="1">
                  <c:v>месо</c:v>
                </c:pt>
                <c:pt idx="2">
                  <c:v>млечен продукт</c:v>
                </c:pt>
                <c:pt idx="3">
                  <c:v>морски продукти</c:v>
                </c:pt>
                <c:pt idx="4">
                  <c:v>плодове и зеленчуци</c:v>
                </c:pt>
                <c:pt idx="5">
                  <c:v>ядки</c:v>
                </c:pt>
                <c:pt idx="6">
                  <c:v>яйчен продукт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580</c:v>
                </c:pt>
                <c:pt idx="1">
                  <c:v>6822</c:v>
                </c:pt>
                <c:pt idx="2">
                  <c:v>6391</c:v>
                </c:pt>
                <c:pt idx="3">
                  <c:v>1447</c:v>
                </c:pt>
                <c:pt idx="4">
                  <c:v>3081.5</c:v>
                </c:pt>
                <c:pt idx="5">
                  <c:v>6554</c:v>
                </c:pt>
                <c:pt idx="6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5-49C6-8D8E-1B47DACEF04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Белт, 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Sheet1!$A$4:$A$11</c:f>
              <c:strCache>
                <c:ptCount val="7"/>
                <c:pt idx="0">
                  <c:v>варива</c:v>
                </c:pt>
                <c:pt idx="1">
                  <c:v>месо</c:v>
                </c:pt>
                <c:pt idx="2">
                  <c:v>млечен продукт</c:v>
                </c:pt>
                <c:pt idx="3">
                  <c:v>морски продукти</c:v>
                </c:pt>
                <c:pt idx="4">
                  <c:v>плодове и зеленчуци</c:v>
                </c:pt>
                <c:pt idx="5">
                  <c:v>ядки</c:v>
                </c:pt>
                <c:pt idx="6">
                  <c:v>яйчен продукт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7"/>
                <c:pt idx="0">
                  <c:v>3</c:v>
                </c:pt>
                <c:pt idx="1">
                  <c:v>28</c:v>
                </c:pt>
                <c:pt idx="2">
                  <c:v>29</c:v>
                </c:pt>
                <c:pt idx="3">
                  <c:v>10</c:v>
                </c:pt>
                <c:pt idx="4">
                  <c:v>58</c:v>
                </c:pt>
                <c:pt idx="5">
                  <c:v>13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5-49C6-8D8E-1B47DACEF04C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Мазн, 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Sheet1!$A$4:$A$11</c:f>
              <c:strCache>
                <c:ptCount val="7"/>
                <c:pt idx="0">
                  <c:v>варива</c:v>
                </c:pt>
                <c:pt idx="1">
                  <c:v>месо</c:v>
                </c:pt>
                <c:pt idx="2">
                  <c:v>млечен продукт</c:v>
                </c:pt>
                <c:pt idx="3">
                  <c:v>морски продукти</c:v>
                </c:pt>
                <c:pt idx="4">
                  <c:v>плодове и зеленчуци</c:v>
                </c:pt>
                <c:pt idx="5">
                  <c:v>ядки</c:v>
                </c:pt>
                <c:pt idx="6">
                  <c:v>яйчен продукт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7"/>
                <c:pt idx="0">
                  <c:v>4.7</c:v>
                </c:pt>
                <c:pt idx="1">
                  <c:v>531.6</c:v>
                </c:pt>
                <c:pt idx="2">
                  <c:v>516.6</c:v>
                </c:pt>
                <c:pt idx="3">
                  <c:v>79.400000000000006</c:v>
                </c:pt>
                <c:pt idx="4">
                  <c:v>40.500000000000007</c:v>
                </c:pt>
                <c:pt idx="5">
                  <c:v>618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5-49C6-8D8E-1B47DACEF04C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Count of Въгл, 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Sheet1!$A$4:$A$11</c:f>
              <c:strCache>
                <c:ptCount val="7"/>
                <c:pt idx="0">
                  <c:v>варива</c:v>
                </c:pt>
                <c:pt idx="1">
                  <c:v>месо</c:v>
                </c:pt>
                <c:pt idx="2">
                  <c:v>млечен продукт</c:v>
                </c:pt>
                <c:pt idx="3">
                  <c:v>морски продукти</c:v>
                </c:pt>
                <c:pt idx="4">
                  <c:v>плодове и зеленчуци</c:v>
                </c:pt>
                <c:pt idx="5">
                  <c:v>ядки</c:v>
                </c:pt>
                <c:pt idx="6">
                  <c:v>яйчен продукт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7"/>
                <c:pt idx="0">
                  <c:v>3</c:v>
                </c:pt>
                <c:pt idx="1">
                  <c:v>28</c:v>
                </c:pt>
                <c:pt idx="2">
                  <c:v>29</c:v>
                </c:pt>
                <c:pt idx="3">
                  <c:v>10</c:v>
                </c:pt>
                <c:pt idx="4">
                  <c:v>58</c:v>
                </c:pt>
                <c:pt idx="5">
                  <c:v>13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5-49C6-8D8E-1B47DACE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1019174</xdr:colOff>
      <xdr:row>0</xdr:row>
      <xdr:rowOff>28575</xdr:rowOff>
    </xdr:from>
    <xdr:to>
      <xdr:col>19</xdr:col>
      <xdr:colOff>38099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10005-8A23-6980-DFC2-5FDABBE31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39.482997800929" createdVersion="8" refreshedVersion="8" minRefreshableVersion="3" recordCount="144" xr:uid="{788CF552-4A2F-4C08-80E1-8DFD2A0CB6E1}">
  <cacheSource type="worksheet">
    <worksheetSource name="Table2"/>
  </cacheSource>
  <cacheFields count="6">
    <cacheField name="Продукт" numFmtId="0">
      <sharedItems/>
    </cacheField>
    <cacheField name="Категория" numFmtId="0">
      <sharedItems count="7">
        <s v="млечен продукт"/>
        <s v="яйчен продукт"/>
        <s v="месо"/>
        <s v="морски продукти"/>
        <s v="плодове и зеленчуци"/>
        <s v="ядки"/>
        <s v="варива"/>
      </sharedItems>
    </cacheField>
    <cacheField name="kcal/100g" numFmtId="0">
      <sharedItems containsSemiMixedTypes="0" containsString="0" containsNumber="1" minValue="7" maxValue="900" count="110">
        <n v="145"/>
        <n v="79"/>
        <n v="300"/>
        <n v="138"/>
        <n v="330"/>
        <n v="37"/>
        <n v="42"/>
        <n v="60"/>
        <n v="90"/>
        <n v="150"/>
        <n v="406"/>
        <n v="452"/>
        <n v="95"/>
        <n v="32"/>
        <n v="47"/>
        <n v="319"/>
        <n v="364"/>
        <n v="297"/>
        <n v="174"/>
        <n v="353"/>
        <n v="250"/>
        <n v="412"/>
        <n v="350"/>
        <n v="200"/>
        <n v="309"/>
        <n v="17"/>
        <n v="55"/>
        <n v="84"/>
        <n v="266"/>
        <n v="315"/>
        <n v="386"/>
        <n v="380"/>
        <n v="377"/>
        <n v="414"/>
        <n v="224"/>
        <n v="124"/>
        <n v="460"/>
        <n v="109"/>
        <n v="276"/>
        <n v="119"/>
        <n v="153"/>
        <n v="110"/>
        <n v="114"/>
        <n v="103"/>
        <n v="263"/>
        <n v="269"/>
        <n v="134"/>
        <n v="329"/>
        <n v="900"/>
        <n v="332"/>
        <n v="135"/>
        <n v="85"/>
        <n v="93"/>
        <n v="280"/>
        <n v="117"/>
        <n v="91"/>
        <n v="217"/>
        <n v="107"/>
        <n v="106"/>
        <n v="223"/>
        <n v="182"/>
        <n v="76"/>
        <n v="48"/>
        <n v="190"/>
        <n v="41"/>
        <n v="25"/>
        <n v="31"/>
        <n v="33"/>
        <n v="69"/>
        <n v="20"/>
        <n v="13.5"/>
        <n v="80"/>
        <n v="26"/>
        <n v="28"/>
        <n v="34"/>
        <n v="49"/>
        <n v="10"/>
        <n v="40"/>
        <n v="56"/>
        <n v="19"/>
        <n v="23"/>
        <n v="36"/>
        <n v="57"/>
        <n v="35"/>
        <n v="14"/>
        <n v="89"/>
        <n v="24"/>
        <n v="22"/>
        <n v="75"/>
        <n v="16"/>
        <n v="7"/>
        <n v="136"/>
        <n v="272"/>
        <n v="227"/>
        <n v="88"/>
        <n v="27"/>
        <n v="578"/>
        <n v="553"/>
        <n v="646"/>
        <n v="654"/>
        <n v="567"/>
        <n v="557"/>
        <n v="588"/>
        <n v="884"/>
        <n v="717"/>
        <n v="115"/>
        <n v="573"/>
        <n v="113"/>
        <n v="362"/>
        <n v="105"/>
      </sharedItems>
    </cacheField>
    <cacheField name="Мазн, g" numFmtId="0">
      <sharedItems containsSemiMixedTypes="0" containsString="0" containsNumber="1" minValue="0" maxValue="100"/>
    </cacheField>
    <cacheField name="Белт, g" numFmtId="0">
      <sharedItems containsMixedTypes="1" containsNumber="1" minValue="0" maxValue="40" count="51">
        <n v="18"/>
        <n v="20"/>
        <n v="1"/>
        <n v="3"/>
        <n v="3.2"/>
        <n v="3.5"/>
        <n v="6"/>
        <n v="5"/>
        <n v="22"/>
        <n v="40"/>
        <n v="5.4"/>
        <n v="19"/>
        <n v="17"/>
        <n v="11"/>
        <n v="21"/>
        <n v="15.5"/>
        <n v="25"/>
        <n v="2"/>
        <n v="4"/>
        <n v="7"/>
        <n v="26"/>
        <n v="16"/>
        <n v="15"/>
        <n v="14"/>
        <n v="9"/>
        <n v="23"/>
        <n v="0"/>
        <n v="12"/>
        <n v="24"/>
        <n v="0.4"/>
        <n v="1.2"/>
        <n v="4.4000000000000004"/>
        <n v="0.5"/>
        <n v="1.8"/>
        <n v="3.4"/>
        <n v="0.7"/>
        <n v="3.3"/>
        <n v="1.7"/>
        <n v="0.1"/>
        <n v="3.6"/>
        <n v="0.3"/>
        <s v="1,4"/>
        <n v="0.8"/>
        <n v="0.6"/>
        <n v="7.8"/>
        <n v="1.6"/>
        <n v="1.5"/>
        <n v="2.8"/>
        <s v=" 0.4"/>
        <n v="8"/>
        <n v="8.8000000000000007"/>
      </sharedItems>
    </cacheField>
    <cacheField name="Въгл, g" numFmtId="0">
      <sharedItems containsMixedTypes="1" containsNumber="1" minValue="0" maxValue="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Извара (кашкавал)"/>
    <x v="0"/>
    <x v="0"/>
    <n v="7"/>
    <x v="0"/>
    <n v="2"/>
  </r>
  <r>
    <s v="Извара (сирене)"/>
    <x v="0"/>
    <x v="1"/>
    <n v="0"/>
    <x v="0"/>
    <n v="2"/>
  </r>
  <r>
    <s v="Камамбер"/>
    <x v="0"/>
    <x v="2"/>
    <n v="24"/>
    <x v="1"/>
    <n v="0"/>
  </r>
  <r>
    <s v="Катък"/>
    <x v="0"/>
    <x v="3"/>
    <n v="10"/>
    <x v="2"/>
    <n v="1"/>
  </r>
  <r>
    <s v="Кашкавал"/>
    <x v="0"/>
    <x v="4"/>
    <n v="30"/>
    <x v="1"/>
    <n v="2"/>
  </r>
  <r>
    <s v="Кисело мляко 0.5%"/>
    <x v="0"/>
    <x v="5"/>
    <n v="0.5"/>
    <x v="3"/>
    <n v="4"/>
  </r>
  <r>
    <s v="Кисело мляко 2%"/>
    <x v="0"/>
    <x v="6"/>
    <n v="2"/>
    <x v="3"/>
    <n v="3"/>
  </r>
  <r>
    <s v="Кисело мляко 3.6%"/>
    <x v="0"/>
    <x v="7"/>
    <n v="3.6"/>
    <x v="4"/>
    <n v="2.5"/>
  </r>
  <r>
    <s v="Кисело мляко 6.5%"/>
    <x v="0"/>
    <x v="8"/>
    <n v="6.5"/>
    <x v="5"/>
    <n v="2.5"/>
  </r>
  <r>
    <s v="Кисело мляко, цедено"/>
    <x v="0"/>
    <x v="9"/>
    <n v="11"/>
    <x v="6"/>
    <n v="5"/>
  </r>
  <r>
    <s v="Маскарпоне"/>
    <x v="0"/>
    <x v="10"/>
    <n v="41"/>
    <x v="7"/>
    <n v="2"/>
  </r>
  <r>
    <s v="Моцарела"/>
    <x v="0"/>
    <x v="2"/>
    <n v="22"/>
    <x v="8"/>
    <n v="2"/>
  </r>
  <r>
    <s v="Пармезан"/>
    <x v="0"/>
    <x v="11"/>
    <n v="33"/>
    <x v="9"/>
    <n v="0"/>
  </r>
  <r>
    <s v="Прясно мляко (овче)"/>
    <x v="0"/>
    <x v="12"/>
    <n v="6"/>
    <x v="10"/>
    <n v="5"/>
  </r>
  <r>
    <s v="Прясно мляко 0.1%"/>
    <x v="0"/>
    <x v="13"/>
    <n v="0.5"/>
    <x v="3"/>
    <n v="5"/>
  </r>
  <r>
    <s v="Прясно мляко 1.5%"/>
    <x v="0"/>
    <x v="14"/>
    <n v="1.5"/>
    <x v="3"/>
    <n v="5"/>
  </r>
  <r>
    <s v="Прясно мляко 3%"/>
    <x v="0"/>
    <x v="7"/>
    <n v="3"/>
    <x v="3"/>
    <n v="5"/>
  </r>
  <r>
    <s v="Сирене, бри"/>
    <x v="0"/>
    <x v="15"/>
    <n v="26"/>
    <x v="11"/>
    <n v="0"/>
  </r>
  <r>
    <s v="Сирене, козе"/>
    <x v="0"/>
    <x v="16"/>
    <n v="30"/>
    <x v="8"/>
    <n v="3"/>
  </r>
  <r>
    <s v="Сирене, краве"/>
    <x v="0"/>
    <x v="2"/>
    <n v="24"/>
    <x v="12"/>
    <n v="2"/>
  </r>
  <r>
    <s v="Сирене, крема"/>
    <x v="0"/>
    <x v="17"/>
    <n v="30"/>
    <x v="6"/>
    <n v="2"/>
  </r>
  <r>
    <s v="Сирене, рикота"/>
    <x v="0"/>
    <x v="18"/>
    <n v="13"/>
    <x v="13"/>
    <n v="3"/>
  </r>
  <r>
    <s v="Сирене, синьо"/>
    <x v="0"/>
    <x v="19"/>
    <n v="29"/>
    <x v="14"/>
    <n v="2"/>
  </r>
  <r>
    <s v="Сирене, фета"/>
    <x v="0"/>
    <x v="20"/>
    <n v="20"/>
    <x v="15"/>
    <n v="0"/>
  </r>
  <r>
    <s v="Сирене, чедар"/>
    <x v="0"/>
    <x v="21"/>
    <n v="35"/>
    <x v="16"/>
    <n v="0"/>
  </r>
  <r>
    <s v="Сирене, швейцарско"/>
    <x v="0"/>
    <x v="22"/>
    <n v="25"/>
    <x v="16"/>
    <n v="0"/>
  </r>
  <r>
    <s v="Сметана 20%"/>
    <x v="0"/>
    <x v="23"/>
    <n v="20"/>
    <x v="17"/>
    <n v="2"/>
  </r>
  <r>
    <s v="Сметана 30 %"/>
    <x v="0"/>
    <x v="2"/>
    <n v="30"/>
    <x v="17"/>
    <n v="2"/>
  </r>
  <r>
    <s v="Сметана, течна"/>
    <x v="0"/>
    <x v="24"/>
    <n v="33"/>
    <x v="3"/>
    <n v="3"/>
  </r>
  <r>
    <s v="Белтък"/>
    <x v="1"/>
    <x v="25"/>
    <n v="0"/>
    <x v="18"/>
    <n v="0"/>
  </r>
  <r>
    <s v="Жълтък"/>
    <x v="1"/>
    <x v="26"/>
    <n v="5"/>
    <x v="3"/>
    <n v="1"/>
  </r>
  <r>
    <s v="Яйце"/>
    <x v="1"/>
    <x v="27"/>
    <n v="6"/>
    <x v="19"/>
    <n v="0"/>
  </r>
  <r>
    <s v="Агнешки бут"/>
    <x v="2"/>
    <x v="28"/>
    <n v="18"/>
    <x v="20"/>
    <n v="0"/>
  </r>
  <r>
    <s v="Агнешки врат"/>
    <x v="2"/>
    <x v="29"/>
    <n v="22"/>
    <x v="21"/>
    <n v="0"/>
  </r>
  <r>
    <s v="Агнешки котлет"/>
    <x v="2"/>
    <x v="30"/>
    <n v="37"/>
    <x v="22"/>
    <n v="0"/>
  </r>
  <r>
    <s v="Агнешко/гърди"/>
    <x v="2"/>
    <x v="31"/>
    <n v="34"/>
    <x v="12"/>
    <n v="0"/>
  </r>
  <r>
    <s v="Агнешко/каре"/>
    <x v="2"/>
    <x v="32"/>
    <n v="36"/>
    <x v="22"/>
    <n v="0"/>
  </r>
  <r>
    <s v="Бекон"/>
    <x v="2"/>
    <x v="33"/>
    <n v="40"/>
    <x v="23"/>
    <n v="0"/>
  </r>
  <r>
    <s v="Език, телешки"/>
    <x v="2"/>
    <x v="34"/>
    <n v="16"/>
    <x v="22"/>
    <n v="4"/>
  </r>
  <r>
    <s v="Заешко"/>
    <x v="2"/>
    <x v="35"/>
    <n v="4"/>
    <x v="14"/>
    <n v="0"/>
  </r>
  <r>
    <s v="Луканка"/>
    <x v="2"/>
    <x v="36"/>
    <n v="40"/>
    <x v="16"/>
    <n v="0"/>
  </r>
  <r>
    <s v="Пилешко крило (без кости) 1 бр"/>
    <x v="2"/>
    <x v="37"/>
    <n v="8"/>
    <x v="24"/>
    <n v="0"/>
  </r>
  <r>
    <s v="Пилешка кожа от ½ пиле"/>
    <x v="2"/>
    <x v="38"/>
    <n v="26"/>
    <x v="13"/>
    <n v="0"/>
  </r>
  <r>
    <s v="Пилешки дробчета"/>
    <x v="2"/>
    <x v="39"/>
    <n v="5"/>
    <x v="12"/>
    <n v="1"/>
  </r>
  <r>
    <s v="Пилешки сърца"/>
    <x v="2"/>
    <x v="40"/>
    <n v="9"/>
    <x v="22"/>
    <n v="1"/>
  </r>
  <r>
    <s v="Пилешко месо/бутче"/>
    <x v="2"/>
    <x v="39"/>
    <n v="4"/>
    <x v="1"/>
    <n v="0"/>
  </r>
  <r>
    <s v="Пилешко месо/гърди"/>
    <x v="2"/>
    <x v="41"/>
    <n v="1"/>
    <x v="25"/>
    <n v="0"/>
  </r>
  <r>
    <s v="Пуешко/бут"/>
    <x v="2"/>
    <x v="42"/>
    <n v="3.6"/>
    <x v="1"/>
    <n v="0"/>
  </r>
  <r>
    <s v="Пуешко/гърди"/>
    <x v="2"/>
    <x v="43"/>
    <n v="1"/>
    <x v="25"/>
    <n v="0"/>
  </r>
  <r>
    <s v="Свинска кайма"/>
    <x v="2"/>
    <x v="44"/>
    <n v="21"/>
    <x v="12"/>
    <n v="0"/>
  </r>
  <r>
    <s v="Свински бут"/>
    <x v="2"/>
    <x v="45"/>
    <n v="23"/>
    <x v="12"/>
    <n v="0"/>
  </r>
  <r>
    <s v="Свински дроб"/>
    <x v="2"/>
    <x v="46"/>
    <n v="4"/>
    <x v="14"/>
    <n v="2"/>
  </r>
  <r>
    <s v="Свинско каре"/>
    <x v="2"/>
    <x v="47"/>
    <n v="30"/>
    <x v="21"/>
    <n v="0"/>
  </r>
  <r>
    <s v="Сланина"/>
    <x v="2"/>
    <x v="48"/>
    <n v="99"/>
    <x v="26"/>
    <n v="0"/>
  </r>
  <r>
    <s v="Телешка кайма"/>
    <x v="2"/>
    <x v="49"/>
    <n v="30"/>
    <x v="23"/>
    <n v="0"/>
  </r>
  <r>
    <s v="Телешки дроб"/>
    <x v="2"/>
    <x v="50"/>
    <n v="4"/>
    <x v="1"/>
    <n v="4"/>
  </r>
  <r>
    <s v="Телешки стек"/>
    <x v="2"/>
    <x v="35"/>
    <n v="4"/>
    <x v="8"/>
    <n v="0"/>
  </r>
  <r>
    <s v="Телешко филе"/>
    <x v="2"/>
    <x v="37"/>
    <n v="3"/>
    <x v="14"/>
    <n v="0"/>
  </r>
  <r>
    <s v="Шкембе"/>
    <x v="2"/>
    <x v="51"/>
    <n v="4"/>
    <x v="27"/>
    <n v="0"/>
  </r>
  <r>
    <s v="Шунка"/>
    <x v="2"/>
    <x v="52"/>
    <n v="5"/>
    <x v="0"/>
    <n v="0"/>
  </r>
  <r>
    <s v="Аншоа консерва"/>
    <x v="3"/>
    <x v="53"/>
    <n v="20"/>
    <x v="16"/>
    <n v="0"/>
  </r>
  <r>
    <s v="Пъстърва"/>
    <x v="3"/>
    <x v="54"/>
    <n v="5"/>
    <x v="21"/>
    <n v="0"/>
  </r>
  <r>
    <s v="Риба тон във вода"/>
    <x v="3"/>
    <x v="55"/>
    <n v="0.5"/>
    <x v="8"/>
    <n v="0"/>
  </r>
  <r>
    <s v="Сардини в олио"/>
    <x v="3"/>
    <x v="56"/>
    <n v="14"/>
    <x v="28"/>
    <n v="0"/>
  </r>
  <r>
    <s v="Скариди"/>
    <x v="3"/>
    <x v="57"/>
    <n v="1.2"/>
    <x v="14"/>
    <n v="0"/>
  </r>
  <r>
    <s v="Скариди"/>
    <x v="3"/>
    <x v="58"/>
    <n v="2"/>
    <x v="1"/>
    <n v="1"/>
  </r>
  <r>
    <s v="Скумрия"/>
    <x v="3"/>
    <x v="59"/>
    <n v="16"/>
    <x v="11"/>
    <n v="0"/>
  </r>
  <r>
    <s v="Сьомга"/>
    <x v="3"/>
    <x v="60"/>
    <n v="19"/>
    <x v="27"/>
    <n v="0"/>
  </r>
  <r>
    <s v="Треска"/>
    <x v="3"/>
    <x v="61"/>
    <n v="0.7"/>
    <x v="12"/>
    <n v="0"/>
  </r>
  <r>
    <s v="Черни миди"/>
    <x v="3"/>
    <x v="62"/>
    <n v="1"/>
    <x v="13"/>
    <n v="0"/>
  </r>
  <r>
    <s v="Авокадо"/>
    <x v="4"/>
    <x v="63"/>
    <n v="20"/>
    <x v="17"/>
    <n v="2"/>
  </r>
  <r>
    <s v="Ананас"/>
    <x v="4"/>
    <x v="64"/>
    <n v="0.2"/>
    <x v="29"/>
    <n v="11"/>
  </r>
  <r>
    <s v="Аспержи"/>
    <x v="4"/>
    <x v="65"/>
    <n v="0.6"/>
    <x v="3"/>
    <n v="2"/>
  </r>
  <r>
    <s v="Бамя"/>
    <x v="4"/>
    <x v="66"/>
    <n v="1"/>
    <x v="3"/>
    <n v="3"/>
  </r>
  <r>
    <s v="Банан"/>
    <x v="4"/>
    <x v="12"/>
    <n v="0.3"/>
    <x v="30"/>
    <n v="23"/>
  </r>
  <r>
    <s v="Броколи"/>
    <x v="4"/>
    <x v="67"/>
    <n v="1"/>
    <x v="31"/>
    <n v="1.8"/>
  </r>
  <r>
    <s v="Брюкселско зеле"/>
    <x v="4"/>
    <x v="6"/>
    <n v="0"/>
    <x v="7"/>
    <n v="4"/>
  </r>
  <r>
    <s v="Грах"/>
    <x v="4"/>
    <x v="68"/>
    <n v="1"/>
    <x v="6"/>
    <n v="10"/>
  </r>
  <r>
    <s v="Грейпфрут"/>
    <x v="4"/>
    <x v="69"/>
    <n v="0"/>
    <x v="32"/>
    <n v="5"/>
  </r>
  <r>
    <s v="Грозде"/>
    <x v="4"/>
    <x v="7"/>
    <n v="0.1"/>
    <x v="29"/>
    <n v="16"/>
  </r>
  <r>
    <s v="Гъби"/>
    <x v="4"/>
    <x v="70"/>
    <n v="0.5"/>
    <x v="33"/>
    <n v="0.4"/>
  </r>
  <r>
    <s v="Гъби консерва"/>
    <x v="4"/>
    <x v="71"/>
    <n v="5"/>
    <x v="34"/>
    <n v="5.4"/>
  </r>
  <r>
    <s v="Диня"/>
    <x v="4"/>
    <x v="66"/>
    <n v="0.3"/>
    <x v="32"/>
    <n v="7"/>
  </r>
  <r>
    <s v="Домат"/>
    <x v="4"/>
    <x v="25"/>
    <n v="0"/>
    <x v="35"/>
    <n v="3"/>
  </r>
  <r>
    <s v="Замразени зеленчуци"/>
    <x v="4"/>
    <x v="6"/>
    <n v="0.5"/>
    <x v="36"/>
    <n v="6.6"/>
  </r>
  <r>
    <s v="Зеле"/>
    <x v="4"/>
    <x v="72"/>
    <n v="0.4"/>
    <x v="37"/>
    <n v="4"/>
  </r>
  <r>
    <s v="Зелен боб"/>
    <x v="4"/>
    <x v="66"/>
    <n v="0"/>
    <x v="17"/>
    <n v="7"/>
  </r>
  <r>
    <s v="Кайсии"/>
    <x v="4"/>
    <x v="66"/>
    <n v="0.3"/>
    <x v="38"/>
    <n v="9"/>
  </r>
  <r>
    <s v="Каперси"/>
    <x v="4"/>
    <x v="73"/>
    <n v="0.7"/>
    <x v="17"/>
    <n v="3.4"/>
  </r>
  <r>
    <s v="Карфиол"/>
    <x v="4"/>
    <x v="74"/>
    <n v="1"/>
    <x v="39"/>
    <n v="3"/>
  </r>
  <r>
    <s v="Касис"/>
    <x v="4"/>
    <x v="73"/>
    <n v="0"/>
    <x v="2"/>
    <n v="6"/>
  </r>
  <r>
    <s v="Киви"/>
    <x v="4"/>
    <x v="75"/>
    <n v="0"/>
    <x v="2"/>
    <n v="11"/>
  </r>
  <r>
    <s v="Краставица"/>
    <x v="4"/>
    <x v="76"/>
    <n v="0"/>
    <x v="35"/>
    <s v="1,5"/>
  </r>
  <r>
    <s v="Круши"/>
    <x v="4"/>
    <x v="77"/>
    <n v="0"/>
    <x v="40"/>
    <n v="10"/>
  </r>
  <r>
    <s v="Кумкуат"/>
    <x v="4"/>
    <x v="7"/>
    <n v="0"/>
    <x v="26"/>
    <n v="15"/>
  </r>
  <r>
    <s v="Къпини"/>
    <x v="4"/>
    <x v="78"/>
    <n v="0"/>
    <x v="35"/>
    <n v="14"/>
  </r>
  <r>
    <s v="Лимони"/>
    <x v="4"/>
    <x v="79"/>
    <n v="0"/>
    <x v="2"/>
    <n v="3"/>
  </r>
  <r>
    <s v="Лук пресен"/>
    <x v="4"/>
    <x v="80"/>
    <n v="0.5"/>
    <x v="17"/>
    <n v="3"/>
  </r>
  <r>
    <s v="Лук стар"/>
    <x v="4"/>
    <x v="81"/>
    <n v="0.2"/>
    <x v="30"/>
    <n v="8"/>
  </r>
  <r>
    <s v="Малини"/>
    <x v="4"/>
    <x v="65"/>
    <n v="0"/>
    <x v="41"/>
    <n v="5"/>
  </r>
  <r>
    <s v="Манго"/>
    <x v="4"/>
    <x v="82"/>
    <n v="0"/>
    <x v="2"/>
    <n v="14"/>
  </r>
  <r>
    <s v="Мандарини"/>
    <x v="4"/>
    <x v="83"/>
    <n v="0"/>
    <x v="2"/>
    <n v="8"/>
  </r>
  <r>
    <s v="Маруля"/>
    <x v="4"/>
    <x v="84"/>
    <n v="0.5"/>
    <x v="42"/>
    <n v="1.7"/>
  </r>
  <r>
    <s v="Моркови"/>
    <x v="4"/>
    <x v="64"/>
    <n v="0.4"/>
    <x v="43"/>
    <n v="8"/>
  </r>
  <r>
    <s v="Нахут"/>
    <x v="4"/>
    <x v="85"/>
    <n v="0.4"/>
    <x v="44"/>
    <n v="14"/>
  </r>
  <r>
    <s v="Нектарини"/>
    <x v="4"/>
    <x v="77"/>
    <n v="0"/>
    <x v="2"/>
    <n v="9"/>
  </r>
  <r>
    <s v="Патладжан"/>
    <x v="4"/>
    <x v="86"/>
    <n v="3"/>
    <x v="2"/>
    <n v="6"/>
  </r>
  <r>
    <s v="Портокали"/>
    <x v="4"/>
    <x v="5"/>
    <n v="0"/>
    <x v="2"/>
    <n v="8"/>
  </r>
  <r>
    <s v="Праз"/>
    <x v="4"/>
    <x v="87"/>
    <n v="0.5"/>
    <x v="45"/>
    <n v="2.9"/>
  </r>
  <r>
    <s v="Праскови"/>
    <x v="4"/>
    <x v="67"/>
    <n v="0"/>
    <x v="2"/>
    <n v="8"/>
  </r>
  <r>
    <s v="Пресни картофи"/>
    <x v="4"/>
    <x v="88"/>
    <n v="0"/>
    <x v="46"/>
    <n v="17"/>
  </r>
  <r>
    <s v="Пъпеш"/>
    <x v="4"/>
    <x v="73"/>
    <n v="0"/>
    <x v="2"/>
    <n v="6"/>
  </r>
  <r>
    <s v="Репички"/>
    <x v="4"/>
    <x v="89"/>
    <n v="0"/>
    <x v="2"/>
    <n v="3"/>
  </r>
  <r>
    <s v="Рукола"/>
    <x v="4"/>
    <x v="72"/>
    <n v="0"/>
    <x v="3"/>
    <n v="5"/>
  </r>
  <r>
    <s v="Сини сливи"/>
    <x v="4"/>
    <x v="83"/>
    <n v="0"/>
    <x v="32"/>
    <n v="5"/>
  </r>
  <r>
    <s v="Сладки картофи"/>
    <x v="4"/>
    <x v="27"/>
    <n v="0"/>
    <x v="2"/>
    <n v="20"/>
  </r>
  <r>
    <s v="Спанак"/>
    <x v="4"/>
    <x v="90"/>
    <n v="0"/>
    <x v="3"/>
    <n v="4"/>
  </r>
  <r>
    <s v="Стари картофи"/>
    <x v="4"/>
    <x v="91"/>
    <n v="0"/>
    <x v="18"/>
    <n v="32"/>
  </r>
  <r>
    <s v="Стафиди"/>
    <x v="4"/>
    <x v="92"/>
    <n v="0.4"/>
    <x v="17"/>
    <n v="70"/>
  </r>
  <r>
    <s v="Сушени смокини"/>
    <x v="4"/>
    <x v="93"/>
    <n v="0"/>
    <x v="35"/>
    <n v="52"/>
  </r>
  <r>
    <s v="Тиква"/>
    <x v="4"/>
    <x v="72"/>
    <n v="0"/>
    <x v="2"/>
    <n v="6"/>
  </r>
  <r>
    <s v="Тиквичка"/>
    <x v="4"/>
    <x v="69"/>
    <n v="0"/>
    <x v="17"/>
    <n v="4"/>
  </r>
  <r>
    <s v="Фурми"/>
    <x v="4"/>
    <x v="93"/>
    <n v="0.2"/>
    <x v="47"/>
    <n v="57"/>
  </r>
  <r>
    <s v="Царевица"/>
    <x v="4"/>
    <x v="94"/>
    <n v="1"/>
    <x v="3"/>
    <n v="21"/>
  </r>
  <r>
    <s v="Череши"/>
    <x v="4"/>
    <x v="62"/>
    <n v="0.4"/>
    <x v="2"/>
    <n v="12"/>
  </r>
  <r>
    <s v="Чушки"/>
    <x v="4"/>
    <x v="69"/>
    <n v="0"/>
    <x v="2"/>
    <n v="5"/>
  </r>
  <r>
    <s v="Ябълки"/>
    <x v="4"/>
    <x v="6"/>
    <n v="0.1"/>
    <x v="48"/>
    <n v="12"/>
  </r>
  <r>
    <s v="Ягоди"/>
    <x v="4"/>
    <x v="95"/>
    <n v="0"/>
    <x v="2"/>
    <n v="6"/>
  </r>
  <r>
    <s v="Бадеми"/>
    <x v="5"/>
    <x v="96"/>
    <n v="51"/>
    <x v="14"/>
    <n v="20"/>
  </r>
  <r>
    <s v="Кашу"/>
    <x v="5"/>
    <x v="97"/>
    <n v="44"/>
    <x v="0"/>
    <n v="30"/>
  </r>
  <r>
    <s v="Лешници"/>
    <x v="5"/>
    <x v="98"/>
    <n v="62"/>
    <x v="22"/>
    <n v="18"/>
  </r>
  <r>
    <s v="Орехи"/>
    <x v="5"/>
    <x v="99"/>
    <n v="65"/>
    <x v="22"/>
    <n v="14"/>
  </r>
  <r>
    <s v="Фъстъци"/>
    <x v="5"/>
    <x v="100"/>
    <n v="49"/>
    <x v="20"/>
    <n v="16"/>
  </r>
  <r>
    <s v="Шам-фъстък"/>
    <x v="5"/>
    <x v="101"/>
    <n v="44"/>
    <x v="14"/>
    <n v="28"/>
  </r>
  <r>
    <s v="Фъстъчено масло"/>
    <x v="5"/>
    <x v="102"/>
    <n v="50"/>
    <x v="16"/>
    <n v="20"/>
  </r>
  <r>
    <s v="Зехтин"/>
    <x v="5"/>
    <x v="103"/>
    <n v="100"/>
    <x v="26"/>
    <n v="0"/>
  </r>
  <r>
    <s v="Краве масло"/>
    <x v="5"/>
    <x v="104"/>
    <n v="81"/>
    <x v="2"/>
    <n v="0"/>
  </r>
  <r>
    <s v="Ленено семе смляно 1с.л."/>
    <x v="5"/>
    <x v="5"/>
    <n v="3"/>
    <x v="2"/>
    <n v="2"/>
  </r>
  <r>
    <s v="Маслини"/>
    <x v="5"/>
    <x v="105"/>
    <n v="11"/>
    <x v="2"/>
    <n v="6"/>
  </r>
  <r>
    <s v="Сусам"/>
    <x v="5"/>
    <x v="106"/>
    <n v="50"/>
    <x v="0"/>
    <n v="23"/>
  </r>
  <r>
    <s v="Сусамов тахан 1 с.л."/>
    <x v="5"/>
    <x v="51"/>
    <n v="8"/>
    <x v="3"/>
    <n v="3"/>
  </r>
  <r>
    <s v="Зрял боб"/>
    <x v="6"/>
    <x v="107"/>
    <n v="1"/>
    <x v="19"/>
    <n v="20"/>
  </r>
  <r>
    <s v="Кафяв ориз"/>
    <x v="6"/>
    <x v="108"/>
    <n v="3"/>
    <x v="49"/>
    <n v="76"/>
  </r>
  <r>
    <s v="Леща"/>
    <x v="6"/>
    <x v="109"/>
    <n v="0.7"/>
    <x v="50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CAF7B-65EE-45D4-A0F2-BD8E69C8D55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E11" firstHeaderRow="0" firstDataRow="1" firstDataCol="1"/>
  <pivotFields count="6">
    <pivotField showAll="0"/>
    <pivotField axis="axisRow" showAll="0">
      <items count="8">
        <item x="6"/>
        <item x="2"/>
        <item x="0"/>
        <item x="3"/>
        <item x="4"/>
        <item x="5"/>
        <item x="1"/>
        <item t="default"/>
      </items>
    </pivotField>
    <pivotField dataField="1" showAll="0">
      <items count="111">
        <item x="90"/>
        <item x="76"/>
        <item x="70"/>
        <item x="84"/>
        <item x="89"/>
        <item x="25"/>
        <item x="79"/>
        <item x="69"/>
        <item x="87"/>
        <item x="80"/>
        <item x="86"/>
        <item x="65"/>
        <item x="72"/>
        <item x="95"/>
        <item x="73"/>
        <item x="66"/>
        <item x="13"/>
        <item x="67"/>
        <item x="74"/>
        <item x="83"/>
        <item x="81"/>
        <item x="5"/>
        <item x="77"/>
        <item x="64"/>
        <item x="6"/>
        <item x="14"/>
        <item x="62"/>
        <item x="75"/>
        <item x="26"/>
        <item x="78"/>
        <item x="82"/>
        <item x="7"/>
        <item x="68"/>
        <item x="88"/>
        <item x="61"/>
        <item x="1"/>
        <item x="71"/>
        <item x="27"/>
        <item x="51"/>
        <item x="94"/>
        <item x="85"/>
        <item x="8"/>
        <item x="55"/>
        <item x="52"/>
        <item x="12"/>
        <item x="43"/>
        <item x="109"/>
        <item x="58"/>
        <item x="57"/>
        <item x="37"/>
        <item x="41"/>
        <item x="107"/>
        <item x="42"/>
        <item x="105"/>
        <item x="54"/>
        <item x="39"/>
        <item x="35"/>
        <item x="46"/>
        <item x="50"/>
        <item x="91"/>
        <item x="3"/>
        <item x="0"/>
        <item x="9"/>
        <item x="40"/>
        <item x="18"/>
        <item x="60"/>
        <item x="63"/>
        <item x="23"/>
        <item x="56"/>
        <item x="59"/>
        <item x="34"/>
        <item x="93"/>
        <item x="20"/>
        <item x="44"/>
        <item x="28"/>
        <item x="45"/>
        <item x="92"/>
        <item x="38"/>
        <item x="53"/>
        <item x="17"/>
        <item x="2"/>
        <item x="24"/>
        <item x="29"/>
        <item x="15"/>
        <item x="47"/>
        <item x="4"/>
        <item x="49"/>
        <item x="22"/>
        <item x="19"/>
        <item x="108"/>
        <item x="16"/>
        <item x="32"/>
        <item x="31"/>
        <item x="30"/>
        <item x="10"/>
        <item x="21"/>
        <item x="33"/>
        <item x="11"/>
        <item x="36"/>
        <item x="97"/>
        <item x="101"/>
        <item x="100"/>
        <item x="106"/>
        <item x="96"/>
        <item x="102"/>
        <item x="98"/>
        <item x="99"/>
        <item x="104"/>
        <item x="103"/>
        <item x="48"/>
        <item t="default"/>
      </items>
    </pivotField>
    <pivotField dataField="1" showAll="0"/>
    <pivotField dataField="1" showAll="0">
      <items count="52">
        <item x="26"/>
        <item x="38"/>
        <item x="40"/>
        <item x="29"/>
        <item x="32"/>
        <item x="43"/>
        <item x="35"/>
        <item x="42"/>
        <item x="2"/>
        <item x="30"/>
        <item x="46"/>
        <item x="45"/>
        <item x="37"/>
        <item x="33"/>
        <item x="17"/>
        <item x="47"/>
        <item x="3"/>
        <item x="4"/>
        <item x="36"/>
        <item x="34"/>
        <item x="5"/>
        <item x="39"/>
        <item x="18"/>
        <item x="31"/>
        <item x="7"/>
        <item x="10"/>
        <item x="6"/>
        <item x="19"/>
        <item x="44"/>
        <item x="49"/>
        <item x="50"/>
        <item x="24"/>
        <item x="13"/>
        <item x="27"/>
        <item x="23"/>
        <item x="22"/>
        <item x="15"/>
        <item x="21"/>
        <item x="12"/>
        <item x="0"/>
        <item x="11"/>
        <item x="1"/>
        <item x="14"/>
        <item x="8"/>
        <item x="25"/>
        <item x="28"/>
        <item x="16"/>
        <item x="20"/>
        <item x="9"/>
        <item x="48"/>
        <item x="41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kcal/100g" fld="2" baseField="0" baseItem="0"/>
    <dataField name="Count of Белт, g" fld="4" subtotal="count" baseField="0" baseItem="0"/>
    <dataField name="Sum of Мазн, g" fld="3" baseField="0" baseItem="0"/>
    <dataField name="Count of Въгл, g" fld="5" subtotal="count" baseField="0" baseItem="0"/>
  </dataFields>
  <chartFormats count="2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8282C-0ECE-413F-A3AA-BDE15194D73D}" name="Table1" displayName="Table1" ref="H1:L17" totalsRowShown="0" headerRowDxfId="14" dataDxfId="13">
  <autoFilter ref="H1:L17" xr:uid="{A788282C-0ECE-413F-A3AA-BDE15194D73D}"/>
  <tableColumns count="5">
    <tableColumn id="1" xr3:uid="{33443B75-4074-4ED8-AFE8-81E647A46A18}" name="Алкохол" dataDxfId="12"/>
    <tableColumn id="2" xr3:uid="{8FBBD5DA-435D-4729-A396-718D92B67FB0}" name="ml" dataDxfId="11"/>
    <tableColumn id="3" xr3:uid="{D9401703-ACCC-42D2-903D-6273D4683CB1}" name="Въгл, g" dataDxfId="10"/>
    <tableColumn id="4" xr3:uid="{5D41642C-12E4-4F2E-84B7-BB3C74C0A562}" name="kcal" dataDxfId="9"/>
    <tableColumn id="5" xr3:uid="{EFE8AC1A-F307-46DF-9F99-DD8028988704}" name="%" dataDxfId="0">
      <calculatedColumnFormula>Table1[[#This Row],[kcal]]/$K$17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0593F7-2C30-4D64-8FE0-CA2EB92B9932}" name="Table2" displayName="Table2" ref="A1:F145" totalsRowShown="0" headerRowDxfId="8" dataDxfId="7">
  <autoFilter ref="A1:F145" xr:uid="{F70593F7-2C30-4D64-8FE0-CA2EB92B9932}"/>
  <tableColumns count="6">
    <tableColumn id="1" xr3:uid="{CA92A02C-6AAC-45CF-B67C-8169962A7A9A}" name="Продукт" dataDxfId="6"/>
    <tableColumn id="2" xr3:uid="{CEEC1BF4-CCAF-4FEA-94BF-A5AB0CE1D960}" name="Категория" dataDxfId="5"/>
    <tableColumn id="3" xr3:uid="{2EFBC48D-AA79-4E2A-BE01-1334F6E6CFF1}" name="kcal/100g" dataDxfId="4"/>
    <tableColumn id="4" xr3:uid="{4E5D5BC7-D760-483A-A974-74FC14654AD6}" name="Мазн, g" dataDxfId="3"/>
    <tableColumn id="5" xr3:uid="{D2578964-8F0D-4099-907E-C0D1567282A3}" name="Белт, g" dataDxfId="2"/>
    <tableColumn id="6" xr3:uid="{4080AA5B-918C-48C5-9D04-966E5349AB5E}" name="Въгл, g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08A9-66F8-49B9-A20B-0B87F6C0833B}">
  <dimension ref="A3:E11"/>
  <sheetViews>
    <sheetView tabSelected="1" workbookViewId="0">
      <selection activeCell="AA1" sqref="AA1"/>
    </sheetView>
  </sheetViews>
  <sheetFormatPr defaultRowHeight="15"/>
  <cols>
    <col min="1" max="1" width="20.85546875" bestFit="1" customWidth="1"/>
    <col min="2" max="2" width="16" bestFit="1" customWidth="1"/>
    <col min="3" max="3" width="15.42578125" bestFit="1" customWidth="1"/>
    <col min="4" max="4" width="14.5703125" bestFit="1" customWidth="1"/>
    <col min="5" max="5" width="15.28515625" bestFit="1" customWidth="1"/>
    <col min="6" max="9" width="4" bestFit="1" customWidth="1"/>
    <col min="10" max="10" width="5" bestFit="1" customWidth="1"/>
    <col min="11" max="14" width="4" bestFit="1" customWidth="1"/>
    <col min="15" max="16" width="5" bestFit="1" customWidth="1"/>
    <col min="17" max="36" width="4" bestFit="1" customWidth="1"/>
    <col min="37" max="38" width="5" bestFit="1" customWidth="1"/>
    <col min="39" max="39" width="4" bestFit="1" customWidth="1"/>
    <col min="40" max="41" width="5" bestFit="1" customWidth="1"/>
    <col min="42" max="42" width="4" bestFit="1" customWidth="1"/>
    <col min="43" max="44" width="5" bestFit="1" customWidth="1"/>
    <col min="45" max="47" width="4" bestFit="1" customWidth="1"/>
    <col min="48" max="48" width="5" bestFit="1" customWidth="1"/>
    <col min="49" max="51" width="4" bestFit="1" customWidth="1"/>
    <col min="52" max="52" width="3.5703125" bestFit="1" customWidth="1"/>
    <col min="53" max="53" width="11.28515625" bestFit="1" customWidth="1"/>
    <col min="54" max="81" width="4" bestFit="1" customWidth="1"/>
    <col min="82" max="82" width="5" bestFit="1" customWidth="1"/>
    <col min="83" max="111" width="4" bestFit="1" customWidth="1"/>
    <col min="112" max="112" width="11.28515625" bestFit="1" customWidth="1"/>
  </cols>
  <sheetData>
    <row r="3" spans="1:5">
      <c r="A3" s="25" t="s">
        <v>188</v>
      </c>
      <c r="B3" t="s">
        <v>190</v>
      </c>
      <c r="C3" t="s">
        <v>191</v>
      </c>
      <c r="D3" t="s">
        <v>192</v>
      </c>
      <c r="E3" t="s">
        <v>193</v>
      </c>
    </row>
    <row r="4" spans="1:5">
      <c r="A4" s="26" t="s">
        <v>173</v>
      </c>
      <c r="B4" s="27">
        <v>580</v>
      </c>
      <c r="C4" s="27">
        <v>3</v>
      </c>
      <c r="D4" s="27">
        <v>4.7</v>
      </c>
      <c r="E4" s="27">
        <v>3</v>
      </c>
    </row>
    <row r="5" spans="1:5">
      <c r="A5" s="26" t="s">
        <v>168</v>
      </c>
      <c r="B5" s="27">
        <v>6822</v>
      </c>
      <c r="C5" s="27">
        <v>28</v>
      </c>
      <c r="D5" s="27">
        <v>531.6</v>
      </c>
      <c r="E5" s="27">
        <v>28</v>
      </c>
    </row>
    <row r="6" spans="1:5">
      <c r="A6" s="26" t="s">
        <v>166</v>
      </c>
      <c r="B6" s="27">
        <v>6391</v>
      </c>
      <c r="C6" s="27">
        <v>29</v>
      </c>
      <c r="D6" s="27">
        <v>516.6</v>
      </c>
      <c r="E6" s="27">
        <v>29</v>
      </c>
    </row>
    <row r="7" spans="1:5">
      <c r="A7" s="26" t="s">
        <v>169</v>
      </c>
      <c r="B7" s="27">
        <v>1447</v>
      </c>
      <c r="C7" s="27">
        <v>10</v>
      </c>
      <c r="D7" s="27">
        <v>79.400000000000006</v>
      </c>
      <c r="E7" s="27">
        <v>10</v>
      </c>
    </row>
    <row r="8" spans="1:5">
      <c r="A8" s="26" t="s">
        <v>171</v>
      </c>
      <c r="B8" s="27">
        <v>3081.5</v>
      </c>
      <c r="C8" s="27">
        <v>58</v>
      </c>
      <c r="D8" s="27">
        <v>40.500000000000007</v>
      </c>
      <c r="E8" s="27">
        <v>58</v>
      </c>
    </row>
    <row r="9" spans="1:5">
      <c r="A9" s="26" t="s">
        <v>172</v>
      </c>
      <c r="B9" s="27">
        <v>6554</v>
      </c>
      <c r="C9" s="27">
        <v>13</v>
      </c>
      <c r="D9" s="27">
        <v>618</v>
      </c>
      <c r="E9" s="27">
        <v>13</v>
      </c>
    </row>
    <row r="10" spans="1:5">
      <c r="A10" s="26" t="s">
        <v>167</v>
      </c>
      <c r="B10" s="27">
        <v>156</v>
      </c>
      <c r="C10" s="27">
        <v>3</v>
      </c>
      <c r="D10" s="27">
        <v>11</v>
      </c>
      <c r="E10" s="27">
        <v>3</v>
      </c>
    </row>
    <row r="11" spans="1:5">
      <c r="A11" s="26" t="s">
        <v>189</v>
      </c>
      <c r="B11" s="27">
        <v>25031.5</v>
      </c>
      <c r="C11" s="27">
        <v>144</v>
      </c>
      <c r="D11" s="27">
        <v>1801.8000000000004</v>
      </c>
      <c r="E11" s="27">
        <v>144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opLeftCell="A2" workbookViewId="0">
      <selection activeCell="F145" sqref="A1:F145"/>
    </sheetView>
  </sheetViews>
  <sheetFormatPr defaultRowHeight="15"/>
  <cols>
    <col min="1" max="1" width="53.5703125" customWidth="1"/>
    <col min="2" max="2" width="25" customWidth="1"/>
    <col min="3" max="3" width="12.42578125" customWidth="1"/>
    <col min="4" max="4" width="10.85546875" customWidth="1"/>
    <col min="5" max="5" width="10.7109375" customWidth="1"/>
    <col min="6" max="6" width="11" customWidth="1"/>
    <col min="8" max="8" width="28.140625" customWidth="1"/>
    <col min="10" max="10" width="11" customWidth="1"/>
    <col min="12" max="12" width="13.140625" bestFit="1" customWidth="1"/>
  </cols>
  <sheetData>
    <row r="1" spans="1:12">
      <c r="A1" s="1" t="s">
        <v>0</v>
      </c>
      <c r="B1" s="1" t="s">
        <v>165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147</v>
      </c>
      <c r="I1" s="1" t="s">
        <v>148</v>
      </c>
      <c r="J1" s="1" t="s">
        <v>4</v>
      </c>
      <c r="K1" s="1" t="s">
        <v>149</v>
      </c>
      <c r="L1" s="23" t="s">
        <v>187</v>
      </c>
    </row>
    <row r="2" spans="1:12">
      <c r="A2" s="2" t="s">
        <v>5</v>
      </c>
      <c r="B2" s="2" t="s">
        <v>166</v>
      </c>
      <c r="C2" s="10">
        <v>145</v>
      </c>
      <c r="D2" s="10">
        <v>7</v>
      </c>
      <c r="E2" s="10">
        <v>18</v>
      </c>
      <c r="F2" s="10">
        <v>2</v>
      </c>
      <c r="H2" s="2" t="s">
        <v>150</v>
      </c>
      <c r="I2" s="10">
        <v>100</v>
      </c>
      <c r="J2" s="10">
        <v>6</v>
      </c>
      <c r="K2" s="10">
        <v>240</v>
      </c>
      <c r="L2" s="24">
        <f>Table1[[#This Row],[kcal]]/$K$17</f>
        <v>0.11267605633802817</v>
      </c>
    </row>
    <row r="3" spans="1:12">
      <c r="A3" s="2" t="s">
        <v>6</v>
      </c>
      <c r="B3" s="2" t="s">
        <v>166</v>
      </c>
      <c r="C3" s="10">
        <v>79</v>
      </c>
      <c r="D3" s="10">
        <v>0</v>
      </c>
      <c r="E3" s="10">
        <v>18</v>
      </c>
      <c r="F3" s="10">
        <v>2</v>
      </c>
      <c r="H3" s="2" t="s">
        <v>151</v>
      </c>
      <c r="I3" s="10">
        <v>100</v>
      </c>
      <c r="J3" s="10">
        <v>2.4</v>
      </c>
      <c r="K3" s="10">
        <v>35</v>
      </c>
      <c r="L3" s="24">
        <f>Table1[[#This Row],[kcal]]/$K$17</f>
        <v>1.6431924882629109E-2</v>
      </c>
    </row>
    <row r="4" spans="1:12">
      <c r="A4" s="2" t="s">
        <v>7</v>
      </c>
      <c r="B4" s="2" t="s">
        <v>166</v>
      </c>
      <c r="C4" s="10">
        <v>300</v>
      </c>
      <c r="D4" s="10">
        <v>24</v>
      </c>
      <c r="E4" s="10">
        <v>20</v>
      </c>
      <c r="F4" s="10">
        <v>0</v>
      </c>
      <c r="H4" s="2" t="s">
        <v>152</v>
      </c>
      <c r="I4" s="10">
        <v>100</v>
      </c>
      <c r="J4" s="10">
        <v>1.5</v>
      </c>
      <c r="K4" s="10">
        <v>29</v>
      </c>
      <c r="L4" s="24">
        <f>Table1[[#This Row],[kcal]]/$K$17</f>
        <v>1.3615023474178404E-2</v>
      </c>
    </row>
    <row r="5" spans="1:12">
      <c r="A5" s="2" t="s">
        <v>8</v>
      </c>
      <c r="B5" s="2" t="s">
        <v>166</v>
      </c>
      <c r="C5" s="10">
        <v>138</v>
      </c>
      <c r="D5" s="10">
        <v>10</v>
      </c>
      <c r="E5" s="10">
        <v>1</v>
      </c>
      <c r="F5" s="10">
        <v>1</v>
      </c>
      <c r="H5" s="2" t="s">
        <v>153</v>
      </c>
      <c r="I5" s="10">
        <v>100</v>
      </c>
      <c r="J5" s="10">
        <v>1</v>
      </c>
      <c r="K5" s="10">
        <v>65</v>
      </c>
      <c r="L5" s="24">
        <f>Table1[[#This Row],[kcal]]/$K$17</f>
        <v>3.0516431924882629E-2</v>
      </c>
    </row>
    <row r="6" spans="1:12">
      <c r="A6" s="2" t="s">
        <v>9</v>
      </c>
      <c r="B6" s="2" t="s">
        <v>166</v>
      </c>
      <c r="C6" s="10">
        <v>330</v>
      </c>
      <c r="D6" s="10">
        <v>30</v>
      </c>
      <c r="E6" s="10">
        <v>20</v>
      </c>
      <c r="F6" s="10">
        <v>2</v>
      </c>
      <c r="H6" s="2" t="s">
        <v>154</v>
      </c>
      <c r="I6" s="10">
        <v>100</v>
      </c>
      <c r="J6" s="10">
        <v>6</v>
      </c>
      <c r="K6" s="10">
        <v>90</v>
      </c>
      <c r="L6" s="24">
        <f>Table1[[#This Row],[kcal]]/$K$17</f>
        <v>4.2253521126760563E-2</v>
      </c>
    </row>
    <row r="7" spans="1:12">
      <c r="A7" s="2" t="s">
        <v>10</v>
      </c>
      <c r="B7" s="2" t="s">
        <v>166</v>
      </c>
      <c r="C7" s="10">
        <v>37</v>
      </c>
      <c r="D7" s="10">
        <v>0.5</v>
      </c>
      <c r="E7" s="10">
        <v>3</v>
      </c>
      <c r="F7" s="10">
        <v>4</v>
      </c>
      <c r="H7" s="2" t="s">
        <v>155</v>
      </c>
      <c r="I7" s="10">
        <v>100</v>
      </c>
      <c r="J7" s="10">
        <v>2.4</v>
      </c>
      <c r="K7" s="10">
        <v>62</v>
      </c>
      <c r="L7" s="24">
        <f>Table1[[#This Row],[kcal]]/$K$17</f>
        <v>2.9107981220657279E-2</v>
      </c>
    </row>
    <row r="8" spans="1:12">
      <c r="A8" s="2" t="s">
        <v>11</v>
      </c>
      <c r="B8" s="2" t="s">
        <v>166</v>
      </c>
      <c r="C8" s="10">
        <v>42</v>
      </c>
      <c r="D8" s="10">
        <v>2</v>
      </c>
      <c r="E8" s="10">
        <v>3</v>
      </c>
      <c r="F8" s="10">
        <v>3</v>
      </c>
      <c r="H8" s="2" t="s">
        <v>156</v>
      </c>
      <c r="I8" s="10">
        <v>100</v>
      </c>
      <c r="J8" s="10">
        <v>0.5</v>
      </c>
      <c r="K8" s="10">
        <v>70</v>
      </c>
      <c r="L8" s="24">
        <f>Table1[[#This Row],[kcal]]/$K$17</f>
        <v>3.2863849765258218E-2</v>
      </c>
    </row>
    <row r="9" spans="1:12">
      <c r="A9" s="2" t="s">
        <v>12</v>
      </c>
      <c r="B9" s="2" t="s">
        <v>166</v>
      </c>
      <c r="C9" s="10">
        <v>60</v>
      </c>
      <c r="D9" s="10">
        <v>3.6</v>
      </c>
      <c r="E9" s="10">
        <v>3.2</v>
      </c>
      <c r="F9" s="10">
        <v>2.5</v>
      </c>
      <c r="H9" s="2" t="s">
        <v>157</v>
      </c>
      <c r="I9" s="10">
        <v>100</v>
      </c>
      <c r="J9" s="10">
        <v>0</v>
      </c>
      <c r="K9" s="10">
        <v>231</v>
      </c>
      <c r="L9" s="24">
        <f>Table1[[#This Row],[kcal]]/$K$17</f>
        <v>0.10845070422535211</v>
      </c>
    </row>
    <row r="10" spans="1:12">
      <c r="A10" s="2" t="s">
        <v>13</v>
      </c>
      <c r="B10" s="2" t="s">
        <v>166</v>
      </c>
      <c r="C10" s="10">
        <v>90</v>
      </c>
      <c r="D10" s="10">
        <v>6.5</v>
      </c>
      <c r="E10" s="10">
        <v>3.5</v>
      </c>
      <c r="F10" s="10">
        <v>2.5</v>
      </c>
      <c r="H10" s="2" t="s">
        <v>158</v>
      </c>
      <c r="I10" s="10">
        <v>100</v>
      </c>
      <c r="J10" s="10">
        <v>0</v>
      </c>
      <c r="K10" s="10">
        <v>231</v>
      </c>
      <c r="L10" s="24">
        <f>Table1[[#This Row],[kcal]]/$K$17</f>
        <v>0.10845070422535211</v>
      </c>
    </row>
    <row r="11" spans="1:12">
      <c r="A11" s="2" t="s">
        <v>14</v>
      </c>
      <c r="B11" s="2" t="s">
        <v>166</v>
      </c>
      <c r="C11" s="10">
        <v>150</v>
      </c>
      <c r="D11" s="10">
        <v>11</v>
      </c>
      <c r="E11" s="10">
        <v>6</v>
      </c>
      <c r="F11" s="10">
        <v>5</v>
      </c>
      <c r="H11" s="2" t="s">
        <v>159</v>
      </c>
      <c r="I11" s="10">
        <v>100</v>
      </c>
      <c r="J11" s="10">
        <v>4</v>
      </c>
      <c r="K11" s="10">
        <v>175</v>
      </c>
      <c r="L11" s="24">
        <f>Table1[[#This Row],[kcal]]/$K$17</f>
        <v>8.2159624413145546E-2</v>
      </c>
    </row>
    <row r="12" spans="1:12">
      <c r="A12" s="2" t="s">
        <v>15</v>
      </c>
      <c r="B12" s="2" t="s">
        <v>166</v>
      </c>
      <c r="C12" s="10">
        <v>406</v>
      </c>
      <c r="D12" s="10">
        <v>41</v>
      </c>
      <c r="E12" s="10">
        <v>5</v>
      </c>
      <c r="F12" s="10">
        <v>2</v>
      </c>
      <c r="H12" s="2" t="s">
        <v>160</v>
      </c>
      <c r="I12" s="10">
        <v>100</v>
      </c>
      <c r="J12" s="10">
        <v>4.3</v>
      </c>
      <c r="K12" s="10">
        <v>140</v>
      </c>
      <c r="L12" s="24">
        <f>Table1[[#This Row],[kcal]]/$K$17</f>
        <v>6.5727699530516437E-2</v>
      </c>
    </row>
    <row r="13" spans="1:12">
      <c r="A13" s="2" t="s">
        <v>16</v>
      </c>
      <c r="B13" s="2" t="s">
        <v>166</v>
      </c>
      <c r="C13" s="10">
        <v>300</v>
      </c>
      <c r="D13" s="10">
        <v>22</v>
      </c>
      <c r="E13" s="10">
        <v>22</v>
      </c>
      <c r="F13" s="10">
        <v>2</v>
      </c>
      <c r="H13" s="2" t="s">
        <v>161</v>
      </c>
      <c r="I13" s="10">
        <v>100</v>
      </c>
      <c r="J13" s="10">
        <v>0</v>
      </c>
      <c r="K13" s="10">
        <v>231</v>
      </c>
      <c r="L13" s="24">
        <f>Table1[[#This Row],[kcal]]/$K$17</f>
        <v>0.10845070422535211</v>
      </c>
    </row>
    <row r="14" spans="1:12">
      <c r="A14" s="2" t="s">
        <v>17</v>
      </c>
      <c r="B14" s="2" t="s">
        <v>166</v>
      </c>
      <c r="C14" s="10">
        <v>452</v>
      </c>
      <c r="D14" s="10">
        <v>33</v>
      </c>
      <c r="E14" s="10">
        <v>40</v>
      </c>
      <c r="F14" s="10">
        <v>0</v>
      </c>
      <c r="H14" s="2" t="s">
        <v>162</v>
      </c>
      <c r="I14" s="10">
        <v>100</v>
      </c>
      <c r="J14" s="10">
        <v>3</v>
      </c>
      <c r="K14" s="10">
        <v>155</v>
      </c>
      <c r="L14" s="24">
        <f>Table1[[#This Row],[kcal]]/$K$17</f>
        <v>7.2769953051643188E-2</v>
      </c>
    </row>
    <row r="15" spans="1:12">
      <c r="A15" s="2" t="s">
        <v>18</v>
      </c>
      <c r="B15" s="2" t="s">
        <v>166</v>
      </c>
      <c r="C15" s="10">
        <v>95</v>
      </c>
      <c r="D15" s="10">
        <v>6</v>
      </c>
      <c r="E15" s="10">
        <v>5.4</v>
      </c>
      <c r="F15" s="10">
        <v>5</v>
      </c>
      <c r="H15" s="2" t="s">
        <v>163</v>
      </c>
      <c r="I15" s="10">
        <v>100</v>
      </c>
      <c r="J15" s="10">
        <v>0</v>
      </c>
      <c r="K15" s="10">
        <v>250</v>
      </c>
      <c r="L15" s="24">
        <f>Table1[[#This Row],[kcal]]/$K$17</f>
        <v>0.11737089201877934</v>
      </c>
    </row>
    <row r="16" spans="1:12">
      <c r="A16" s="2" t="s">
        <v>19</v>
      </c>
      <c r="B16" s="2" t="s">
        <v>166</v>
      </c>
      <c r="C16" s="10">
        <v>32</v>
      </c>
      <c r="D16" s="10">
        <v>0.5</v>
      </c>
      <c r="E16" s="10">
        <v>3</v>
      </c>
      <c r="F16" s="10">
        <v>5</v>
      </c>
      <c r="H16" s="2" t="s">
        <v>164</v>
      </c>
      <c r="I16" s="10">
        <v>100</v>
      </c>
      <c r="J16" s="10">
        <v>3.7</v>
      </c>
      <c r="K16" s="10">
        <v>126</v>
      </c>
      <c r="L16" s="24">
        <f>Table1[[#This Row],[kcal]]/$K$17</f>
        <v>5.9154929577464786E-2</v>
      </c>
    </row>
    <row r="17" spans="1:12">
      <c r="A17" s="2" t="s">
        <v>20</v>
      </c>
      <c r="B17" s="2" t="s">
        <v>166</v>
      </c>
      <c r="C17" s="10">
        <v>47</v>
      </c>
      <c r="D17" s="10">
        <v>1.5</v>
      </c>
      <c r="E17" s="10">
        <v>3</v>
      </c>
      <c r="F17" s="10">
        <v>5</v>
      </c>
      <c r="H17" s="2" t="s">
        <v>179</v>
      </c>
      <c r="I17" s="10">
        <f>SUM(I2:I16)</f>
        <v>1500</v>
      </c>
      <c r="J17" s="10">
        <f>SUM(J2:J16)</f>
        <v>34.799999999999997</v>
      </c>
      <c r="K17" s="10">
        <f>SUM(K2:K16)</f>
        <v>2130</v>
      </c>
      <c r="L17" s="22"/>
    </row>
    <row r="18" spans="1:12">
      <c r="A18" s="2" t="s">
        <v>21</v>
      </c>
      <c r="B18" s="2" t="s">
        <v>166</v>
      </c>
      <c r="C18" s="10">
        <v>60</v>
      </c>
      <c r="D18" s="10">
        <v>3</v>
      </c>
      <c r="E18" s="10">
        <v>3</v>
      </c>
      <c r="F18" s="10">
        <v>5</v>
      </c>
    </row>
    <row r="19" spans="1:12">
      <c r="A19" s="2" t="s">
        <v>22</v>
      </c>
      <c r="B19" s="2" t="s">
        <v>166</v>
      </c>
      <c r="C19" s="10">
        <v>319</v>
      </c>
      <c r="D19" s="10">
        <v>26</v>
      </c>
      <c r="E19" s="10">
        <v>19</v>
      </c>
      <c r="F19" s="10">
        <v>0</v>
      </c>
    </row>
    <row r="20" spans="1:12">
      <c r="A20" s="2" t="s">
        <v>23</v>
      </c>
      <c r="B20" s="2" t="s">
        <v>166</v>
      </c>
      <c r="C20" s="10">
        <v>364</v>
      </c>
      <c r="D20" s="10">
        <v>30</v>
      </c>
      <c r="E20" s="10">
        <v>22</v>
      </c>
      <c r="F20" s="10">
        <v>3</v>
      </c>
    </row>
    <row r="21" spans="1:12">
      <c r="A21" s="2" t="s">
        <v>24</v>
      </c>
      <c r="B21" s="2" t="s">
        <v>166</v>
      </c>
      <c r="C21" s="10">
        <v>300</v>
      </c>
      <c r="D21" s="10">
        <v>24</v>
      </c>
      <c r="E21" s="10">
        <v>17</v>
      </c>
      <c r="F21" s="10">
        <v>2</v>
      </c>
    </row>
    <row r="22" spans="1:12">
      <c r="A22" s="2" t="s">
        <v>25</v>
      </c>
      <c r="B22" s="2" t="s">
        <v>166</v>
      </c>
      <c r="C22" s="10">
        <v>297</v>
      </c>
      <c r="D22" s="10">
        <v>30</v>
      </c>
      <c r="E22" s="10">
        <v>6</v>
      </c>
      <c r="F22" s="10">
        <v>2</v>
      </c>
    </row>
    <row r="23" spans="1:12">
      <c r="A23" s="2" t="s">
        <v>26</v>
      </c>
      <c r="B23" s="2" t="s">
        <v>166</v>
      </c>
      <c r="C23" s="10">
        <v>174</v>
      </c>
      <c r="D23" s="10">
        <v>13</v>
      </c>
      <c r="E23" s="10">
        <v>11</v>
      </c>
      <c r="F23" s="10">
        <v>3</v>
      </c>
    </row>
    <row r="24" spans="1:12">
      <c r="A24" s="2" t="s">
        <v>27</v>
      </c>
      <c r="B24" s="2" t="s">
        <v>166</v>
      </c>
      <c r="C24" s="10">
        <v>353</v>
      </c>
      <c r="D24" s="10">
        <v>29</v>
      </c>
      <c r="E24" s="10">
        <v>21</v>
      </c>
      <c r="F24" s="10">
        <v>2</v>
      </c>
    </row>
    <row r="25" spans="1:12">
      <c r="A25" s="2" t="s">
        <v>28</v>
      </c>
      <c r="B25" s="2" t="s">
        <v>166</v>
      </c>
      <c r="C25" s="10">
        <v>250</v>
      </c>
      <c r="D25" s="10">
        <v>20</v>
      </c>
      <c r="E25" s="10">
        <v>15.5</v>
      </c>
      <c r="F25" s="10">
        <v>0</v>
      </c>
    </row>
    <row r="26" spans="1:12">
      <c r="A26" s="2" t="s">
        <v>29</v>
      </c>
      <c r="B26" s="2" t="s">
        <v>166</v>
      </c>
      <c r="C26" s="10">
        <v>412</v>
      </c>
      <c r="D26" s="10">
        <v>35</v>
      </c>
      <c r="E26" s="10">
        <v>25</v>
      </c>
      <c r="F26" s="10">
        <v>0</v>
      </c>
    </row>
    <row r="27" spans="1:12">
      <c r="A27" s="2" t="s">
        <v>30</v>
      </c>
      <c r="B27" s="2" t="s">
        <v>166</v>
      </c>
      <c r="C27" s="10">
        <v>350</v>
      </c>
      <c r="D27" s="10">
        <v>25</v>
      </c>
      <c r="E27" s="10">
        <v>25</v>
      </c>
      <c r="F27" s="10">
        <v>0</v>
      </c>
    </row>
    <row r="28" spans="1:12">
      <c r="A28" s="2" t="s">
        <v>31</v>
      </c>
      <c r="B28" s="2" t="s">
        <v>166</v>
      </c>
      <c r="C28" s="10">
        <v>200</v>
      </c>
      <c r="D28" s="10">
        <v>20</v>
      </c>
      <c r="E28" s="10">
        <v>2</v>
      </c>
      <c r="F28" s="10">
        <v>2</v>
      </c>
    </row>
    <row r="29" spans="1:12">
      <c r="A29" s="2" t="s">
        <v>32</v>
      </c>
      <c r="B29" s="2" t="s">
        <v>166</v>
      </c>
      <c r="C29" s="10">
        <v>300</v>
      </c>
      <c r="D29" s="10">
        <v>30</v>
      </c>
      <c r="E29" s="10">
        <v>2</v>
      </c>
      <c r="F29" s="10">
        <v>2</v>
      </c>
    </row>
    <row r="30" spans="1:12">
      <c r="A30" s="2" t="s">
        <v>33</v>
      </c>
      <c r="B30" s="2" t="s">
        <v>166</v>
      </c>
      <c r="C30" s="10">
        <v>309</v>
      </c>
      <c r="D30" s="10">
        <v>33</v>
      </c>
      <c r="E30" s="10">
        <v>3</v>
      </c>
      <c r="F30" s="10">
        <v>3</v>
      </c>
    </row>
    <row r="31" spans="1:12">
      <c r="A31" s="2" t="s">
        <v>184</v>
      </c>
      <c r="B31" s="2" t="s">
        <v>167</v>
      </c>
      <c r="C31" s="10">
        <v>17</v>
      </c>
      <c r="D31" s="10">
        <v>0</v>
      </c>
      <c r="E31" s="10">
        <v>4</v>
      </c>
      <c r="F31" s="10">
        <v>0</v>
      </c>
    </row>
    <row r="32" spans="1:12">
      <c r="A32" s="2" t="s">
        <v>182</v>
      </c>
      <c r="B32" s="2" t="s">
        <v>167</v>
      </c>
      <c r="C32" s="10">
        <v>55</v>
      </c>
      <c r="D32" s="10">
        <v>5</v>
      </c>
      <c r="E32" s="10">
        <v>3</v>
      </c>
      <c r="F32" s="10">
        <v>1</v>
      </c>
    </row>
    <row r="33" spans="1:6">
      <c r="A33" s="2" t="s">
        <v>183</v>
      </c>
      <c r="B33" s="2" t="s">
        <v>167</v>
      </c>
      <c r="C33" s="10">
        <v>84</v>
      </c>
      <c r="D33" s="10">
        <v>6</v>
      </c>
      <c r="E33" s="10">
        <v>7</v>
      </c>
      <c r="F33" s="10">
        <v>0</v>
      </c>
    </row>
    <row r="34" spans="1:6">
      <c r="A34" s="2" t="s">
        <v>34</v>
      </c>
      <c r="B34" s="2" t="s">
        <v>168</v>
      </c>
      <c r="C34" s="10">
        <v>266</v>
      </c>
      <c r="D34" s="10">
        <v>18</v>
      </c>
      <c r="E34" s="10">
        <v>26</v>
      </c>
      <c r="F34" s="10">
        <v>0</v>
      </c>
    </row>
    <row r="35" spans="1:6">
      <c r="A35" s="2" t="s">
        <v>35</v>
      </c>
      <c r="B35" s="2" t="s">
        <v>168</v>
      </c>
      <c r="C35" s="10">
        <v>315</v>
      </c>
      <c r="D35" s="10">
        <v>22</v>
      </c>
      <c r="E35" s="10">
        <v>16</v>
      </c>
      <c r="F35" s="10">
        <v>0</v>
      </c>
    </row>
    <row r="36" spans="1:6">
      <c r="A36" s="2" t="s">
        <v>36</v>
      </c>
      <c r="B36" s="2" t="s">
        <v>168</v>
      </c>
      <c r="C36" s="10">
        <v>386</v>
      </c>
      <c r="D36" s="10">
        <v>37</v>
      </c>
      <c r="E36" s="10">
        <v>15</v>
      </c>
      <c r="F36" s="10">
        <v>0</v>
      </c>
    </row>
    <row r="37" spans="1:6">
      <c r="A37" s="2" t="s">
        <v>37</v>
      </c>
      <c r="B37" s="2" t="s">
        <v>168</v>
      </c>
      <c r="C37" s="10">
        <v>380</v>
      </c>
      <c r="D37" s="10">
        <v>34</v>
      </c>
      <c r="E37" s="10">
        <v>17</v>
      </c>
      <c r="F37" s="10">
        <v>0</v>
      </c>
    </row>
    <row r="38" spans="1:6">
      <c r="A38" s="2" t="s">
        <v>38</v>
      </c>
      <c r="B38" s="2" t="s">
        <v>168</v>
      </c>
      <c r="C38" s="10">
        <v>377</v>
      </c>
      <c r="D38" s="10">
        <v>36</v>
      </c>
      <c r="E38" s="10">
        <v>15</v>
      </c>
      <c r="F38" s="10">
        <v>0</v>
      </c>
    </row>
    <row r="39" spans="1:6">
      <c r="A39" s="2" t="s">
        <v>39</v>
      </c>
      <c r="B39" s="2" t="s">
        <v>168</v>
      </c>
      <c r="C39" s="10">
        <v>414</v>
      </c>
      <c r="D39" s="10">
        <v>40</v>
      </c>
      <c r="E39" s="10">
        <v>14</v>
      </c>
      <c r="F39" s="10">
        <v>0</v>
      </c>
    </row>
    <row r="40" spans="1:6">
      <c r="A40" s="2" t="s">
        <v>40</v>
      </c>
      <c r="B40" s="2" t="s">
        <v>168</v>
      </c>
      <c r="C40" s="10">
        <v>224</v>
      </c>
      <c r="D40" s="10">
        <v>16</v>
      </c>
      <c r="E40" s="10">
        <v>15</v>
      </c>
      <c r="F40" s="10">
        <v>4</v>
      </c>
    </row>
    <row r="41" spans="1:6">
      <c r="A41" s="2" t="s">
        <v>41</v>
      </c>
      <c r="B41" s="2" t="s">
        <v>168</v>
      </c>
      <c r="C41" s="10">
        <v>124</v>
      </c>
      <c r="D41" s="10">
        <v>4</v>
      </c>
      <c r="E41" s="10">
        <v>21</v>
      </c>
      <c r="F41" s="10">
        <v>0</v>
      </c>
    </row>
    <row r="42" spans="1:6">
      <c r="A42" s="2" t="s">
        <v>42</v>
      </c>
      <c r="B42" s="2" t="s">
        <v>168</v>
      </c>
      <c r="C42" s="10">
        <v>460</v>
      </c>
      <c r="D42" s="10">
        <v>40</v>
      </c>
      <c r="E42" s="10">
        <v>25</v>
      </c>
      <c r="F42" s="10">
        <v>0</v>
      </c>
    </row>
    <row r="43" spans="1:6">
      <c r="A43" s="2" t="s">
        <v>43</v>
      </c>
      <c r="B43" s="2" t="s">
        <v>168</v>
      </c>
      <c r="C43" s="10">
        <v>109</v>
      </c>
      <c r="D43" s="10">
        <v>8</v>
      </c>
      <c r="E43" s="10">
        <v>9</v>
      </c>
      <c r="F43" s="10">
        <v>0</v>
      </c>
    </row>
    <row r="44" spans="1:6">
      <c r="A44" s="2" t="s">
        <v>44</v>
      </c>
      <c r="B44" s="2" t="s">
        <v>168</v>
      </c>
      <c r="C44" s="10">
        <v>276</v>
      </c>
      <c r="D44" s="10">
        <v>26</v>
      </c>
      <c r="E44" s="10">
        <v>11</v>
      </c>
      <c r="F44" s="10">
        <v>0</v>
      </c>
    </row>
    <row r="45" spans="1:6">
      <c r="A45" s="2" t="s">
        <v>45</v>
      </c>
      <c r="B45" s="2" t="s">
        <v>168</v>
      </c>
      <c r="C45" s="10">
        <v>119</v>
      </c>
      <c r="D45" s="10">
        <v>5</v>
      </c>
      <c r="E45" s="10">
        <v>17</v>
      </c>
      <c r="F45" s="10">
        <v>1</v>
      </c>
    </row>
    <row r="46" spans="1:6">
      <c r="A46" s="2" t="s">
        <v>46</v>
      </c>
      <c r="B46" s="2" t="s">
        <v>168</v>
      </c>
      <c r="C46" s="10">
        <v>153</v>
      </c>
      <c r="D46" s="10">
        <v>9</v>
      </c>
      <c r="E46" s="10">
        <v>15</v>
      </c>
      <c r="F46" s="10">
        <v>1</v>
      </c>
    </row>
    <row r="47" spans="1:6">
      <c r="A47" s="2" t="s">
        <v>47</v>
      </c>
      <c r="B47" s="2" t="s">
        <v>168</v>
      </c>
      <c r="C47" s="10">
        <v>119</v>
      </c>
      <c r="D47" s="10">
        <v>4</v>
      </c>
      <c r="E47" s="10">
        <v>20</v>
      </c>
      <c r="F47" s="10">
        <v>0</v>
      </c>
    </row>
    <row r="48" spans="1:6">
      <c r="A48" s="2" t="s">
        <v>48</v>
      </c>
      <c r="B48" s="2" t="s">
        <v>168</v>
      </c>
      <c r="C48" s="10">
        <v>110</v>
      </c>
      <c r="D48" s="10">
        <v>1</v>
      </c>
      <c r="E48" s="10">
        <v>23</v>
      </c>
      <c r="F48" s="10">
        <v>0</v>
      </c>
    </row>
    <row r="49" spans="1:6">
      <c r="A49" s="2" t="s">
        <v>49</v>
      </c>
      <c r="B49" s="2" t="s">
        <v>168</v>
      </c>
      <c r="C49" s="10">
        <v>114</v>
      </c>
      <c r="D49" s="10">
        <v>3.6</v>
      </c>
      <c r="E49" s="10">
        <v>20</v>
      </c>
      <c r="F49" s="10">
        <v>0</v>
      </c>
    </row>
    <row r="50" spans="1:6">
      <c r="A50" s="2" t="s">
        <v>50</v>
      </c>
      <c r="B50" s="2" t="s">
        <v>168</v>
      </c>
      <c r="C50" s="10">
        <v>103</v>
      </c>
      <c r="D50" s="10">
        <v>1</v>
      </c>
      <c r="E50" s="10">
        <v>23</v>
      </c>
      <c r="F50" s="10">
        <v>0</v>
      </c>
    </row>
    <row r="51" spans="1:6">
      <c r="A51" s="2" t="s">
        <v>51</v>
      </c>
      <c r="B51" s="2" t="s">
        <v>168</v>
      </c>
      <c r="C51" s="10">
        <v>263</v>
      </c>
      <c r="D51" s="10">
        <v>21</v>
      </c>
      <c r="E51" s="10">
        <v>17</v>
      </c>
      <c r="F51" s="10">
        <v>0</v>
      </c>
    </row>
    <row r="52" spans="1:6">
      <c r="A52" s="2" t="s">
        <v>52</v>
      </c>
      <c r="B52" s="2" t="s">
        <v>168</v>
      </c>
      <c r="C52" s="10">
        <v>269</v>
      </c>
      <c r="D52" s="10">
        <v>23</v>
      </c>
      <c r="E52" s="10">
        <v>17</v>
      </c>
      <c r="F52" s="10">
        <v>0</v>
      </c>
    </row>
    <row r="53" spans="1:6">
      <c r="A53" s="2" t="s">
        <v>53</v>
      </c>
      <c r="B53" s="2" t="s">
        <v>168</v>
      </c>
      <c r="C53" s="10">
        <v>134</v>
      </c>
      <c r="D53" s="10">
        <v>4</v>
      </c>
      <c r="E53" s="10">
        <v>21</v>
      </c>
      <c r="F53" s="10">
        <v>2</v>
      </c>
    </row>
    <row r="54" spans="1:6">
      <c r="A54" s="2" t="s">
        <v>54</v>
      </c>
      <c r="B54" s="2" t="s">
        <v>168</v>
      </c>
      <c r="C54" s="10">
        <v>329</v>
      </c>
      <c r="D54" s="10">
        <v>30</v>
      </c>
      <c r="E54" s="10">
        <v>16</v>
      </c>
      <c r="F54" s="10">
        <v>0</v>
      </c>
    </row>
    <row r="55" spans="1:6">
      <c r="A55" s="2" t="s">
        <v>55</v>
      </c>
      <c r="B55" s="2" t="s">
        <v>168</v>
      </c>
      <c r="C55" s="10">
        <v>900</v>
      </c>
      <c r="D55" s="10">
        <v>99</v>
      </c>
      <c r="E55" s="10">
        <v>0</v>
      </c>
      <c r="F55" s="10">
        <v>0</v>
      </c>
    </row>
    <row r="56" spans="1:6">
      <c r="A56" s="2" t="s">
        <v>56</v>
      </c>
      <c r="B56" s="2" t="s">
        <v>168</v>
      </c>
      <c r="C56" s="10">
        <v>332</v>
      </c>
      <c r="D56" s="10">
        <v>30</v>
      </c>
      <c r="E56" s="10">
        <v>14</v>
      </c>
      <c r="F56" s="10">
        <v>0</v>
      </c>
    </row>
    <row r="57" spans="1:6">
      <c r="A57" s="2" t="s">
        <v>57</v>
      </c>
      <c r="B57" s="2" t="s">
        <v>168</v>
      </c>
      <c r="C57" s="10">
        <v>135</v>
      </c>
      <c r="D57" s="10">
        <v>4</v>
      </c>
      <c r="E57" s="10">
        <v>20</v>
      </c>
      <c r="F57" s="10">
        <v>4</v>
      </c>
    </row>
    <row r="58" spans="1:6">
      <c r="A58" s="2" t="s">
        <v>58</v>
      </c>
      <c r="B58" s="2" t="s">
        <v>168</v>
      </c>
      <c r="C58" s="10">
        <v>124</v>
      </c>
      <c r="D58" s="10">
        <v>4</v>
      </c>
      <c r="E58" s="10">
        <v>22</v>
      </c>
      <c r="F58" s="10">
        <v>0</v>
      </c>
    </row>
    <row r="59" spans="1:6">
      <c r="A59" s="2" t="s">
        <v>59</v>
      </c>
      <c r="B59" s="2" t="s">
        <v>168</v>
      </c>
      <c r="C59" s="10">
        <v>109</v>
      </c>
      <c r="D59" s="10">
        <v>3</v>
      </c>
      <c r="E59" s="10">
        <v>21</v>
      </c>
      <c r="F59" s="10">
        <v>0</v>
      </c>
    </row>
    <row r="60" spans="1:6">
      <c r="A60" s="2" t="s">
        <v>60</v>
      </c>
      <c r="B60" s="2" t="s">
        <v>168</v>
      </c>
      <c r="C60" s="10">
        <v>85</v>
      </c>
      <c r="D60" s="10">
        <v>4</v>
      </c>
      <c r="E60" s="10">
        <v>12</v>
      </c>
      <c r="F60" s="10">
        <v>0</v>
      </c>
    </row>
    <row r="61" spans="1:6">
      <c r="A61" s="2" t="s">
        <v>61</v>
      </c>
      <c r="B61" s="2" t="s">
        <v>168</v>
      </c>
      <c r="C61" s="10">
        <v>93</v>
      </c>
      <c r="D61" s="10">
        <v>5</v>
      </c>
      <c r="E61" s="10">
        <v>18</v>
      </c>
      <c r="F61" s="10">
        <v>0</v>
      </c>
    </row>
    <row r="62" spans="1:6">
      <c r="A62" s="2" t="s">
        <v>62</v>
      </c>
      <c r="B62" s="2" t="s">
        <v>169</v>
      </c>
      <c r="C62" s="10">
        <v>280</v>
      </c>
      <c r="D62" s="10">
        <v>20</v>
      </c>
      <c r="E62" s="10">
        <v>25</v>
      </c>
      <c r="F62" s="10">
        <v>0</v>
      </c>
    </row>
    <row r="63" spans="1:6">
      <c r="A63" s="2" t="s">
        <v>63</v>
      </c>
      <c r="B63" s="2" t="s">
        <v>169</v>
      </c>
      <c r="C63" s="10">
        <v>117</v>
      </c>
      <c r="D63" s="10">
        <v>5</v>
      </c>
      <c r="E63" s="10">
        <v>16</v>
      </c>
      <c r="F63" s="10">
        <v>0</v>
      </c>
    </row>
    <row r="64" spans="1:6">
      <c r="A64" s="2" t="s">
        <v>64</v>
      </c>
      <c r="B64" s="2" t="s">
        <v>169</v>
      </c>
      <c r="C64" s="10">
        <v>91</v>
      </c>
      <c r="D64" s="10">
        <v>0.5</v>
      </c>
      <c r="E64" s="10">
        <v>22</v>
      </c>
      <c r="F64" s="10">
        <v>0</v>
      </c>
    </row>
    <row r="65" spans="1:6">
      <c r="A65" s="2" t="s">
        <v>65</v>
      </c>
      <c r="B65" s="2" t="s">
        <v>169</v>
      </c>
      <c r="C65" s="10">
        <v>217</v>
      </c>
      <c r="D65" s="10">
        <v>14</v>
      </c>
      <c r="E65" s="10">
        <v>24</v>
      </c>
      <c r="F65" s="10">
        <v>0</v>
      </c>
    </row>
    <row r="66" spans="1:6">
      <c r="A66" s="2" t="s">
        <v>66</v>
      </c>
      <c r="B66" s="2" t="s">
        <v>169</v>
      </c>
      <c r="C66" s="10">
        <v>107</v>
      </c>
      <c r="D66" s="10">
        <v>1.2</v>
      </c>
      <c r="E66" s="10">
        <v>21</v>
      </c>
      <c r="F66" s="10">
        <v>0</v>
      </c>
    </row>
    <row r="67" spans="1:6">
      <c r="A67" s="2" t="s">
        <v>66</v>
      </c>
      <c r="B67" s="2" t="s">
        <v>169</v>
      </c>
      <c r="C67" s="10">
        <v>106</v>
      </c>
      <c r="D67" s="10">
        <v>2</v>
      </c>
      <c r="E67" s="10">
        <v>20</v>
      </c>
      <c r="F67" s="10">
        <v>1</v>
      </c>
    </row>
    <row r="68" spans="1:6">
      <c r="A68" s="2" t="s">
        <v>67</v>
      </c>
      <c r="B68" s="2" t="s">
        <v>169</v>
      </c>
      <c r="C68" s="10">
        <v>223</v>
      </c>
      <c r="D68" s="10">
        <v>16</v>
      </c>
      <c r="E68" s="10">
        <v>19</v>
      </c>
      <c r="F68" s="10">
        <v>0</v>
      </c>
    </row>
    <row r="69" spans="1:6">
      <c r="A69" s="2" t="s">
        <v>68</v>
      </c>
      <c r="B69" s="2" t="s">
        <v>169</v>
      </c>
      <c r="C69" s="10">
        <v>182</v>
      </c>
      <c r="D69" s="10">
        <v>19</v>
      </c>
      <c r="E69" s="10">
        <v>12</v>
      </c>
      <c r="F69" s="10">
        <v>0</v>
      </c>
    </row>
    <row r="70" spans="1:6">
      <c r="A70" s="2" t="s">
        <v>69</v>
      </c>
      <c r="B70" s="2" t="s">
        <v>169</v>
      </c>
      <c r="C70" s="10">
        <v>76</v>
      </c>
      <c r="D70" s="10">
        <v>0.7</v>
      </c>
      <c r="E70" s="10">
        <v>17</v>
      </c>
      <c r="F70" s="10">
        <v>0</v>
      </c>
    </row>
    <row r="71" spans="1:6">
      <c r="A71" s="2" t="s">
        <v>70</v>
      </c>
      <c r="B71" s="2" t="s">
        <v>169</v>
      </c>
      <c r="C71" s="10">
        <v>48</v>
      </c>
      <c r="D71" s="10">
        <v>1</v>
      </c>
      <c r="E71" s="10">
        <v>11</v>
      </c>
      <c r="F71" s="10">
        <v>0</v>
      </c>
    </row>
    <row r="72" spans="1:6">
      <c r="A72" s="2" t="s">
        <v>71</v>
      </c>
      <c r="B72" s="2" t="s">
        <v>171</v>
      </c>
      <c r="C72" s="10">
        <v>190</v>
      </c>
      <c r="D72" s="10">
        <v>20</v>
      </c>
      <c r="E72" s="10">
        <v>2</v>
      </c>
      <c r="F72" s="10">
        <v>2</v>
      </c>
    </row>
    <row r="73" spans="1:6">
      <c r="A73" s="2" t="s">
        <v>72</v>
      </c>
      <c r="B73" s="2" t="s">
        <v>171</v>
      </c>
      <c r="C73" s="10">
        <v>41</v>
      </c>
      <c r="D73" s="10">
        <v>0.2</v>
      </c>
      <c r="E73" s="10">
        <v>0.4</v>
      </c>
      <c r="F73" s="10">
        <v>11</v>
      </c>
    </row>
    <row r="74" spans="1:6">
      <c r="A74" s="2" t="s">
        <v>73</v>
      </c>
      <c r="B74" s="2" t="s">
        <v>171</v>
      </c>
      <c r="C74" s="10">
        <v>25</v>
      </c>
      <c r="D74" s="10">
        <v>0.6</v>
      </c>
      <c r="E74" s="10">
        <v>3</v>
      </c>
      <c r="F74" s="10">
        <v>2</v>
      </c>
    </row>
    <row r="75" spans="1:6">
      <c r="A75" s="2" t="s">
        <v>74</v>
      </c>
      <c r="B75" s="2" t="s">
        <v>171</v>
      </c>
      <c r="C75" s="10">
        <v>31</v>
      </c>
      <c r="D75" s="10">
        <v>1</v>
      </c>
      <c r="E75" s="10">
        <v>3</v>
      </c>
      <c r="F75" s="10">
        <v>3</v>
      </c>
    </row>
    <row r="76" spans="1:6">
      <c r="A76" s="2" t="s">
        <v>75</v>
      </c>
      <c r="B76" s="2" t="s">
        <v>171</v>
      </c>
      <c r="C76" s="10">
        <v>95</v>
      </c>
      <c r="D76" s="10">
        <v>0.3</v>
      </c>
      <c r="E76" s="10">
        <v>1.2</v>
      </c>
      <c r="F76" s="10">
        <v>23</v>
      </c>
    </row>
    <row r="77" spans="1:6">
      <c r="A77" s="2" t="s">
        <v>76</v>
      </c>
      <c r="B77" s="2" t="s">
        <v>171</v>
      </c>
      <c r="C77" s="10">
        <v>33</v>
      </c>
      <c r="D77" s="10">
        <v>1</v>
      </c>
      <c r="E77" s="10">
        <v>4.4000000000000004</v>
      </c>
      <c r="F77" s="10">
        <v>1.8</v>
      </c>
    </row>
    <row r="78" spans="1:6">
      <c r="A78" s="2" t="s">
        <v>77</v>
      </c>
      <c r="B78" s="2" t="s">
        <v>171</v>
      </c>
      <c r="C78" s="10">
        <v>42</v>
      </c>
      <c r="D78" s="10">
        <v>0</v>
      </c>
      <c r="E78" s="10">
        <v>5</v>
      </c>
      <c r="F78" s="10">
        <v>4</v>
      </c>
    </row>
    <row r="79" spans="1:6">
      <c r="A79" s="2" t="s">
        <v>78</v>
      </c>
      <c r="B79" s="2" t="s">
        <v>171</v>
      </c>
      <c r="C79" s="10">
        <v>69</v>
      </c>
      <c r="D79" s="10">
        <v>1</v>
      </c>
      <c r="E79" s="10">
        <v>6</v>
      </c>
      <c r="F79" s="10">
        <v>10</v>
      </c>
    </row>
    <row r="80" spans="1:6">
      <c r="A80" s="2" t="s">
        <v>79</v>
      </c>
      <c r="B80" s="2" t="s">
        <v>171</v>
      </c>
      <c r="C80" s="10">
        <v>20</v>
      </c>
      <c r="D80" s="10">
        <v>0</v>
      </c>
      <c r="E80" s="10">
        <v>0.5</v>
      </c>
      <c r="F80" s="10">
        <v>5</v>
      </c>
    </row>
    <row r="81" spans="1:6">
      <c r="A81" s="2" t="s">
        <v>170</v>
      </c>
      <c r="B81" s="2" t="s">
        <v>171</v>
      </c>
      <c r="C81" s="10">
        <v>60</v>
      </c>
      <c r="D81" s="10">
        <v>0.1</v>
      </c>
      <c r="E81" s="10">
        <v>0.4</v>
      </c>
      <c r="F81" s="10">
        <v>16</v>
      </c>
    </row>
    <row r="82" spans="1:6">
      <c r="A82" s="2" t="s">
        <v>80</v>
      </c>
      <c r="B82" s="2" t="s">
        <v>171</v>
      </c>
      <c r="C82" s="10">
        <v>13.5</v>
      </c>
      <c r="D82" s="10">
        <v>0.5</v>
      </c>
      <c r="E82" s="10">
        <v>1.8</v>
      </c>
      <c r="F82" s="10">
        <v>0.4</v>
      </c>
    </row>
    <row r="83" spans="1:6">
      <c r="A83" s="2" t="s">
        <v>81</v>
      </c>
      <c r="B83" s="2" t="s">
        <v>171</v>
      </c>
      <c r="C83" s="10">
        <v>80</v>
      </c>
      <c r="D83" s="10">
        <v>5</v>
      </c>
      <c r="E83" s="10">
        <v>3.4</v>
      </c>
      <c r="F83" s="10">
        <v>5.4</v>
      </c>
    </row>
    <row r="84" spans="1:6">
      <c r="A84" s="2" t="s">
        <v>82</v>
      </c>
      <c r="B84" s="2" t="s">
        <v>171</v>
      </c>
      <c r="C84" s="10">
        <v>31</v>
      </c>
      <c r="D84" s="10">
        <v>0.3</v>
      </c>
      <c r="E84" s="10">
        <v>0.5</v>
      </c>
      <c r="F84" s="10">
        <v>7</v>
      </c>
    </row>
    <row r="85" spans="1:6">
      <c r="A85" s="2" t="s">
        <v>83</v>
      </c>
      <c r="B85" s="2" t="s">
        <v>171</v>
      </c>
      <c r="C85" s="10">
        <v>17</v>
      </c>
      <c r="D85" s="10">
        <v>0</v>
      </c>
      <c r="E85" s="10">
        <v>0.7</v>
      </c>
      <c r="F85" s="10">
        <v>3</v>
      </c>
    </row>
    <row r="86" spans="1:6">
      <c r="A86" s="2" t="s">
        <v>84</v>
      </c>
      <c r="B86" s="2" t="s">
        <v>171</v>
      </c>
      <c r="C86" s="10">
        <v>42</v>
      </c>
      <c r="D86" s="10">
        <v>0.5</v>
      </c>
      <c r="E86" s="10">
        <v>3.3</v>
      </c>
      <c r="F86" s="10">
        <v>6.6</v>
      </c>
    </row>
    <row r="87" spans="1:6">
      <c r="A87" s="2" t="s">
        <v>85</v>
      </c>
      <c r="B87" s="2" t="s">
        <v>171</v>
      </c>
      <c r="C87" s="10">
        <v>26</v>
      </c>
      <c r="D87" s="10">
        <v>0.4</v>
      </c>
      <c r="E87" s="10">
        <v>1.7</v>
      </c>
      <c r="F87" s="10">
        <v>4</v>
      </c>
    </row>
    <row r="88" spans="1:6">
      <c r="A88" s="2" t="s">
        <v>86</v>
      </c>
      <c r="B88" s="2" t="s">
        <v>171</v>
      </c>
      <c r="C88" s="10">
        <v>31</v>
      </c>
      <c r="D88" s="10">
        <v>0</v>
      </c>
      <c r="E88" s="10">
        <v>2</v>
      </c>
      <c r="F88" s="10">
        <v>7</v>
      </c>
    </row>
    <row r="89" spans="1:6">
      <c r="A89" s="2" t="s">
        <v>87</v>
      </c>
      <c r="B89" s="2" t="s">
        <v>171</v>
      </c>
      <c r="C89" s="10">
        <v>31</v>
      </c>
      <c r="D89" s="10">
        <v>0.3</v>
      </c>
      <c r="E89" s="10">
        <v>0.1</v>
      </c>
      <c r="F89" s="10">
        <v>9</v>
      </c>
    </row>
    <row r="90" spans="1:6">
      <c r="A90" s="2" t="s">
        <v>88</v>
      </c>
      <c r="B90" s="2" t="s">
        <v>171</v>
      </c>
      <c r="C90" s="10">
        <v>28</v>
      </c>
      <c r="D90" s="10">
        <v>0.7</v>
      </c>
      <c r="E90" s="10">
        <v>2</v>
      </c>
      <c r="F90" s="10">
        <v>3.4</v>
      </c>
    </row>
    <row r="91" spans="1:6">
      <c r="A91" s="2" t="s">
        <v>89</v>
      </c>
      <c r="B91" s="2" t="s">
        <v>171</v>
      </c>
      <c r="C91" s="10">
        <v>34</v>
      </c>
      <c r="D91" s="10">
        <v>1</v>
      </c>
      <c r="E91" s="10">
        <v>3.6</v>
      </c>
      <c r="F91" s="10">
        <v>3</v>
      </c>
    </row>
    <row r="92" spans="1:6">
      <c r="A92" s="2" t="s">
        <v>90</v>
      </c>
      <c r="B92" s="2" t="s">
        <v>171</v>
      </c>
      <c r="C92" s="10">
        <v>28</v>
      </c>
      <c r="D92" s="10">
        <v>0</v>
      </c>
      <c r="E92" s="10">
        <v>1</v>
      </c>
      <c r="F92" s="10">
        <v>6</v>
      </c>
    </row>
    <row r="93" spans="1:6">
      <c r="A93" s="2" t="s">
        <v>91</v>
      </c>
      <c r="B93" s="2" t="s">
        <v>171</v>
      </c>
      <c r="C93" s="10">
        <v>49</v>
      </c>
      <c r="D93" s="10">
        <v>0</v>
      </c>
      <c r="E93" s="10">
        <v>1</v>
      </c>
      <c r="F93" s="10">
        <v>11</v>
      </c>
    </row>
    <row r="94" spans="1:6">
      <c r="A94" s="2" t="s">
        <v>92</v>
      </c>
      <c r="B94" s="2" t="s">
        <v>171</v>
      </c>
      <c r="C94" s="10">
        <v>10</v>
      </c>
      <c r="D94" s="10">
        <v>0</v>
      </c>
      <c r="E94" s="10">
        <v>0.7</v>
      </c>
      <c r="F94" s="10" t="s">
        <v>93</v>
      </c>
    </row>
    <row r="95" spans="1:6">
      <c r="A95" s="2" t="s">
        <v>94</v>
      </c>
      <c r="B95" s="2" t="s">
        <v>171</v>
      </c>
      <c r="C95" s="10">
        <v>40</v>
      </c>
      <c r="D95" s="10">
        <v>0</v>
      </c>
      <c r="E95" s="10">
        <v>0.3</v>
      </c>
      <c r="F95" s="10">
        <v>10</v>
      </c>
    </row>
    <row r="96" spans="1:6">
      <c r="A96" s="2" t="s">
        <v>95</v>
      </c>
      <c r="B96" s="2" t="s">
        <v>171</v>
      </c>
      <c r="C96" s="10">
        <v>60</v>
      </c>
      <c r="D96" s="10">
        <v>0</v>
      </c>
      <c r="E96" s="10">
        <v>0</v>
      </c>
      <c r="F96" s="10">
        <v>15</v>
      </c>
    </row>
    <row r="97" spans="1:6">
      <c r="A97" s="2" t="s">
        <v>96</v>
      </c>
      <c r="B97" s="2" t="s">
        <v>171</v>
      </c>
      <c r="C97" s="10">
        <v>56</v>
      </c>
      <c r="D97" s="10">
        <v>0</v>
      </c>
      <c r="E97" s="10">
        <v>0.7</v>
      </c>
      <c r="F97" s="10">
        <v>14</v>
      </c>
    </row>
    <row r="98" spans="1:6">
      <c r="A98" s="2" t="s">
        <v>97</v>
      </c>
      <c r="B98" s="2" t="s">
        <v>171</v>
      </c>
      <c r="C98" s="10">
        <v>19</v>
      </c>
      <c r="D98" s="10">
        <v>0</v>
      </c>
      <c r="E98" s="10">
        <v>1</v>
      </c>
      <c r="F98" s="10">
        <v>3</v>
      </c>
    </row>
    <row r="99" spans="1:6">
      <c r="A99" s="2" t="s">
        <v>98</v>
      </c>
      <c r="B99" s="2" t="s">
        <v>171</v>
      </c>
      <c r="C99" s="10">
        <v>23</v>
      </c>
      <c r="D99" s="10">
        <v>0.5</v>
      </c>
      <c r="E99" s="10">
        <v>2</v>
      </c>
      <c r="F99" s="10">
        <v>3</v>
      </c>
    </row>
    <row r="100" spans="1:6">
      <c r="A100" s="2" t="s">
        <v>99</v>
      </c>
      <c r="B100" s="2" t="s">
        <v>171</v>
      </c>
      <c r="C100" s="10">
        <v>36</v>
      </c>
      <c r="D100" s="10">
        <v>0.2</v>
      </c>
      <c r="E100" s="10">
        <v>1.2</v>
      </c>
      <c r="F100" s="10">
        <v>8</v>
      </c>
    </row>
    <row r="101" spans="1:6">
      <c r="A101" s="2" t="s">
        <v>100</v>
      </c>
      <c r="B101" s="2" t="s">
        <v>171</v>
      </c>
      <c r="C101" s="10">
        <v>25</v>
      </c>
      <c r="D101" s="10">
        <v>0</v>
      </c>
      <c r="E101" s="10" t="s">
        <v>101</v>
      </c>
      <c r="F101" s="10">
        <v>5</v>
      </c>
    </row>
    <row r="102" spans="1:6">
      <c r="A102" s="2" t="s">
        <v>102</v>
      </c>
      <c r="B102" s="2" t="s">
        <v>171</v>
      </c>
      <c r="C102" s="10">
        <v>57</v>
      </c>
      <c r="D102" s="10">
        <v>0</v>
      </c>
      <c r="E102" s="10">
        <v>1</v>
      </c>
      <c r="F102" s="10">
        <v>14</v>
      </c>
    </row>
    <row r="103" spans="1:6">
      <c r="A103" s="2" t="s">
        <v>103</v>
      </c>
      <c r="B103" s="2" t="s">
        <v>171</v>
      </c>
      <c r="C103" s="10">
        <v>35</v>
      </c>
      <c r="D103" s="10">
        <v>0</v>
      </c>
      <c r="E103" s="10">
        <v>1</v>
      </c>
      <c r="F103" s="10">
        <v>8</v>
      </c>
    </row>
    <row r="104" spans="1:6">
      <c r="A104" s="2" t="s">
        <v>104</v>
      </c>
      <c r="B104" s="2" t="s">
        <v>171</v>
      </c>
      <c r="C104" s="10">
        <v>14</v>
      </c>
      <c r="D104" s="10">
        <v>0.5</v>
      </c>
      <c r="E104" s="10">
        <v>0.8</v>
      </c>
      <c r="F104" s="10">
        <v>1.7</v>
      </c>
    </row>
    <row r="105" spans="1:6">
      <c r="A105" s="2" t="s">
        <v>105</v>
      </c>
      <c r="B105" s="2" t="s">
        <v>171</v>
      </c>
      <c r="C105" s="10">
        <v>41</v>
      </c>
      <c r="D105" s="10">
        <v>0.4</v>
      </c>
      <c r="E105" s="10">
        <v>0.6</v>
      </c>
      <c r="F105" s="10">
        <v>8</v>
      </c>
    </row>
    <row r="106" spans="1:6">
      <c r="A106" s="2" t="s">
        <v>106</v>
      </c>
      <c r="B106" s="2" t="s">
        <v>171</v>
      </c>
      <c r="C106" s="10">
        <v>89</v>
      </c>
      <c r="D106" s="10">
        <v>0.4</v>
      </c>
      <c r="E106" s="10">
        <v>7.8</v>
      </c>
      <c r="F106" s="10">
        <v>14</v>
      </c>
    </row>
    <row r="107" spans="1:6">
      <c r="A107" s="2" t="s">
        <v>107</v>
      </c>
      <c r="B107" s="2" t="s">
        <v>171</v>
      </c>
      <c r="C107" s="10">
        <v>40</v>
      </c>
      <c r="D107" s="10">
        <v>0</v>
      </c>
      <c r="E107" s="10">
        <v>1</v>
      </c>
      <c r="F107" s="10">
        <v>9</v>
      </c>
    </row>
    <row r="108" spans="1:6">
      <c r="A108" s="2" t="s">
        <v>108</v>
      </c>
      <c r="B108" s="2" t="s">
        <v>171</v>
      </c>
      <c r="C108" s="10">
        <v>24</v>
      </c>
      <c r="D108" s="10">
        <v>3</v>
      </c>
      <c r="E108" s="10">
        <v>1</v>
      </c>
      <c r="F108" s="10">
        <v>6</v>
      </c>
    </row>
    <row r="109" spans="1:6">
      <c r="A109" s="2" t="s">
        <v>109</v>
      </c>
      <c r="B109" s="2" t="s">
        <v>171</v>
      </c>
      <c r="C109" s="10">
        <v>37</v>
      </c>
      <c r="D109" s="10">
        <v>0</v>
      </c>
      <c r="E109" s="10">
        <v>1</v>
      </c>
      <c r="F109" s="10">
        <v>8</v>
      </c>
    </row>
    <row r="110" spans="1:6">
      <c r="A110" s="2" t="s">
        <v>110</v>
      </c>
      <c r="B110" s="2" t="s">
        <v>171</v>
      </c>
      <c r="C110" s="10">
        <v>22</v>
      </c>
      <c r="D110" s="10">
        <v>0.5</v>
      </c>
      <c r="E110" s="10">
        <v>1.6</v>
      </c>
      <c r="F110" s="10">
        <v>2.9</v>
      </c>
    </row>
    <row r="111" spans="1:6">
      <c r="A111" s="2" t="s">
        <v>111</v>
      </c>
      <c r="B111" s="2" t="s">
        <v>171</v>
      </c>
      <c r="C111" s="10">
        <v>33</v>
      </c>
      <c r="D111" s="10">
        <v>0</v>
      </c>
      <c r="E111" s="10">
        <v>1</v>
      </c>
      <c r="F111" s="10">
        <v>8</v>
      </c>
    </row>
    <row r="112" spans="1:6">
      <c r="A112" s="2" t="s">
        <v>112</v>
      </c>
      <c r="B112" s="2" t="s">
        <v>171</v>
      </c>
      <c r="C112" s="10">
        <v>75</v>
      </c>
      <c r="D112" s="10">
        <v>0</v>
      </c>
      <c r="E112" s="10">
        <v>1.5</v>
      </c>
      <c r="F112" s="10">
        <v>17</v>
      </c>
    </row>
    <row r="113" spans="1:6">
      <c r="A113" s="2" t="s">
        <v>113</v>
      </c>
      <c r="B113" s="2" t="s">
        <v>171</v>
      </c>
      <c r="C113" s="10">
        <v>28</v>
      </c>
      <c r="D113" s="10">
        <v>0</v>
      </c>
      <c r="E113" s="10">
        <v>1</v>
      </c>
      <c r="F113" s="10">
        <v>6</v>
      </c>
    </row>
    <row r="114" spans="1:6">
      <c r="A114" s="2" t="s">
        <v>114</v>
      </c>
      <c r="B114" s="2" t="s">
        <v>171</v>
      </c>
      <c r="C114" s="10">
        <v>16</v>
      </c>
      <c r="D114" s="10">
        <v>0</v>
      </c>
      <c r="E114" s="10">
        <v>1</v>
      </c>
      <c r="F114" s="10">
        <v>3</v>
      </c>
    </row>
    <row r="115" spans="1:6">
      <c r="A115" s="2" t="s">
        <v>115</v>
      </c>
      <c r="B115" s="2" t="s">
        <v>171</v>
      </c>
      <c r="C115" s="10">
        <v>26</v>
      </c>
      <c r="D115" s="10">
        <v>0</v>
      </c>
      <c r="E115" s="10">
        <v>3</v>
      </c>
      <c r="F115" s="10">
        <v>5</v>
      </c>
    </row>
    <row r="116" spans="1:6">
      <c r="A116" s="2" t="s">
        <v>116</v>
      </c>
      <c r="B116" s="2" t="s">
        <v>171</v>
      </c>
      <c r="C116" s="10">
        <v>35</v>
      </c>
      <c r="D116" s="10">
        <v>0</v>
      </c>
      <c r="E116" s="10">
        <v>0.5</v>
      </c>
      <c r="F116" s="10">
        <v>5</v>
      </c>
    </row>
    <row r="117" spans="1:6">
      <c r="A117" s="2" t="s">
        <v>117</v>
      </c>
      <c r="B117" s="2" t="s">
        <v>171</v>
      </c>
      <c r="C117" s="10">
        <v>84</v>
      </c>
      <c r="D117" s="10">
        <v>0</v>
      </c>
      <c r="E117" s="10">
        <v>1</v>
      </c>
      <c r="F117" s="10">
        <v>20</v>
      </c>
    </row>
    <row r="118" spans="1:6">
      <c r="A118" s="2" t="s">
        <v>118</v>
      </c>
      <c r="B118" s="2" t="s">
        <v>171</v>
      </c>
      <c r="C118" s="10">
        <v>7</v>
      </c>
      <c r="D118" s="10">
        <v>0</v>
      </c>
      <c r="E118" s="10">
        <v>3</v>
      </c>
      <c r="F118" s="10">
        <v>4</v>
      </c>
    </row>
    <row r="119" spans="1:6">
      <c r="A119" s="2" t="s">
        <v>119</v>
      </c>
      <c r="B119" s="2" t="s">
        <v>171</v>
      </c>
      <c r="C119" s="10">
        <v>136</v>
      </c>
      <c r="D119" s="10">
        <v>0</v>
      </c>
      <c r="E119" s="10">
        <v>4</v>
      </c>
      <c r="F119" s="10">
        <v>32</v>
      </c>
    </row>
    <row r="120" spans="1:6">
      <c r="A120" s="2" t="s">
        <v>120</v>
      </c>
      <c r="B120" s="2" t="s">
        <v>171</v>
      </c>
      <c r="C120" s="10">
        <v>272</v>
      </c>
      <c r="D120" s="10">
        <v>0.4</v>
      </c>
      <c r="E120" s="10">
        <v>2</v>
      </c>
      <c r="F120" s="10">
        <v>70</v>
      </c>
    </row>
    <row r="121" spans="1:6">
      <c r="A121" s="2" t="s">
        <v>121</v>
      </c>
      <c r="B121" s="2" t="s">
        <v>171</v>
      </c>
      <c r="C121" s="10">
        <v>227</v>
      </c>
      <c r="D121" s="10">
        <v>0</v>
      </c>
      <c r="E121" s="10">
        <v>0.7</v>
      </c>
      <c r="F121" s="10">
        <v>52</v>
      </c>
    </row>
    <row r="122" spans="1:6">
      <c r="A122" s="2" t="s">
        <v>122</v>
      </c>
      <c r="B122" s="2" t="s">
        <v>171</v>
      </c>
      <c r="C122" s="10">
        <v>26</v>
      </c>
      <c r="D122" s="10">
        <v>0</v>
      </c>
      <c r="E122" s="10">
        <v>1</v>
      </c>
      <c r="F122" s="10">
        <v>6</v>
      </c>
    </row>
    <row r="123" spans="1:6">
      <c r="A123" s="2" t="s">
        <v>123</v>
      </c>
      <c r="B123" s="2" t="s">
        <v>171</v>
      </c>
      <c r="C123" s="10">
        <v>20</v>
      </c>
      <c r="D123" s="10">
        <v>0</v>
      </c>
      <c r="E123" s="10">
        <v>2</v>
      </c>
      <c r="F123" s="10">
        <v>4</v>
      </c>
    </row>
    <row r="124" spans="1:6">
      <c r="A124" s="2" t="s">
        <v>124</v>
      </c>
      <c r="B124" s="2" t="s">
        <v>171</v>
      </c>
      <c r="C124" s="10">
        <v>227</v>
      </c>
      <c r="D124" s="10">
        <v>0.2</v>
      </c>
      <c r="E124" s="10">
        <v>2.8</v>
      </c>
      <c r="F124" s="10">
        <v>57</v>
      </c>
    </row>
    <row r="125" spans="1:6">
      <c r="A125" s="2" t="s">
        <v>125</v>
      </c>
      <c r="B125" s="2" t="s">
        <v>171</v>
      </c>
      <c r="C125" s="10">
        <v>88</v>
      </c>
      <c r="D125" s="10">
        <v>1</v>
      </c>
      <c r="E125" s="10">
        <v>3</v>
      </c>
      <c r="F125" s="10">
        <v>21</v>
      </c>
    </row>
    <row r="126" spans="1:6">
      <c r="A126" s="2" t="s">
        <v>126</v>
      </c>
      <c r="B126" s="2" t="s">
        <v>171</v>
      </c>
      <c r="C126" s="10">
        <v>48</v>
      </c>
      <c r="D126" s="10">
        <v>0.4</v>
      </c>
      <c r="E126" s="10">
        <v>1</v>
      </c>
      <c r="F126" s="10">
        <v>12</v>
      </c>
    </row>
    <row r="127" spans="1:6">
      <c r="A127" s="2" t="s">
        <v>127</v>
      </c>
      <c r="B127" s="2" t="s">
        <v>171</v>
      </c>
      <c r="C127" s="10">
        <v>20</v>
      </c>
      <c r="D127" s="10">
        <v>0</v>
      </c>
      <c r="E127" s="10">
        <v>1</v>
      </c>
      <c r="F127" s="10">
        <v>5</v>
      </c>
    </row>
    <row r="128" spans="1:6">
      <c r="A128" s="2" t="s">
        <v>128</v>
      </c>
      <c r="B128" s="2" t="s">
        <v>171</v>
      </c>
      <c r="C128" s="10">
        <v>42</v>
      </c>
      <c r="D128" s="10">
        <v>0.1</v>
      </c>
      <c r="E128" s="10" t="s">
        <v>129</v>
      </c>
      <c r="F128" s="10">
        <v>12</v>
      </c>
    </row>
    <row r="129" spans="1:6">
      <c r="A129" s="2" t="s">
        <v>130</v>
      </c>
      <c r="B129" s="2" t="s">
        <v>171</v>
      </c>
      <c r="C129" s="10">
        <v>27</v>
      </c>
      <c r="D129" s="10">
        <v>0</v>
      </c>
      <c r="E129" s="10">
        <v>1</v>
      </c>
      <c r="F129" s="10">
        <v>6</v>
      </c>
    </row>
    <row r="130" spans="1:6">
      <c r="A130" s="2" t="s">
        <v>131</v>
      </c>
      <c r="B130" s="2" t="s">
        <v>172</v>
      </c>
      <c r="C130" s="10">
        <v>578</v>
      </c>
      <c r="D130" s="10">
        <v>51</v>
      </c>
      <c r="E130" s="10">
        <v>21</v>
      </c>
      <c r="F130" s="10">
        <v>20</v>
      </c>
    </row>
    <row r="131" spans="1:6">
      <c r="A131" s="2" t="s">
        <v>132</v>
      </c>
      <c r="B131" s="2" t="s">
        <v>172</v>
      </c>
      <c r="C131" s="10">
        <v>553</v>
      </c>
      <c r="D131" s="10">
        <v>44</v>
      </c>
      <c r="E131" s="10">
        <v>18</v>
      </c>
      <c r="F131" s="10">
        <v>30</v>
      </c>
    </row>
    <row r="132" spans="1:6">
      <c r="A132" s="2" t="s">
        <v>133</v>
      </c>
      <c r="B132" s="2" t="s">
        <v>172</v>
      </c>
      <c r="C132" s="10">
        <v>646</v>
      </c>
      <c r="D132" s="10">
        <v>62</v>
      </c>
      <c r="E132" s="10">
        <v>15</v>
      </c>
      <c r="F132" s="10">
        <v>18</v>
      </c>
    </row>
    <row r="133" spans="1:6">
      <c r="A133" s="2" t="s">
        <v>134</v>
      </c>
      <c r="B133" s="2" t="s">
        <v>172</v>
      </c>
      <c r="C133" s="10">
        <v>654</v>
      </c>
      <c r="D133" s="10">
        <v>65</v>
      </c>
      <c r="E133" s="10">
        <v>15</v>
      </c>
      <c r="F133" s="10">
        <v>14</v>
      </c>
    </row>
    <row r="134" spans="1:6">
      <c r="A134" s="2" t="s">
        <v>135</v>
      </c>
      <c r="B134" s="2" t="s">
        <v>172</v>
      </c>
      <c r="C134" s="10">
        <v>567</v>
      </c>
      <c r="D134" s="10">
        <v>49</v>
      </c>
      <c r="E134" s="10">
        <v>26</v>
      </c>
      <c r="F134" s="10">
        <v>16</v>
      </c>
    </row>
    <row r="135" spans="1:6">
      <c r="A135" s="2" t="s">
        <v>136</v>
      </c>
      <c r="B135" s="2" t="s">
        <v>172</v>
      </c>
      <c r="C135" s="10">
        <v>557</v>
      </c>
      <c r="D135" s="10">
        <v>44</v>
      </c>
      <c r="E135" s="10">
        <v>21</v>
      </c>
      <c r="F135" s="10">
        <v>28</v>
      </c>
    </row>
    <row r="136" spans="1:6">
      <c r="A136" s="2" t="s">
        <v>137</v>
      </c>
      <c r="B136" s="2" t="s">
        <v>172</v>
      </c>
      <c r="C136" s="10">
        <v>588</v>
      </c>
      <c r="D136" s="10">
        <v>50</v>
      </c>
      <c r="E136" s="10">
        <v>25</v>
      </c>
      <c r="F136" s="10">
        <v>20</v>
      </c>
    </row>
    <row r="137" spans="1:6">
      <c r="A137" s="2" t="s">
        <v>138</v>
      </c>
      <c r="B137" s="2" t="s">
        <v>172</v>
      </c>
      <c r="C137" s="10">
        <v>884</v>
      </c>
      <c r="D137" s="10">
        <v>100</v>
      </c>
      <c r="E137" s="10">
        <v>0</v>
      </c>
      <c r="F137" s="10">
        <v>0</v>
      </c>
    </row>
    <row r="138" spans="1:6">
      <c r="A138" s="2" t="s">
        <v>139</v>
      </c>
      <c r="B138" s="2" t="s">
        <v>172</v>
      </c>
      <c r="C138" s="10">
        <v>717</v>
      </c>
      <c r="D138" s="10">
        <v>81</v>
      </c>
      <c r="E138" s="10">
        <v>1</v>
      </c>
      <c r="F138" s="10">
        <v>0</v>
      </c>
    </row>
    <row r="139" spans="1:6">
      <c r="A139" s="2" t="s">
        <v>140</v>
      </c>
      <c r="B139" s="2" t="s">
        <v>172</v>
      </c>
      <c r="C139" s="10">
        <v>37</v>
      </c>
      <c r="D139" s="10">
        <v>3</v>
      </c>
      <c r="E139" s="10">
        <v>1</v>
      </c>
      <c r="F139" s="10">
        <v>2</v>
      </c>
    </row>
    <row r="140" spans="1:6">
      <c r="A140" s="2" t="s">
        <v>141</v>
      </c>
      <c r="B140" s="2" t="s">
        <v>172</v>
      </c>
      <c r="C140" s="10">
        <v>115</v>
      </c>
      <c r="D140" s="10">
        <v>11</v>
      </c>
      <c r="E140" s="10">
        <v>1</v>
      </c>
      <c r="F140" s="10">
        <v>6</v>
      </c>
    </row>
    <row r="141" spans="1:6">
      <c r="A141" s="2" t="s">
        <v>142</v>
      </c>
      <c r="B141" s="2" t="s">
        <v>172</v>
      </c>
      <c r="C141" s="10">
        <v>573</v>
      </c>
      <c r="D141" s="10">
        <v>50</v>
      </c>
      <c r="E141" s="10">
        <v>18</v>
      </c>
      <c r="F141" s="10">
        <v>23</v>
      </c>
    </row>
    <row r="142" spans="1:6">
      <c r="A142" s="2" t="s">
        <v>143</v>
      </c>
      <c r="B142" s="2" t="s">
        <v>172</v>
      </c>
      <c r="C142" s="10">
        <v>85</v>
      </c>
      <c r="D142" s="10">
        <v>8</v>
      </c>
      <c r="E142" s="10">
        <v>3</v>
      </c>
      <c r="F142" s="10">
        <v>3</v>
      </c>
    </row>
    <row r="143" spans="1:6">
      <c r="A143" s="2" t="s">
        <v>144</v>
      </c>
      <c r="B143" s="2" t="s">
        <v>173</v>
      </c>
      <c r="C143" s="10">
        <v>113</v>
      </c>
      <c r="D143" s="10">
        <v>1</v>
      </c>
      <c r="E143" s="10">
        <v>7</v>
      </c>
      <c r="F143" s="10">
        <v>20</v>
      </c>
    </row>
    <row r="144" spans="1:6">
      <c r="A144" s="2" t="s">
        <v>145</v>
      </c>
      <c r="B144" s="2" t="s">
        <v>173</v>
      </c>
      <c r="C144" s="10">
        <v>362</v>
      </c>
      <c r="D144" s="10">
        <v>3</v>
      </c>
      <c r="E144" s="10">
        <v>8</v>
      </c>
      <c r="F144" s="10">
        <v>76</v>
      </c>
    </row>
    <row r="145" spans="1:6">
      <c r="A145" s="2" t="s">
        <v>146</v>
      </c>
      <c r="B145" s="2" t="s">
        <v>173</v>
      </c>
      <c r="C145" s="10">
        <v>105</v>
      </c>
      <c r="D145" s="10">
        <v>0.7</v>
      </c>
      <c r="E145" s="10">
        <v>8.8000000000000007</v>
      </c>
      <c r="F145" s="10">
        <v>17</v>
      </c>
    </row>
    <row r="148" spans="1:6">
      <c r="A148" s="15" t="s">
        <v>0</v>
      </c>
      <c r="B148" s="15" t="s">
        <v>165</v>
      </c>
      <c r="C148" s="15" t="s">
        <v>1</v>
      </c>
      <c r="D148" s="15" t="s">
        <v>2</v>
      </c>
      <c r="E148" s="15" t="s">
        <v>3</v>
      </c>
      <c r="F148" s="15" t="s">
        <v>4</v>
      </c>
    </row>
    <row r="149" spans="1:6">
      <c r="A149" s="16"/>
      <c r="B149" s="16"/>
      <c r="C149" s="16" t="s">
        <v>185</v>
      </c>
      <c r="D149" s="16"/>
      <c r="E149" s="16"/>
      <c r="F149" s="16"/>
    </row>
    <row r="151" spans="1:6">
      <c r="A151" t="s">
        <v>186</v>
      </c>
      <c r="B151" s="17">
        <f>COUNTIF(Table2[kcal/100g],C149)</f>
        <v>23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B050-739B-428F-B6FD-E5B8A5E82946}">
  <dimension ref="A1:K13"/>
  <sheetViews>
    <sheetView workbookViewId="0">
      <selection activeCell="N8" sqref="N8"/>
    </sheetView>
  </sheetViews>
  <sheetFormatPr defaultRowHeight="15"/>
  <cols>
    <col min="1" max="1" width="21" customWidth="1"/>
    <col min="2" max="2" width="17" customWidth="1"/>
    <col min="3" max="3" width="11.5703125" customWidth="1"/>
    <col min="4" max="5" width="10.140625" customWidth="1"/>
    <col min="6" max="6" width="9.140625" customWidth="1"/>
    <col min="7" max="7" width="12" customWidth="1"/>
  </cols>
  <sheetData>
    <row r="1" spans="1:11">
      <c r="A1" s="14" t="s">
        <v>174</v>
      </c>
      <c r="B1" s="14"/>
      <c r="C1" s="18" t="s">
        <v>175</v>
      </c>
      <c r="D1" s="18"/>
      <c r="E1" s="18"/>
      <c r="F1" s="18"/>
      <c r="G1" s="19" t="s">
        <v>176</v>
      </c>
      <c r="H1" s="18" t="s">
        <v>177</v>
      </c>
      <c r="I1" s="18"/>
      <c r="J1" s="18"/>
      <c r="K1" s="18"/>
    </row>
    <row r="2" spans="1:11">
      <c r="A2" s="14"/>
      <c r="B2" s="14" t="s">
        <v>181</v>
      </c>
      <c r="C2" s="3" t="s">
        <v>149</v>
      </c>
      <c r="D2" s="3" t="s">
        <v>2</v>
      </c>
      <c r="E2" s="3" t="s">
        <v>3</v>
      </c>
      <c r="F2" s="3" t="s">
        <v>4</v>
      </c>
      <c r="G2" s="20"/>
      <c r="H2" s="3" t="s">
        <v>149</v>
      </c>
      <c r="I2" s="3" t="s">
        <v>2</v>
      </c>
      <c r="J2" s="3" t="s">
        <v>3</v>
      </c>
      <c r="K2" s="3" t="s">
        <v>4</v>
      </c>
    </row>
    <row r="3" spans="1:11">
      <c r="A3" s="3" t="s">
        <v>166</v>
      </c>
      <c r="B3" s="4" t="s">
        <v>7</v>
      </c>
      <c r="C3" s="4">
        <f>VLOOKUP($B3,Table2[],3,FALSE)</f>
        <v>300</v>
      </c>
      <c r="D3" s="4">
        <f>VLOOKUP($B3,Table2[],4,FALSE)</f>
        <v>24</v>
      </c>
      <c r="E3" s="4">
        <f>VLOOKUP($B3,Table2[],5,FALSE)</f>
        <v>20</v>
      </c>
      <c r="F3" s="4">
        <f>VLOOKUP($B3,Table2[],6,FALSE)</f>
        <v>0</v>
      </c>
      <c r="G3" s="4">
        <v>200</v>
      </c>
      <c r="H3" s="4">
        <f>$G3/100*C3</f>
        <v>600</v>
      </c>
      <c r="I3" s="4">
        <f t="shared" ref="I3:K9" si="0">$G3/100*D3</f>
        <v>48</v>
      </c>
      <c r="J3" s="4">
        <f t="shared" si="0"/>
        <v>40</v>
      </c>
      <c r="K3" s="4">
        <f t="shared" si="0"/>
        <v>0</v>
      </c>
    </row>
    <row r="4" spans="1:11">
      <c r="A4" s="3" t="s">
        <v>167</v>
      </c>
      <c r="B4" s="4" t="s">
        <v>182</v>
      </c>
      <c r="C4" s="4">
        <f>VLOOKUP($B4,Table2[],3,FALSE)</f>
        <v>55</v>
      </c>
      <c r="D4" s="4">
        <f>VLOOKUP($B4,Table2[],4,FALSE)</f>
        <v>5</v>
      </c>
      <c r="E4" s="4">
        <f>VLOOKUP($B4,Table2[],5,FALSE)</f>
        <v>3</v>
      </c>
      <c r="F4" s="4">
        <f>VLOOKUP($B4,Table2[],6,FALSE)</f>
        <v>1</v>
      </c>
      <c r="G4" s="4">
        <v>210</v>
      </c>
      <c r="H4" s="4">
        <f t="shared" ref="H4:H9" si="1">$G4/100*C4</f>
        <v>115.5</v>
      </c>
      <c r="I4" s="4">
        <f t="shared" si="0"/>
        <v>10.5</v>
      </c>
      <c r="J4" s="4">
        <f t="shared" si="0"/>
        <v>6.3000000000000007</v>
      </c>
      <c r="K4" s="4">
        <f t="shared" si="0"/>
        <v>2.1</v>
      </c>
    </row>
    <row r="5" spans="1:11">
      <c r="A5" s="3" t="s">
        <v>168</v>
      </c>
      <c r="B5" s="4" t="s">
        <v>36</v>
      </c>
      <c r="C5" s="4">
        <f>VLOOKUP($B5,Table2[],3,FALSE)</f>
        <v>386</v>
      </c>
      <c r="D5" s="4">
        <f>VLOOKUP($B5,Table2[],4,FALSE)</f>
        <v>37</v>
      </c>
      <c r="E5" s="4">
        <f>VLOOKUP($B5,Table2[],5,FALSE)</f>
        <v>15</v>
      </c>
      <c r="F5" s="4">
        <f>VLOOKUP($B5,Table2[],6,FALSE)</f>
        <v>0</v>
      </c>
      <c r="G5" s="4">
        <v>220</v>
      </c>
      <c r="H5" s="4">
        <f t="shared" si="1"/>
        <v>849.2</v>
      </c>
      <c r="I5" s="4">
        <f t="shared" si="0"/>
        <v>81.400000000000006</v>
      </c>
      <c r="J5" s="4">
        <f t="shared" si="0"/>
        <v>33</v>
      </c>
      <c r="K5" s="4">
        <f t="shared" si="0"/>
        <v>0</v>
      </c>
    </row>
    <row r="6" spans="1:11">
      <c r="A6" s="3" t="s">
        <v>169</v>
      </c>
      <c r="B6" s="4" t="s">
        <v>68</v>
      </c>
      <c r="C6" s="4">
        <f>VLOOKUP($B6,Table2[],3,FALSE)</f>
        <v>182</v>
      </c>
      <c r="D6" s="4">
        <f>VLOOKUP($B6,Table2[],4,FALSE)</f>
        <v>19</v>
      </c>
      <c r="E6" s="4">
        <f>VLOOKUP($B6,Table2[],5,FALSE)</f>
        <v>12</v>
      </c>
      <c r="F6" s="4">
        <f>VLOOKUP($B6,Table2[],6,FALSE)</f>
        <v>0</v>
      </c>
      <c r="G6" s="4">
        <v>230</v>
      </c>
      <c r="H6" s="4">
        <f t="shared" si="1"/>
        <v>418.59999999999997</v>
      </c>
      <c r="I6" s="4">
        <f t="shared" si="0"/>
        <v>43.699999999999996</v>
      </c>
      <c r="J6" s="4">
        <f t="shared" si="0"/>
        <v>27.599999999999998</v>
      </c>
      <c r="K6" s="4">
        <f t="shared" si="0"/>
        <v>0</v>
      </c>
    </row>
    <row r="7" spans="1:11">
      <c r="A7" s="3" t="s">
        <v>171</v>
      </c>
      <c r="B7" s="4" t="s">
        <v>75</v>
      </c>
      <c r="C7" s="4">
        <f>VLOOKUP($B7,Table2[],3,FALSE)</f>
        <v>95</v>
      </c>
      <c r="D7" s="4">
        <f>VLOOKUP($B7,Table2[],4,FALSE)</f>
        <v>0.3</v>
      </c>
      <c r="E7" s="4">
        <f>VLOOKUP($B7,Table2[],5,FALSE)</f>
        <v>1.2</v>
      </c>
      <c r="F7" s="4">
        <f>VLOOKUP($B7,Table2[],6,FALSE)</f>
        <v>23</v>
      </c>
      <c r="G7" s="4">
        <v>240</v>
      </c>
      <c r="H7" s="4">
        <f t="shared" si="1"/>
        <v>228</v>
      </c>
      <c r="I7" s="4">
        <f t="shared" si="0"/>
        <v>0.72</v>
      </c>
      <c r="J7" s="4">
        <f t="shared" si="0"/>
        <v>2.88</v>
      </c>
      <c r="K7" s="4">
        <f t="shared" si="0"/>
        <v>55.199999999999996</v>
      </c>
    </row>
    <row r="8" spans="1:11">
      <c r="A8" s="3" t="s">
        <v>172</v>
      </c>
      <c r="B8" s="4" t="s">
        <v>134</v>
      </c>
      <c r="C8" s="4">
        <f>VLOOKUP($B8,Table2[],3,FALSE)</f>
        <v>654</v>
      </c>
      <c r="D8" s="4">
        <f>VLOOKUP($B8,Table2[],4,FALSE)</f>
        <v>65</v>
      </c>
      <c r="E8" s="4">
        <f>VLOOKUP($B8,Table2[],5,FALSE)</f>
        <v>15</v>
      </c>
      <c r="F8" s="4">
        <f>VLOOKUP($B8,Table2[],6,FALSE)</f>
        <v>14</v>
      </c>
      <c r="G8" s="4">
        <v>250</v>
      </c>
      <c r="H8" s="4">
        <f t="shared" si="1"/>
        <v>1635</v>
      </c>
      <c r="I8" s="4">
        <f t="shared" si="0"/>
        <v>162.5</v>
      </c>
      <c r="J8" s="4">
        <f t="shared" si="0"/>
        <v>37.5</v>
      </c>
      <c r="K8" s="4">
        <f t="shared" si="0"/>
        <v>35</v>
      </c>
    </row>
    <row r="9" spans="1:11">
      <c r="A9" s="3" t="s">
        <v>173</v>
      </c>
      <c r="B9" s="4" t="s">
        <v>145</v>
      </c>
      <c r="C9" s="4">
        <f>VLOOKUP($B9,Table2[],3,FALSE)</f>
        <v>362</v>
      </c>
      <c r="D9" s="4">
        <f>VLOOKUP($B9,Table2[],4,FALSE)</f>
        <v>3</v>
      </c>
      <c r="E9" s="4">
        <f>VLOOKUP($B9,Table2[],5,FALSE)</f>
        <v>8</v>
      </c>
      <c r="F9" s="4">
        <f>VLOOKUP($B9,Table2[],6,FALSE)</f>
        <v>76</v>
      </c>
      <c r="G9" s="4">
        <v>260</v>
      </c>
      <c r="H9" s="4">
        <f t="shared" si="1"/>
        <v>941.2</v>
      </c>
      <c r="I9" s="4">
        <f t="shared" si="0"/>
        <v>7.8000000000000007</v>
      </c>
      <c r="J9" s="4">
        <f t="shared" si="0"/>
        <v>20.8</v>
      </c>
      <c r="K9" s="4">
        <f t="shared" si="0"/>
        <v>197.6</v>
      </c>
    </row>
    <row r="10" spans="1:11">
      <c r="A10" s="8"/>
      <c r="B10" s="7"/>
      <c r="C10" s="21" t="s">
        <v>180</v>
      </c>
      <c r="D10" s="21"/>
      <c r="E10" s="21"/>
      <c r="F10" s="21"/>
      <c r="G10" s="11" t="s">
        <v>148</v>
      </c>
      <c r="H10" s="7"/>
      <c r="I10" s="9"/>
      <c r="J10" s="9"/>
      <c r="K10" s="7"/>
    </row>
    <row r="11" spans="1:11">
      <c r="A11" s="5" t="s">
        <v>178</v>
      </c>
      <c r="B11" s="4" t="s">
        <v>154</v>
      </c>
      <c r="C11" s="4">
        <f>VLOOKUP($B11,Продукти!$H$2:$L$16,4,FALSE)</f>
        <v>90</v>
      </c>
      <c r="D11" s="4"/>
      <c r="E11" s="4"/>
      <c r="F11" s="4">
        <f>VLOOKUP($B11,Продукти!$H$2:$L$16,3,FALSE)</f>
        <v>6</v>
      </c>
      <c r="G11" s="4">
        <v>100</v>
      </c>
      <c r="H11" s="4">
        <f>G11/100*C11</f>
        <v>90</v>
      </c>
      <c r="I11" s="12"/>
      <c r="J11" s="13"/>
      <c r="K11" s="4">
        <f>G11/100*F11</f>
        <v>6</v>
      </c>
    </row>
    <row r="13" spans="1:11">
      <c r="A13" s="6" t="s">
        <v>179</v>
      </c>
      <c r="G13" s="4">
        <f>SUM(G3:G9,G11)</f>
        <v>1710</v>
      </c>
      <c r="H13" s="4">
        <f>SUM(H11,H3:H9)</f>
        <v>4877.5</v>
      </c>
      <c r="I13" s="4">
        <f>SUM(I3:I9)</f>
        <v>354.62</v>
      </c>
      <c r="J13" s="4">
        <f>SUM(J3:J9)</f>
        <v>168.07999999999998</v>
      </c>
      <c r="K13" s="4">
        <f>SUM(K11,K3:K9)</f>
        <v>295.89999999999998</v>
      </c>
    </row>
  </sheetData>
  <scenarios current="0" show="0">
    <scenario name="Menu2" locked="1" count="7" user="Lenovo" comment="Created by Dell on 6.1.2023_x000a_Modified by Lenovo on 09/11/2023">
      <inputCells r="G3" val="200"/>
      <inputCells r="G4" val="210"/>
      <inputCells r="G5" val="220"/>
      <inputCells r="G6" val="230"/>
      <inputCells r="G7" val="240"/>
      <inputCells r="G8" val="250"/>
      <inputCells r="G9" val="260"/>
    </scenario>
    <scenario name="Menu1" locked="1" count="7" user="Lenovo" comment="Created by Lenovo on 09/11/2023_x000a_Modified by Lenovo on 09/11/2023">
      <inputCells r="G3" val="100"/>
      <inputCells r="G4" val="110"/>
      <inputCells r="G5" val="120"/>
      <inputCells r="G6" val="130"/>
      <inputCells r="G7" val="140"/>
      <inputCells r="G8" val="150"/>
      <inputCells r="G9" val="160"/>
    </scenario>
  </scenarios>
  <mergeCells count="4">
    <mergeCell ref="C1:F1"/>
    <mergeCell ref="H1:K1"/>
    <mergeCell ref="G1:G2"/>
    <mergeCell ref="C10:F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403033E-E47B-406A-B088-E7F1359808C9}">
          <x14:formula1>
            <xm:f>Продукти!$A$2:$A$30</xm:f>
          </x14:formula1>
          <xm:sqref>B3</xm:sqref>
        </x14:dataValidation>
        <x14:dataValidation type="list" allowBlank="1" showInputMessage="1" showErrorMessage="1" xr:uid="{77303998-58B0-4A53-89EF-B81B772C188F}">
          <x14:formula1>
            <xm:f>Продукти!$A$31:$A$33</xm:f>
          </x14:formula1>
          <xm:sqref>B4</xm:sqref>
        </x14:dataValidation>
        <x14:dataValidation type="list" allowBlank="1" showInputMessage="1" showErrorMessage="1" xr:uid="{2931B90C-A348-4468-AD37-3E84C74AA9E7}">
          <x14:formula1>
            <xm:f>Продукти!$A$34:$A$61</xm:f>
          </x14:formula1>
          <xm:sqref>B5</xm:sqref>
        </x14:dataValidation>
        <x14:dataValidation type="list" allowBlank="1" showInputMessage="1" showErrorMessage="1" xr:uid="{1FB69A8C-DFE6-4505-A6C8-34E2F77CEDFB}">
          <x14:formula1>
            <xm:f>Продукти!$A$62:$A$71</xm:f>
          </x14:formula1>
          <xm:sqref>B6</xm:sqref>
        </x14:dataValidation>
        <x14:dataValidation type="list" allowBlank="1" showInputMessage="1" showErrorMessage="1" xr:uid="{E9880FCC-B4C1-4D7D-961D-C83205E6556A}">
          <x14:formula1>
            <xm:f>Продукти!$A$72:$A$129</xm:f>
          </x14:formula1>
          <xm:sqref>B7</xm:sqref>
        </x14:dataValidation>
        <x14:dataValidation type="list" allowBlank="1" showInputMessage="1" showErrorMessage="1" xr:uid="{CD18B509-2791-41A5-B317-27F5A8B148E6}">
          <x14:formula1>
            <xm:f>Продукти!$A$130:$A$142</xm:f>
          </x14:formula1>
          <xm:sqref>B8</xm:sqref>
        </x14:dataValidation>
        <x14:dataValidation type="list" allowBlank="1" showInputMessage="1" showErrorMessage="1" xr:uid="{E3BED62A-9D86-4D7B-9D84-E160BDBDCD64}">
          <x14:formula1>
            <xm:f>Продукти!$A$143:$A$145</xm:f>
          </x14:formula1>
          <xm:sqref>B9</xm:sqref>
        </x14:dataValidation>
        <x14:dataValidation type="list" allowBlank="1" showInputMessage="1" showErrorMessage="1" xr:uid="{910E5982-10FD-4D6D-B6BB-734AB3489E1F}">
          <x14:formula1>
            <xm:f>Продукти!$H$2:$H$16</xm:f>
          </x14:formula1>
          <xm:sqref>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Продукти</vt:lpstr>
      <vt:lpstr>Меню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Николай Табальов 06</cp:lastModifiedBy>
  <dcterms:created xsi:type="dcterms:W3CDTF">2023-01-06T09:38:25Z</dcterms:created>
  <dcterms:modified xsi:type="dcterms:W3CDTF">2023-11-09T09:40:12Z</dcterms:modified>
</cp:coreProperties>
</file>