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30" windowWidth="21015" windowHeight="9690"/>
  </bookViews>
  <sheets>
    <sheet name="Resumen" sheetId="1" r:id="rId1"/>
    <sheet name="Detalle" sheetId="11" r:id="rId2"/>
  </sheets>
  <calcPr calcId="124519"/>
</workbook>
</file>

<file path=xl/calcChain.xml><?xml version="1.0" encoding="utf-8"?>
<calcChain xmlns="http://schemas.openxmlformats.org/spreadsheetml/2006/main">
  <c r="R11" i="1"/>
  <c r="R22"/>
  <c r="R21"/>
  <c r="R20"/>
  <c r="R19"/>
  <c r="R18"/>
  <c r="R10"/>
  <c r="R9"/>
  <c r="R8"/>
  <c r="R7"/>
  <c r="D11"/>
  <c r="D22" s="1"/>
  <c r="D10"/>
  <c r="D21" s="1"/>
  <c r="D9"/>
  <c r="D20" s="1"/>
  <c r="D84" i="11"/>
  <c r="T20" i="1" l="1"/>
  <c r="D8"/>
  <c r="D19" s="1"/>
  <c r="T19" s="1"/>
  <c r="T22"/>
  <c r="T21"/>
  <c r="D7"/>
  <c r="D18" s="1"/>
  <c r="T18" s="1"/>
  <c r="D85" i="11"/>
  <c r="M11" i="1"/>
  <c r="M22" s="1"/>
  <c r="L11"/>
  <c r="L22" s="1"/>
  <c r="K11"/>
  <c r="K22" s="1"/>
  <c r="J11"/>
  <c r="J22" s="1"/>
  <c r="I11"/>
  <c r="I22" s="1"/>
  <c r="H11"/>
  <c r="H22" s="1"/>
  <c r="G11"/>
  <c r="G22" s="1"/>
  <c r="F11"/>
  <c r="F22" s="1"/>
  <c r="E11"/>
  <c r="E22" s="1"/>
  <c r="N10"/>
  <c r="M10"/>
  <c r="L10"/>
  <c r="K10"/>
  <c r="J10"/>
  <c r="I10"/>
  <c r="H10"/>
  <c r="G10"/>
  <c r="F10"/>
  <c r="E10"/>
  <c r="M9"/>
  <c r="L9"/>
  <c r="K9"/>
  <c r="J9"/>
  <c r="I9"/>
  <c r="H9"/>
  <c r="G9"/>
  <c r="F9"/>
  <c r="E9"/>
  <c r="N8"/>
  <c r="M8"/>
  <c r="L8"/>
  <c r="K8"/>
  <c r="J8"/>
  <c r="I8"/>
  <c r="H8"/>
  <c r="G8"/>
  <c r="F8"/>
  <c r="E8"/>
  <c r="N7"/>
  <c r="M7"/>
  <c r="L7"/>
  <c r="K7"/>
  <c r="J7"/>
  <c r="I7"/>
  <c r="H7"/>
  <c r="G7"/>
  <c r="F7"/>
  <c r="E7"/>
  <c r="C11"/>
  <c r="C10"/>
  <c r="C9"/>
  <c r="C8"/>
  <c r="C7"/>
  <c r="M85" i="11"/>
  <c r="L85"/>
  <c r="K85"/>
  <c r="J85"/>
  <c r="I85"/>
  <c r="H85"/>
  <c r="G85"/>
  <c r="F85"/>
  <c r="E85"/>
  <c r="C85"/>
  <c r="M84"/>
  <c r="L84"/>
  <c r="K84"/>
  <c r="J84"/>
  <c r="I84"/>
  <c r="H84"/>
  <c r="G84"/>
  <c r="F84"/>
  <c r="E84"/>
  <c r="C84"/>
  <c r="N11" i="1"/>
  <c r="N22" s="1"/>
  <c r="N9"/>
  <c r="C21" l="1"/>
  <c r="C22"/>
  <c r="C20"/>
  <c r="S20" s="1"/>
  <c r="C19"/>
  <c r="D12"/>
  <c r="D23" s="1"/>
  <c r="N85" i="11"/>
  <c r="N84"/>
  <c r="M21" i="1"/>
  <c r="M20"/>
  <c r="AC20" s="1"/>
  <c r="M19"/>
  <c r="M18"/>
  <c r="M12"/>
  <c r="M23" s="1"/>
  <c r="L21"/>
  <c r="K21"/>
  <c r="J21"/>
  <c r="I21"/>
  <c r="H21"/>
  <c r="G21"/>
  <c r="F21"/>
  <c r="E21"/>
  <c r="C33"/>
  <c r="C34" s="1"/>
  <c r="L20"/>
  <c r="AB20" s="1"/>
  <c r="K20"/>
  <c r="AA20" s="1"/>
  <c r="J20"/>
  <c r="Z20" s="1"/>
  <c r="I20"/>
  <c r="Y20" s="1"/>
  <c r="H20"/>
  <c r="X20" s="1"/>
  <c r="G20"/>
  <c r="W20" s="1"/>
  <c r="F20"/>
  <c r="V20" s="1"/>
  <c r="E20"/>
  <c r="U20" s="1"/>
  <c r="L19"/>
  <c r="K19"/>
  <c r="AA19" s="1"/>
  <c r="J19"/>
  <c r="Z19" s="1"/>
  <c r="I19"/>
  <c r="Y19" s="1"/>
  <c r="H19"/>
  <c r="X19" s="1"/>
  <c r="G19"/>
  <c r="W19" s="1"/>
  <c r="F19"/>
  <c r="V19" s="1"/>
  <c r="E19"/>
  <c r="U19" s="1"/>
  <c r="L18"/>
  <c r="AB18" s="1"/>
  <c r="K18"/>
  <c r="AA18" s="1"/>
  <c r="J18"/>
  <c r="Z18" s="1"/>
  <c r="I18"/>
  <c r="Y18" s="1"/>
  <c r="H18"/>
  <c r="X18" s="1"/>
  <c r="G18"/>
  <c r="W18" s="1"/>
  <c r="F18"/>
  <c r="V18" s="1"/>
  <c r="E18"/>
  <c r="U18" s="1"/>
  <c r="C18"/>
  <c r="L12"/>
  <c r="L23" s="1"/>
  <c r="K12"/>
  <c r="K23" s="1"/>
  <c r="J12"/>
  <c r="J23" s="1"/>
  <c r="I12"/>
  <c r="I23" s="1"/>
  <c r="H12"/>
  <c r="H23" s="1"/>
  <c r="G12"/>
  <c r="G23" s="1"/>
  <c r="F12"/>
  <c r="F23" s="1"/>
  <c r="E12"/>
  <c r="E23" s="1"/>
  <c r="C12"/>
  <c r="C23" s="1"/>
  <c r="P11"/>
  <c r="N21"/>
  <c r="P7"/>
  <c r="S18" l="1"/>
  <c r="AC19"/>
  <c r="U21"/>
  <c r="Y21"/>
  <c r="S21"/>
  <c r="AC18"/>
  <c r="S19"/>
  <c r="W21"/>
  <c r="AA21"/>
  <c r="W22"/>
  <c r="AC22"/>
  <c r="AC21"/>
  <c r="AB22"/>
  <c r="V21"/>
  <c r="Z21"/>
  <c r="V22"/>
  <c r="AA22"/>
  <c r="Z22"/>
  <c r="U22"/>
  <c r="S22"/>
  <c r="AB19"/>
  <c r="X21"/>
  <c r="AB21"/>
  <c r="X22"/>
  <c r="Y22"/>
  <c r="E29"/>
  <c r="E34"/>
  <c r="E30"/>
  <c r="E32"/>
  <c r="E31"/>
  <c r="E33"/>
  <c r="P21"/>
  <c r="P22"/>
  <c r="N19"/>
  <c r="P8"/>
  <c r="N18"/>
  <c r="N12"/>
  <c r="N23" s="1"/>
  <c r="P10"/>
  <c r="N20"/>
  <c r="P9"/>
  <c r="P18" l="1"/>
  <c r="AD18"/>
  <c r="P20"/>
  <c r="AD20"/>
  <c r="AD22"/>
  <c r="AD21"/>
  <c r="P19"/>
  <c r="AD19"/>
  <c r="P12"/>
  <c r="Q10" s="1"/>
  <c r="F32" s="1"/>
  <c r="P13"/>
  <c r="P23" l="1"/>
  <c r="Q20" s="1"/>
  <c r="Q9"/>
  <c r="F31" s="1"/>
  <c r="Q13"/>
  <c r="Q8"/>
  <c r="F30" s="1"/>
  <c r="Q12"/>
  <c r="F34" s="1"/>
  <c r="Q11"/>
  <c r="F33" s="1"/>
  <c r="Q7"/>
  <c r="F29" s="1"/>
  <c r="Q21" l="1"/>
  <c r="Q18"/>
  <c r="Q23"/>
  <c r="Q22"/>
  <c r="Q19"/>
</calcChain>
</file>

<file path=xl/sharedStrings.xml><?xml version="1.0" encoding="utf-8"?>
<sst xmlns="http://schemas.openxmlformats.org/spreadsheetml/2006/main" count="93" uniqueCount="68">
  <si>
    <t>Menores</t>
  </si>
  <si>
    <t xml:space="preserve">BAHIA BLANCA </t>
  </si>
  <si>
    <t>CORRIENTES</t>
  </si>
  <si>
    <t>GENERAL ROCA</t>
  </si>
  <si>
    <t xml:space="preserve">MAR DEL PLATA </t>
  </si>
  <si>
    <t>PARANA</t>
  </si>
  <si>
    <t>POSADAS</t>
  </si>
  <si>
    <t xml:space="preserve">RESISTENCIA </t>
  </si>
  <si>
    <t xml:space="preserve">TUCUMAN  </t>
  </si>
  <si>
    <t>SAN MARTIN Nº1</t>
  </si>
  <si>
    <t>SAN MARTIN Nº2</t>
  </si>
  <si>
    <t xml:space="preserve">SAN MARTIN Nº3 </t>
  </si>
  <si>
    <t xml:space="preserve">SAN MARTIN Nº5 </t>
  </si>
  <si>
    <t>CORDOBA Nº1</t>
  </si>
  <si>
    <t xml:space="preserve">MENDOZA Nº2  </t>
  </si>
  <si>
    <t xml:space="preserve">ROSARIO Nº2   </t>
  </si>
  <si>
    <t>SANTA FE</t>
  </si>
  <si>
    <t xml:space="preserve">LA PLATA Nº1 </t>
  </si>
  <si>
    <t>LA PLATA Nº2</t>
  </si>
  <si>
    <t xml:space="preserve">CATAMARCA </t>
  </si>
  <si>
    <t xml:space="preserve">FORMOSA </t>
  </si>
  <si>
    <t xml:space="preserve">JUJUY </t>
  </si>
  <si>
    <t xml:space="preserve">LA RIOJA   </t>
  </si>
  <si>
    <t>NEUQUEN</t>
  </si>
  <si>
    <t xml:space="preserve">SAN JUAN </t>
  </si>
  <si>
    <t xml:space="preserve">SAN LUIS    </t>
  </si>
  <si>
    <t xml:space="preserve">STGO. DEL ESTERO </t>
  </si>
  <si>
    <t>TIERRA DEL FUEGO</t>
  </si>
  <si>
    <t>SANTA CRUZ</t>
  </si>
  <si>
    <t>COM. RIVADAVIA</t>
  </si>
  <si>
    <t xml:space="preserve">SALTA   </t>
  </si>
  <si>
    <t xml:space="preserve">SAN MARTIN Nº4 </t>
  </si>
  <si>
    <t xml:space="preserve">MENDOZA Nº1  </t>
  </si>
  <si>
    <t xml:space="preserve">ROSARIO Nº1  </t>
  </si>
  <si>
    <t xml:space="preserve">LA PAMPA  </t>
  </si>
  <si>
    <t>TOTAL</t>
  </si>
  <si>
    <t>PROMEDIO</t>
  </si>
  <si>
    <t>CORDOBA Nº2</t>
  </si>
  <si>
    <t>Interior</t>
  </si>
  <si>
    <t>Promedio</t>
  </si>
  <si>
    <t>Aporte</t>
  </si>
  <si>
    <t>Cantidad</t>
  </si>
  <si>
    <t>tribunales</t>
  </si>
  <si>
    <t>Tribunal Oral</t>
  </si>
  <si>
    <t>Competencia</t>
  </si>
  <si>
    <t>Criminal</t>
  </si>
  <si>
    <t>Federal</t>
  </si>
  <si>
    <t>Penal Económico</t>
  </si>
  <si>
    <t>Penal Económ.</t>
  </si>
  <si>
    <t>I N G R E S O S  por  A Ñ O</t>
  </si>
  <si>
    <r>
      <t xml:space="preserve">I N G R E S O S </t>
    </r>
    <r>
      <rPr>
        <b/>
        <sz val="11"/>
        <color theme="1"/>
        <rFont val="Calibri"/>
        <family val="2"/>
        <scheme val="minor"/>
      </rPr>
      <t>promedio</t>
    </r>
    <r>
      <rPr>
        <sz val="11"/>
        <color theme="1"/>
        <rFont val="Calibri"/>
        <family val="2"/>
        <scheme val="minor"/>
      </rPr>
      <t xml:space="preserve"> por tribunal por año</t>
    </r>
  </si>
  <si>
    <r>
      <t xml:space="preserve">I N G R E S O S  </t>
    </r>
    <r>
      <rPr>
        <b/>
        <sz val="11"/>
        <color theme="1"/>
        <rFont val="Calibri"/>
        <family val="2"/>
        <scheme val="minor"/>
      </rPr>
      <t>totales</t>
    </r>
    <r>
      <rPr>
        <sz val="11"/>
        <color theme="1"/>
        <rFont val="Calibri"/>
        <family val="2"/>
        <scheme val="minor"/>
      </rPr>
      <t xml:space="preserve">  por competencia por año</t>
    </r>
  </si>
  <si>
    <t>General Sistema</t>
  </si>
  <si>
    <t>desvio estándar anual</t>
  </si>
  <si>
    <t>Coef1</t>
  </si>
  <si>
    <t>En 2004-2008 eran 76 los Tribunales Orales en funcionamiento.</t>
  </si>
  <si>
    <r>
      <t>Nota</t>
    </r>
    <r>
      <rPr>
        <i/>
        <sz val="11"/>
        <color theme="1"/>
        <rFont val="Calibri"/>
        <family val="2"/>
        <scheme val="minor"/>
      </rPr>
      <t>:</t>
    </r>
  </si>
  <si>
    <t>Total Sistema</t>
  </si>
  <si>
    <t>Proporción Causas Aportadas</t>
  </si>
  <si>
    <t>Proporción Cantidad Tribunales</t>
  </si>
  <si>
    <t>:=</t>
  </si>
  <si>
    <r>
      <rPr>
        <u/>
        <sz val="11"/>
        <color rgb="FFFF0000"/>
        <rFont val="Calibri"/>
        <family val="2"/>
        <scheme val="minor"/>
      </rPr>
      <t>Destacados</t>
    </r>
    <r>
      <rPr>
        <sz val="11"/>
        <color rgb="FFFF0000"/>
        <rFont val="Calibri"/>
        <family val="2"/>
        <scheme val="minor"/>
      </rPr>
      <t xml:space="preserve">: </t>
    </r>
    <r>
      <rPr>
        <i/>
        <sz val="11"/>
        <color rgb="FFFF0000"/>
        <rFont val="Calibri"/>
        <family val="2"/>
        <scheme val="minor"/>
      </rPr>
      <t>superan</t>
    </r>
    <r>
      <rPr>
        <sz val="11"/>
        <color rgb="FFFF0000"/>
        <rFont val="Calibri"/>
        <family val="2"/>
        <scheme val="minor"/>
      </rPr>
      <t xml:space="preserve"> el promedio del </t>
    </r>
    <r>
      <rPr>
        <b/>
        <sz val="11"/>
        <color indexed="10"/>
        <rFont val="Calibri"/>
        <family val="2"/>
      </rPr>
      <t>año</t>
    </r>
  </si>
  <si>
    <t>Cantidad de Expedientes - DETALLE por Tribunal - período 2001-2012</t>
  </si>
  <si>
    <t>En 2001-2003 eran 75 los Tribunales Orales en funcionamiento.</t>
  </si>
  <si>
    <t>Cantidad de Expedientes - RESÚMENES por Competencia - período 2001-2012</t>
  </si>
  <si>
    <r>
      <rPr>
        <u/>
        <sz val="11"/>
        <color rgb="FFFF0000"/>
        <rFont val="Calibri"/>
        <family val="2"/>
        <scheme val="minor"/>
      </rPr>
      <t>Destacados</t>
    </r>
    <r>
      <rPr>
        <sz val="11"/>
        <color rgb="FFFF0000"/>
        <rFont val="Calibri"/>
        <family val="2"/>
        <scheme val="minor"/>
      </rPr>
      <t xml:space="preserve">: </t>
    </r>
    <r>
      <rPr>
        <i/>
        <sz val="11"/>
        <color rgb="FFFF0000"/>
        <rFont val="Calibri"/>
        <family val="2"/>
        <scheme val="minor"/>
      </rPr>
      <t>superan</t>
    </r>
    <r>
      <rPr>
        <sz val="11"/>
        <color rgb="FFFF0000"/>
        <rFont val="Calibri"/>
        <family val="2"/>
        <scheme val="minor"/>
      </rPr>
      <t xml:space="preserve"> el promedio del </t>
    </r>
    <r>
      <rPr>
        <b/>
        <sz val="11"/>
        <color indexed="10"/>
        <rFont val="Calibri"/>
        <family val="2"/>
      </rPr>
      <t>período 2001-2012</t>
    </r>
  </si>
  <si>
    <t>Tribunales Orales Nacionales y Federales - INGRESOS de causas</t>
  </si>
  <si>
    <t>Desvío</t>
  </si>
</sst>
</file>

<file path=xl/styles.xml><?xml version="1.0" encoding="utf-8"?>
<styleSheet xmlns="http://schemas.openxmlformats.org/spreadsheetml/2006/main">
  <numFmts count="2">
    <numFmt numFmtId="43" formatCode="_ * #,##0.00_ ;_ * \-#,##0.00_ ;_ * &quot;-&quot;??_ ;_ @_ "/>
    <numFmt numFmtId="164" formatCode="0.0"/>
  </numFmts>
  <fonts count="12">
    <font>
      <sz val="11"/>
      <color theme="1"/>
      <name val="Calibri"/>
      <family val="2"/>
      <scheme val="minor"/>
    </font>
    <font>
      <b/>
      <sz val="11"/>
      <color indexed="10"/>
      <name val="Calibri"/>
      <family val="2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1"/>
      <color rgb="FFFF0000"/>
      <name val="Calibri"/>
      <family val="2"/>
      <scheme val="minor"/>
    </font>
    <font>
      <i/>
      <u/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CC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03">
    <xf numFmtId="0" fontId="0" fillId="0" borderId="0" xfId="0"/>
    <xf numFmtId="0" fontId="4" fillId="0" borderId="0" xfId="0" applyFont="1"/>
    <xf numFmtId="0" fontId="0" fillId="0" borderId="0" xfId="0" applyAlignment="1">
      <alignment horizontal="center" vertical="center"/>
    </xf>
    <xf numFmtId="0" fontId="0" fillId="0" borderId="3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5" fillId="0" borderId="0" xfId="0" applyFont="1" applyAlignment="1">
      <alignment horizontal="center" vertical="center"/>
    </xf>
    <xf numFmtId="1" fontId="5" fillId="0" borderId="0" xfId="0" applyNumberFormat="1" applyFont="1"/>
    <xf numFmtId="0" fontId="0" fillId="2" borderId="3" xfId="0" applyFill="1" applyBorder="1"/>
    <xf numFmtId="0" fontId="0" fillId="2" borderId="5" xfId="0" applyFill="1" applyBorder="1"/>
    <xf numFmtId="0" fontId="0" fillId="2" borderId="0" xfId="0" applyFill="1" applyBorder="1"/>
    <xf numFmtId="0" fontId="0" fillId="2" borderId="6" xfId="0" applyFill="1" applyBorder="1"/>
    <xf numFmtId="0" fontId="4" fillId="3" borderId="8" xfId="0" applyFont="1" applyFill="1" applyBorder="1" applyAlignment="1">
      <alignment horizontal="center" vertical="center"/>
    </xf>
    <xf numFmtId="1" fontId="0" fillId="0" borderId="0" xfId="0" applyNumberFormat="1"/>
    <xf numFmtId="1" fontId="4" fillId="0" borderId="0" xfId="0" applyNumberFormat="1" applyFont="1"/>
    <xf numFmtId="0" fontId="0" fillId="0" borderId="0" xfId="0" applyFill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0" fillId="0" borderId="0" xfId="0" applyFill="1" applyBorder="1"/>
    <xf numFmtId="0" fontId="4" fillId="0" borderId="0" xfId="0" applyFont="1" applyFill="1"/>
    <xf numFmtId="1" fontId="5" fillId="0" borderId="0" xfId="0" applyNumberFormat="1" applyFont="1" applyFill="1"/>
    <xf numFmtId="0" fontId="0" fillId="0" borderId="0" xfId="0" applyFill="1"/>
    <xf numFmtId="0" fontId="0" fillId="0" borderId="9" xfId="0" applyBorder="1"/>
    <xf numFmtId="0" fontId="4" fillId="0" borderId="10" xfId="0" applyFont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0" fillId="0" borderId="10" xfId="0" applyBorder="1"/>
    <xf numFmtId="0" fontId="0" fillId="0" borderId="12" xfId="0" applyBorder="1"/>
    <xf numFmtId="0" fontId="4" fillId="0" borderId="13" xfId="0" applyFont="1" applyBorder="1" applyAlignment="1">
      <alignment horizontal="center" vertical="center"/>
    </xf>
    <xf numFmtId="0" fontId="4" fillId="0" borderId="14" xfId="0" applyFont="1" applyBorder="1"/>
    <xf numFmtId="0" fontId="4" fillId="0" borderId="15" xfId="0" applyFont="1" applyBorder="1"/>
    <xf numFmtId="1" fontId="4" fillId="0" borderId="14" xfId="0" applyNumberFormat="1" applyFont="1" applyBorder="1"/>
    <xf numFmtId="1" fontId="4" fillId="0" borderId="15" xfId="0" applyNumberFormat="1" applyFont="1" applyBorder="1"/>
    <xf numFmtId="0" fontId="5" fillId="0" borderId="0" xfId="0" applyFont="1" applyAlignment="1">
      <alignment horizontal="center"/>
    </xf>
    <xf numFmtId="0" fontId="3" fillId="0" borderId="0" xfId="0" applyFont="1"/>
    <xf numFmtId="0" fontId="0" fillId="0" borderId="16" xfId="0" applyBorder="1"/>
    <xf numFmtId="0" fontId="0" fillId="0" borderId="17" xfId="0" applyBorder="1"/>
    <xf numFmtId="1" fontId="0" fillId="0" borderId="18" xfId="0" applyNumberFormat="1" applyBorder="1"/>
    <xf numFmtId="1" fontId="0" fillId="0" borderId="1" xfId="0" applyNumberFormat="1" applyBorder="1"/>
    <xf numFmtId="0" fontId="0" fillId="0" borderId="18" xfId="0" applyFill="1" applyBorder="1" applyAlignment="1">
      <alignment horizontal="center" vertical="center"/>
    </xf>
    <xf numFmtId="0" fontId="0" fillId="0" borderId="19" xfId="0" applyFill="1" applyBorder="1"/>
    <xf numFmtId="0" fontId="0" fillId="0" borderId="20" xfId="0" applyFill="1" applyBorder="1"/>
    <xf numFmtId="0" fontId="0" fillId="0" borderId="21" xfId="0" applyFill="1" applyBorder="1"/>
    <xf numFmtId="0" fontId="0" fillId="0" borderId="1" xfId="0" applyFill="1" applyBorder="1" applyAlignment="1">
      <alignment horizontal="center" vertical="center"/>
    </xf>
    <xf numFmtId="0" fontId="0" fillId="0" borderId="3" xfId="0" applyFill="1" applyBorder="1"/>
    <xf numFmtId="0" fontId="0" fillId="0" borderId="4" xfId="0" applyFill="1" applyBorder="1"/>
    <xf numFmtId="0" fontId="0" fillId="0" borderId="2" xfId="0" applyFill="1" applyBorder="1" applyAlignment="1">
      <alignment horizontal="center" vertical="center"/>
    </xf>
    <xf numFmtId="0" fontId="0" fillId="0" borderId="5" xfId="0" applyFill="1" applyBorder="1"/>
    <xf numFmtId="0" fontId="0" fillId="0" borderId="6" xfId="0" applyFill="1" applyBorder="1"/>
    <xf numFmtId="0" fontId="0" fillId="0" borderId="7" xfId="0" applyFill="1" applyBorder="1"/>
    <xf numFmtId="0" fontId="4" fillId="0" borderId="18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9" fontId="2" fillId="0" borderId="0" xfId="2" applyFont="1"/>
    <xf numFmtId="10" fontId="2" fillId="0" borderId="0" xfId="2" applyNumberFormat="1" applyFont="1"/>
    <xf numFmtId="1" fontId="0" fillId="0" borderId="0" xfId="0" applyNumberFormat="1" applyFill="1" applyBorder="1"/>
    <xf numFmtId="43" fontId="2" fillId="0" borderId="0" xfId="1" applyFont="1"/>
    <xf numFmtId="0" fontId="6" fillId="0" borderId="0" xfId="0" applyFont="1" applyAlignment="1">
      <alignment horizontal="center"/>
    </xf>
    <xf numFmtId="0" fontId="4" fillId="3" borderId="26" xfId="0" applyFont="1" applyFill="1" applyBorder="1" applyAlignment="1">
      <alignment horizontal="center" vertical="center"/>
    </xf>
    <xf numFmtId="9" fontId="4" fillId="0" borderId="0" xfId="2" applyFont="1"/>
    <xf numFmtId="0" fontId="6" fillId="0" borderId="0" xfId="0" applyFont="1" applyAlignment="1">
      <alignment horizontal="right"/>
    </xf>
    <xf numFmtId="43" fontId="4" fillId="0" borderId="0" xfId="1" applyFont="1"/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3" borderId="2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4" fillId="0" borderId="5" xfId="0" applyFont="1" applyFill="1" applyBorder="1"/>
    <xf numFmtId="0" fontId="4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1" fontId="7" fillId="0" borderId="0" xfId="0" applyNumberFormat="1" applyFont="1"/>
    <xf numFmtId="9" fontId="7" fillId="0" borderId="0" xfId="2" applyFont="1"/>
    <xf numFmtId="0" fontId="10" fillId="0" borderId="0" xfId="0" applyFont="1" applyAlignment="1">
      <alignment horizontal="right" vertical="center"/>
    </xf>
    <xf numFmtId="1" fontId="0" fillId="0" borderId="26" xfId="0" applyNumberFormat="1" applyBorder="1" applyAlignment="1">
      <alignment horizontal="center"/>
    </xf>
    <xf numFmtId="1" fontId="0" fillId="0" borderId="28" xfId="0" applyNumberFormat="1" applyBorder="1"/>
    <xf numFmtId="1" fontId="0" fillId="0" borderId="29" xfId="0" applyNumberFormat="1" applyBorder="1"/>
    <xf numFmtId="0" fontId="5" fillId="0" borderId="0" xfId="0" applyFont="1" applyAlignment="1"/>
    <xf numFmtId="9" fontId="0" fillId="0" borderId="0" xfId="2" applyFont="1"/>
    <xf numFmtId="164" fontId="0" fillId="0" borderId="0" xfId="0" applyNumberFormat="1"/>
    <xf numFmtId="0" fontId="5" fillId="0" borderId="0" xfId="0" applyFont="1" applyAlignment="1">
      <alignment horizontal="center"/>
    </xf>
    <xf numFmtId="0" fontId="8" fillId="0" borderId="0" xfId="0" applyFont="1" applyAlignment="1"/>
    <xf numFmtId="9" fontId="6" fillId="0" borderId="0" xfId="2" applyFont="1"/>
    <xf numFmtId="9" fontId="5" fillId="0" borderId="0" xfId="2" applyFont="1"/>
    <xf numFmtId="9" fontId="2" fillId="0" borderId="27" xfId="2" applyNumberFormat="1" applyFont="1" applyBorder="1" applyAlignment="1">
      <alignment horizontal="center"/>
    </xf>
    <xf numFmtId="0" fontId="8" fillId="0" borderId="0" xfId="0" applyFont="1" applyAlignment="1">
      <alignment horizontal="center"/>
    </xf>
    <xf numFmtId="43" fontId="6" fillId="0" borderId="6" xfId="1" applyFont="1" applyBorder="1" applyAlignment="1">
      <alignment horizontal="center"/>
    </xf>
    <xf numFmtId="43" fontId="6" fillId="0" borderId="20" xfId="1" applyFont="1" applyBorder="1" applyAlignment="1">
      <alignment horizontal="center"/>
    </xf>
    <xf numFmtId="0" fontId="5" fillId="0" borderId="0" xfId="0" applyFont="1" applyAlignment="1">
      <alignment horizontal="center"/>
    </xf>
    <xf numFmtId="0" fontId="0" fillId="4" borderId="22" xfId="0" applyFill="1" applyBorder="1" applyAlignment="1">
      <alignment horizontal="center"/>
    </xf>
    <xf numFmtId="0" fontId="0" fillId="4" borderId="23" xfId="0" applyFill="1" applyBorder="1" applyAlignment="1">
      <alignment horizontal="center"/>
    </xf>
    <xf numFmtId="0" fontId="8" fillId="0" borderId="0" xfId="0" applyFont="1" applyAlignment="1">
      <alignment horizontal="center" vertical="center"/>
    </xf>
    <xf numFmtId="0" fontId="6" fillId="0" borderId="18" xfId="0" applyFont="1" applyFill="1" applyBorder="1" applyAlignment="1">
      <alignment horizontal="center" vertical="center" textRotation="90" wrapText="1"/>
    </xf>
    <xf numFmtId="0" fontId="6" fillId="0" borderId="1" xfId="0" applyFont="1" applyFill="1" applyBorder="1" applyAlignment="1">
      <alignment horizontal="center" vertical="center" textRotation="90" wrapText="1"/>
    </xf>
    <xf numFmtId="0" fontId="6" fillId="0" borderId="2" xfId="0" applyFont="1" applyFill="1" applyBorder="1" applyAlignment="1">
      <alignment horizontal="center" vertical="center" textRotation="90" wrapText="1"/>
    </xf>
    <xf numFmtId="0" fontId="6" fillId="0" borderId="18" xfId="0" applyFont="1" applyFill="1" applyBorder="1" applyAlignment="1">
      <alignment horizontal="center" vertical="center" textRotation="90"/>
    </xf>
    <xf numFmtId="0" fontId="6" fillId="0" borderId="1" xfId="0" applyFont="1" applyFill="1" applyBorder="1" applyAlignment="1">
      <alignment horizontal="center" vertical="center" textRotation="90"/>
    </xf>
    <xf numFmtId="0" fontId="6" fillId="0" borderId="2" xfId="0" applyFont="1" applyFill="1" applyBorder="1" applyAlignment="1">
      <alignment horizontal="center" vertical="center" textRotation="90"/>
    </xf>
    <xf numFmtId="0" fontId="6" fillId="0" borderId="19" xfId="0" applyFont="1" applyFill="1" applyBorder="1" applyAlignment="1">
      <alignment horizontal="center" vertical="center"/>
    </xf>
    <xf numFmtId="0" fontId="6" fillId="0" borderId="21" xfId="0" applyFont="1" applyFill="1" applyBorder="1" applyAlignment="1">
      <alignment horizontal="center" vertical="center"/>
    </xf>
    <xf numFmtId="0" fontId="0" fillId="4" borderId="24" xfId="0" applyFill="1" applyBorder="1" applyAlignment="1">
      <alignment horizontal="center"/>
    </xf>
    <xf numFmtId="0" fontId="0" fillId="4" borderId="25" xfId="0" applyFill="1" applyBorder="1" applyAlignment="1">
      <alignment horizontal="center"/>
    </xf>
  </cellXfs>
  <cellStyles count="3">
    <cellStyle name="Millares" xfId="1" builtinId="3"/>
    <cellStyle name="Normal" xfId="0" builtinId="0"/>
    <cellStyle name="Porcentual" xfId="2" builtinId="5"/>
  </cellStyles>
  <dxfs count="69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FF0000"/>
      </font>
    </dxf>
  </dxfs>
  <tableStyles count="0" defaultTableStyle="TableStyleMedium9" defaultPivotStyle="PivotStyleLight16"/>
  <colors>
    <mruColors>
      <color rgb="FF0000FF"/>
      <color rgb="FFCCFFCC"/>
      <color rgb="FFFFFFCC"/>
      <color rgb="FFCCFFFF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2:AD37"/>
  <sheetViews>
    <sheetView showGridLines="0" showRowColHeaders="0" tabSelected="1" zoomScale="88" zoomScaleNormal="88" workbookViewId="0"/>
  </sheetViews>
  <sheetFormatPr baseColWidth="10" defaultRowHeight="15"/>
  <cols>
    <col min="1" max="1" width="5.5703125" customWidth="1"/>
    <col min="2" max="2" width="16.140625" style="2" bestFit="1" customWidth="1"/>
    <col min="3" max="14" width="6.85546875" bestFit="1" customWidth="1"/>
    <col min="15" max="15" width="2" style="23" customWidth="1"/>
    <col min="16" max="16" width="13.28515625" bestFit="1" customWidth="1"/>
    <col min="17" max="17" width="7.7109375" bestFit="1" customWidth="1"/>
    <col min="18" max="18" width="7.5703125" bestFit="1" customWidth="1"/>
    <col min="19" max="19" width="4.5703125" hidden="1" customWidth="1"/>
    <col min="20" max="30" width="3.5703125" hidden="1" customWidth="1"/>
  </cols>
  <sheetData>
    <row r="2" spans="1:19" ht="21">
      <c r="A2" s="86" t="s">
        <v>66</v>
      </c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</row>
    <row r="3" spans="1:19" ht="21">
      <c r="A3" s="86" t="s">
        <v>64</v>
      </c>
      <c r="B3" s="86"/>
      <c r="C3" s="86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</row>
    <row r="4" spans="1:19" ht="15.75" thickBot="1"/>
    <row r="5" spans="1:19">
      <c r="B5" s="24"/>
      <c r="C5" s="90" t="s">
        <v>51</v>
      </c>
      <c r="D5" s="90"/>
      <c r="E5" s="90"/>
      <c r="F5" s="90"/>
      <c r="G5" s="90"/>
      <c r="H5" s="90"/>
      <c r="I5" s="90"/>
      <c r="J5" s="90"/>
      <c r="K5" s="90"/>
      <c r="L5" s="90"/>
      <c r="M5" s="90"/>
      <c r="N5" s="91"/>
      <c r="O5"/>
      <c r="P5" s="34" t="s">
        <v>39</v>
      </c>
    </row>
    <row r="6" spans="1:19">
      <c r="B6" s="25" t="s">
        <v>44</v>
      </c>
      <c r="C6" s="15">
        <v>2001</v>
      </c>
      <c r="D6" s="15">
        <v>2002</v>
      </c>
      <c r="E6" s="15">
        <v>2003</v>
      </c>
      <c r="F6" s="15">
        <v>2004</v>
      </c>
      <c r="G6" s="15">
        <v>2005</v>
      </c>
      <c r="H6" s="15">
        <v>2006</v>
      </c>
      <c r="I6" s="15">
        <v>2007</v>
      </c>
      <c r="J6" s="15">
        <v>2008</v>
      </c>
      <c r="K6" s="15">
        <v>2009</v>
      </c>
      <c r="L6" s="15">
        <v>2010</v>
      </c>
      <c r="M6" s="59">
        <v>2011</v>
      </c>
      <c r="N6" s="26">
        <v>2012</v>
      </c>
      <c r="O6" s="1"/>
      <c r="P6" s="63" t="s">
        <v>44</v>
      </c>
      <c r="Q6" s="34" t="s">
        <v>40</v>
      </c>
      <c r="R6" s="81" t="s">
        <v>67</v>
      </c>
    </row>
    <row r="7" spans="1:19">
      <c r="B7" s="27" t="s">
        <v>45</v>
      </c>
      <c r="C7" s="4">
        <f>SUM(Detalle!C7:C36)</f>
        <v>6421</v>
      </c>
      <c r="D7" s="4">
        <f>SUM(Detalle!D7:D36)</f>
        <v>7096</v>
      </c>
      <c r="E7" s="4">
        <f>SUM(Detalle!E7:E36)</f>
        <v>7129</v>
      </c>
      <c r="F7" s="4">
        <f>SUM(Detalle!F7:F36)</f>
        <v>7757</v>
      </c>
      <c r="G7" s="4">
        <f>SUM(Detalle!G7:G36)</f>
        <v>7770</v>
      </c>
      <c r="H7" s="4">
        <f>SUM(Detalle!H7:H36)</f>
        <v>7823</v>
      </c>
      <c r="I7" s="4">
        <f>SUM(Detalle!I7:I36)</f>
        <v>8080</v>
      </c>
      <c r="J7" s="4">
        <f>SUM(Detalle!J7:J36)</f>
        <v>7856</v>
      </c>
      <c r="K7" s="4">
        <f>SUM(Detalle!K7:K36)</f>
        <v>7561</v>
      </c>
      <c r="L7" s="4">
        <f>SUM(Detalle!L7:L36)</f>
        <v>7176</v>
      </c>
      <c r="M7" s="4">
        <f>SUM(Detalle!M7:M36)</f>
        <v>7230</v>
      </c>
      <c r="N7" s="28">
        <f>SUM(Detalle!N7:N36)</f>
        <v>7303</v>
      </c>
      <c r="O7"/>
      <c r="P7" s="16">
        <f t="shared" ref="P7:P12" si="0">AVERAGE(C7:N7)</f>
        <v>7433.5</v>
      </c>
      <c r="Q7" s="54">
        <f t="shared" ref="Q7:Q12" si="1">P7/$P$12</f>
        <v>0.54693276924491863</v>
      </c>
      <c r="R7" s="83">
        <f>STDEV(C7:N7)/P7</f>
        <v>6.2031400907211154E-2</v>
      </c>
      <c r="S7" s="79"/>
    </row>
    <row r="8" spans="1:19">
      <c r="B8" s="27" t="s">
        <v>0</v>
      </c>
      <c r="C8" s="36">
        <f>SUM(Detalle!C37:C39)</f>
        <v>1165</v>
      </c>
      <c r="D8" s="36">
        <f>SUM(Detalle!D37:D39)</f>
        <v>1236</v>
      </c>
      <c r="E8" s="36">
        <f>SUM(Detalle!E37:E39)</f>
        <v>1335</v>
      </c>
      <c r="F8" s="36">
        <f>SUM(Detalle!F37:F39)</f>
        <v>1474</v>
      </c>
      <c r="G8" s="36">
        <f>SUM(Detalle!G37:G39)</f>
        <v>1385</v>
      </c>
      <c r="H8" s="36">
        <f>SUM(Detalle!H37:H39)</f>
        <v>1489</v>
      </c>
      <c r="I8" s="36">
        <f>SUM(Detalle!I37:I39)</f>
        <v>1517</v>
      </c>
      <c r="J8" s="36">
        <f>SUM(Detalle!J37:J39)</f>
        <v>1629</v>
      </c>
      <c r="K8" s="36">
        <f>SUM(Detalle!K37:K39)</f>
        <v>1452</v>
      </c>
      <c r="L8" s="36">
        <f>SUM(Detalle!L37:L39)</f>
        <v>1448</v>
      </c>
      <c r="M8" s="36">
        <f>SUM(Detalle!M37:M39)</f>
        <v>1385</v>
      </c>
      <c r="N8" s="37">
        <f>SUM(Detalle!N37:N39)</f>
        <v>1310</v>
      </c>
      <c r="O8"/>
      <c r="P8" s="16">
        <f t="shared" si="0"/>
        <v>1402.0833333333333</v>
      </c>
      <c r="Q8" s="54">
        <f t="shared" si="1"/>
        <v>0.1031607345412183</v>
      </c>
      <c r="R8" s="83">
        <f t="shared" ref="R8:R10" si="2">STDEV(C8:N8)/P8</f>
        <v>9.1078428594746255E-2</v>
      </c>
      <c r="S8" s="79"/>
    </row>
    <row r="9" spans="1:19">
      <c r="B9" s="27" t="s">
        <v>46</v>
      </c>
      <c r="C9" s="4">
        <f>SUM(Detalle!C40:C45)</f>
        <v>554</v>
      </c>
      <c r="D9" s="4">
        <f>SUM(Detalle!D40:D45)</f>
        <v>688</v>
      </c>
      <c r="E9" s="4">
        <f>SUM(Detalle!E40:E45)</f>
        <v>654</v>
      </c>
      <c r="F9" s="4">
        <f>SUM(Detalle!F40:F45)</f>
        <v>720</v>
      </c>
      <c r="G9" s="4">
        <f>SUM(Detalle!G40:G45)</f>
        <v>699</v>
      </c>
      <c r="H9" s="4">
        <f>SUM(Detalle!H40:H45)</f>
        <v>692</v>
      </c>
      <c r="I9" s="4">
        <f>SUM(Detalle!I40:I45)</f>
        <v>686</v>
      </c>
      <c r="J9" s="4">
        <f>SUM(Detalle!J40:J45)</f>
        <v>699</v>
      </c>
      <c r="K9" s="4">
        <f>SUM(Detalle!K40:K45)</f>
        <v>572</v>
      </c>
      <c r="L9" s="4">
        <f>SUM(Detalle!L40:L45)</f>
        <v>647</v>
      </c>
      <c r="M9" s="4">
        <f>SUM(Detalle!M40:M45)</f>
        <v>763</v>
      </c>
      <c r="N9" s="28">
        <f>SUM(Detalle!N40:N45)</f>
        <v>814</v>
      </c>
      <c r="O9"/>
      <c r="P9" s="16">
        <f t="shared" si="0"/>
        <v>682.33333333333337</v>
      </c>
      <c r="Q9" s="54">
        <f t="shared" si="1"/>
        <v>5.0203868910757538E-2</v>
      </c>
      <c r="R9" s="83">
        <f t="shared" si="2"/>
        <v>0.1051742883242219</v>
      </c>
      <c r="S9" s="79"/>
    </row>
    <row r="10" spans="1:19">
      <c r="B10" s="27" t="s">
        <v>47</v>
      </c>
      <c r="C10" s="36">
        <f>SUM(Detalle!C46:C48)</f>
        <v>364</v>
      </c>
      <c r="D10" s="36">
        <f>SUM(Detalle!D46:D48)</f>
        <v>548</v>
      </c>
      <c r="E10" s="36">
        <f>SUM(Detalle!E46:E48)</f>
        <v>578</v>
      </c>
      <c r="F10" s="36">
        <f>SUM(Detalle!F46:F48)</f>
        <v>504</v>
      </c>
      <c r="G10" s="36">
        <f>SUM(Detalle!G46:G48)</f>
        <v>410</v>
      </c>
      <c r="H10" s="36">
        <f>SUM(Detalle!H46:H48)</f>
        <v>428</v>
      </c>
      <c r="I10" s="36">
        <f>SUM(Detalle!I46:I48)</f>
        <v>464</v>
      </c>
      <c r="J10" s="36">
        <f>SUM(Detalle!J46:J48)</f>
        <v>447</v>
      </c>
      <c r="K10" s="36">
        <f>SUM(Detalle!K46:K48)</f>
        <v>447</v>
      </c>
      <c r="L10" s="36">
        <f>SUM(Detalle!L46:L48)</f>
        <v>453</v>
      </c>
      <c r="M10" s="36">
        <f>SUM(Detalle!M46:M48)</f>
        <v>567</v>
      </c>
      <c r="N10" s="37">
        <f>SUM(Detalle!N46:N48)</f>
        <v>400</v>
      </c>
      <c r="O10"/>
      <c r="P10" s="16">
        <f t="shared" si="0"/>
        <v>467.5</v>
      </c>
      <c r="Q10" s="54">
        <f t="shared" si="1"/>
        <v>3.4397130506759861E-2</v>
      </c>
      <c r="R10" s="83">
        <f t="shared" si="2"/>
        <v>0.14582155077677067</v>
      </c>
      <c r="S10" s="79"/>
    </row>
    <row r="11" spans="1:19">
      <c r="B11" s="27" t="s">
        <v>38</v>
      </c>
      <c r="C11" s="36">
        <f>SUM(Detalle!C49:C83)</f>
        <v>2963</v>
      </c>
      <c r="D11" s="36">
        <f>SUM(Detalle!D49:D83)</f>
        <v>3420</v>
      </c>
      <c r="E11" s="36">
        <f>SUM(Detalle!E49:E83)</f>
        <v>3368</v>
      </c>
      <c r="F11" s="36">
        <f>SUM(Detalle!F49:F83)</f>
        <v>3792</v>
      </c>
      <c r="G11" s="36">
        <f>SUM(Detalle!G49:G83)</f>
        <v>3555</v>
      </c>
      <c r="H11" s="36">
        <f>SUM(Detalle!H49:H83)</f>
        <v>3817</v>
      </c>
      <c r="I11" s="36">
        <f>SUM(Detalle!I49:I83)</f>
        <v>3551</v>
      </c>
      <c r="J11" s="36">
        <f>SUM(Detalle!J49:J83)</f>
        <v>3559</v>
      </c>
      <c r="K11" s="36">
        <f>SUM(Detalle!K49:K83)</f>
        <v>3620</v>
      </c>
      <c r="L11" s="36">
        <f>SUM(Detalle!L49:L83)</f>
        <v>3874</v>
      </c>
      <c r="M11" s="36">
        <f>SUM(Detalle!M49:M83)</f>
        <v>3977</v>
      </c>
      <c r="N11" s="37">
        <f>SUM(Detalle!N49:N83)</f>
        <v>3774</v>
      </c>
      <c r="O11"/>
      <c r="P11" s="16">
        <f t="shared" si="0"/>
        <v>3605.8333333333335</v>
      </c>
      <c r="Q11" s="54">
        <f t="shared" si="1"/>
        <v>0.26530549679634569</v>
      </c>
      <c r="R11" s="83">
        <f>STDEV(C11:N11)/P11</f>
        <v>7.615754265371559E-2</v>
      </c>
      <c r="S11" s="79"/>
    </row>
    <row r="12" spans="1:19" ht="15.75" thickBot="1">
      <c r="B12" s="29" t="s">
        <v>35</v>
      </c>
      <c r="C12" s="30">
        <f>SUM(C7:C11)</f>
        <v>11467</v>
      </c>
      <c r="D12" s="30">
        <f>SUM(D7:D11)</f>
        <v>12988</v>
      </c>
      <c r="E12" s="30">
        <f t="shared" ref="E12:N12" si="3">SUM(E7:E11)</f>
        <v>13064</v>
      </c>
      <c r="F12" s="30">
        <f t="shared" si="3"/>
        <v>14247</v>
      </c>
      <c r="G12" s="30">
        <f t="shared" si="3"/>
        <v>13819</v>
      </c>
      <c r="H12" s="30">
        <f t="shared" si="3"/>
        <v>14249</v>
      </c>
      <c r="I12" s="30">
        <f t="shared" si="3"/>
        <v>14298</v>
      </c>
      <c r="J12" s="30">
        <f t="shared" si="3"/>
        <v>14190</v>
      </c>
      <c r="K12" s="30">
        <f t="shared" si="3"/>
        <v>13652</v>
      </c>
      <c r="L12" s="30">
        <f t="shared" si="3"/>
        <v>13598</v>
      </c>
      <c r="M12" s="30">
        <f t="shared" ref="M12" si="4">SUM(M7:M11)</f>
        <v>13922</v>
      </c>
      <c r="N12" s="31">
        <f t="shared" si="3"/>
        <v>13601</v>
      </c>
      <c r="O12"/>
      <c r="P12" s="17">
        <f t="shared" si="0"/>
        <v>13591.25</v>
      </c>
      <c r="Q12" s="60">
        <f t="shared" si="1"/>
        <v>1</v>
      </c>
      <c r="R12" s="84"/>
    </row>
    <row r="13" spans="1:19">
      <c r="B13" s="9"/>
      <c r="O13" s="61" t="s">
        <v>53</v>
      </c>
      <c r="P13" s="75">
        <f>STDEV(C12:N12)</f>
        <v>800.00444601037293</v>
      </c>
      <c r="Q13" s="85">
        <f>P13/P12</f>
        <v>5.8861726920656519E-2</v>
      </c>
    </row>
    <row r="14" spans="1:19">
      <c r="B14"/>
      <c r="E14" s="35" t="s">
        <v>65</v>
      </c>
      <c r="O14"/>
      <c r="Q14" s="54"/>
    </row>
    <row r="15" spans="1:19" ht="15.75" thickBot="1">
      <c r="B15"/>
      <c r="O15"/>
    </row>
    <row r="16" spans="1:19">
      <c r="B16" s="24"/>
      <c r="C16" s="90" t="s">
        <v>50</v>
      </c>
      <c r="D16" s="90"/>
      <c r="E16" s="90"/>
      <c r="F16" s="90"/>
      <c r="G16" s="90"/>
      <c r="H16" s="90"/>
      <c r="I16" s="90"/>
      <c r="J16" s="90"/>
      <c r="K16" s="90"/>
      <c r="L16" s="90"/>
      <c r="M16" s="90"/>
      <c r="N16" s="91"/>
      <c r="O16"/>
      <c r="P16" s="34" t="s">
        <v>39</v>
      </c>
    </row>
    <row r="17" spans="2:30">
      <c r="B17" s="25" t="s">
        <v>44</v>
      </c>
      <c r="C17" s="15">
        <v>2001</v>
      </c>
      <c r="D17" s="15">
        <v>2002</v>
      </c>
      <c r="E17" s="15">
        <v>2003</v>
      </c>
      <c r="F17" s="15">
        <v>2004</v>
      </c>
      <c r="G17" s="15">
        <v>2005</v>
      </c>
      <c r="H17" s="15">
        <v>2006</v>
      </c>
      <c r="I17" s="15">
        <v>2007</v>
      </c>
      <c r="J17" s="15">
        <v>2008</v>
      </c>
      <c r="K17" s="15">
        <v>2009</v>
      </c>
      <c r="L17" s="15">
        <v>2010</v>
      </c>
      <c r="M17" s="59">
        <v>2011</v>
      </c>
      <c r="N17" s="26">
        <v>2012</v>
      </c>
      <c r="O17"/>
      <c r="P17" s="63" t="s">
        <v>44</v>
      </c>
      <c r="Q17" s="34" t="s">
        <v>40</v>
      </c>
      <c r="R17" s="81" t="s">
        <v>67</v>
      </c>
    </row>
    <row r="18" spans="2:30">
      <c r="B18" s="27" t="s">
        <v>45</v>
      </c>
      <c r="C18" s="38">
        <f t="shared" ref="C18:N18" si="5">C7/30</f>
        <v>214.03333333333333</v>
      </c>
      <c r="D18" s="38">
        <f t="shared" ref="D18" si="6">D7/30</f>
        <v>236.53333333333333</v>
      </c>
      <c r="E18" s="38">
        <f t="shared" si="5"/>
        <v>237.63333333333333</v>
      </c>
      <c r="F18" s="38">
        <f t="shared" si="5"/>
        <v>258.56666666666666</v>
      </c>
      <c r="G18" s="38">
        <f t="shared" si="5"/>
        <v>259</v>
      </c>
      <c r="H18" s="38">
        <f t="shared" si="5"/>
        <v>260.76666666666665</v>
      </c>
      <c r="I18" s="38">
        <f t="shared" si="5"/>
        <v>269.33333333333331</v>
      </c>
      <c r="J18" s="38">
        <f t="shared" si="5"/>
        <v>261.86666666666667</v>
      </c>
      <c r="K18" s="38">
        <f t="shared" si="5"/>
        <v>252.03333333333333</v>
      </c>
      <c r="L18" s="38">
        <f t="shared" si="5"/>
        <v>239.2</v>
      </c>
      <c r="M18" s="38">
        <f t="shared" ref="M18" si="7">M7/30</f>
        <v>241</v>
      </c>
      <c r="N18" s="76">
        <f t="shared" si="5"/>
        <v>243.43333333333334</v>
      </c>
      <c r="O18"/>
      <c r="P18" s="16">
        <f>AVERAGE(C18:N18)</f>
        <v>247.7833333333333</v>
      </c>
      <c r="Q18" s="54">
        <f t="shared" ref="Q18:Q23" si="8">P18/$P$23</f>
        <v>0.22723856469439604</v>
      </c>
      <c r="R18" s="83">
        <f>STDEV(C18:N18)/P18</f>
        <v>6.2031400907211792E-2</v>
      </c>
      <c r="S18" s="80">
        <f>C18/AVERAGE(C20,C22)</f>
        <v>2.35044925124792</v>
      </c>
      <c r="T18" s="80">
        <f t="shared" ref="T18:AD18" si="9">D18/AVERAGE(D20,D22)</f>
        <v>2.1670183231538034</v>
      </c>
      <c r="U18" s="80">
        <f t="shared" si="9"/>
        <v>2.2518018664752333</v>
      </c>
      <c r="V18" s="80">
        <f t="shared" si="9"/>
        <v>2.2335535230352304</v>
      </c>
      <c r="W18" s="80">
        <f t="shared" si="9"/>
        <v>2.3432676955827567</v>
      </c>
      <c r="X18" s="80">
        <f t="shared" si="9"/>
        <v>2.2914667241007969</v>
      </c>
      <c r="Y18" s="80">
        <f t="shared" si="9"/>
        <v>2.4622003136903428</v>
      </c>
      <c r="Z18" s="80">
        <f t="shared" si="9"/>
        <v>2.3679432624113477</v>
      </c>
      <c r="AA18" s="80">
        <f t="shared" si="9"/>
        <v>2.5360325826545282</v>
      </c>
      <c r="AB18" s="80">
        <f t="shared" si="9"/>
        <v>2.1892828346662596</v>
      </c>
      <c r="AC18" s="80">
        <f t="shared" si="9"/>
        <v>2.0017007139043246</v>
      </c>
      <c r="AD18" s="80">
        <f t="shared" si="9"/>
        <v>1.9994915320530373</v>
      </c>
    </row>
    <row r="19" spans="2:30">
      <c r="B19" s="27" t="s">
        <v>0</v>
      </c>
      <c r="C19" s="39">
        <f t="shared" ref="C19:N21" si="10">C8/3</f>
        <v>388.33333333333331</v>
      </c>
      <c r="D19" s="39">
        <f t="shared" ref="D19" si="11">D8/3</f>
        <v>412</v>
      </c>
      <c r="E19" s="39">
        <f t="shared" si="10"/>
        <v>445</v>
      </c>
      <c r="F19" s="39">
        <f t="shared" si="10"/>
        <v>491.33333333333331</v>
      </c>
      <c r="G19" s="39">
        <f t="shared" si="10"/>
        <v>461.66666666666669</v>
      </c>
      <c r="H19" s="39">
        <f t="shared" si="10"/>
        <v>496.33333333333331</v>
      </c>
      <c r="I19" s="39">
        <f t="shared" si="10"/>
        <v>505.66666666666669</v>
      </c>
      <c r="J19" s="39">
        <f t="shared" si="10"/>
        <v>543</v>
      </c>
      <c r="K19" s="39">
        <f t="shared" si="10"/>
        <v>484</v>
      </c>
      <c r="L19" s="39">
        <f t="shared" si="10"/>
        <v>482.66666666666669</v>
      </c>
      <c r="M19" s="39">
        <f t="shared" ref="M19" si="12">M8/3</f>
        <v>461.66666666666669</v>
      </c>
      <c r="N19" s="77">
        <f t="shared" si="10"/>
        <v>436.66666666666669</v>
      </c>
      <c r="O19"/>
      <c r="P19" s="16">
        <f>AVERAGE(C19:N19)</f>
        <v>467.36111111111114</v>
      </c>
      <c r="Q19" s="54">
        <f t="shared" si="8"/>
        <v>0.42861021624887491</v>
      </c>
      <c r="R19" s="83">
        <f t="shared" ref="R19:R22" si="13">STDEV(C19:N19)/P19</f>
        <v>9.1078428594744715E-2</v>
      </c>
      <c r="S19" s="80">
        <f>C19/AVERAGE(C20,C22)</f>
        <v>4.2645590682196337</v>
      </c>
      <c r="T19" s="80">
        <f t="shared" ref="T19:AD19" si="14">D19/AVERAGE(D20,D22)</f>
        <v>3.7745696835091613</v>
      </c>
      <c r="U19" s="80">
        <f t="shared" si="14"/>
        <v>4.2167982770997847</v>
      </c>
      <c r="V19" s="80">
        <f t="shared" si="14"/>
        <v>4.2442411924119243</v>
      </c>
      <c r="W19" s="80">
        <f t="shared" si="14"/>
        <v>4.1768671279049139</v>
      </c>
      <c r="X19" s="80">
        <f t="shared" si="14"/>
        <v>4.3614904156795173</v>
      </c>
      <c r="Y19" s="80">
        <f t="shared" si="14"/>
        <v>4.6227201434012999</v>
      </c>
      <c r="Z19" s="80">
        <f t="shared" si="14"/>
        <v>4.9101063829787233</v>
      </c>
      <c r="AA19" s="80">
        <f t="shared" si="14"/>
        <v>4.8701485385721135</v>
      </c>
      <c r="AB19" s="80">
        <f t="shared" si="14"/>
        <v>4.4176164222362662</v>
      </c>
      <c r="AC19" s="80">
        <f t="shared" si="14"/>
        <v>3.8345165819605671</v>
      </c>
      <c r="AD19" s="80">
        <f t="shared" si="14"/>
        <v>3.5866546720381747</v>
      </c>
    </row>
    <row r="20" spans="2:30">
      <c r="B20" s="27" t="s">
        <v>46</v>
      </c>
      <c r="C20" s="39">
        <f t="shared" ref="C20:N20" si="15">C9/6</f>
        <v>92.333333333333329</v>
      </c>
      <c r="D20" s="39">
        <f t="shared" ref="D20" si="16">D9/6</f>
        <v>114.66666666666667</v>
      </c>
      <c r="E20" s="39">
        <f t="shared" si="15"/>
        <v>109</v>
      </c>
      <c r="F20" s="39">
        <f t="shared" si="15"/>
        <v>120</v>
      </c>
      <c r="G20" s="39">
        <f t="shared" si="15"/>
        <v>116.5</v>
      </c>
      <c r="H20" s="39">
        <f t="shared" si="15"/>
        <v>115.33333333333333</v>
      </c>
      <c r="I20" s="39">
        <f t="shared" si="15"/>
        <v>114.33333333333333</v>
      </c>
      <c r="J20" s="39">
        <f t="shared" si="15"/>
        <v>116.5</v>
      </c>
      <c r="K20" s="39">
        <f t="shared" si="15"/>
        <v>95.333333333333329</v>
      </c>
      <c r="L20" s="39">
        <f t="shared" si="15"/>
        <v>107.83333333333333</v>
      </c>
      <c r="M20" s="39">
        <f t="shared" ref="M20" si="17">M9/6</f>
        <v>127.16666666666667</v>
      </c>
      <c r="N20" s="77">
        <f t="shared" si="15"/>
        <v>135.66666666666666</v>
      </c>
      <c r="O20"/>
      <c r="P20" s="16">
        <f>AVERAGE(C20:N20)</f>
        <v>113.72222222222224</v>
      </c>
      <c r="Q20" s="54">
        <f t="shared" si="8"/>
        <v>0.10429302973687335</v>
      </c>
      <c r="R20" s="83">
        <f t="shared" si="13"/>
        <v>0.10517428832421982</v>
      </c>
      <c r="S20" s="80">
        <f>C20/AVERAGE(C20,C22)</f>
        <v>1.0139767054908486</v>
      </c>
      <c r="T20" s="80">
        <f t="shared" ref="T20:AD20" si="18">D20/AVERAGE(D20,D22)</f>
        <v>1.0505274847307051</v>
      </c>
      <c r="U20" s="80">
        <f t="shared" si="18"/>
        <v>1.0328786791098348</v>
      </c>
      <c r="V20" s="80">
        <f t="shared" si="18"/>
        <v>1.0365853658536586</v>
      </c>
      <c r="W20" s="80">
        <f t="shared" si="18"/>
        <v>1.0540180947312401</v>
      </c>
      <c r="X20" s="80">
        <f t="shared" si="18"/>
        <v>1.0134826620719362</v>
      </c>
      <c r="Y20" s="80">
        <f t="shared" si="18"/>
        <v>1.0452162222720145</v>
      </c>
      <c r="Z20" s="80">
        <f t="shared" si="18"/>
        <v>1.0534574468085105</v>
      </c>
      <c r="AA20" s="80">
        <f t="shared" si="18"/>
        <v>0.95927168183996159</v>
      </c>
      <c r="AB20" s="80">
        <f t="shared" si="18"/>
        <v>0.98694676284076788</v>
      </c>
      <c r="AC20" s="80">
        <f t="shared" si="18"/>
        <v>1.0562224375580911</v>
      </c>
      <c r="AD20" s="80">
        <f t="shared" si="18"/>
        <v>1.1143270622286541</v>
      </c>
    </row>
    <row r="21" spans="2:30">
      <c r="B21" s="27" t="s">
        <v>47</v>
      </c>
      <c r="C21" s="39">
        <f t="shared" si="10"/>
        <v>121.33333333333333</v>
      </c>
      <c r="D21" s="39">
        <f t="shared" ref="D21" si="19">D10/3</f>
        <v>182.66666666666666</v>
      </c>
      <c r="E21" s="39">
        <f t="shared" si="10"/>
        <v>192.66666666666666</v>
      </c>
      <c r="F21" s="39">
        <f t="shared" si="10"/>
        <v>168</v>
      </c>
      <c r="G21" s="39">
        <f t="shared" si="10"/>
        <v>136.66666666666666</v>
      </c>
      <c r="H21" s="39">
        <f t="shared" si="10"/>
        <v>142.66666666666666</v>
      </c>
      <c r="I21" s="39">
        <f t="shared" si="10"/>
        <v>154.66666666666666</v>
      </c>
      <c r="J21" s="39">
        <f t="shared" si="10"/>
        <v>149</v>
      </c>
      <c r="K21" s="39">
        <f t="shared" si="10"/>
        <v>149</v>
      </c>
      <c r="L21" s="39">
        <f t="shared" si="10"/>
        <v>151</v>
      </c>
      <c r="M21" s="39">
        <f t="shared" ref="M21" si="20">M10/3</f>
        <v>189</v>
      </c>
      <c r="N21" s="77">
        <f t="shared" si="10"/>
        <v>133.33333333333334</v>
      </c>
      <c r="O21"/>
      <c r="P21" s="16">
        <f>AVERAGE(C21:N21)</f>
        <v>155.83333333333331</v>
      </c>
      <c r="Q21" s="54">
        <f t="shared" si="8"/>
        <v>0.14291252975668278</v>
      </c>
      <c r="R21" s="83">
        <f t="shared" si="13"/>
        <v>0.14582155077677086</v>
      </c>
      <c r="S21" s="80">
        <f>C21/AVERAGE(C20,C22)</f>
        <v>1.3324459234608985</v>
      </c>
      <c r="T21" s="80">
        <f t="shared" ref="T21:AD21" si="21">D21/AVERAGE(D20,D22)</f>
        <v>1.6735147140477511</v>
      </c>
      <c r="U21" s="80">
        <f t="shared" si="21"/>
        <v>1.8256999282124908</v>
      </c>
      <c r="V21" s="80">
        <f t="shared" si="21"/>
        <v>1.4512195121951219</v>
      </c>
      <c r="W21" s="80">
        <f t="shared" si="21"/>
        <v>1.2364733014014546</v>
      </c>
      <c r="X21" s="80">
        <f t="shared" si="21"/>
        <v>1.2536721947017013</v>
      </c>
      <c r="Y21" s="80">
        <f t="shared" si="21"/>
        <v>1.4139368138023751</v>
      </c>
      <c r="Z21" s="80">
        <f t="shared" si="21"/>
        <v>1.3473404255319148</v>
      </c>
      <c r="AA21" s="80">
        <f t="shared" si="21"/>
        <v>1.4992812649736464</v>
      </c>
      <c r="AB21" s="80">
        <f t="shared" si="21"/>
        <v>1.3820305519841356</v>
      </c>
      <c r="AC21" s="80">
        <f t="shared" si="21"/>
        <v>1.5697984851780804</v>
      </c>
      <c r="AD21" s="80">
        <f t="shared" si="21"/>
        <v>1.0951617319200533</v>
      </c>
    </row>
    <row r="22" spans="2:30">
      <c r="B22" s="27" t="s">
        <v>38</v>
      </c>
      <c r="C22" s="39">
        <f>C11/COUNT(Detalle!C49:C83)</f>
        <v>89.787878787878782</v>
      </c>
      <c r="D22" s="39">
        <f>D11/COUNT(Detalle!D49:D83)</f>
        <v>103.63636363636364</v>
      </c>
      <c r="E22" s="39">
        <f>E11/COUNT(Detalle!E49:E83)</f>
        <v>102.06060606060606</v>
      </c>
      <c r="F22" s="39">
        <f>F11/COUNT(Detalle!F49:F83)</f>
        <v>111.52941176470588</v>
      </c>
      <c r="G22" s="39">
        <f>G11/COUNT(Detalle!G49:G83)</f>
        <v>104.55882352941177</v>
      </c>
      <c r="H22" s="39">
        <f>H11/COUNT(Detalle!H49:H83)</f>
        <v>112.26470588235294</v>
      </c>
      <c r="I22" s="39">
        <f>I11/COUNT(Detalle!I49:I83)</f>
        <v>104.44117647058823</v>
      </c>
      <c r="J22" s="39">
        <f>J11/COUNT(Detalle!J49:J83)</f>
        <v>104.67647058823529</v>
      </c>
      <c r="K22" s="39">
        <f>K11/COUNT(Detalle!K49:K83)</f>
        <v>103.42857142857143</v>
      </c>
      <c r="L22" s="39">
        <f>L11/COUNT(Detalle!L49:L83)</f>
        <v>110.68571428571428</v>
      </c>
      <c r="M22" s="39">
        <f>M11/COUNT(Detalle!M49:M83)</f>
        <v>113.62857142857143</v>
      </c>
      <c r="N22" s="77">
        <f>N11/COUNT(Detalle!N49:N83)</f>
        <v>107.82857142857142</v>
      </c>
      <c r="O22"/>
      <c r="P22" s="16">
        <f>AVERAGE(C22:N22)</f>
        <v>105.71057210763092</v>
      </c>
      <c r="Q22" s="54">
        <f t="shared" si="8"/>
        <v>9.6945659563172845E-2</v>
      </c>
      <c r="R22" s="83">
        <f t="shared" si="13"/>
        <v>6.0445827034326667E-2</v>
      </c>
      <c r="S22" s="80">
        <f>C22/AVERAGE(C20,C22)</f>
        <v>0.98602329450915138</v>
      </c>
      <c r="T22" s="80">
        <f t="shared" ref="T22:AD22" si="22">D22/AVERAGE(D20,D22)</f>
        <v>0.94947251526929488</v>
      </c>
      <c r="U22" s="80">
        <f t="shared" si="22"/>
        <v>0.96712132089016511</v>
      </c>
      <c r="V22" s="80">
        <f t="shared" si="22"/>
        <v>0.96341463414634143</v>
      </c>
      <c r="W22" s="80">
        <f t="shared" si="22"/>
        <v>0.94598190526876003</v>
      </c>
      <c r="X22" s="80">
        <f t="shared" si="22"/>
        <v>0.98651733792806373</v>
      </c>
      <c r="Y22" s="80">
        <f t="shared" si="22"/>
        <v>0.95478377772798573</v>
      </c>
      <c r="Z22" s="80">
        <f t="shared" si="22"/>
        <v>0.94654255319148928</v>
      </c>
      <c r="AA22" s="80">
        <f t="shared" si="22"/>
        <v>1.0407283181600384</v>
      </c>
      <c r="AB22" s="80">
        <f t="shared" si="22"/>
        <v>1.013053237159232</v>
      </c>
      <c r="AC22" s="80">
        <f t="shared" si="22"/>
        <v>0.94377756244190869</v>
      </c>
      <c r="AD22" s="80">
        <f t="shared" si="22"/>
        <v>0.88567293777134593</v>
      </c>
    </row>
    <row r="23" spans="2:30" ht="15.75" thickBot="1">
      <c r="B23" s="29" t="s">
        <v>52</v>
      </c>
      <c r="C23" s="32">
        <f>C12/COUNT(Detalle!C7:C83)</f>
        <v>152.89333333333335</v>
      </c>
      <c r="D23" s="32">
        <f>D12/COUNT(Detalle!D7:D83)</f>
        <v>173.17333333333335</v>
      </c>
      <c r="E23" s="32">
        <f>E12/COUNT(Detalle!E7:E83)</f>
        <v>174.18666666666667</v>
      </c>
      <c r="F23" s="32">
        <f>F12/COUNT(Detalle!F7:F83)</f>
        <v>187.46052631578948</v>
      </c>
      <c r="G23" s="32">
        <f>G12/COUNT(Detalle!G7:G83)</f>
        <v>181.82894736842104</v>
      </c>
      <c r="H23" s="32">
        <f>H12/COUNT(Detalle!H7:H83)</f>
        <v>187.48684210526315</v>
      </c>
      <c r="I23" s="32">
        <f>I12/COUNT(Detalle!I7:I83)</f>
        <v>188.13157894736841</v>
      </c>
      <c r="J23" s="32">
        <f>J12/COUNT(Detalle!J7:J83)</f>
        <v>186.71052631578948</v>
      </c>
      <c r="K23" s="32">
        <f>K12/COUNT(Detalle!K7:K83)</f>
        <v>177.2987012987013</v>
      </c>
      <c r="L23" s="32">
        <f>L12/COUNT(Detalle!L7:L83)</f>
        <v>176.59740259740261</v>
      </c>
      <c r="M23" s="32">
        <f>M12/COUNT(Detalle!M7:M83)</f>
        <v>180.80519480519482</v>
      </c>
      <c r="N23" s="33">
        <f>N12/COUNT(Detalle!N7:N83)</f>
        <v>176.63636363636363</v>
      </c>
      <c r="O23"/>
      <c r="P23" s="72">
        <f>SUM(P18:P22)</f>
        <v>1090.410572107631</v>
      </c>
      <c r="Q23" s="73">
        <f t="shared" si="8"/>
        <v>1</v>
      </c>
    </row>
    <row r="24" spans="2:30">
      <c r="B24"/>
      <c r="O24"/>
      <c r="P24" s="16"/>
      <c r="Q24" s="55"/>
    </row>
    <row r="25" spans="2:30">
      <c r="B25"/>
      <c r="E25" s="35" t="s">
        <v>61</v>
      </c>
      <c r="F25" s="35"/>
      <c r="O25"/>
      <c r="Q25" s="54"/>
    </row>
    <row r="26" spans="2:30">
      <c r="B26"/>
      <c r="O26"/>
    </row>
    <row r="27" spans="2:30">
      <c r="B27"/>
      <c r="C27" s="89" t="s">
        <v>41</v>
      </c>
      <c r="D27" s="89"/>
      <c r="E27" s="78"/>
      <c r="I27" s="89"/>
      <c r="J27" s="89"/>
      <c r="O27"/>
    </row>
    <row r="28" spans="2:30">
      <c r="B28" s="25" t="s">
        <v>44</v>
      </c>
      <c r="C28" s="89" t="s">
        <v>42</v>
      </c>
      <c r="D28" s="89"/>
      <c r="E28" s="34" t="s">
        <v>40</v>
      </c>
      <c r="F28" s="58" t="s">
        <v>54</v>
      </c>
      <c r="G28" s="64" t="s">
        <v>60</v>
      </c>
      <c r="H28" s="87" t="s">
        <v>58</v>
      </c>
      <c r="I28" s="87"/>
      <c r="J28" s="87"/>
      <c r="K28" s="87"/>
      <c r="L28" s="87"/>
      <c r="O28"/>
    </row>
    <row r="29" spans="2:30">
      <c r="B29" s="27" t="s">
        <v>45</v>
      </c>
      <c r="C29">
        <v>30</v>
      </c>
      <c r="E29" s="54">
        <f t="shared" ref="E29:E34" si="23">C29/$C$34</f>
        <v>0.38961038961038963</v>
      </c>
      <c r="F29" s="57">
        <f t="shared" ref="F29:F34" si="24">Q7/E29</f>
        <v>1.4037941077286245</v>
      </c>
      <c r="H29" s="88" t="s">
        <v>59</v>
      </c>
      <c r="I29" s="88"/>
      <c r="J29" s="88"/>
      <c r="K29" s="88"/>
      <c r="L29" s="88"/>
    </row>
    <row r="30" spans="2:30">
      <c r="B30" s="27" t="s">
        <v>0</v>
      </c>
      <c r="C30">
        <v>3</v>
      </c>
      <c r="E30" s="54">
        <f t="shared" si="23"/>
        <v>3.896103896103896E-2</v>
      </c>
      <c r="F30" s="57">
        <f t="shared" si="24"/>
        <v>2.6477921865579361</v>
      </c>
      <c r="I30" s="16"/>
    </row>
    <row r="31" spans="2:30">
      <c r="B31" s="27" t="s">
        <v>46</v>
      </c>
      <c r="C31">
        <v>6</v>
      </c>
      <c r="E31" s="54">
        <f t="shared" si="23"/>
        <v>7.792207792207792E-2</v>
      </c>
      <c r="F31" s="57">
        <f t="shared" si="24"/>
        <v>0.64428298435472175</v>
      </c>
      <c r="O31"/>
    </row>
    <row r="32" spans="2:30">
      <c r="B32" s="27" t="s">
        <v>47</v>
      </c>
      <c r="C32">
        <v>3</v>
      </c>
      <c r="E32" s="54">
        <f t="shared" si="23"/>
        <v>3.896103896103896E-2</v>
      </c>
      <c r="F32" s="57">
        <f t="shared" si="24"/>
        <v>0.88285968300683648</v>
      </c>
      <c r="O32"/>
    </row>
    <row r="33" spans="2:15">
      <c r="B33" s="27" t="s">
        <v>38</v>
      </c>
      <c r="C33" s="56">
        <f>77-SUM(C29:C32)</f>
        <v>35</v>
      </c>
      <c r="D33" s="56"/>
      <c r="E33" s="54">
        <f t="shared" si="23"/>
        <v>0.45454545454545453</v>
      </c>
      <c r="F33" s="57">
        <f t="shared" si="24"/>
        <v>0.58367209295196054</v>
      </c>
      <c r="I33" s="16"/>
      <c r="K33" s="57"/>
      <c r="O33"/>
    </row>
    <row r="34" spans="2:15" ht="15.75" thickBot="1">
      <c r="B34" s="29" t="s">
        <v>57</v>
      </c>
      <c r="C34" s="17">
        <f>SUM(C29:C33)</f>
        <v>77</v>
      </c>
      <c r="D34" s="17"/>
      <c r="E34" s="60">
        <f t="shared" si="23"/>
        <v>1</v>
      </c>
      <c r="F34" s="62">
        <f t="shared" si="24"/>
        <v>1</v>
      </c>
      <c r="G34" s="1"/>
      <c r="I34" s="1"/>
      <c r="J34" s="1"/>
      <c r="K34" s="62"/>
      <c r="O34"/>
    </row>
    <row r="36" spans="2:15">
      <c r="B36" s="74" t="s">
        <v>56</v>
      </c>
      <c r="C36" t="s">
        <v>63</v>
      </c>
    </row>
    <row r="37" spans="2:15">
      <c r="C37" t="s">
        <v>55</v>
      </c>
    </row>
  </sheetData>
  <mergeCells count="9">
    <mergeCell ref="A2:Q2"/>
    <mergeCell ref="H28:L28"/>
    <mergeCell ref="H29:L29"/>
    <mergeCell ref="A3:Q3"/>
    <mergeCell ref="I27:J27"/>
    <mergeCell ref="C5:N5"/>
    <mergeCell ref="C16:N16"/>
    <mergeCell ref="C27:D27"/>
    <mergeCell ref="C28:D28"/>
  </mergeCells>
  <conditionalFormatting sqref="C12:N12">
    <cfRule type="aboveAverage" dxfId="68" priority="84" stopIfTrue="1"/>
    <cfRule type="expression" dxfId="67" priority="88" stopIfTrue="1">
      <formula>C12&lt;&gt;#REF!</formula>
    </cfRule>
  </conditionalFormatting>
  <conditionalFormatting sqref="C23:N23">
    <cfRule type="expression" dxfId="66" priority="87" stopIfTrue="1">
      <formula>C23&lt;&gt;#REF!</formula>
    </cfRule>
  </conditionalFormatting>
  <conditionalFormatting sqref="C7:N7">
    <cfRule type="aboveAverage" dxfId="65" priority="83" stopIfTrue="1"/>
  </conditionalFormatting>
  <conditionalFormatting sqref="C8:N8">
    <cfRule type="aboveAverage" dxfId="64" priority="82" stopIfTrue="1"/>
  </conditionalFormatting>
  <conditionalFormatting sqref="C9:N9">
    <cfRule type="aboveAverage" dxfId="63" priority="81" stopIfTrue="1"/>
  </conditionalFormatting>
  <conditionalFormatting sqref="C10:N10">
    <cfRule type="aboveAverage" dxfId="62" priority="80" stopIfTrue="1"/>
  </conditionalFormatting>
  <conditionalFormatting sqref="C11:N11">
    <cfRule type="aboveAverage" dxfId="61" priority="79" stopIfTrue="1"/>
  </conditionalFormatting>
  <conditionalFormatting sqref="I33">
    <cfRule type="aboveAverage" dxfId="60" priority="78" stopIfTrue="1"/>
  </conditionalFormatting>
  <conditionalFormatting sqref="P7:P11">
    <cfRule type="dataBar" priority="66">
      <dataBar>
        <cfvo type="num" val="0"/>
        <cfvo type="max" val="0"/>
        <color rgb="FFFF555A"/>
      </dataBar>
    </cfRule>
  </conditionalFormatting>
  <conditionalFormatting sqref="P18:P22">
    <cfRule type="dataBar" priority="65">
      <dataBar>
        <cfvo type="num" val="0"/>
        <cfvo type="max" val="0"/>
        <color rgb="FFFF555A"/>
      </dataBar>
    </cfRule>
  </conditionalFormatting>
  <conditionalFormatting sqref="C29:D33">
    <cfRule type="dataBar" priority="64">
      <dataBar>
        <cfvo type="num" val="0"/>
        <cfvo type="max" val="0"/>
        <color rgb="FFFF555A"/>
      </dataBar>
    </cfRule>
  </conditionalFormatting>
  <conditionalFormatting sqref="F29:F33">
    <cfRule type="dataBar" priority="63">
      <dataBar>
        <cfvo type="num" val="0"/>
        <cfvo type="max" val="0"/>
        <color rgb="FFD6007B"/>
      </dataBar>
    </cfRule>
  </conditionalFormatting>
  <conditionalFormatting sqref="C18:D18">
    <cfRule type="expression" dxfId="59" priority="62">
      <formula>C18&gt;C23</formula>
    </cfRule>
  </conditionalFormatting>
  <conditionalFormatting sqref="C19:D19">
    <cfRule type="expression" dxfId="58" priority="61">
      <formula>C19&gt;C23</formula>
    </cfRule>
  </conditionalFormatting>
  <conditionalFormatting sqref="E18">
    <cfRule type="expression" dxfId="57" priority="60">
      <formula>E18&gt;E23</formula>
    </cfRule>
  </conditionalFormatting>
  <conditionalFormatting sqref="E19">
    <cfRule type="expression" dxfId="56" priority="59">
      <formula>E19&gt;E23</formula>
    </cfRule>
  </conditionalFormatting>
  <conditionalFormatting sqref="C20:D20">
    <cfRule type="expression" dxfId="55" priority="56">
      <formula>C20&gt;C23</formula>
    </cfRule>
  </conditionalFormatting>
  <conditionalFormatting sqref="E18">
    <cfRule type="expression" dxfId="54" priority="55">
      <formula>E18&gt;E23</formula>
    </cfRule>
  </conditionalFormatting>
  <conditionalFormatting sqref="E19">
    <cfRule type="expression" dxfId="53" priority="54">
      <formula>E19&gt;E23</formula>
    </cfRule>
  </conditionalFormatting>
  <conditionalFormatting sqref="E20">
    <cfRule type="expression" dxfId="52" priority="53">
      <formula>E20&gt;E23</formula>
    </cfRule>
  </conditionalFormatting>
  <conditionalFormatting sqref="C21:D21">
    <cfRule type="expression" dxfId="51" priority="52">
      <formula>C21&gt;C23</formula>
    </cfRule>
  </conditionalFormatting>
  <conditionalFormatting sqref="C22:D22">
    <cfRule type="expression" dxfId="50" priority="51">
      <formula>C22&gt;C23</formula>
    </cfRule>
  </conditionalFormatting>
  <conditionalFormatting sqref="E18">
    <cfRule type="expression" dxfId="49" priority="50">
      <formula>E18&gt;E23</formula>
    </cfRule>
  </conditionalFormatting>
  <conditionalFormatting sqref="E19">
    <cfRule type="expression" dxfId="48" priority="49">
      <formula>E19&gt;E23</formula>
    </cfRule>
  </conditionalFormatting>
  <conditionalFormatting sqref="E20">
    <cfRule type="expression" dxfId="47" priority="48">
      <formula>E20&gt;E23</formula>
    </cfRule>
  </conditionalFormatting>
  <conditionalFormatting sqref="E21">
    <cfRule type="expression" dxfId="46" priority="47">
      <formula>E21&gt;E23</formula>
    </cfRule>
  </conditionalFormatting>
  <conditionalFormatting sqref="E22">
    <cfRule type="expression" dxfId="45" priority="46">
      <formula>E22&gt;E23</formula>
    </cfRule>
  </conditionalFormatting>
  <conditionalFormatting sqref="F18">
    <cfRule type="expression" dxfId="44" priority="45">
      <formula>F18&gt;F23</formula>
    </cfRule>
  </conditionalFormatting>
  <conditionalFormatting sqref="F19">
    <cfRule type="expression" dxfId="43" priority="44">
      <formula>F19&gt;F23</formula>
    </cfRule>
  </conditionalFormatting>
  <conditionalFormatting sqref="F20">
    <cfRule type="expression" dxfId="42" priority="43">
      <formula>F20&gt;F23</formula>
    </cfRule>
  </conditionalFormatting>
  <conditionalFormatting sqref="F21">
    <cfRule type="expression" dxfId="41" priority="42">
      <formula>F21&gt;F23</formula>
    </cfRule>
  </conditionalFormatting>
  <conditionalFormatting sqref="F22">
    <cfRule type="expression" dxfId="40" priority="41">
      <formula>F22&gt;F23</formula>
    </cfRule>
  </conditionalFormatting>
  <conditionalFormatting sqref="G18">
    <cfRule type="expression" dxfId="39" priority="40">
      <formula>G18&gt;G23</formula>
    </cfRule>
  </conditionalFormatting>
  <conditionalFormatting sqref="G19">
    <cfRule type="expression" dxfId="38" priority="39">
      <formula>G19&gt;G23</formula>
    </cfRule>
  </conditionalFormatting>
  <conditionalFormatting sqref="G20">
    <cfRule type="expression" dxfId="37" priority="38">
      <formula>G20&gt;G23</formula>
    </cfRule>
  </conditionalFormatting>
  <conditionalFormatting sqref="G21">
    <cfRule type="expression" dxfId="36" priority="37">
      <formula>G21&gt;G23</formula>
    </cfRule>
  </conditionalFormatting>
  <conditionalFormatting sqref="G22">
    <cfRule type="expression" dxfId="35" priority="36">
      <formula>G22&gt;G23</formula>
    </cfRule>
  </conditionalFormatting>
  <conditionalFormatting sqref="H18">
    <cfRule type="expression" dxfId="34" priority="35">
      <formula>H18&gt;H23</formula>
    </cfRule>
  </conditionalFormatting>
  <conditionalFormatting sqref="H19">
    <cfRule type="expression" dxfId="33" priority="34">
      <formula>H19&gt;H23</formula>
    </cfRule>
  </conditionalFormatting>
  <conditionalFormatting sqref="H20">
    <cfRule type="expression" dxfId="32" priority="33">
      <formula>H20&gt;H23</formula>
    </cfRule>
  </conditionalFormatting>
  <conditionalFormatting sqref="H21">
    <cfRule type="expression" dxfId="31" priority="32">
      <formula>H21&gt;H23</formula>
    </cfRule>
  </conditionalFormatting>
  <conditionalFormatting sqref="H22">
    <cfRule type="expression" dxfId="30" priority="31">
      <formula>H22&gt;H23</formula>
    </cfRule>
  </conditionalFormatting>
  <conditionalFormatting sqref="I18">
    <cfRule type="expression" dxfId="29" priority="30">
      <formula>I18&gt;I23</formula>
    </cfRule>
  </conditionalFormatting>
  <conditionalFormatting sqref="I19">
    <cfRule type="expression" dxfId="28" priority="29">
      <formula>I19&gt;I23</formula>
    </cfRule>
  </conditionalFormatting>
  <conditionalFormatting sqref="I20">
    <cfRule type="expression" dxfId="27" priority="28">
      <formula>I20&gt;I23</formula>
    </cfRule>
  </conditionalFormatting>
  <conditionalFormatting sqref="I21">
    <cfRule type="expression" dxfId="26" priority="27">
      <formula>I21&gt;I23</formula>
    </cfRule>
  </conditionalFormatting>
  <conditionalFormatting sqref="I22">
    <cfRule type="expression" dxfId="25" priority="26">
      <formula>I22&gt;I23</formula>
    </cfRule>
  </conditionalFormatting>
  <conditionalFormatting sqref="J18">
    <cfRule type="expression" dxfId="24" priority="25">
      <formula>J18&gt;J23</formula>
    </cfRule>
  </conditionalFormatting>
  <conditionalFormatting sqref="J19">
    <cfRule type="expression" dxfId="23" priority="24">
      <formula>J19&gt;J23</formula>
    </cfRule>
  </conditionalFormatting>
  <conditionalFormatting sqref="J20">
    <cfRule type="expression" dxfId="22" priority="23">
      <formula>J20&gt;J23</formula>
    </cfRule>
  </conditionalFormatting>
  <conditionalFormatting sqref="J21">
    <cfRule type="expression" dxfId="21" priority="22">
      <formula>J21&gt;J23</formula>
    </cfRule>
  </conditionalFormatting>
  <conditionalFormatting sqref="J22">
    <cfRule type="expression" dxfId="20" priority="21">
      <formula>J22&gt;J23</formula>
    </cfRule>
  </conditionalFormatting>
  <conditionalFormatting sqref="K18">
    <cfRule type="expression" dxfId="19" priority="20">
      <formula>K18&gt;K23</formula>
    </cfRule>
  </conditionalFormatting>
  <conditionalFormatting sqref="K19">
    <cfRule type="expression" dxfId="18" priority="19">
      <formula>K19&gt;K23</formula>
    </cfRule>
  </conditionalFormatting>
  <conditionalFormatting sqref="K20">
    <cfRule type="expression" dxfId="17" priority="18">
      <formula>K20&gt;K23</formula>
    </cfRule>
  </conditionalFormatting>
  <conditionalFormatting sqref="K21">
    <cfRule type="expression" dxfId="16" priority="17">
      <formula>K21&gt;K23</formula>
    </cfRule>
  </conditionalFormatting>
  <conditionalFormatting sqref="K22">
    <cfRule type="expression" dxfId="15" priority="16">
      <formula>K22&gt;K23</formula>
    </cfRule>
  </conditionalFormatting>
  <conditionalFormatting sqref="L18">
    <cfRule type="expression" dxfId="14" priority="15">
      <formula>L18&gt;L23</formula>
    </cfRule>
  </conditionalFormatting>
  <conditionalFormatting sqref="L19">
    <cfRule type="expression" dxfId="13" priority="14">
      <formula>L19&gt;L23</formula>
    </cfRule>
  </conditionalFormatting>
  <conditionalFormatting sqref="L20">
    <cfRule type="expression" dxfId="12" priority="13">
      <formula>L20&gt;L23</formula>
    </cfRule>
  </conditionalFormatting>
  <conditionalFormatting sqref="L21">
    <cfRule type="expression" dxfId="11" priority="12">
      <formula>L21&gt;L23</formula>
    </cfRule>
  </conditionalFormatting>
  <conditionalFormatting sqref="L22">
    <cfRule type="expression" dxfId="10" priority="11">
      <formula>L22&gt;L23</formula>
    </cfRule>
  </conditionalFormatting>
  <conditionalFormatting sqref="M18">
    <cfRule type="expression" dxfId="9" priority="10">
      <formula>M18&gt;M23</formula>
    </cfRule>
  </conditionalFormatting>
  <conditionalFormatting sqref="M19">
    <cfRule type="expression" dxfId="8" priority="9">
      <formula>M19&gt;M23</formula>
    </cfRule>
  </conditionalFormatting>
  <conditionalFormatting sqref="M20">
    <cfRule type="expression" dxfId="7" priority="8">
      <formula>M20&gt;M23</formula>
    </cfRule>
  </conditionalFormatting>
  <conditionalFormatting sqref="M21">
    <cfRule type="expression" dxfId="6" priority="7">
      <formula>M21&gt;M23</formula>
    </cfRule>
  </conditionalFormatting>
  <conditionalFormatting sqref="M22">
    <cfRule type="expression" dxfId="5" priority="6">
      <formula>M22&gt;M23</formula>
    </cfRule>
  </conditionalFormatting>
  <conditionalFormatting sqref="N18">
    <cfRule type="expression" dxfId="4" priority="5">
      <formula>N18&gt;N23</formula>
    </cfRule>
  </conditionalFormatting>
  <conditionalFormatting sqref="N19">
    <cfRule type="expression" dxfId="3" priority="4">
      <formula>N19&gt;N23</formula>
    </cfRule>
  </conditionalFormatting>
  <conditionalFormatting sqref="N20">
    <cfRule type="expression" dxfId="2" priority="3">
      <formula>N20&gt;N23</formula>
    </cfRule>
  </conditionalFormatting>
  <conditionalFormatting sqref="N21">
    <cfRule type="expression" dxfId="1" priority="2">
      <formula>N21&gt;N23</formula>
    </cfRule>
  </conditionalFormatting>
  <conditionalFormatting sqref="N22">
    <cfRule type="expression" dxfId="0" priority="1">
      <formula>N22&gt;N23</formula>
    </cfRule>
  </conditionalFormatting>
  <printOptions horizontalCentered="1" verticalCentered="1"/>
  <pageMargins left="0" right="0" top="0" bottom="0" header="0" footer="0"/>
  <pageSetup paperSize="9" orientation="landscape" r:id="rId1"/>
  <headerFooter>
    <oddHeader>&amp;R&amp;"-,Cursiva"&amp;K0000FF&amp;F</oddHeader>
    <oddFooter>&amp;R&amp;"-,Cursiva"&amp;K0000FF&amp;A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2:Q85"/>
  <sheetViews>
    <sheetView showGridLines="0" showRowColHeaders="0" workbookViewId="0">
      <pane ySplit="6" topLeftCell="A7" activePane="bottomLeft" state="frozen"/>
      <selection pane="bottomLeft"/>
    </sheetView>
  </sheetViews>
  <sheetFormatPr baseColWidth="10" defaultRowHeight="15"/>
  <cols>
    <col min="1" max="1" width="5.5703125" style="23" customWidth="1"/>
    <col min="2" max="2" width="17.42578125" style="68" bestFit="1" customWidth="1"/>
    <col min="3" max="12" width="6" bestFit="1" customWidth="1"/>
    <col min="13" max="13" width="6" customWidth="1"/>
    <col min="14" max="14" width="6" bestFit="1" customWidth="1"/>
    <col min="15" max="15" width="2" style="23" customWidth="1"/>
    <col min="16" max="16" width="12" bestFit="1" customWidth="1"/>
    <col min="17" max="17" width="7.5703125" bestFit="1" customWidth="1"/>
    <col min="18" max="26" width="6" bestFit="1" customWidth="1"/>
    <col min="27" max="27" width="2.5703125" customWidth="1"/>
    <col min="28" max="28" width="10.140625" bestFit="1" customWidth="1"/>
    <col min="29" max="29" width="7.5703125" bestFit="1" customWidth="1"/>
    <col min="30" max="30" width="5.5703125" bestFit="1" customWidth="1"/>
  </cols>
  <sheetData>
    <row r="2" spans="1:17" ht="21">
      <c r="A2" s="92" t="s">
        <v>66</v>
      </c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82"/>
      <c r="P2" s="82"/>
      <c r="Q2" s="82"/>
    </row>
    <row r="3" spans="1:17" ht="21">
      <c r="A3" s="86" t="s">
        <v>62</v>
      </c>
      <c r="B3" s="86"/>
      <c r="C3" s="86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</row>
    <row r="4" spans="1:17" ht="15.75" thickBot="1"/>
    <row r="5" spans="1:17" ht="15.75" thickBot="1">
      <c r="A5" s="99" t="s">
        <v>44</v>
      </c>
      <c r="B5" s="100"/>
      <c r="C5" s="101" t="s">
        <v>49</v>
      </c>
      <c r="D5" s="101"/>
      <c r="E5" s="101"/>
      <c r="F5" s="101"/>
      <c r="G5" s="101"/>
      <c r="H5" s="101"/>
      <c r="I5" s="101"/>
      <c r="J5" s="101"/>
      <c r="K5" s="101"/>
      <c r="L5" s="101"/>
      <c r="M5" s="101"/>
      <c r="N5" s="102"/>
      <c r="O5" s="18"/>
      <c r="P5" s="9"/>
    </row>
    <row r="6" spans="1:17" s="1" customFormat="1">
      <c r="A6" s="69"/>
      <c r="B6" s="67" t="s">
        <v>43</v>
      </c>
      <c r="C6" s="66">
        <v>2001</v>
      </c>
      <c r="D6" s="66">
        <v>2002</v>
      </c>
      <c r="E6" s="65">
        <v>2003</v>
      </c>
      <c r="F6" s="65">
        <v>2004</v>
      </c>
      <c r="G6" s="65">
        <v>2005</v>
      </c>
      <c r="H6" s="65">
        <v>2006</v>
      </c>
      <c r="I6" s="65">
        <v>2007</v>
      </c>
      <c r="J6" s="65">
        <v>2008</v>
      </c>
      <c r="K6" s="65">
        <v>2009</v>
      </c>
      <c r="L6" s="65">
        <v>2010</v>
      </c>
      <c r="M6" s="65">
        <v>2011</v>
      </c>
      <c r="N6" s="65">
        <v>2012</v>
      </c>
      <c r="O6" s="19"/>
    </row>
    <row r="7" spans="1:17" ht="15" customHeight="1">
      <c r="A7" s="96" t="s">
        <v>45</v>
      </c>
      <c r="B7" s="51">
        <v>1</v>
      </c>
      <c r="C7" s="41">
        <v>223</v>
      </c>
      <c r="D7" s="42">
        <v>264</v>
      </c>
      <c r="E7" s="42">
        <v>256</v>
      </c>
      <c r="F7" s="42">
        <v>267</v>
      </c>
      <c r="G7" s="42">
        <v>274</v>
      </c>
      <c r="H7" s="42">
        <v>266</v>
      </c>
      <c r="I7" s="42">
        <v>279</v>
      </c>
      <c r="J7" s="42">
        <v>283</v>
      </c>
      <c r="K7" s="42">
        <v>269</v>
      </c>
      <c r="L7" s="42">
        <v>252</v>
      </c>
      <c r="M7" s="42">
        <v>248</v>
      </c>
      <c r="N7" s="43">
        <v>262</v>
      </c>
      <c r="O7" s="20"/>
    </row>
    <row r="8" spans="1:17">
      <c r="A8" s="97"/>
      <c r="B8" s="52">
        <v>2</v>
      </c>
      <c r="C8" s="45">
        <v>220</v>
      </c>
      <c r="D8" s="20">
        <v>251</v>
      </c>
      <c r="E8" s="20">
        <v>242</v>
      </c>
      <c r="F8" s="20">
        <v>243</v>
      </c>
      <c r="G8" s="20">
        <v>273</v>
      </c>
      <c r="H8" s="20">
        <v>263</v>
      </c>
      <c r="I8" s="20">
        <v>271</v>
      </c>
      <c r="J8" s="20">
        <v>263</v>
      </c>
      <c r="K8" s="20">
        <v>252</v>
      </c>
      <c r="L8" s="20">
        <v>243</v>
      </c>
      <c r="M8" s="20">
        <v>238</v>
      </c>
      <c r="N8" s="46">
        <v>243</v>
      </c>
      <c r="O8" s="20"/>
    </row>
    <row r="9" spans="1:17">
      <c r="A9" s="97"/>
      <c r="B9" s="52">
        <v>3</v>
      </c>
      <c r="C9" s="45">
        <v>223</v>
      </c>
      <c r="D9" s="20">
        <v>233</v>
      </c>
      <c r="E9" s="20">
        <v>237</v>
      </c>
      <c r="F9" s="20">
        <v>255</v>
      </c>
      <c r="G9" s="20">
        <v>250</v>
      </c>
      <c r="H9" s="20">
        <v>283</v>
      </c>
      <c r="I9" s="20">
        <v>275</v>
      </c>
      <c r="J9" s="20">
        <v>283</v>
      </c>
      <c r="K9" s="20">
        <v>266</v>
      </c>
      <c r="L9" s="20">
        <v>248</v>
      </c>
      <c r="M9" s="20">
        <v>228</v>
      </c>
      <c r="N9" s="46">
        <v>240</v>
      </c>
      <c r="O9" s="20"/>
    </row>
    <row r="10" spans="1:17">
      <c r="A10" s="97"/>
      <c r="B10" s="52">
        <v>4</v>
      </c>
      <c r="C10" s="45">
        <v>214</v>
      </c>
      <c r="D10" s="20">
        <v>272</v>
      </c>
      <c r="E10" s="20">
        <v>248</v>
      </c>
      <c r="F10" s="20">
        <v>248</v>
      </c>
      <c r="G10" s="20">
        <v>256</v>
      </c>
      <c r="H10" s="20">
        <v>271</v>
      </c>
      <c r="I10" s="20">
        <v>280</v>
      </c>
      <c r="J10" s="20">
        <v>279</v>
      </c>
      <c r="K10" s="20">
        <v>250</v>
      </c>
      <c r="L10" s="20">
        <v>245</v>
      </c>
      <c r="M10" s="20">
        <v>235</v>
      </c>
      <c r="N10" s="46">
        <v>269</v>
      </c>
      <c r="O10" s="20"/>
    </row>
    <row r="11" spans="1:17">
      <c r="A11" s="97"/>
      <c r="B11" s="52">
        <v>5</v>
      </c>
      <c r="C11" s="45">
        <v>206</v>
      </c>
      <c r="D11" s="20">
        <v>238</v>
      </c>
      <c r="E11" s="20">
        <v>233</v>
      </c>
      <c r="F11" s="20">
        <v>264</v>
      </c>
      <c r="G11" s="20">
        <v>265</v>
      </c>
      <c r="H11" s="20">
        <v>244</v>
      </c>
      <c r="I11" s="20">
        <v>266</v>
      </c>
      <c r="J11" s="20">
        <v>276</v>
      </c>
      <c r="K11" s="20">
        <v>248</v>
      </c>
      <c r="L11" s="20">
        <v>237</v>
      </c>
      <c r="M11" s="20">
        <v>251</v>
      </c>
      <c r="N11" s="46">
        <v>237</v>
      </c>
      <c r="O11" s="20"/>
      <c r="P11" s="20"/>
    </row>
    <row r="12" spans="1:17">
      <c r="A12" s="97"/>
      <c r="B12" s="52">
        <v>6</v>
      </c>
      <c r="C12" s="45">
        <v>220</v>
      </c>
      <c r="D12" s="20">
        <v>249</v>
      </c>
      <c r="E12" s="20">
        <v>251</v>
      </c>
      <c r="F12" s="20">
        <v>246</v>
      </c>
      <c r="G12" s="20">
        <v>246</v>
      </c>
      <c r="H12" s="20">
        <v>258</v>
      </c>
      <c r="I12" s="20">
        <v>275</v>
      </c>
      <c r="J12" s="20">
        <v>282</v>
      </c>
      <c r="K12" s="20">
        <v>258</v>
      </c>
      <c r="L12" s="20">
        <v>261</v>
      </c>
      <c r="M12" s="20">
        <v>248</v>
      </c>
      <c r="N12" s="46">
        <v>241</v>
      </c>
      <c r="O12" s="20"/>
    </row>
    <row r="13" spans="1:17">
      <c r="A13" s="97"/>
      <c r="B13" s="52">
        <v>7</v>
      </c>
      <c r="C13" s="45">
        <v>215</v>
      </c>
      <c r="D13" s="20">
        <v>222</v>
      </c>
      <c r="E13" s="20">
        <v>263</v>
      </c>
      <c r="F13" s="20">
        <v>262</v>
      </c>
      <c r="G13" s="20">
        <v>258</v>
      </c>
      <c r="H13" s="20">
        <v>265</v>
      </c>
      <c r="I13" s="20">
        <v>277</v>
      </c>
      <c r="J13" s="20">
        <v>282</v>
      </c>
      <c r="K13" s="20">
        <v>267</v>
      </c>
      <c r="L13" s="20">
        <v>251</v>
      </c>
      <c r="M13" s="20">
        <v>246</v>
      </c>
      <c r="N13" s="46">
        <v>242</v>
      </c>
      <c r="O13" s="20"/>
    </row>
    <row r="14" spans="1:17">
      <c r="A14" s="97"/>
      <c r="B14" s="52">
        <v>8</v>
      </c>
      <c r="C14" s="45">
        <v>203</v>
      </c>
      <c r="D14" s="20">
        <v>229</v>
      </c>
      <c r="E14" s="20">
        <v>238</v>
      </c>
      <c r="F14" s="20">
        <v>241</v>
      </c>
      <c r="G14" s="20">
        <v>265</v>
      </c>
      <c r="H14" s="20">
        <v>255</v>
      </c>
      <c r="I14" s="20">
        <v>287</v>
      </c>
      <c r="J14" s="20">
        <v>274</v>
      </c>
      <c r="K14" s="20">
        <v>267</v>
      </c>
      <c r="L14" s="20">
        <v>257</v>
      </c>
      <c r="M14" s="20">
        <v>251</v>
      </c>
      <c r="N14" s="46">
        <v>242</v>
      </c>
      <c r="O14" s="20"/>
    </row>
    <row r="15" spans="1:17">
      <c r="A15" s="97"/>
      <c r="B15" s="52">
        <v>9</v>
      </c>
      <c r="C15" s="45">
        <v>223</v>
      </c>
      <c r="D15" s="20">
        <v>244</v>
      </c>
      <c r="E15" s="20">
        <v>251</v>
      </c>
      <c r="F15" s="20">
        <v>268</v>
      </c>
      <c r="G15" s="20">
        <v>224</v>
      </c>
      <c r="H15" s="20">
        <v>240</v>
      </c>
      <c r="I15" s="20">
        <v>315</v>
      </c>
      <c r="J15" s="20">
        <v>261</v>
      </c>
      <c r="K15" s="20">
        <v>271</v>
      </c>
      <c r="L15" s="20">
        <v>239</v>
      </c>
      <c r="M15" s="20">
        <v>250</v>
      </c>
      <c r="N15" s="46">
        <v>271</v>
      </c>
      <c r="O15" s="20"/>
    </row>
    <row r="16" spans="1:17">
      <c r="A16" s="97"/>
      <c r="B16" s="52">
        <v>10</v>
      </c>
      <c r="C16" s="45">
        <v>214</v>
      </c>
      <c r="D16" s="20">
        <v>224</v>
      </c>
      <c r="E16" s="20">
        <v>231</v>
      </c>
      <c r="F16" s="20">
        <v>246</v>
      </c>
      <c r="G16" s="20">
        <v>257</v>
      </c>
      <c r="H16" s="20">
        <v>257</v>
      </c>
      <c r="I16" s="20">
        <v>305</v>
      </c>
      <c r="J16" s="20">
        <v>299</v>
      </c>
      <c r="K16" s="20">
        <v>256</v>
      </c>
      <c r="L16" s="20">
        <v>221</v>
      </c>
      <c r="M16" s="20">
        <v>225</v>
      </c>
      <c r="N16" s="46">
        <v>251</v>
      </c>
      <c r="O16" s="20"/>
    </row>
    <row r="17" spans="1:16">
      <c r="A17" s="97"/>
      <c r="B17" s="52">
        <v>11</v>
      </c>
      <c r="C17" s="45">
        <v>203</v>
      </c>
      <c r="D17" s="20">
        <v>235</v>
      </c>
      <c r="E17" s="20">
        <v>235</v>
      </c>
      <c r="F17" s="20">
        <v>252</v>
      </c>
      <c r="G17" s="20">
        <v>264</v>
      </c>
      <c r="H17" s="20">
        <v>275</v>
      </c>
      <c r="I17" s="20">
        <v>272</v>
      </c>
      <c r="J17" s="20">
        <v>283</v>
      </c>
      <c r="K17" s="20">
        <v>254</v>
      </c>
      <c r="L17" s="20">
        <v>240</v>
      </c>
      <c r="M17" s="20">
        <v>237</v>
      </c>
      <c r="N17" s="46">
        <v>244</v>
      </c>
      <c r="O17" s="20"/>
    </row>
    <row r="18" spans="1:16">
      <c r="A18" s="97"/>
      <c r="B18" s="52">
        <v>12</v>
      </c>
      <c r="C18" s="45">
        <v>277</v>
      </c>
      <c r="D18" s="20">
        <v>240</v>
      </c>
      <c r="E18" s="20">
        <v>245</v>
      </c>
      <c r="F18" s="20">
        <v>314</v>
      </c>
      <c r="G18" s="20">
        <v>291</v>
      </c>
      <c r="H18" s="20">
        <v>290</v>
      </c>
      <c r="I18" s="20">
        <v>292</v>
      </c>
      <c r="J18" s="20">
        <v>270</v>
      </c>
      <c r="K18" s="20">
        <v>251</v>
      </c>
      <c r="L18" s="20">
        <v>232</v>
      </c>
      <c r="M18" s="20">
        <v>289</v>
      </c>
      <c r="N18" s="46">
        <v>239</v>
      </c>
      <c r="O18" s="20"/>
      <c r="P18" s="20"/>
    </row>
    <row r="19" spans="1:16">
      <c r="A19" s="97"/>
      <c r="B19" s="52">
        <v>13</v>
      </c>
      <c r="C19" s="45">
        <v>192</v>
      </c>
      <c r="D19" s="20">
        <v>196</v>
      </c>
      <c r="E19" s="20">
        <v>231</v>
      </c>
      <c r="F19" s="20">
        <v>246</v>
      </c>
      <c r="G19" s="20">
        <v>274</v>
      </c>
      <c r="H19" s="20">
        <v>248</v>
      </c>
      <c r="I19" s="20">
        <v>262</v>
      </c>
      <c r="J19" s="20">
        <v>267</v>
      </c>
      <c r="K19" s="20">
        <v>262</v>
      </c>
      <c r="L19" s="20">
        <v>253</v>
      </c>
      <c r="M19" s="20">
        <v>236</v>
      </c>
      <c r="N19" s="46">
        <v>227</v>
      </c>
      <c r="O19" s="20"/>
    </row>
    <row r="20" spans="1:16">
      <c r="A20" s="97"/>
      <c r="B20" s="52">
        <v>14</v>
      </c>
      <c r="C20" s="3">
        <v>212</v>
      </c>
      <c r="D20" s="4">
        <v>239</v>
      </c>
      <c r="E20" s="4">
        <v>198</v>
      </c>
      <c r="F20" s="4">
        <v>256</v>
      </c>
      <c r="G20" s="4">
        <v>233</v>
      </c>
      <c r="H20" s="4">
        <v>246</v>
      </c>
      <c r="I20" s="4">
        <v>235</v>
      </c>
      <c r="J20" s="4">
        <v>266</v>
      </c>
      <c r="K20" s="4">
        <v>254</v>
      </c>
      <c r="L20" s="4">
        <v>227</v>
      </c>
      <c r="M20" s="4">
        <v>238</v>
      </c>
      <c r="N20" s="5">
        <v>227</v>
      </c>
      <c r="O20" s="20"/>
    </row>
    <row r="21" spans="1:16">
      <c r="A21" s="97"/>
      <c r="B21" s="52">
        <v>15</v>
      </c>
      <c r="C21" s="3">
        <v>201</v>
      </c>
      <c r="D21" s="4">
        <v>250</v>
      </c>
      <c r="E21" s="4">
        <v>257</v>
      </c>
      <c r="F21" s="4">
        <v>260</v>
      </c>
      <c r="G21" s="4">
        <v>261</v>
      </c>
      <c r="H21" s="4">
        <v>274</v>
      </c>
      <c r="I21" s="4">
        <v>275</v>
      </c>
      <c r="J21" s="4">
        <v>268</v>
      </c>
      <c r="K21" s="4">
        <v>258</v>
      </c>
      <c r="L21" s="4">
        <v>209</v>
      </c>
      <c r="M21" s="4">
        <v>172</v>
      </c>
      <c r="N21" s="5">
        <v>252</v>
      </c>
      <c r="O21" s="20"/>
    </row>
    <row r="22" spans="1:16">
      <c r="A22" s="97"/>
      <c r="B22" s="52">
        <v>16</v>
      </c>
      <c r="C22" s="3">
        <v>223</v>
      </c>
      <c r="D22" s="4">
        <v>222</v>
      </c>
      <c r="E22" s="4">
        <v>238</v>
      </c>
      <c r="F22" s="4">
        <v>264</v>
      </c>
      <c r="G22" s="4">
        <v>280</v>
      </c>
      <c r="H22" s="4">
        <v>276</v>
      </c>
      <c r="I22" s="4">
        <v>261</v>
      </c>
      <c r="J22" s="4">
        <v>271</v>
      </c>
      <c r="K22" s="4">
        <v>250</v>
      </c>
      <c r="L22" s="4">
        <v>213</v>
      </c>
      <c r="M22" s="4">
        <v>241</v>
      </c>
      <c r="N22" s="5">
        <v>256</v>
      </c>
      <c r="O22" s="20"/>
    </row>
    <row r="23" spans="1:16">
      <c r="A23" s="97"/>
      <c r="B23" s="52">
        <v>17</v>
      </c>
      <c r="C23" s="3">
        <v>207</v>
      </c>
      <c r="D23" s="4">
        <v>239</v>
      </c>
      <c r="E23" s="4">
        <v>212</v>
      </c>
      <c r="F23" s="4">
        <v>210</v>
      </c>
      <c r="G23" s="4">
        <v>191</v>
      </c>
      <c r="H23" s="4">
        <v>196</v>
      </c>
      <c r="I23" s="4">
        <v>212</v>
      </c>
      <c r="J23" s="4">
        <v>203</v>
      </c>
      <c r="K23" s="4">
        <v>243</v>
      </c>
      <c r="L23" s="4">
        <v>272</v>
      </c>
      <c r="M23" s="4">
        <v>259</v>
      </c>
      <c r="N23" s="5">
        <v>228</v>
      </c>
      <c r="O23" s="20"/>
    </row>
    <row r="24" spans="1:16">
      <c r="A24" s="97"/>
      <c r="B24" s="52">
        <v>18</v>
      </c>
      <c r="C24" s="3">
        <v>199</v>
      </c>
      <c r="D24" s="4">
        <v>246</v>
      </c>
      <c r="E24" s="4">
        <v>239</v>
      </c>
      <c r="F24" s="4">
        <v>268</v>
      </c>
      <c r="G24" s="4">
        <v>275</v>
      </c>
      <c r="H24" s="4">
        <v>296</v>
      </c>
      <c r="I24" s="4">
        <v>290</v>
      </c>
      <c r="J24" s="4">
        <v>259</v>
      </c>
      <c r="K24" s="4">
        <v>263</v>
      </c>
      <c r="L24" s="4">
        <v>259</v>
      </c>
      <c r="M24" s="4">
        <v>229</v>
      </c>
      <c r="N24" s="5">
        <v>250</v>
      </c>
      <c r="O24" s="20"/>
    </row>
    <row r="25" spans="1:16">
      <c r="A25" s="97"/>
      <c r="B25" s="52">
        <v>19</v>
      </c>
      <c r="C25" s="3">
        <v>213</v>
      </c>
      <c r="D25" s="4">
        <v>229</v>
      </c>
      <c r="E25" s="4">
        <v>154</v>
      </c>
      <c r="F25" s="4">
        <v>254</v>
      </c>
      <c r="G25" s="4">
        <v>270</v>
      </c>
      <c r="H25" s="4">
        <v>235</v>
      </c>
      <c r="I25" s="4">
        <v>275</v>
      </c>
      <c r="J25" s="4">
        <v>251</v>
      </c>
      <c r="K25" s="4">
        <v>223</v>
      </c>
      <c r="L25" s="4">
        <v>208</v>
      </c>
      <c r="M25" s="4">
        <v>213</v>
      </c>
      <c r="N25" s="5">
        <v>254</v>
      </c>
      <c r="O25" s="20"/>
    </row>
    <row r="26" spans="1:16">
      <c r="A26" s="97"/>
      <c r="B26" s="52">
        <v>20</v>
      </c>
      <c r="C26" s="3">
        <v>205</v>
      </c>
      <c r="D26" s="4">
        <v>255</v>
      </c>
      <c r="E26" s="4">
        <v>256</v>
      </c>
      <c r="F26" s="4">
        <v>245</v>
      </c>
      <c r="G26" s="4">
        <v>263</v>
      </c>
      <c r="H26" s="4">
        <v>280</v>
      </c>
      <c r="I26" s="4">
        <v>262</v>
      </c>
      <c r="J26" s="4">
        <v>255</v>
      </c>
      <c r="K26" s="4">
        <v>222</v>
      </c>
      <c r="L26" s="4">
        <v>153</v>
      </c>
      <c r="M26" s="4">
        <v>241</v>
      </c>
      <c r="N26" s="5">
        <v>236</v>
      </c>
      <c r="O26" s="20"/>
    </row>
    <row r="27" spans="1:16">
      <c r="A27" s="97"/>
      <c r="B27" s="52">
        <v>21</v>
      </c>
      <c r="C27" s="3">
        <v>219</v>
      </c>
      <c r="D27" s="4">
        <v>248</v>
      </c>
      <c r="E27" s="4">
        <v>240</v>
      </c>
      <c r="F27" s="4">
        <v>271</v>
      </c>
      <c r="G27" s="4">
        <v>265</v>
      </c>
      <c r="H27" s="4">
        <v>272</v>
      </c>
      <c r="I27" s="4">
        <v>274</v>
      </c>
      <c r="J27" s="4">
        <v>296</v>
      </c>
      <c r="K27" s="4">
        <v>287</v>
      </c>
      <c r="L27" s="4">
        <v>264</v>
      </c>
      <c r="M27" s="4">
        <v>233</v>
      </c>
      <c r="N27" s="5">
        <v>221</v>
      </c>
      <c r="O27" s="20"/>
    </row>
    <row r="28" spans="1:16">
      <c r="A28" s="97"/>
      <c r="B28" s="52">
        <v>22</v>
      </c>
      <c r="C28" s="3">
        <v>200</v>
      </c>
      <c r="D28" s="4">
        <v>234</v>
      </c>
      <c r="E28" s="4">
        <v>235</v>
      </c>
      <c r="F28" s="4">
        <v>272</v>
      </c>
      <c r="G28" s="4">
        <v>270</v>
      </c>
      <c r="H28" s="4">
        <v>255</v>
      </c>
      <c r="I28" s="4">
        <v>257</v>
      </c>
      <c r="J28" s="4">
        <v>271</v>
      </c>
      <c r="K28" s="4">
        <v>253</v>
      </c>
      <c r="L28" s="4">
        <v>256</v>
      </c>
      <c r="M28" s="4">
        <v>231</v>
      </c>
      <c r="N28" s="5">
        <v>223</v>
      </c>
      <c r="O28" s="20"/>
    </row>
    <row r="29" spans="1:16">
      <c r="A29" s="97"/>
      <c r="B29" s="52">
        <v>23</v>
      </c>
      <c r="C29" s="3">
        <v>224</v>
      </c>
      <c r="D29" s="4">
        <v>241</v>
      </c>
      <c r="E29" s="4">
        <v>233</v>
      </c>
      <c r="F29" s="4">
        <v>275</v>
      </c>
      <c r="G29" s="4">
        <v>292</v>
      </c>
      <c r="H29" s="4">
        <v>271</v>
      </c>
      <c r="I29" s="4">
        <v>258</v>
      </c>
      <c r="J29" s="4">
        <v>280</v>
      </c>
      <c r="K29" s="4">
        <v>264</v>
      </c>
      <c r="L29" s="4">
        <v>273</v>
      </c>
      <c r="M29" s="4">
        <v>274</v>
      </c>
      <c r="N29" s="5">
        <v>252</v>
      </c>
      <c r="O29" s="20"/>
    </row>
    <row r="30" spans="1:16">
      <c r="A30" s="97"/>
      <c r="B30" s="52">
        <v>24</v>
      </c>
      <c r="C30" s="3">
        <v>197</v>
      </c>
      <c r="D30" s="4">
        <v>155</v>
      </c>
      <c r="E30" s="4">
        <v>245</v>
      </c>
      <c r="F30" s="4">
        <v>263</v>
      </c>
      <c r="G30" s="4">
        <v>267</v>
      </c>
      <c r="H30" s="4">
        <v>260</v>
      </c>
      <c r="I30" s="4">
        <v>123</v>
      </c>
      <c r="J30" s="4">
        <v>9</v>
      </c>
      <c r="K30" s="4">
        <v>112</v>
      </c>
      <c r="L30" s="4">
        <v>231</v>
      </c>
      <c r="M30" s="4">
        <v>231</v>
      </c>
      <c r="N30" s="5">
        <v>251</v>
      </c>
      <c r="O30" s="20"/>
    </row>
    <row r="31" spans="1:16">
      <c r="A31" s="97"/>
      <c r="B31" s="52">
        <v>25</v>
      </c>
      <c r="C31" s="3">
        <v>209</v>
      </c>
      <c r="D31" s="4">
        <v>245</v>
      </c>
      <c r="E31" s="4">
        <v>277</v>
      </c>
      <c r="F31" s="4">
        <v>236</v>
      </c>
      <c r="G31" s="4">
        <v>250</v>
      </c>
      <c r="H31" s="4">
        <v>268</v>
      </c>
      <c r="I31" s="4">
        <v>281</v>
      </c>
      <c r="J31" s="4">
        <v>286</v>
      </c>
      <c r="K31" s="4">
        <v>249</v>
      </c>
      <c r="L31" s="4">
        <v>242</v>
      </c>
      <c r="M31" s="4">
        <v>252</v>
      </c>
      <c r="N31" s="5">
        <v>218</v>
      </c>
      <c r="O31" s="20"/>
    </row>
    <row r="32" spans="1:16">
      <c r="A32" s="97"/>
      <c r="B32" s="52">
        <v>26</v>
      </c>
      <c r="C32" s="3">
        <v>229</v>
      </c>
      <c r="D32" s="4">
        <v>224</v>
      </c>
      <c r="E32" s="4">
        <v>242</v>
      </c>
      <c r="F32" s="4">
        <v>263</v>
      </c>
      <c r="G32" s="4">
        <v>254</v>
      </c>
      <c r="H32" s="4">
        <v>263</v>
      </c>
      <c r="I32" s="4">
        <v>277</v>
      </c>
      <c r="J32" s="4">
        <v>268</v>
      </c>
      <c r="K32" s="4">
        <v>264</v>
      </c>
      <c r="L32" s="4">
        <v>233</v>
      </c>
      <c r="M32" s="4">
        <v>278</v>
      </c>
      <c r="N32" s="5">
        <v>236</v>
      </c>
      <c r="O32" s="20"/>
    </row>
    <row r="33" spans="1:16">
      <c r="A33" s="97"/>
      <c r="B33" s="52">
        <v>27</v>
      </c>
      <c r="C33" s="3">
        <v>212</v>
      </c>
      <c r="D33" s="4">
        <v>266</v>
      </c>
      <c r="E33" s="4">
        <v>237</v>
      </c>
      <c r="F33" s="4">
        <v>270</v>
      </c>
      <c r="G33" s="4">
        <v>232</v>
      </c>
      <c r="H33" s="4">
        <v>254</v>
      </c>
      <c r="I33" s="4">
        <v>264</v>
      </c>
      <c r="J33" s="4">
        <v>275</v>
      </c>
      <c r="K33" s="4">
        <v>255</v>
      </c>
      <c r="L33" s="4">
        <v>241</v>
      </c>
      <c r="M33" s="4">
        <v>223</v>
      </c>
      <c r="N33" s="5">
        <v>255</v>
      </c>
      <c r="O33" s="20"/>
    </row>
    <row r="34" spans="1:16">
      <c r="A34" s="97"/>
      <c r="B34" s="52">
        <v>28</v>
      </c>
      <c r="C34" s="3">
        <v>211</v>
      </c>
      <c r="D34" s="4">
        <v>217</v>
      </c>
      <c r="E34" s="4">
        <v>221</v>
      </c>
      <c r="F34" s="4">
        <v>242</v>
      </c>
      <c r="G34" s="4">
        <v>255</v>
      </c>
      <c r="H34" s="4">
        <v>258</v>
      </c>
      <c r="I34" s="4">
        <v>275</v>
      </c>
      <c r="J34" s="4">
        <v>287</v>
      </c>
      <c r="K34" s="4">
        <v>279</v>
      </c>
      <c r="L34" s="4">
        <v>236</v>
      </c>
      <c r="M34" s="4">
        <v>253</v>
      </c>
      <c r="N34" s="5">
        <v>246</v>
      </c>
      <c r="O34" s="20"/>
    </row>
    <row r="35" spans="1:16">
      <c r="A35" s="97"/>
      <c r="B35" s="52">
        <v>29</v>
      </c>
      <c r="C35" s="3">
        <v>217</v>
      </c>
      <c r="D35" s="4">
        <v>242</v>
      </c>
      <c r="E35" s="4">
        <v>240</v>
      </c>
      <c r="F35" s="4">
        <v>281</v>
      </c>
      <c r="G35" s="4">
        <v>271</v>
      </c>
      <c r="H35" s="4">
        <v>271</v>
      </c>
      <c r="I35" s="4">
        <v>317</v>
      </c>
      <c r="J35" s="4">
        <v>253</v>
      </c>
      <c r="K35" s="4">
        <v>247</v>
      </c>
      <c r="L35" s="4">
        <v>239</v>
      </c>
      <c r="M35" s="4">
        <v>239</v>
      </c>
      <c r="N35" s="5">
        <v>246</v>
      </c>
      <c r="O35" s="20"/>
      <c r="P35" s="20"/>
    </row>
    <row r="36" spans="1:16">
      <c r="A36" s="98"/>
      <c r="B36" s="53">
        <v>30</v>
      </c>
      <c r="C36" s="6">
        <v>210</v>
      </c>
      <c r="D36" s="7">
        <v>247</v>
      </c>
      <c r="E36" s="7">
        <v>244</v>
      </c>
      <c r="F36" s="7">
        <v>275</v>
      </c>
      <c r="G36" s="7">
        <v>244</v>
      </c>
      <c r="H36" s="7">
        <v>233</v>
      </c>
      <c r="I36" s="7">
        <v>288</v>
      </c>
      <c r="J36" s="7">
        <v>256</v>
      </c>
      <c r="K36" s="7">
        <v>267</v>
      </c>
      <c r="L36" s="7">
        <v>241</v>
      </c>
      <c r="M36" s="7">
        <v>241</v>
      </c>
      <c r="N36" s="8">
        <v>244</v>
      </c>
      <c r="O36" s="20"/>
    </row>
    <row r="37" spans="1:16" ht="15" customHeight="1">
      <c r="A37" s="96" t="s">
        <v>0</v>
      </c>
      <c r="B37" s="51">
        <v>1</v>
      </c>
      <c r="C37" s="41">
        <v>397</v>
      </c>
      <c r="D37" s="42">
        <v>422</v>
      </c>
      <c r="E37" s="42">
        <v>400</v>
      </c>
      <c r="F37" s="42">
        <v>476</v>
      </c>
      <c r="G37" s="42">
        <v>479</v>
      </c>
      <c r="H37" s="42">
        <v>525</v>
      </c>
      <c r="I37" s="42">
        <v>437</v>
      </c>
      <c r="J37" s="42">
        <v>467</v>
      </c>
      <c r="K37" s="42">
        <v>494</v>
      </c>
      <c r="L37" s="42">
        <v>590</v>
      </c>
      <c r="M37" s="42">
        <v>446</v>
      </c>
      <c r="N37" s="43">
        <v>388</v>
      </c>
      <c r="O37" s="20"/>
    </row>
    <row r="38" spans="1:16">
      <c r="A38" s="97"/>
      <c r="B38" s="52">
        <v>2</v>
      </c>
      <c r="C38" s="45">
        <v>413</v>
      </c>
      <c r="D38" s="20">
        <v>413</v>
      </c>
      <c r="E38" s="20">
        <v>465</v>
      </c>
      <c r="F38" s="20">
        <v>487</v>
      </c>
      <c r="G38" s="20">
        <v>454</v>
      </c>
      <c r="H38" s="20">
        <v>449</v>
      </c>
      <c r="I38" s="20">
        <v>492</v>
      </c>
      <c r="J38" s="20">
        <v>565</v>
      </c>
      <c r="K38" s="20">
        <v>498</v>
      </c>
      <c r="L38" s="20">
        <v>590</v>
      </c>
      <c r="M38" s="20">
        <v>491</v>
      </c>
      <c r="N38" s="46">
        <v>424</v>
      </c>
      <c r="O38" s="20"/>
    </row>
    <row r="39" spans="1:16">
      <c r="A39" s="98"/>
      <c r="B39" s="53">
        <v>3</v>
      </c>
      <c r="C39" s="48">
        <v>355</v>
      </c>
      <c r="D39" s="49">
        <v>401</v>
      </c>
      <c r="E39" s="49">
        <v>470</v>
      </c>
      <c r="F39" s="49">
        <v>511</v>
      </c>
      <c r="G39" s="49">
        <v>452</v>
      </c>
      <c r="H39" s="49">
        <v>515</v>
      </c>
      <c r="I39" s="49">
        <v>588</v>
      </c>
      <c r="J39" s="49">
        <v>597</v>
      </c>
      <c r="K39" s="49">
        <v>460</v>
      </c>
      <c r="L39" s="49">
        <v>268</v>
      </c>
      <c r="M39" s="49">
        <v>448</v>
      </c>
      <c r="N39" s="50">
        <v>498</v>
      </c>
      <c r="O39" s="20"/>
    </row>
    <row r="40" spans="1:16" ht="15" customHeight="1">
      <c r="A40" s="96" t="s">
        <v>46</v>
      </c>
      <c r="B40" s="51">
        <v>1</v>
      </c>
      <c r="C40" s="41">
        <v>105</v>
      </c>
      <c r="D40" s="42">
        <v>139</v>
      </c>
      <c r="E40" s="42">
        <v>133</v>
      </c>
      <c r="F40" s="42">
        <v>142</v>
      </c>
      <c r="G40" s="42">
        <v>128</v>
      </c>
      <c r="H40" s="42">
        <v>140</v>
      </c>
      <c r="I40" s="42">
        <v>153</v>
      </c>
      <c r="J40" s="42">
        <v>141</v>
      </c>
      <c r="K40" s="42">
        <v>97</v>
      </c>
      <c r="L40" s="42">
        <v>116</v>
      </c>
      <c r="M40" s="42">
        <v>120</v>
      </c>
      <c r="N40" s="43">
        <v>134</v>
      </c>
      <c r="O40" s="20"/>
    </row>
    <row r="41" spans="1:16">
      <c r="A41" s="97"/>
      <c r="B41" s="52">
        <v>2</v>
      </c>
      <c r="C41" s="45">
        <v>91</v>
      </c>
      <c r="D41" s="20">
        <v>131</v>
      </c>
      <c r="E41" s="20">
        <v>132</v>
      </c>
      <c r="F41" s="20">
        <v>139</v>
      </c>
      <c r="G41" s="20">
        <v>109</v>
      </c>
      <c r="H41" s="20">
        <v>117</v>
      </c>
      <c r="I41" s="20">
        <v>136</v>
      </c>
      <c r="J41" s="20">
        <v>121</v>
      </c>
      <c r="K41" s="20">
        <v>95</v>
      </c>
      <c r="L41" s="20">
        <v>103</v>
      </c>
      <c r="M41" s="20">
        <v>116</v>
      </c>
      <c r="N41" s="46">
        <v>151</v>
      </c>
      <c r="O41" s="20"/>
    </row>
    <row r="42" spans="1:16">
      <c r="A42" s="97"/>
      <c r="B42" s="52">
        <v>3</v>
      </c>
      <c r="C42" s="45">
        <v>2</v>
      </c>
      <c r="D42" s="20">
        <v>0</v>
      </c>
      <c r="E42" s="20">
        <v>2</v>
      </c>
      <c r="F42" s="20">
        <v>3</v>
      </c>
      <c r="G42" s="20">
        <v>124</v>
      </c>
      <c r="H42" s="20">
        <v>134</v>
      </c>
      <c r="I42" s="20">
        <v>149</v>
      </c>
      <c r="J42" s="20">
        <v>155</v>
      </c>
      <c r="K42" s="20">
        <v>99</v>
      </c>
      <c r="L42" s="20">
        <v>105</v>
      </c>
      <c r="M42" s="20">
        <v>126</v>
      </c>
      <c r="N42" s="46">
        <v>130</v>
      </c>
      <c r="O42" s="20"/>
    </row>
    <row r="43" spans="1:16">
      <c r="A43" s="97"/>
      <c r="B43" s="52">
        <v>4</v>
      </c>
      <c r="C43" s="45">
        <v>118</v>
      </c>
      <c r="D43" s="20">
        <v>139</v>
      </c>
      <c r="E43" s="20">
        <v>124</v>
      </c>
      <c r="F43" s="20">
        <v>145</v>
      </c>
      <c r="G43" s="20">
        <v>84</v>
      </c>
      <c r="H43" s="20">
        <v>122</v>
      </c>
      <c r="I43" s="20">
        <v>158</v>
      </c>
      <c r="J43" s="20">
        <v>127</v>
      </c>
      <c r="K43" s="20">
        <v>99</v>
      </c>
      <c r="L43" s="20">
        <v>108</v>
      </c>
      <c r="M43" s="20">
        <v>124</v>
      </c>
      <c r="N43" s="46">
        <v>133</v>
      </c>
      <c r="O43" s="20"/>
    </row>
    <row r="44" spans="1:16">
      <c r="A44" s="97"/>
      <c r="B44" s="52">
        <v>5</v>
      </c>
      <c r="C44" s="45">
        <v>125</v>
      </c>
      <c r="D44" s="20">
        <v>144</v>
      </c>
      <c r="E44" s="20">
        <v>129</v>
      </c>
      <c r="F44" s="20">
        <v>144</v>
      </c>
      <c r="G44" s="20">
        <v>130</v>
      </c>
      <c r="H44" s="20">
        <v>52</v>
      </c>
      <c r="I44" s="20">
        <v>10</v>
      </c>
      <c r="J44" s="20">
        <v>14</v>
      </c>
      <c r="K44" s="20">
        <v>75</v>
      </c>
      <c r="L44" s="20">
        <v>106</v>
      </c>
      <c r="M44" s="20">
        <v>140</v>
      </c>
      <c r="N44" s="46">
        <v>131</v>
      </c>
      <c r="O44" s="20"/>
    </row>
    <row r="45" spans="1:16">
      <c r="A45" s="98"/>
      <c r="B45" s="53">
        <v>6</v>
      </c>
      <c r="C45" s="48">
        <v>113</v>
      </c>
      <c r="D45" s="49">
        <v>135</v>
      </c>
      <c r="E45" s="49">
        <v>134</v>
      </c>
      <c r="F45" s="49">
        <v>147</v>
      </c>
      <c r="G45" s="49">
        <v>124</v>
      </c>
      <c r="H45" s="49">
        <v>127</v>
      </c>
      <c r="I45" s="49">
        <v>80</v>
      </c>
      <c r="J45" s="49">
        <v>141</v>
      </c>
      <c r="K45" s="49">
        <v>107</v>
      </c>
      <c r="L45" s="49">
        <v>109</v>
      </c>
      <c r="M45" s="49">
        <v>137</v>
      </c>
      <c r="N45" s="50">
        <v>135</v>
      </c>
      <c r="O45" s="20"/>
    </row>
    <row r="46" spans="1:16" ht="15" customHeight="1">
      <c r="A46" s="93" t="s">
        <v>48</v>
      </c>
      <c r="B46" s="40">
        <v>1</v>
      </c>
      <c r="C46" s="41">
        <v>125</v>
      </c>
      <c r="D46" s="42">
        <v>232</v>
      </c>
      <c r="E46" s="42">
        <v>165</v>
      </c>
      <c r="F46" s="42">
        <v>164</v>
      </c>
      <c r="G46" s="42">
        <v>128</v>
      </c>
      <c r="H46" s="42">
        <v>150</v>
      </c>
      <c r="I46" s="42">
        <v>155</v>
      </c>
      <c r="J46" s="42">
        <v>148</v>
      </c>
      <c r="K46" s="42">
        <v>153</v>
      </c>
      <c r="L46" s="42">
        <v>152</v>
      </c>
      <c r="M46" s="42">
        <v>167</v>
      </c>
      <c r="N46" s="43">
        <v>138</v>
      </c>
      <c r="O46" s="20"/>
    </row>
    <row r="47" spans="1:16">
      <c r="A47" s="94"/>
      <c r="B47" s="44">
        <v>2</v>
      </c>
      <c r="C47" s="45">
        <v>121</v>
      </c>
      <c r="D47" s="20">
        <v>231</v>
      </c>
      <c r="E47" s="20">
        <v>167</v>
      </c>
      <c r="F47" s="20">
        <v>174</v>
      </c>
      <c r="G47" s="20">
        <v>149</v>
      </c>
      <c r="H47" s="20">
        <v>138</v>
      </c>
      <c r="I47" s="20">
        <v>152</v>
      </c>
      <c r="J47" s="20">
        <v>152</v>
      </c>
      <c r="K47" s="20">
        <v>145</v>
      </c>
      <c r="L47" s="20">
        <v>154</v>
      </c>
      <c r="M47" s="20">
        <v>186</v>
      </c>
      <c r="N47" s="46">
        <v>132</v>
      </c>
      <c r="O47" s="20"/>
    </row>
    <row r="48" spans="1:16">
      <c r="A48" s="95"/>
      <c r="B48" s="47">
        <v>3</v>
      </c>
      <c r="C48" s="48">
        <v>118</v>
      </c>
      <c r="D48" s="49">
        <v>85</v>
      </c>
      <c r="E48" s="49">
        <v>246</v>
      </c>
      <c r="F48" s="49">
        <v>166</v>
      </c>
      <c r="G48" s="49">
        <v>133</v>
      </c>
      <c r="H48" s="49">
        <v>140</v>
      </c>
      <c r="I48" s="49">
        <v>157</v>
      </c>
      <c r="J48" s="49">
        <v>147</v>
      </c>
      <c r="K48" s="49">
        <v>149</v>
      </c>
      <c r="L48" s="49">
        <v>147</v>
      </c>
      <c r="M48" s="49">
        <v>214</v>
      </c>
      <c r="N48" s="50">
        <v>130</v>
      </c>
      <c r="O48" s="20"/>
    </row>
    <row r="49" spans="1:15" ht="15" customHeight="1">
      <c r="A49" s="96" t="s">
        <v>38</v>
      </c>
      <c r="B49" s="40" t="s">
        <v>1</v>
      </c>
      <c r="C49" s="41">
        <v>43</v>
      </c>
      <c r="D49" s="42">
        <v>32</v>
      </c>
      <c r="E49" s="42">
        <v>31</v>
      </c>
      <c r="F49" s="42">
        <v>47</v>
      </c>
      <c r="G49" s="42">
        <v>51</v>
      </c>
      <c r="H49" s="42">
        <v>38</v>
      </c>
      <c r="I49" s="42">
        <v>23</v>
      </c>
      <c r="J49" s="42">
        <v>33</v>
      </c>
      <c r="K49" s="42">
        <v>40</v>
      </c>
      <c r="L49" s="42">
        <v>41</v>
      </c>
      <c r="M49" s="42">
        <v>26</v>
      </c>
      <c r="N49" s="43">
        <v>17</v>
      </c>
      <c r="O49" s="20"/>
    </row>
    <row r="50" spans="1:15">
      <c r="A50" s="97"/>
      <c r="B50" s="44" t="s">
        <v>29</v>
      </c>
      <c r="C50" s="45">
        <v>71</v>
      </c>
      <c r="D50" s="20">
        <v>94</v>
      </c>
      <c r="E50" s="20">
        <v>104</v>
      </c>
      <c r="F50" s="20">
        <v>88</v>
      </c>
      <c r="G50" s="20">
        <v>99</v>
      </c>
      <c r="H50" s="20">
        <v>76</v>
      </c>
      <c r="I50" s="20">
        <v>59</v>
      </c>
      <c r="J50" s="20">
        <v>46</v>
      </c>
      <c r="K50" s="20">
        <v>70</v>
      </c>
      <c r="L50" s="20">
        <v>92</v>
      </c>
      <c r="M50" s="20">
        <v>70</v>
      </c>
      <c r="N50" s="46">
        <v>48</v>
      </c>
      <c r="O50" s="20"/>
    </row>
    <row r="51" spans="1:15">
      <c r="A51" s="97"/>
      <c r="B51" s="44" t="s">
        <v>2</v>
      </c>
      <c r="C51" s="45">
        <v>41</v>
      </c>
      <c r="D51" s="20">
        <v>68</v>
      </c>
      <c r="E51" s="20">
        <v>64</v>
      </c>
      <c r="F51" s="20">
        <v>73</v>
      </c>
      <c r="G51" s="20">
        <v>50</v>
      </c>
      <c r="H51" s="20">
        <v>65</v>
      </c>
      <c r="I51" s="20">
        <v>28</v>
      </c>
      <c r="J51" s="20">
        <v>82</v>
      </c>
      <c r="K51" s="20">
        <v>84</v>
      </c>
      <c r="L51" s="20">
        <v>68</v>
      </c>
      <c r="M51" s="20">
        <v>94</v>
      </c>
      <c r="N51" s="46">
        <v>72</v>
      </c>
      <c r="O51" s="20"/>
    </row>
    <row r="52" spans="1:15">
      <c r="A52" s="97"/>
      <c r="B52" s="44" t="s">
        <v>3</v>
      </c>
      <c r="C52" s="45">
        <v>33</v>
      </c>
      <c r="D52" s="20">
        <v>28</v>
      </c>
      <c r="E52" s="20">
        <v>27</v>
      </c>
      <c r="F52" s="20">
        <v>30</v>
      </c>
      <c r="G52" s="20">
        <v>33</v>
      </c>
      <c r="H52" s="20">
        <v>25</v>
      </c>
      <c r="I52" s="20">
        <v>29</v>
      </c>
      <c r="J52" s="20">
        <v>35</v>
      </c>
      <c r="K52" s="20">
        <v>29</v>
      </c>
      <c r="L52" s="20">
        <v>63</v>
      </c>
      <c r="M52" s="20">
        <v>53</v>
      </c>
      <c r="N52" s="46">
        <v>54</v>
      </c>
      <c r="O52" s="20"/>
    </row>
    <row r="53" spans="1:15">
      <c r="A53" s="97"/>
      <c r="B53" s="44" t="s">
        <v>4</v>
      </c>
      <c r="C53" s="45">
        <v>196</v>
      </c>
      <c r="D53" s="20">
        <v>200</v>
      </c>
      <c r="E53" s="20">
        <v>183</v>
      </c>
      <c r="F53" s="20">
        <v>192</v>
      </c>
      <c r="G53" s="20">
        <v>161</v>
      </c>
      <c r="H53" s="20">
        <v>161</v>
      </c>
      <c r="I53" s="20">
        <v>124</v>
      </c>
      <c r="J53" s="20">
        <v>87</v>
      </c>
      <c r="K53" s="20">
        <v>63</v>
      </c>
      <c r="L53" s="20">
        <v>108</v>
      </c>
      <c r="M53" s="20">
        <v>102</v>
      </c>
      <c r="N53" s="46">
        <v>112</v>
      </c>
      <c r="O53" s="20"/>
    </row>
    <row r="54" spans="1:15">
      <c r="A54" s="97"/>
      <c r="B54" s="44" t="s">
        <v>5</v>
      </c>
      <c r="C54" s="45">
        <v>189</v>
      </c>
      <c r="D54" s="20">
        <v>247</v>
      </c>
      <c r="E54" s="20">
        <v>230</v>
      </c>
      <c r="F54" s="20">
        <v>164</v>
      </c>
      <c r="G54" s="20">
        <v>126</v>
      </c>
      <c r="H54" s="20">
        <v>122</v>
      </c>
      <c r="I54" s="20">
        <v>122</v>
      </c>
      <c r="J54" s="20">
        <v>105</v>
      </c>
      <c r="K54" s="20">
        <v>118</v>
      </c>
      <c r="L54" s="20">
        <v>136</v>
      </c>
      <c r="M54" s="20">
        <v>169</v>
      </c>
      <c r="N54" s="46">
        <v>156</v>
      </c>
      <c r="O54" s="20"/>
    </row>
    <row r="55" spans="1:15">
      <c r="A55" s="97"/>
      <c r="B55" s="44" t="s">
        <v>6</v>
      </c>
      <c r="C55" s="45">
        <v>92</v>
      </c>
      <c r="D55" s="20">
        <v>89</v>
      </c>
      <c r="E55" s="20">
        <v>102</v>
      </c>
      <c r="F55" s="20">
        <v>110</v>
      </c>
      <c r="G55" s="20">
        <v>137</v>
      </c>
      <c r="H55" s="20">
        <v>168</v>
      </c>
      <c r="I55" s="20">
        <v>144</v>
      </c>
      <c r="J55" s="20">
        <v>157</v>
      </c>
      <c r="K55" s="20">
        <v>137</v>
      </c>
      <c r="L55" s="20">
        <v>151</v>
      </c>
      <c r="M55" s="20">
        <v>154</v>
      </c>
      <c r="N55" s="46">
        <v>150</v>
      </c>
      <c r="O55" s="20"/>
    </row>
    <row r="56" spans="1:15">
      <c r="A56" s="97"/>
      <c r="B56" s="44" t="s">
        <v>7</v>
      </c>
      <c r="C56" s="45">
        <v>21</v>
      </c>
      <c r="D56" s="20">
        <v>32</v>
      </c>
      <c r="E56" s="20">
        <v>28</v>
      </c>
      <c r="F56" s="20">
        <v>26</v>
      </c>
      <c r="G56" s="20">
        <v>37</v>
      </c>
      <c r="H56" s="20">
        <v>21</v>
      </c>
      <c r="I56" s="20">
        <v>37</v>
      </c>
      <c r="J56" s="20">
        <v>27</v>
      </c>
      <c r="K56" s="20">
        <v>46</v>
      </c>
      <c r="L56" s="20">
        <v>63</v>
      </c>
      <c r="M56" s="20">
        <v>51</v>
      </c>
      <c r="N56" s="46">
        <v>53</v>
      </c>
      <c r="O56" s="20"/>
    </row>
    <row r="57" spans="1:15">
      <c r="A57" s="97"/>
      <c r="B57" s="44" t="s">
        <v>30</v>
      </c>
      <c r="C57" s="45">
        <v>192</v>
      </c>
      <c r="D57" s="20">
        <v>204</v>
      </c>
      <c r="E57" s="20">
        <v>210</v>
      </c>
      <c r="F57" s="20">
        <v>215</v>
      </c>
      <c r="G57" s="20">
        <v>185</v>
      </c>
      <c r="H57" s="20">
        <v>312</v>
      </c>
      <c r="I57" s="20">
        <v>252</v>
      </c>
      <c r="J57" s="20">
        <v>214</v>
      </c>
      <c r="K57" s="20">
        <v>218</v>
      </c>
      <c r="L57" s="20">
        <v>215</v>
      </c>
      <c r="M57" s="20">
        <v>226</v>
      </c>
      <c r="N57" s="46">
        <v>181</v>
      </c>
      <c r="O57" s="20"/>
    </row>
    <row r="58" spans="1:15">
      <c r="A58" s="97"/>
      <c r="B58" s="44" t="s">
        <v>8</v>
      </c>
      <c r="C58" s="45">
        <v>44</v>
      </c>
      <c r="D58" s="20">
        <v>45</v>
      </c>
      <c r="E58" s="20">
        <v>48</v>
      </c>
      <c r="F58" s="20">
        <v>51</v>
      </c>
      <c r="G58" s="20">
        <v>51</v>
      </c>
      <c r="H58" s="20">
        <v>63</v>
      </c>
      <c r="I58" s="20">
        <v>35</v>
      </c>
      <c r="J58" s="20">
        <v>49</v>
      </c>
      <c r="K58" s="20">
        <v>128</v>
      </c>
      <c r="L58" s="20">
        <v>64</v>
      </c>
      <c r="M58" s="20">
        <v>86</v>
      </c>
      <c r="N58" s="46">
        <v>100</v>
      </c>
      <c r="O58" s="20"/>
    </row>
    <row r="59" spans="1:15">
      <c r="A59" s="97"/>
      <c r="B59" s="44" t="s">
        <v>9</v>
      </c>
      <c r="C59" s="3">
        <v>115</v>
      </c>
      <c r="D59" s="4">
        <v>120</v>
      </c>
      <c r="E59" s="4">
        <v>131</v>
      </c>
      <c r="F59" s="4">
        <v>143</v>
      </c>
      <c r="G59" s="4">
        <v>155</v>
      </c>
      <c r="H59" s="4">
        <v>194</v>
      </c>
      <c r="I59" s="4">
        <v>183</v>
      </c>
      <c r="J59" s="4">
        <v>86</v>
      </c>
      <c r="K59" s="4">
        <v>25</v>
      </c>
      <c r="L59" s="4">
        <v>197</v>
      </c>
      <c r="M59" s="4">
        <v>201</v>
      </c>
      <c r="N59" s="46">
        <v>201</v>
      </c>
      <c r="O59" s="20"/>
    </row>
    <row r="60" spans="1:15">
      <c r="A60" s="97"/>
      <c r="B60" s="44" t="s">
        <v>10</v>
      </c>
      <c r="C60" s="3">
        <v>131</v>
      </c>
      <c r="D60" s="4">
        <v>118</v>
      </c>
      <c r="E60" s="4">
        <v>111</v>
      </c>
      <c r="F60" s="4">
        <v>133</v>
      </c>
      <c r="G60" s="4">
        <v>169</v>
      </c>
      <c r="H60" s="4">
        <v>126</v>
      </c>
      <c r="I60" s="4">
        <v>153</v>
      </c>
      <c r="J60" s="4">
        <v>229</v>
      </c>
      <c r="K60" s="4">
        <v>214</v>
      </c>
      <c r="L60" s="4">
        <v>177</v>
      </c>
      <c r="M60" s="4">
        <v>242</v>
      </c>
      <c r="N60" s="46">
        <v>219</v>
      </c>
      <c r="O60" s="20"/>
    </row>
    <row r="61" spans="1:15">
      <c r="A61" s="97"/>
      <c r="B61" s="44" t="s">
        <v>11</v>
      </c>
      <c r="C61" s="3">
        <v>127</v>
      </c>
      <c r="D61" s="4">
        <v>144</v>
      </c>
      <c r="E61" s="4">
        <v>120</v>
      </c>
      <c r="F61" s="4">
        <v>148</v>
      </c>
      <c r="G61" s="4">
        <v>154</v>
      </c>
      <c r="H61" s="4">
        <v>197</v>
      </c>
      <c r="I61" s="4">
        <v>195</v>
      </c>
      <c r="J61" s="4">
        <v>221</v>
      </c>
      <c r="K61" s="4">
        <v>216</v>
      </c>
      <c r="L61" s="4">
        <v>183</v>
      </c>
      <c r="M61" s="4">
        <v>216</v>
      </c>
      <c r="N61" s="46">
        <v>212</v>
      </c>
      <c r="O61" s="20"/>
    </row>
    <row r="62" spans="1:15">
      <c r="A62" s="97"/>
      <c r="B62" s="44" t="s">
        <v>31</v>
      </c>
      <c r="C62" s="3">
        <v>132</v>
      </c>
      <c r="D62" s="4">
        <v>154</v>
      </c>
      <c r="E62" s="4">
        <v>140</v>
      </c>
      <c r="F62" s="4">
        <v>139</v>
      </c>
      <c r="G62" s="4">
        <v>162</v>
      </c>
      <c r="H62" s="4">
        <v>202</v>
      </c>
      <c r="I62" s="4">
        <v>172</v>
      </c>
      <c r="J62" s="4">
        <v>216</v>
      </c>
      <c r="K62" s="4">
        <v>214</v>
      </c>
      <c r="L62" s="4">
        <v>185</v>
      </c>
      <c r="M62" s="4">
        <v>180</v>
      </c>
      <c r="N62" s="46">
        <v>131</v>
      </c>
      <c r="O62" s="20"/>
    </row>
    <row r="63" spans="1:15">
      <c r="A63" s="97"/>
      <c r="B63" s="44" t="s">
        <v>12</v>
      </c>
      <c r="C63" s="3">
        <v>124</v>
      </c>
      <c r="D63" s="4">
        <v>139</v>
      </c>
      <c r="E63" s="4">
        <v>161</v>
      </c>
      <c r="F63" s="4">
        <v>160</v>
      </c>
      <c r="G63" s="4">
        <v>156</v>
      </c>
      <c r="H63" s="4">
        <v>207</v>
      </c>
      <c r="I63" s="4">
        <v>230</v>
      </c>
      <c r="J63" s="4">
        <v>225</v>
      </c>
      <c r="K63" s="4">
        <v>233</v>
      </c>
      <c r="L63" s="4">
        <v>191</v>
      </c>
      <c r="M63" s="4">
        <v>229</v>
      </c>
      <c r="N63" s="46">
        <v>242</v>
      </c>
      <c r="O63" s="20"/>
    </row>
    <row r="64" spans="1:15">
      <c r="A64" s="97"/>
      <c r="B64" s="44" t="s">
        <v>13</v>
      </c>
      <c r="C64" s="3">
        <v>119</v>
      </c>
      <c r="D64" s="4">
        <v>145</v>
      </c>
      <c r="E64" s="4">
        <v>124</v>
      </c>
      <c r="F64" s="4">
        <v>111</v>
      </c>
      <c r="G64" s="4">
        <v>130</v>
      </c>
      <c r="H64" s="4">
        <v>133</v>
      </c>
      <c r="I64" s="4">
        <v>104</v>
      </c>
      <c r="J64" s="4">
        <v>126</v>
      </c>
      <c r="K64" s="4">
        <v>122</v>
      </c>
      <c r="L64" s="4">
        <v>160</v>
      </c>
      <c r="M64" s="4">
        <v>138</v>
      </c>
      <c r="N64" s="46">
        <v>148</v>
      </c>
      <c r="O64" s="20"/>
    </row>
    <row r="65" spans="1:15">
      <c r="A65" s="97"/>
      <c r="B65" s="44" t="s">
        <v>37</v>
      </c>
      <c r="C65" s="3">
        <v>107</v>
      </c>
      <c r="D65" s="4">
        <v>128</v>
      </c>
      <c r="E65" s="4">
        <v>131</v>
      </c>
      <c r="F65" s="4">
        <v>97</v>
      </c>
      <c r="G65" s="4">
        <v>130</v>
      </c>
      <c r="H65" s="4">
        <v>134</v>
      </c>
      <c r="I65" s="4">
        <v>110</v>
      </c>
      <c r="J65" s="4">
        <v>138</v>
      </c>
      <c r="K65" s="4">
        <v>137</v>
      </c>
      <c r="L65" s="4">
        <v>166</v>
      </c>
      <c r="M65" s="4">
        <v>175</v>
      </c>
      <c r="N65" s="46">
        <v>169</v>
      </c>
      <c r="O65" s="20"/>
    </row>
    <row r="66" spans="1:15">
      <c r="A66" s="97"/>
      <c r="B66" s="44" t="s">
        <v>32</v>
      </c>
      <c r="C66" s="3">
        <v>98</v>
      </c>
      <c r="D66" s="4">
        <v>121</v>
      </c>
      <c r="E66" s="4">
        <v>128</v>
      </c>
      <c r="F66" s="4">
        <v>116</v>
      </c>
      <c r="G66" s="4">
        <v>122</v>
      </c>
      <c r="H66" s="4">
        <v>163</v>
      </c>
      <c r="I66" s="4">
        <v>155</v>
      </c>
      <c r="J66" s="4">
        <v>197</v>
      </c>
      <c r="K66" s="4">
        <v>208</v>
      </c>
      <c r="L66" s="4">
        <v>197</v>
      </c>
      <c r="M66" s="4">
        <v>197</v>
      </c>
      <c r="N66" s="46">
        <v>230</v>
      </c>
      <c r="O66" s="20"/>
    </row>
    <row r="67" spans="1:15">
      <c r="A67" s="97"/>
      <c r="B67" s="44" t="s">
        <v>14</v>
      </c>
      <c r="C67" s="3">
        <v>99</v>
      </c>
      <c r="D67" s="4">
        <v>111</v>
      </c>
      <c r="E67" s="4">
        <v>130</v>
      </c>
      <c r="F67" s="4">
        <v>112</v>
      </c>
      <c r="G67" s="4">
        <v>122</v>
      </c>
      <c r="H67" s="4">
        <v>171</v>
      </c>
      <c r="I67" s="4">
        <v>159</v>
      </c>
      <c r="J67" s="4">
        <v>188</v>
      </c>
      <c r="K67" s="4">
        <v>212</v>
      </c>
      <c r="L67" s="4">
        <v>195</v>
      </c>
      <c r="M67" s="4">
        <v>219</v>
      </c>
      <c r="N67" s="46">
        <v>239</v>
      </c>
      <c r="O67" s="20"/>
    </row>
    <row r="68" spans="1:15">
      <c r="A68" s="97"/>
      <c r="B68" s="44" t="s">
        <v>33</v>
      </c>
      <c r="C68" s="3">
        <v>166</v>
      </c>
      <c r="D68" s="4">
        <v>173</v>
      </c>
      <c r="E68" s="4">
        <v>203</v>
      </c>
      <c r="F68" s="4">
        <v>248</v>
      </c>
      <c r="G68" s="4">
        <v>126</v>
      </c>
      <c r="H68" s="4">
        <v>100</v>
      </c>
      <c r="I68" s="4">
        <v>82</v>
      </c>
      <c r="J68" s="4">
        <v>43</v>
      </c>
      <c r="K68" s="4">
        <v>76</v>
      </c>
      <c r="L68" s="4">
        <v>110</v>
      </c>
      <c r="M68" s="4">
        <v>84</v>
      </c>
      <c r="N68" s="46">
        <v>47</v>
      </c>
      <c r="O68" s="20"/>
    </row>
    <row r="69" spans="1:15">
      <c r="A69" s="97"/>
      <c r="B69" s="44" t="s">
        <v>15</v>
      </c>
      <c r="C69" s="11"/>
      <c r="D69" s="13"/>
      <c r="E69" s="13"/>
      <c r="F69" s="4">
        <v>375</v>
      </c>
      <c r="G69" s="4">
        <v>161</v>
      </c>
      <c r="H69" s="4">
        <v>104</v>
      </c>
      <c r="I69" s="4">
        <v>129</v>
      </c>
      <c r="J69" s="4">
        <v>100</v>
      </c>
      <c r="K69" s="4">
        <v>85</v>
      </c>
      <c r="L69" s="4">
        <v>102</v>
      </c>
      <c r="M69" s="4">
        <v>88</v>
      </c>
      <c r="N69" s="46">
        <v>74</v>
      </c>
      <c r="O69" s="20"/>
    </row>
    <row r="70" spans="1:15">
      <c r="A70" s="97"/>
      <c r="B70" s="44" t="s">
        <v>16</v>
      </c>
      <c r="C70" s="3">
        <v>87</v>
      </c>
      <c r="D70" s="4">
        <v>112</v>
      </c>
      <c r="E70" s="4">
        <v>126</v>
      </c>
      <c r="F70" s="4">
        <v>128</v>
      </c>
      <c r="G70" s="4">
        <v>78</v>
      </c>
      <c r="H70" s="4">
        <v>85</v>
      </c>
      <c r="I70" s="4">
        <v>87</v>
      </c>
      <c r="J70" s="4">
        <v>119</v>
      </c>
      <c r="K70" s="4">
        <v>139</v>
      </c>
      <c r="L70" s="4">
        <v>190</v>
      </c>
      <c r="M70" s="4">
        <v>199</v>
      </c>
      <c r="N70" s="46">
        <v>166</v>
      </c>
      <c r="O70" s="20"/>
    </row>
    <row r="71" spans="1:15">
      <c r="A71" s="97"/>
      <c r="B71" s="44" t="s">
        <v>17</v>
      </c>
      <c r="C71" s="3">
        <v>144</v>
      </c>
      <c r="D71" s="4">
        <v>220</v>
      </c>
      <c r="E71" s="4">
        <v>182</v>
      </c>
      <c r="F71" s="4">
        <v>216</v>
      </c>
      <c r="G71" s="4">
        <v>242</v>
      </c>
      <c r="H71" s="4">
        <v>220</v>
      </c>
      <c r="I71" s="4">
        <v>246</v>
      </c>
      <c r="J71" s="4">
        <v>176</v>
      </c>
      <c r="K71" s="4">
        <v>151</v>
      </c>
      <c r="L71" s="4">
        <v>160</v>
      </c>
      <c r="M71" s="4">
        <v>163</v>
      </c>
      <c r="N71" s="46">
        <v>88</v>
      </c>
      <c r="O71" s="20"/>
    </row>
    <row r="72" spans="1:15">
      <c r="A72" s="97"/>
      <c r="B72" s="44" t="s">
        <v>18</v>
      </c>
      <c r="C72" s="3">
        <v>189</v>
      </c>
      <c r="D72" s="4">
        <v>223</v>
      </c>
      <c r="E72" s="4">
        <v>190</v>
      </c>
      <c r="F72" s="4">
        <v>224</v>
      </c>
      <c r="G72" s="4">
        <v>229</v>
      </c>
      <c r="H72" s="4">
        <v>253</v>
      </c>
      <c r="I72" s="4">
        <v>229</v>
      </c>
      <c r="J72" s="4">
        <v>157</v>
      </c>
      <c r="K72" s="4">
        <v>154</v>
      </c>
      <c r="L72" s="4">
        <v>143</v>
      </c>
      <c r="M72" s="4">
        <v>139</v>
      </c>
      <c r="N72" s="46">
        <v>110</v>
      </c>
      <c r="O72" s="20"/>
    </row>
    <row r="73" spans="1:15">
      <c r="A73" s="97"/>
      <c r="B73" s="44" t="s">
        <v>19</v>
      </c>
      <c r="C73" s="3">
        <v>2</v>
      </c>
      <c r="D73" s="4">
        <v>7</v>
      </c>
      <c r="E73" s="4">
        <v>7</v>
      </c>
      <c r="F73" s="4">
        <v>5</v>
      </c>
      <c r="G73" s="4">
        <v>3</v>
      </c>
      <c r="H73" s="4">
        <v>9</v>
      </c>
      <c r="I73" s="4">
        <v>17</v>
      </c>
      <c r="J73" s="4">
        <v>22</v>
      </c>
      <c r="K73" s="4">
        <v>22</v>
      </c>
      <c r="L73" s="4">
        <v>32</v>
      </c>
      <c r="M73" s="4">
        <v>16</v>
      </c>
      <c r="N73" s="46">
        <v>23</v>
      </c>
      <c r="O73" s="20"/>
    </row>
    <row r="74" spans="1:15">
      <c r="A74" s="97"/>
      <c r="B74" s="44" t="s">
        <v>20</v>
      </c>
      <c r="C74" s="3">
        <v>102</v>
      </c>
      <c r="D74" s="4">
        <v>101</v>
      </c>
      <c r="E74" s="4">
        <v>95</v>
      </c>
      <c r="F74" s="4">
        <v>90</v>
      </c>
      <c r="G74" s="4">
        <v>93</v>
      </c>
      <c r="H74" s="4">
        <v>61</v>
      </c>
      <c r="I74" s="4">
        <v>110</v>
      </c>
      <c r="J74" s="4">
        <v>88</v>
      </c>
      <c r="K74" s="4">
        <v>95</v>
      </c>
      <c r="L74" s="4">
        <v>88</v>
      </c>
      <c r="M74" s="4">
        <v>98</v>
      </c>
      <c r="N74" s="46">
        <v>99</v>
      </c>
      <c r="O74" s="20"/>
    </row>
    <row r="75" spans="1:15">
      <c r="A75" s="97"/>
      <c r="B75" s="44" t="s">
        <v>21</v>
      </c>
      <c r="C75" s="3">
        <v>88</v>
      </c>
      <c r="D75" s="4">
        <v>150</v>
      </c>
      <c r="E75" s="4">
        <v>132</v>
      </c>
      <c r="F75" s="4">
        <v>123</v>
      </c>
      <c r="G75" s="4">
        <v>180</v>
      </c>
      <c r="H75" s="4">
        <v>208</v>
      </c>
      <c r="I75" s="4">
        <v>115</v>
      </c>
      <c r="J75" s="4">
        <v>141</v>
      </c>
      <c r="K75" s="4">
        <v>111</v>
      </c>
      <c r="L75" s="4">
        <v>122</v>
      </c>
      <c r="M75" s="4">
        <v>108</v>
      </c>
      <c r="N75" s="46">
        <v>134</v>
      </c>
      <c r="O75" s="20"/>
    </row>
    <row r="76" spans="1:15">
      <c r="A76" s="97"/>
      <c r="B76" s="44" t="s">
        <v>34</v>
      </c>
      <c r="C76" s="3">
        <v>55</v>
      </c>
      <c r="D76" s="4">
        <v>46</v>
      </c>
      <c r="E76" s="4">
        <v>46</v>
      </c>
      <c r="F76" s="4">
        <v>28</v>
      </c>
      <c r="G76" s="4">
        <v>24</v>
      </c>
      <c r="H76" s="4">
        <v>21</v>
      </c>
      <c r="I76" s="4">
        <v>33</v>
      </c>
      <c r="J76" s="4">
        <v>40</v>
      </c>
      <c r="K76" s="4">
        <v>27</v>
      </c>
      <c r="L76" s="4">
        <v>26</v>
      </c>
      <c r="M76" s="4">
        <v>40</v>
      </c>
      <c r="N76" s="46">
        <v>35</v>
      </c>
      <c r="O76" s="20"/>
    </row>
    <row r="77" spans="1:15">
      <c r="A77" s="97"/>
      <c r="B77" s="44" t="s">
        <v>22</v>
      </c>
      <c r="C77" s="3">
        <v>5</v>
      </c>
      <c r="D77" s="4">
        <v>5</v>
      </c>
      <c r="E77" s="4">
        <v>2</v>
      </c>
      <c r="F77" s="4">
        <v>3</v>
      </c>
      <c r="G77" s="4">
        <v>8</v>
      </c>
      <c r="H77" s="4">
        <v>11</v>
      </c>
      <c r="I77" s="4">
        <v>14</v>
      </c>
      <c r="J77" s="4">
        <v>15</v>
      </c>
      <c r="K77" s="4">
        <v>20</v>
      </c>
      <c r="L77" s="4">
        <v>23</v>
      </c>
      <c r="M77" s="4">
        <v>12</v>
      </c>
      <c r="N77" s="46">
        <v>10</v>
      </c>
      <c r="O77" s="20"/>
    </row>
    <row r="78" spans="1:15">
      <c r="A78" s="97"/>
      <c r="B78" s="44" t="s">
        <v>23</v>
      </c>
      <c r="C78" s="3">
        <v>33</v>
      </c>
      <c r="D78" s="4">
        <v>43</v>
      </c>
      <c r="E78" s="4">
        <v>68</v>
      </c>
      <c r="F78" s="4">
        <v>37</v>
      </c>
      <c r="G78" s="4">
        <v>52</v>
      </c>
      <c r="H78" s="4">
        <v>41</v>
      </c>
      <c r="I78" s="4">
        <v>34</v>
      </c>
      <c r="J78" s="4">
        <v>36</v>
      </c>
      <c r="K78" s="4">
        <v>30</v>
      </c>
      <c r="L78" s="4">
        <v>39</v>
      </c>
      <c r="M78" s="4">
        <v>25</v>
      </c>
      <c r="N78" s="46">
        <v>82</v>
      </c>
      <c r="O78" s="20"/>
    </row>
    <row r="79" spans="1:15">
      <c r="A79" s="97"/>
      <c r="B79" s="44" t="s">
        <v>24</v>
      </c>
      <c r="C79" s="3">
        <v>61</v>
      </c>
      <c r="D79" s="4">
        <v>64</v>
      </c>
      <c r="E79" s="4">
        <v>70</v>
      </c>
      <c r="F79" s="4">
        <v>96</v>
      </c>
      <c r="G79" s="4">
        <v>71</v>
      </c>
      <c r="H79" s="4">
        <v>69</v>
      </c>
      <c r="I79" s="4">
        <v>83</v>
      </c>
      <c r="J79" s="4">
        <v>103</v>
      </c>
      <c r="K79" s="4">
        <v>83</v>
      </c>
      <c r="L79" s="4">
        <v>74</v>
      </c>
      <c r="M79" s="4">
        <v>80</v>
      </c>
      <c r="N79" s="46">
        <v>57</v>
      </c>
      <c r="O79" s="20"/>
    </row>
    <row r="80" spans="1:15">
      <c r="A80" s="97"/>
      <c r="B80" s="44" t="s">
        <v>25</v>
      </c>
      <c r="C80" s="3">
        <v>31</v>
      </c>
      <c r="D80" s="4">
        <v>33</v>
      </c>
      <c r="E80" s="4">
        <v>20</v>
      </c>
      <c r="F80" s="4">
        <v>35</v>
      </c>
      <c r="G80" s="4">
        <v>24</v>
      </c>
      <c r="H80" s="4">
        <v>34</v>
      </c>
      <c r="I80" s="4">
        <v>37</v>
      </c>
      <c r="J80" s="4">
        <v>26</v>
      </c>
      <c r="K80" s="4">
        <v>54</v>
      </c>
      <c r="L80" s="4">
        <v>36</v>
      </c>
      <c r="M80" s="4">
        <v>36</v>
      </c>
      <c r="N80" s="46">
        <v>33</v>
      </c>
      <c r="O80" s="20"/>
    </row>
    <row r="81" spans="1:16">
      <c r="A81" s="97"/>
      <c r="B81" s="44" t="s">
        <v>26</v>
      </c>
      <c r="C81" s="3">
        <v>9</v>
      </c>
      <c r="D81" s="4">
        <v>9</v>
      </c>
      <c r="E81" s="4">
        <v>5</v>
      </c>
      <c r="F81" s="4">
        <v>8</v>
      </c>
      <c r="G81" s="4">
        <v>11</v>
      </c>
      <c r="H81" s="4">
        <v>10</v>
      </c>
      <c r="I81" s="4">
        <v>6</v>
      </c>
      <c r="J81" s="4">
        <v>19</v>
      </c>
      <c r="K81" s="4">
        <v>12</v>
      </c>
      <c r="L81" s="4">
        <v>16</v>
      </c>
      <c r="M81" s="4">
        <v>17</v>
      </c>
      <c r="N81" s="46">
        <v>34</v>
      </c>
      <c r="O81" s="20"/>
    </row>
    <row r="82" spans="1:16">
      <c r="A82" s="97"/>
      <c r="B82" s="44" t="s">
        <v>27</v>
      </c>
      <c r="C82" s="3">
        <v>17</v>
      </c>
      <c r="D82" s="4">
        <v>15</v>
      </c>
      <c r="E82" s="4">
        <v>19</v>
      </c>
      <c r="F82" s="4">
        <v>21</v>
      </c>
      <c r="G82" s="4">
        <v>23</v>
      </c>
      <c r="H82" s="4">
        <v>13</v>
      </c>
      <c r="I82" s="4">
        <v>15</v>
      </c>
      <c r="J82" s="4">
        <v>13</v>
      </c>
      <c r="K82" s="4">
        <v>4</v>
      </c>
      <c r="L82" s="4">
        <v>11</v>
      </c>
      <c r="M82" s="4">
        <v>13</v>
      </c>
      <c r="N82" s="46">
        <v>10</v>
      </c>
      <c r="O82" s="20"/>
    </row>
    <row r="83" spans="1:16">
      <c r="A83" s="98"/>
      <c r="B83" s="47" t="s">
        <v>28</v>
      </c>
      <c r="C83" s="12"/>
      <c r="D83" s="14"/>
      <c r="E83" s="14"/>
      <c r="F83" s="14"/>
      <c r="G83" s="14"/>
      <c r="H83" s="14"/>
      <c r="I83" s="14"/>
      <c r="J83" s="14"/>
      <c r="K83" s="7">
        <v>43</v>
      </c>
      <c r="L83" s="7">
        <v>50</v>
      </c>
      <c r="M83" s="7">
        <v>31</v>
      </c>
      <c r="N83" s="8">
        <v>38</v>
      </c>
      <c r="O83" s="20"/>
    </row>
    <row r="84" spans="1:16">
      <c r="B84" s="70" t="s">
        <v>35</v>
      </c>
      <c r="C84" s="1">
        <f t="shared" ref="C84:K84" si="0">SUM(C7:C83)</f>
        <v>11467</v>
      </c>
      <c r="D84" s="1">
        <f t="shared" ref="D84" si="1">SUM(D7:D83)</f>
        <v>12988</v>
      </c>
      <c r="E84" s="1">
        <f t="shared" si="0"/>
        <v>13064</v>
      </c>
      <c r="F84" s="1">
        <f t="shared" si="0"/>
        <v>14247</v>
      </c>
      <c r="G84" s="1">
        <f t="shared" si="0"/>
        <v>13819</v>
      </c>
      <c r="H84" s="1">
        <f t="shared" si="0"/>
        <v>14249</v>
      </c>
      <c r="I84" s="1">
        <f t="shared" si="0"/>
        <v>14298</v>
      </c>
      <c r="J84" s="1">
        <f t="shared" si="0"/>
        <v>14190</v>
      </c>
      <c r="K84" s="1">
        <f t="shared" si="0"/>
        <v>13652</v>
      </c>
      <c r="L84" s="1">
        <f>SUM(L7:L83)</f>
        <v>13598</v>
      </c>
      <c r="M84" s="1">
        <f>SUM(M7:M83)</f>
        <v>13922</v>
      </c>
      <c r="N84" s="1">
        <f>SUM(N7:N83)</f>
        <v>13601</v>
      </c>
      <c r="O84" s="21"/>
      <c r="P84" s="21"/>
    </row>
    <row r="85" spans="1:16">
      <c r="B85" s="71" t="s">
        <v>36</v>
      </c>
      <c r="C85" s="10">
        <f t="shared" ref="C85:I85" si="2">AVERAGE(C7:C83)</f>
        <v>152.89333333333335</v>
      </c>
      <c r="D85" s="10">
        <f t="shared" ref="D85" si="3">AVERAGE(D7:D83)</f>
        <v>173.17333333333335</v>
      </c>
      <c r="E85" s="10">
        <f t="shared" si="2"/>
        <v>174.18666666666667</v>
      </c>
      <c r="F85" s="10">
        <f t="shared" si="2"/>
        <v>187.46052631578948</v>
      </c>
      <c r="G85" s="10">
        <f t="shared" si="2"/>
        <v>181.82894736842104</v>
      </c>
      <c r="H85" s="10">
        <f t="shared" si="2"/>
        <v>187.48684210526315</v>
      </c>
      <c r="I85" s="10">
        <f t="shared" si="2"/>
        <v>188.13157894736841</v>
      </c>
      <c r="J85" s="10">
        <f>AVERAGE(J7:J83)</f>
        <v>186.71052631578948</v>
      </c>
      <c r="K85" s="10">
        <f>AVERAGE(K7:K83)</f>
        <v>177.2987012987013</v>
      </c>
      <c r="L85" s="10">
        <f>AVERAGE(L7:L83)</f>
        <v>176.59740259740261</v>
      </c>
      <c r="M85" s="10">
        <f>AVERAGE(M7:M83)</f>
        <v>180.80519480519482</v>
      </c>
      <c r="N85" s="10">
        <f>AVERAGE(N7:N83)</f>
        <v>176.63636363636363</v>
      </c>
      <c r="O85" s="22"/>
      <c r="P85" s="22"/>
    </row>
  </sheetData>
  <mergeCells count="9">
    <mergeCell ref="A2:N2"/>
    <mergeCell ref="A46:A48"/>
    <mergeCell ref="A49:A83"/>
    <mergeCell ref="A3:N3"/>
    <mergeCell ref="A5:B5"/>
    <mergeCell ref="C5:N5"/>
    <mergeCell ref="A7:A36"/>
    <mergeCell ref="A37:A39"/>
    <mergeCell ref="A40:A45"/>
  </mergeCells>
  <printOptions horizontalCentered="1" verticalCentered="1"/>
  <pageMargins left="0" right="0" top="0" bottom="0" header="0" footer="0"/>
  <pageSetup paperSize="9" scale="67" orientation="portrait" r:id="rId1"/>
  <headerFooter>
    <oddHeader>&amp;R&amp;"-,Cursiva"&amp;K0000FF&amp;F</oddHeader>
    <oddFooter>&amp;R&amp;"-,Cursiva"&amp;K0000FF&amp;A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Resumen</vt:lpstr>
      <vt:lpstr>Detalle</vt:lpstr>
    </vt:vector>
  </TitlesOfParts>
  <Company>Poder Judicial de la Nacion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Poder Judicial de la Nacion</dc:creator>
  <cp:lastModifiedBy>Poder Judicial de la Nacion</cp:lastModifiedBy>
  <cp:lastPrinted>2013-10-16T14:00:47Z</cp:lastPrinted>
  <dcterms:created xsi:type="dcterms:W3CDTF">2013-03-26T13:21:32Z</dcterms:created>
  <dcterms:modified xsi:type="dcterms:W3CDTF">2013-10-17T14:30:37Z</dcterms:modified>
</cp:coreProperties>
</file>