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1015" windowHeight="9690" activeTab="2"/>
  </bookViews>
  <sheets>
    <sheet name="INGRESOS" sheetId="1" r:id="rId1"/>
    <sheet name="SENTENCIAS" sheetId="12" r:id="rId2"/>
    <sheet name="Ingresos 1993-2012" sheetId="15" r:id="rId3"/>
    <sheet name="Sentencias vs Ingresados" sheetId="14" r:id="rId4"/>
  </sheets>
  <calcPr calcId="125725"/>
</workbook>
</file>

<file path=xl/calcChain.xml><?xml version="1.0" encoding="utf-8"?>
<calcChain xmlns="http://schemas.openxmlformats.org/spreadsheetml/2006/main">
  <c r="W13" i="15"/>
  <c r="W12"/>
  <c r="W11"/>
  <c r="W10"/>
  <c r="W9"/>
  <c r="W8"/>
  <c r="W13" i="14"/>
  <c r="W12"/>
  <c r="W11"/>
  <c r="W10"/>
  <c r="W9"/>
  <c r="W8"/>
  <c r="J33" i="12"/>
  <c r="I33"/>
  <c r="H33"/>
  <c r="G33"/>
  <c r="F33"/>
  <c r="E33"/>
  <c r="D33"/>
  <c r="C33"/>
  <c r="J32"/>
  <c r="I32"/>
  <c r="H32"/>
  <c r="G32"/>
  <c r="F32"/>
  <c r="E32"/>
  <c r="D32"/>
  <c r="C32"/>
  <c r="J31"/>
  <c r="I31"/>
  <c r="H31"/>
  <c r="G31"/>
  <c r="F31"/>
  <c r="E31"/>
  <c r="D31"/>
  <c r="C31"/>
  <c r="J30"/>
  <c r="I30"/>
  <c r="H30"/>
  <c r="G30"/>
  <c r="F30"/>
  <c r="E30"/>
  <c r="D30"/>
  <c r="C30"/>
  <c r="J29"/>
  <c r="I29"/>
  <c r="H29"/>
  <c r="G29"/>
  <c r="F29"/>
  <c r="E29"/>
  <c r="D29"/>
  <c r="C29"/>
  <c r="J34" i="1"/>
  <c r="I34"/>
  <c r="H34"/>
  <c r="G34"/>
  <c r="F34"/>
  <c r="E34"/>
  <c r="D34"/>
  <c r="C34"/>
  <c r="L10" i="12" l="1"/>
  <c r="N10" s="1"/>
  <c r="E12"/>
  <c r="I12"/>
  <c r="L7"/>
  <c r="L11"/>
  <c r="N11" s="1"/>
  <c r="D12"/>
  <c r="H12"/>
  <c r="L30"/>
  <c r="L8"/>
  <c r="C12"/>
  <c r="G12"/>
  <c r="L20"/>
  <c r="L33"/>
  <c r="N7"/>
  <c r="L9"/>
  <c r="N9" s="1"/>
  <c r="F12"/>
  <c r="J12"/>
  <c r="L32" l="1"/>
  <c r="L19"/>
  <c r="N8"/>
  <c r="L29"/>
  <c r="L18"/>
  <c r="L12"/>
  <c r="M12" s="1"/>
  <c r="L13"/>
  <c r="L22"/>
  <c r="L31"/>
  <c r="L21"/>
  <c r="M13" l="1"/>
  <c r="M10"/>
  <c r="M8"/>
  <c r="M11"/>
  <c r="L23"/>
  <c r="M18" s="1"/>
  <c r="M7"/>
  <c r="M9"/>
  <c r="M19" l="1"/>
  <c r="M21"/>
  <c r="M22"/>
  <c r="M23"/>
  <c r="M20"/>
  <c r="P20" i="1" l="1"/>
  <c r="P19"/>
  <c r="P22"/>
  <c r="P21"/>
  <c r="P18"/>
  <c r="D12" l="1"/>
  <c r="D34" i="12" s="1"/>
  <c r="Y20" i="1"/>
  <c r="X20"/>
  <c r="W20"/>
  <c r="V20"/>
  <c r="U20"/>
  <c r="T20"/>
  <c r="S20"/>
  <c r="R20"/>
  <c r="Q20"/>
  <c r="W19"/>
  <c r="V19"/>
  <c r="U19"/>
  <c r="T19"/>
  <c r="S19"/>
  <c r="Q19"/>
  <c r="X18"/>
  <c r="W18"/>
  <c r="V18"/>
  <c r="U18"/>
  <c r="T18"/>
  <c r="S18"/>
  <c r="Q18"/>
  <c r="I12"/>
  <c r="I34" i="12" s="1"/>
  <c r="H12" i="1"/>
  <c r="H34" i="12" s="1"/>
  <c r="G12" i="1"/>
  <c r="G34" i="12" s="1"/>
  <c r="F12" i="1"/>
  <c r="F34" i="12" s="1"/>
  <c r="E12" i="1"/>
  <c r="E34" i="12" s="1"/>
  <c r="C12" i="1"/>
  <c r="C34" i="12" s="1"/>
  <c r="L11" i="1"/>
  <c r="N11" s="1"/>
  <c r="L7"/>
  <c r="N7" s="1"/>
  <c r="O20" l="1"/>
  <c r="R18"/>
  <c r="R19"/>
  <c r="O18"/>
  <c r="Y19"/>
  <c r="Q21"/>
  <c r="U21"/>
  <c r="O21"/>
  <c r="Y18"/>
  <c r="O19"/>
  <c r="S21"/>
  <c r="W21"/>
  <c r="S22"/>
  <c r="Y22"/>
  <c r="Y21"/>
  <c r="X22"/>
  <c r="R21"/>
  <c r="V21"/>
  <c r="R22"/>
  <c r="W22"/>
  <c r="V22"/>
  <c r="Q22"/>
  <c r="O22"/>
  <c r="X19"/>
  <c r="T21"/>
  <c r="X21"/>
  <c r="T22"/>
  <c r="U22"/>
  <c r="L21"/>
  <c r="N21" s="1"/>
  <c r="L22"/>
  <c r="N22" s="1"/>
  <c r="L8"/>
  <c r="N8" s="1"/>
  <c r="J12"/>
  <c r="J34" i="12" s="1"/>
  <c r="L34" s="1"/>
  <c r="M34" s="1"/>
  <c r="L10" i="1"/>
  <c r="N10" s="1"/>
  <c r="L9"/>
  <c r="N9" s="1"/>
  <c r="L18" l="1"/>
  <c r="N18" s="1"/>
  <c r="Z18"/>
  <c r="L20"/>
  <c r="N20" s="1"/>
  <c r="Z20"/>
  <c r="Z22"/>
  <c r="Z21"/>
  <c r="L19"/>
  <c r="N19" s="1"/>
  <c r="Z19"/>
  <c r="L12"/>
  <c r="M10" s="1"/>
  <c r="L13"/>
  <c r="L23" l="1"/>
  <c r="M20" s="1"/>
  <c r="M9"/>
  <c r="M13"/>
  <c r="M8"/>
  <c r="M12"/>
  <c r="M11"/>
  <c r="M7"/>
  <c r="M21" l="1"/>
  <c r="M18"/>
  <c r="M23"/>
  <c r="M22"/>
  <c r="M19"/>
</calcChain>
</file>

<file path=xl/sharedStrings.xml><?xml version="1.0" encoding="utf-8"?>
<sst xmlns="http://schemas.openxmlformats.org/spreadsheetml/2006/main" count="100" uniqueCount="34">
  <si>
    <t>Menores</t>
  </si>
  <si>
    <t>TOTAL</t>
  </si>
  <si>
    <t>Interior</t>
  </si>
  <si>
    <t>Promedio</t>
  </si>
  <si>
    <t>Aporte</t>
  </si>
  <si>
    <t>Competencia</t>
  </si>
  <si>
    <t>Criminal</t>
  </si>
  <si>
    <t>Federal</t>
  </si>
  <si>
    <t>Penal Económico</t>
  </si>
  <si>
    <r>
      <t xml:space="preserve">I N G R E S O S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</si>
  <si>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r>
      <t xml:space="preserve">I N G R E S O S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</si>
  <si>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t>General Sistema</t>
  </si>
  <si>
    <t>desvio estándar anual</t>
  </si>
  <si>
    <t>Total Sistema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</si>
  <si>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año</t>
    </r>
  </si>
  <si>
    <t>Tribunales Orales Nacionales y Federales - INGRESOS de causas</t>
  </si>
  <si>
    <t>Desvío</t>
  </si>
  <si>
    <t>Cantidad de Expedientes por Competencia - período 1993-2000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</si>
  <si>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1993-2000</t>
    </r>
  </si>
  <si>
    <t>Cantidad de tribunales orales en funcionamiento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</si>
  <si>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faltan</t>
    </r>
    <r>
      <rPr>
        <sz val="11"/>
        <color rgb="FFFF0000"/>
        <rFont val="Calibri"/>
        <family val="2"/>
        <scheme val="minor"/>
      </rPr>
      <t xml:space="preserve"> habilitar tribunales en esa competencia</t>
    </r>
  </si>
  <si>
    <t>Tribunales Orales Nacionales y Federales - TOTAL SENTENCIAS</t>
  </si>
  <si>
    <r>
      <t xml:space="preserve">TOTAL SENTENCIAS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</si>
  <si>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r>
      <t xml:space="preserve">TOTAL SENTENCIAS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</si>
  <si>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r>
      <rPr>
        <b/>
        <sz val="11"/>
        <color theme="1"/>
        <rFont val="Calibri"/>
        <family val="2"/>
        <scheme val="minor"/>
      </rPr>
      <t>aporte porcentual</t>
    </r>
    <r>
      <rPr>
        <sz val="11"/>
        <color theme="1"/>
        <rFont val="Calibri"/>
        <family val="2"/>
        <scheme val="minor"/>
      </rPr>
      <t xml:space="preserve"> TOTAL SENTENCIAS s/ INGRESOS por año</t>
    </r>
  </si>
  <si>
    <t>TOTAL Sistema</t>
  </si>
  <si>
    <r>
      <rPr>
        <u/>
        <sz val="11"/>
        <color rgb="FFFF0000"/>
        <rFont val="Calibri"/>
        <family val="2"/>
        <scheme val="minor"/>
      </rPr>
      <t>Destacados en un año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por debajo</t>
    </r>
    <r>
      <rPr>
        <sz val="11"/>
        <color rgb="FFFF0000"/>
        <rFont val="Calibri"/>
        <family val="2"/>
        <scheme val="minor"/>
      </rPr>
      <t xml:space="preserve"> del promedio del </t>
    </r>
    <r>
      <rPr>
        <b/>
        <sz val="11"/>
        <color indexed="10"/>
        <rFont val="Calibri"/>
        <family val="2"/>
      </rPr>
      <t>año</t>
    </r>
  </si>
  <si>
    <t>Prom.</t>
  </si>
  <si>
    <t>Comparación porcentual SENTENCIAS vs INGRESOS</t>
  </si>
  <si>
    <t>Proporción total de Sentencias sobre Ingresados</t>
  </si>
  <si>
    <r>
      <rPr>
        <u/>
        <sz val="11"/>
        <color rgb="FFFF0000"/>
        <rFont val="Calibri"/>
        <family val="2"/>
        <scheme val="minor"/>
      </rPr>
      <t>Destacados en TOTAL Sistema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por debajo</t>
    </r>
    <r>
      <rPr>
        <sz val="11"/>
        <color rgb="FFFF0000"/>
        <rFont val="Calibri"/>
        <family val="2"/>
        <scheme val="minor"/>
      </rPr>
      <t xml:space="preserve"> del promedio del </t>
    </r>
    <r>
      <rPr>
        <b/>
        <sz val="11"/>
        <color indexed="10"/>
        <rFont val="Calibri"/>
        <family val="2"/>
      </rPr>
      <t>período 1993-2012</t>
    </r>
  </si>
  <si>
    <t>TOTALES por competencia por año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</si>
  <si>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1993-2012</t>
    </r>
  </si>
  <si>
    <t>EVOLUCIÓN  EXTENDIDA 1993 - 2012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</si>
</sst>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14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497E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0" fontId="0" fillId="0" borderId="0" xfId="0" applyFill="1"/>
    <xf numFmtId="0" fontId="0" fillId="0" borderId="3" xfId="0" applyBorder="1"/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1" fontId="4" fillId="0" borderId="8" xfId="0" applyNumberFormat="1" applyFont="1" applyBorder="1"/>
    <xf numFmtId="1" fontId="4" fillId="0" borderId="9" xfId="0" applyNumberFormat="1" applyFont="1" applyBorder="1"/>
    <xf numFmtId="0" fontId="5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1" fontId="0" fillId="0" borderId="12" xfId="0" applyNumberFormat="1" applyBorder="1"/>
    <xf numFmtId="1" fontId="0" fillId="0" borderId="1" xfId="0" applyNumberFormat="1" applyBorder="1"/>
    <xf numFmtId="9" fontId="2" fillId="0" borderId="0" xfId="2" applyFont="1"/>
    <xf numFmtId="10" fontId="2" fillId="0" borderId="0" xfId="2" applyNumberFormat="1" applyFont="1"/>
    <xf numFmtId="9" fontId="4" fillId="0" borderId="0" xfId="2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" fontId="7" fillId="0" borderId="0" xfId="0" applyNumberFormat="1" applyFont="1"/>
    <xf numFmtId="9" fontId="7" fillId="0" borderId="0" xfId="2" applyFont="1"/>
    <xf numFmtId="1" fontId="0" fillId="0" borderId="17" xfId="0" applyNumberFormat="1" applyBorder="1" applyAlignment="1">
      <alignment horizontal="center"/>
    </xf>
    <xf numFmtId="1" fontId="0" fillId="0" borderId="19" xfId="0" applyNumberFormat="1" applyBorder="1"/>
    <xf numFmtId="1" fontId="0" fillId="0" borderId="20" xfId="0" applyNumberFormat="1" applyBorder="1"/>
    <xf numFmtId="9" fontId="0" fillId="0" borderId="0" xfId="2" applyFont="1"/>
    <xf numFmtId="164" fontId="0" fillId="0" borderId="0" xfId="0" applyNumberFormat="1"/>
    <xf numFmtId="0" fontId="5" fillId="0" borderId="0" xfId="0" applyFont="1" applyAlignment="1">
      <alignment horizontal="center"/>
    </xf>
    <xf numFmtId="9" fontId="6" fillId="0" borderId="0" xfId="2" applyFont="1"/>
    <xf numFmtId="9" fontId="5" fillId="0" borderId="0" xfId="2" applyFont="1"/>
    <xf numFmtId="9" fontId="2" fillId="0" borderId="18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" fontId="3" fillId="0" borderId="12" xfId="0" applyNumberFormat="1" applyFont="1" applyBorder="1"/>
    <xf numFmtId="1" fontId="3" fillId="0" borderId="1" xfId="0" applyNumberFormat="1" applyFont="1" applyBorder="1"/>
    <xf numFmtId="1" fontId="3" fillId="0" borderId="20" xfId="0" applyNumberFormat="1" applyFont="1" applyBorder="1"/>
    <xf numFmtId="9" fontId="0" fillId="0" borderId="12" xfId="2" applyFont="1" applyBorder="1"/>
    <xf numFmtId="9" fontId="0" fillId="0" borderId="19" xfId="2" applyFont="1" applyBorder="1"/>
    <xf numFmtId="9" fontId="0" fillId="0" borderId="1" xfId="2" applyFont="1" applyBorder="1"/>
    <xf numFmtId="9" fontId="0" fillId="0" borderId="20" xfId="2" applyFont="1" applyBorder="1"/>
    <xf numFmtId="9" fontId="4" fillId="0" borderId="8" xfId="2" applyFont="1" applyBorder="1"/>
    <xf numFmtId="9" fontId="4" fillId="0" borderId="9" xfId="2" applyFont="1" applyBorder="1"/>
    <xf numFmtId="9" fontId="4" fillId="0" borderId="21" xfId="2" applyFont="1" applyBorder="1"/>
    <xf numFmtId="165" fontId="4" fillId="0" borderId="8" xfId="1" applyNumberFormat="1" applyFont="1" applyBorder="1"/>
    <xf numFmtId="9" fontId="0" fillId="0" borderId="0" xfId="0" applyNumberFormat="1"/>
    <xf numFmtId="9" fontId="11" fillId="5" borderId="22" xfId="0" applyNumberFormat="1" applyFont="1" applyFill="1" applyBorder="1"/>
    <xf numFmtId="9" fontId="2" fillId="7" borderId="1" xfId="2" applyFont="1" applyFill="1" applyBorder="1"/>
    <xf numFmtId="9" fontId="2" fillId="0" borderId="1" xfId="2" applyFont="1" applyBorder="1"/>
    <xf numFmtId="0" fontId="0" fillId="0" borderId="4" xfId="0" applyFont="1" applyBorder="1"/>
    <xf numFmtId="9" fontId="2" fillId="7" borderId="12" xfId="2" applyFont="1" applyFill="1" applyBorder="1"/>
    <xf numFmtId="9" fontId="2" fillId="0" borderId="12" xfId="2" applyFont="1" applyBorder="1"/>
    <xf numFmtId="0" fontId="4" fillId="7" borderId="2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0" applyNumberFormat="1" applyBorder="1"/>
    <xf numFmtId="165" fontId="2" fillId="7" borderId="12" xfId="1" applyNumberFormat="1" applyFont="1" applyFill="1" applyBorder="1"/>
    <xf numFmtId="165" fontId="2" fillId="7" borderId="1" xfId="1" applyNumberFormat="1" applyFont="1" applyFill="1" applyBorder="1"/>
    <xf numFmtId="165" fontId="11" fillId="5" borderId="22" xfId="1" applyNumberFormat="1" applyFont="1" applyFill="1" applyBorder="1"/>
    <xf numFmtId="165" fontId="2" fillId="0" borderId="10" xfId="1" applyNumberFormat="1" applyFont="1" applyBorder="1"/>
    <xf numFmtId="165" fontId="2" fillId="0" borderId="18" xfId="1" applyNumberFormat="1" applyFont="1" applyBorder="1"/>
    <xf numFmtId="0" fontId="7" fillId="6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1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BF497E"/>
      <color rgb="FFCCCC00"/>
      <color rgb="FFCCFFCC"/>
      <color rgb="FFFFFF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0.11494389161288054"/>
          <c:y val="2.6483942446679214E-2"/>
          <c:w val="0.82939308295978864"/>
          <c:h val="0.86921898157194344"/>
        </c:manualLayout>
      </c:layout>
      <c:scatterChart>
        <c:scatterStyle val="lineMarker"/>
        <c:ser>
          <c:idx val="0"/>
          <c:order val="0"/>
          <c:tx>
            <c:strRef>
              <c:f>'Ingresos 1993-2012'!$B$8</c:f>
              <c:strCache>
                <c:ptCount val="1"/>
                <c:pt idx="0">
                  <c:v>Criminal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1993-2012'!$C$8:$V$8</c:f>
              <c:numCache>
                <c:formatCode>_ * #,##0_ ;_ * \-#,##0_ ;_ * "-"??_ ;_ @_ </c:formatCode>
                <c:ptCount val="20"/>
                <c:pt idx="0">
                  <c:v>2516</c:v>
                </c:pt>
                <c:pt idx="1">
                  <c:v>2782</c:v>
                </c:pt>
                <c:pt idx="2">
                  <c:v>3308</c:v>
                </c:pt>
                <c:pt idx="3">
                  <c:v>3638</c:v>
                </c:pt>
                <c:pt idx="4">
                  <c:v>3782</c:v>
                </c:pt>
                <c:pt idx="5">
                  <c:v>4516</c:v>
                </c:pt>
                <c:pt idx="6">
                  <c:v>5095</c:v>
                </c:pt>
                <c:pt idx="7">
                  <c:v>6065</c:v>
                </c:pt>
                <c:pt idx="8">
                  <c:v>6421</c:v>
                </c:pt>
                <c:pt idx="9">
                  <c:v>7096</c:v>
                </c:pt>
                <c:pt idx="10">
                  <c:v>7129</c:v>
                </c:pt>
                <c:pt idx="11">
                  <c:v>7757</c:v>
                </c:pt>
                <c:pt idx="12">
                  <c:v>7770</c:v>
                </c:pt>
                <c:pt idx="13">
                  <c:v>7823</c:v>
                </c:pt>
                <c:pt idx="14">
                  <c:v>8080</c:v>
                </c:pt>
                <c:pt idx="15">
                  <c:v>7856</c:v>
                </c:pt>
                <c:pt idx="16">
                  <c:v>7561</c:v>
                </c:pt>
                <c:pt idx="17">
                  <c:v>7176</c:v>
                </c:pt>
                <c:pt idx="18">
                  <c:v>7230</c:v>
                </c:pt>
                <c:pt idx="19">
                  <c:v>7303</c:v>
                </c:pt>
              </c:numCache>
            </c:numRef>
          </c:yVal>
        </c:ser>
        <c:ser>
          <c:idx val="1"/>
          <c:order val="1"/>
          <c:tx>
            <c:strRef>
              <c:f>'Ingresos 1993-2012'!$B$9</c:f>
              <c:strCache>
                <c:ptCount val="1"/>
                <c:pt idx="0">
                  <c:v>Menores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1993-2012'!$C$9:$V$9</c:f>
              <c:numCache>
                <c:formatCode>_ * #,##0_ ;_ * \-#,##0_ ;_ * "-"??_ ;_ @_ </c:formatCode>
                <c:ptCount val="20"/>
                <c:pt idx="0">
                  <c:v>244</c:v>
                </c:pt>
                <c:pt idx="1">
                  <c:v>468</c:v>
                </c:pt>
                <c:pt idx="2">
                  <c:v>597</c:v>
                </c:pt>
                <c:pt idx="3">
                  <c:v>636</c:v>
                </c:pt>
                <c:pt idx="4">
                  <c:v>749</c:v>
                </c:pt>
                <c:pt idx="5">
                  <c:v>916</c:v>
                </c:pt>
                <c:pt idx="6">
                  <c:v>1023</c:v>
                </c:pt>
                <c:pt idx="7">
                  <c:v>1066</c:v>
                </c:pt>
                <c:pt idx="8">
                  <c:v>1165</c:v>
                </c:pt>
                <c:pt idx="9">
                  <c:v>1236</c:v>
                </c:pt>
                <c:pt idx="10">
                  <c:v>1335</c:v>
                </c:pt>
                <c:pt idx="11">
                  <c:v>1474</c:v>
                </c:pt>
                <c:pt idx="12">
                  <c:v>1385</c:v>
                </c:pt>
                <c:pt idx="13">
                  <c:v>1489</c:v>
                </c:pt>
                <c:pt idx="14">
                  <c:v>1517</c:v>
                </c:pt>
                <c:pt idx="15">
                  <c:v>1629</c:v>
                </c:pt>
                <c:pt idx="16">
                  <c:v>1452</c:v>
                </c:pt>
                <c:pt idx="17">
                  <c:v>1448</c:v>
                </c:pt>
                <c:pt idx="18">
                  <c:v>1385</c:v>
                </c:pt>
                <c:pt idx="19">
                  <c:v>1310</c:v>
                </c:pt>
              </c:numCache>
            </c:numRef>
          </c:yVal>
        </c:ser>
        <c:ser>
          <c:idx val="2"/>
          <c:order val="2"/>
          <c:tx>
            <c:strRef>
              <c:f>'Ingresos 1993-2012'!$B$10</c:f>
              <c:strCache>
                <c:ptCount val="1"/>
                <c:pt idx="0">
                  <c:v>Federal</c:v>
                </c:pt>
              </c:strCache>
            </c:strRef>
          </c:tx>
          <c:spPr>
            <a:ln>
              <a:solidFill>
                <a:srgbClr val="009644"/>
              </a:solidFill>
            </a:ln>
          </c:spPr>
          <c:marker>
            <c:symbol val="none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1993-2012'!$C$10:$V$10</c:f>
              <c:numCache>
                <c:formatCode>_ * #,##0_ ;_ * \-#,##0_ ;_ * "-"??_ ;_ @_ </c:formatCode>
                <c:ptCount val="20"/>
                <c:pt idx="0">
                  <c:v>113</c:v>
                </c:pt>
                <c:pt idx="1">
                  <c:v>271</c:v>
                </c:pt>
                <c:pt idx="2">
                  <c:v>333</c:v>
                </c:pt>
                <c:pt idx="3">
                  <c:v>482</c:v>
                </c:pt>
                <c:pt idx="4">
                  <c:v>460</c:v>
                </c:pt>
                <c:pt idx="5">
                  <c:v>457</c:v>
                </c:pt>
                <c:pt idx="6">
                  <c:v>511</c:v>
                </c:pt>
                <c:pt idx="7">
                  <c:v>601</c:v>
                </c:pt>
                <c:pt idx="8">
                  <c:v>554</c:v>
                </c:pt>
                <c:pt idx="9">
                  <c:v>688</c:v>
                </c:pt>
                <c:pt idx="10">
                  <c:v>654</c:v>
                </c:pt>
                <c:pt idx="11">
                  <c:v>720</c:v>
                </c:pt>
                <c:pt idx="12">
                  <c:v>699</c:v>
                </c:pt>
                <c:pt idx="13">
                  <c:v>692</c:v>
                </c:pt>
                <c:pt idx="14">
                  <c:v>686</c:v>
                </c:pt>
                <c:pt idx="15">
                  <c:v>699</c:v>
                </c:pt>
                <c:pt idx="16">
                  <c:v>572</c:v>
                </c:pt>
                <c:pt idx="17">
                  <c:v>647</c:v>
                </c:pt>
                <c:pt idx="18">
                  <c:v>763</c:v>
                </c:pt>
                <c:pt idx="19">
                  <c:v>814</c:v>
                </c:pt>
              </c:numCache>
            </c:numRef>
          </c:yVal>
        </c:ser>
        <c:ser>
          <c:idx val="3"/>
          <c:order val="3"/>
          <c:tx>
            <c:strRef>
              <c:f>'Ingresos 1993-2012'!$B$11</c:f>
              <c:strCache>
                <c:ptCount val="1"/>
                <c:pt idx="0">
                  <c:v>Penal Económico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1993-2012'!$C$11:$V$11</c:f>
              <c:numCache>
                <c:formatCode>_ * #,##0_ ;_ * \-#,##0_ ;_ * "-"??_ ;_ @_ </c:formatCode>
                <c:ptCount val="20"/>
                <c:pt idx="0">
                  <c:v>75</c:v>
                </c:pt>
                <c:pt idx="1">
                  <c:v>79</c:v>
                </c:pt>
                <c:pt idx="2">
                  <c:v>111</c:v>
                </c:pt>
                <c:pt idx="3">
                  <c:v>113</c:v>
                </c:pt>
                <c:pt idx="4">
                  <c:v>220</c:v>
                </c:pt>
                <c:pt idx="5">
                  <c:v>316</c:v>
                </c:pt>
                <c:pt idx="6">
                  <c:v>307</c:v>
                </c:pt>
                <c:pt idx="7">
                  <c:v>343</c:v>
                </c:pt>
                <c:pt idx="8">
                  <c:v>364</c:v>
                </c:pt>
                <c:pt idx="9">
                  <c:v>548</c:v>
                </c:pt>
                <c:pt idx="10">
                  <c:v>578</c:v>
                </c:pt>
                <c:pt idx="11">
                  <c:v>504</c:v>
                </c:pt>
                <c:pt idx="12">
                  <c:v>410</c:v>
                </c:pt>
                <c:pt idx="13">
                  <c:v>428</c:v>
                </c:pt>
                <c:pt idx="14">
                  <c:v>464</c:v>
                </c:pt>
                <c:pt idx="15">
                  <c:v>447</c:v>
                </c:pt>
                <c:pt idx="16">
                  <c:v>447</c:v>
                </c:pt>
                <c:pt idx="17">
                  <c:v>453</c:v>
                </c:pt>
                <c:pt idx="18">
                  <c:v>567</c:v>
                </c:pt>
                <c:pt idx="19">
                  <c:v>400</c:v>
                </c:pt>
              </c:numCache>
            </c:numRef>
          </c:yVal>
        </c:ser>
        <c:ser>
          <c:idx val="4"/>
          <c:order val="4"/>
          <c:tx>
            <c:strRef>
              <c:f>'Ingresos 1993-2012'!$B$12</c:f>
              <c:strCache>
                <c:ptCount val="1"/>
                <c:pt idx="0">
                  <c:v>Interior</c:v>
                </c:pt>
              </c:strCache>
            </c:strRef>
          </c:tx>
          <c:spPr>
            <a:ln>
              <a:solidFill>
                <a:srgbClr val="009644"/>
              </a:solidFill>
              <a:prstDash val="sysDash"/>
            </a:ln>
          </c:spPr>
          <c:marker>
            <c:symbol val="none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1993-2012'!$C$12:$V$12</c:f>
              <c:numCache>
                <c:formatCode>_ * #,##0_ ;_ * \-#,##0_ ;_ * "-"??_ ;_ @_ </c:formatCode>
                <c:ptCount val="20"/>
                <c:pt idx="0">
                  <c:v>894</c:v>
                </c:pt>
                <c:pt idx="1">
                  <c:v>1468</c:v>
                </c:pt>
                <c:pt idx="2">
                  <c:v>2146</c:v>
                </c:pt>
                <c:pt idx="3">
                  <c:v>1909</c:v>
                </c:pt>
                <c:pt idx="4">
                  <c:v>1939</c:v>
                </c:pt>
                <c:pt idx="5">
                  <c:v>2186</c:v>
                </c:pt>
                <c:pt idx="6">
                  <c:v>2619</c:v>
                </c:pt>
                <c:pt idx="7">
                  <c:v>2884</c:v>
                </c:pt>
                <c:pt idx="8">
                  <c:v>2963</c:v>
                </c:pt>
                <c:pt idx="9">
                  <c:v>3420</c:v>
                </c:pt>
                <c:pt idx="10">
                  <c:v>3368</c:v>
                </c:pt>
                <c:pt idx="11">
                  <c:v>3792</c:v>
                </c:pt>
                <c:pt idx="12">
                  <c:v>3555</c:v>
                </c:pt>
                <c:pt idx="13">
                  <c:v>3817</c:v>
                </c:pt>
                <c:pt idx="14">
                  <c:v>3551</c:v>
                </c:pt>
                <c:pt idx="15">
                  <c:v>3559</c:v>
                </c:pt>
                <c:pt idx="16">
                  <c:v>3620</c:v>
                </c:pt>
                <c:pt idx="17">
                  <c:v>3874</c:v>
                </c:pt>
                <c:pt idx="18">
                  <c:v>3977</c:v>
                </c:pt>
                <c:pt idx="19">
                  <c:v>3774</c:v>
                </c:pt>
              </c:numCache>
            </c:numRef>
          </c:yVal>
        </c:ser>
        <c:ser>
          <c:idx val="5"/>
          <c:order val="5"/>
          <c:tx>
            <c:strRef>
              <c:f>'Ingresos 1993-2012'!$B$13</c:f>
              <c:strCache>
                <c:ptCount val="1"/>
                <c:pt idx="0">
                  <c:v>TOTAL Sistema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4"/>
          </c:marker>
          <c:xVal>
            <c:numRef>
              <c:f>'Ingresos 1993-2012'!$C$7:$V$7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'Ingresos 1993-2012'!$C$13:$V$13</c:f>
              <c:numCache>
                <c:formatCode>_ * #,##0_ ;_ * \-#,##0_ ;_ * "-"??_ ;_ @_ </c:formatCode>
                <c:ptCount val="20"/>
                <c:pt idx="0">
                  <c:v>3842</c:v>
                </c:pt>
                <c:pt idx="1">
                  <c:v>5068</c:v>
                </c:pt>
                <c:pt idx="2">
                  <c:v>6495</c:v>
                </c:pt>
                <c:pt idx="3">
                  <c:v>6778</c:v>
                </c:pt>
                <c:pt idx="4">
                  <c:v>7150</c:v>
                </c:pt>
                <c:pt idx="5">
                  <c:v>8391</c:v>
                </c:pt>
                <c:pt idx="6">
                  <c:v>9555</c:v>
                </c:pt>
                <c:pt idx="7">
                  <c:v>10959</c:v>
                </c:pt>
                <c:pt idx="8">
                  <c:v>11467</c:v>
                </c:pt>
                <c:pt idx="9">
                  <c:v>12988</c:v>
                </c:pt>
                <c:pt idx="10">
                  <c:v>13064</c:v>
                </c:pt>
                <c:pt idx="11">
                  <c:v>14247</c:v>
                </c:pt>
                <c:pt idx="12">
                  <c:v>13819</c:v>
                </c:pt>
                <c:pt idx="13">
                  <c:v>14249</c:v>
                </c:pt>
                <c:pt idx="14">
                  <c:v>14298</c:v>
                </c:pt>
                <c:pt idx="15">
                  <c:v>14190</c:v>
                </c:pt>
                <c:pt idx="16">
                  <c:v>13652</c:v>
                </c:pt>
                <c:pt idx="17">
                  <c:v>13598</c:v>
                </c:pt>
                <c:pt idx="18">
                  <c:v>13922</c:v>
                </c:pt>
                <c:pt idx="19">
                  <c:v>13601</c:v>
                </c:pt>
              </c:numCache>
            </c:numRef>
          </c:yVal>
        </c:ser>
        <c:axId val="126503168"/>
        <c:axId val="126504960"/>
      </c:scatterChart>
      <c:valAx>
        <c:axId val="126503168"/>
        <c:scaling>
          <c:orientation val="minMax"/>
          <c:max val="2012"/>
          <c:min val="1993"/>
        </c:scaling>
        <c:axPos val="b"/>
        <c:numFmt formatCode="General" sourceLinked="1"/>
        <c:majorTickMark val="cross"/>
        <c:tickLblPos val="nextTo"/>
        <c:spPr>
          <a:ln w="15875"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26504960"/>
        <c:crosses val="autoZero"/>
        <c:crossBetween val="midCat"/>
        <c:majorUnit val="1"/>
      </c:valAx>
      <c:valAx>
        <c:axId val="126504960"/>
        <c:scaling>
          <c:orientation val="minMax"/>
          <c:max val="15000"/>
          <c:min val="0"/>
        </c:scaling>
        <c:axPos val="l"/>
        <c:majorGridlines>
          <c:spPr>
            <a:ln w="12700" cmpd="sng">
              <a:solidFill>
                <a:srgbClr val="0000FF"/>
              </a:solidFill>
              <a:prstDash val="sysDot"/>
            </a:ln>
          </c:spPr>
        </c:majorGridlines>
        <c:numFmt formatCode="_ * #,##0_ ;_ * \-#,##0_ ;_ * &quot;-&quot;??_ ;_ @_ " sourceLinked="1"/>
        <c:tickLblPos val="nextTo"/>
        <c:spPr>
          <a:ln w="9525"/>
        </c:spPr>
        <c:txPr>
          <a:bodyPr rot="0" vert="horz" anchor="ctr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2650316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845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</c:legendEntry>
      <c:layout>
        <c:manualLayout>
          <c:xMode val="edge"/>
          <c:yMode val="edge"/>
          <c:x val="0"/>
          <c:y val="8.7480314960629912E-2"/>
          <c:w val="8.5289305447837471E-2"/>
          <c:h val="0.83416164893576406"/>
        </c:manualLayout>
      </c:layout>
      <c:spPr>
        <a:effectLst>
          <a:outerShdw blurRad="50800" dist="50800" dir="5400000" sx="78000" sy="78000" algn="ctr" rotWithShape="0">
            <a:srgbClr val="000000"/>
          </a:outerShdw>
        </a:effectLst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0000000000005" l="0.70000000000000062" r="0.70000000000000062" t="0.750000000000005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0.12829952021592764"/>
          <c:y val="2.6483942446679183E-2"/>
          <c:w val="0.81047268902351299"/>
          <c:h val="0.86921898157194366"/>
        </c:manualLayout>
      </c:layout>
      <c:scatterChart>
        <c:scatterStyle val="lineMarker"/>
        <c:ser>
          <c:idx val="0"/>
          <c:order val="0"/>
          <c:tx>
            <c:strRef>
              <c:f>'Sentencias vs Ingresados'!$B$8</c:f>
              <c:strCache>
                <c:ptCount val="1"/>
                <c:pt idx="0">
                  <c:v>Criminal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Ingresados'!$C$8:$V$8</c:f>
              <c:numCache>
                <c:formatCode>0%</c:formatCode>
                <c:ptCount val="20"/>
                <c:pt idx="0">
                  <c:v>0.28895071542130368</c:v>
                </c:pt>
                <c:pt idx="1">
                  <c:v>0.57548526240115028</c:v>
                </c:pt>
                <c:pt idx="2">
                  <c:v>0.63724304715840385</c:v>
                </c:pt>
                <c:pt idx="3">
                  <c:v>0.6269928532160528</c:v>
                </c:pt>
                <c:pt idx="4">
                  <c:v>0.66499206768905339</c:v>
                </c:pt>
                <c:pt idx="5">
                  <c:v>0.59787422497785647</c:v>
                </c:pt>
                <c:pt idx="6">
                  <c:v>0.58076545632973509</c:v>
                </c:pt>
                <c:pt idx="7">
                  <c:v>0.55300906842539155</c:v>
                </c:pt>
                <c:pt idx="8">
                  <c:v>0.59616882105591029</c:v>
                </c:pt>
                <c:pt idx="9">
                  <c:v>0.55918827508455471</c:v>
                </c:pt>
                <c:pt idx="10">
                  <c:v>0.56375368214335808</c:v>
                </c:pt>
                <c:pt idx="11">
                  <c:v>0.53280907567358515</c:v>
                </c:pt>
                <c:pt idx="12">
                  <c:v>0.55740025740025745</c:v>
                </c:pt>
                <c:pt idx="13">
                  <c:v>0.59171673271123615</c:v>
                </c:pt>
                <c:pt idx="14">
                  <c:v>0.56658415841584153</c:v>
                </c:pt>
                <c:pt idx="15">
                  <c:v>0.53920570264765788</c:v>
                </c:pt>
                <c:pt idx="16">
                  <c:v>0.51554027245073408</c:v>
                </c:pt>
                <c:pt idx="17">
                  <c:v>0.52271460423634342</c:v>
                </c:pt>
                <c:pt idx="18">
                  <c:v>0.49806362378976488</c:v>
                </c:pt>
                <c:pt idx="19">
                  <c:v>0.47473640969464603</c:v>
                </c:pt>
              </c:numCache>
            </c:numRef>
          </c:yVal>
        </c:ser>
        <c:ser>
          <c:idx val="1"/>
          <c:order val="1"/>
          <c:tx>
            <c:strRef>
              <c:f>'Sentencias vs Ingresados'!$B$9</c:f>
              <c:strCache>
                <c:ptCount val="1"/>
                <c:pt idx="0">
                  <c:v>Menores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Ingresados'!$C$9:$V$9</c:f>
              <c:numCache>
                <c:formatCode>0%</c:formatCode>
                <c:ptCount val="20"/>
                <c:pt idx="0">
                  <c:v>0.3155737704918033</c:v>
                </c:pt>
                <c:pt idx="1">
                  <c:v>0.44230769230769229</c:v>
                </c:pt>
                <c:pt idx="2">
                  <c:v>0.54438860971524283</c:v>
                </c:pt>
                <c:pt idx="3">
                  <c:v>0.589622641509434</c:v>
                </c:pt>
                <c:pt idx="4">
                  <c:v>0.63017356475300401</c:v>
                </c:pt>
                <c:pt idx="5">
                  <c:v>0.84061135371179041</c:v>
                </c:pt>
                <c:pt idx="6">
                  <c:v>0.68426197458455518</c:v>
                </c:pt>
                <c:pt idx="7">
                  <c:v>0.60037523452157604</c:v>
                </c:pt>
                <c:pt idx="8">
                  <c:v>0.61115879828326181</c:v>
                </c:pt>
                <c:pt idx="9">
                  <c:v>0.50404530744336573</c:v>
                </c:pt>
                <c:pt idx="10">
                  <c:v>0.3700374531835206</c:v>
                </c:pt>
                <c:pt idx="11">
                  <c:v>0.32089552238805968</c:v>
                </c:pt>
                <c:pt idx="12">
                  <c:v>0.38989169675090252</c:v>
                </c:pt>
                <c:pt idx="13">
                  <c:v>0.46004029550033582</c:v>
                </c:pt>
                <c:pt idx="14">
                  <c:v>0.53394858272907053</c:v>
                </c:pt>
                <c:pt idx="15">
                  <c:v>0.40822590546347454</c:v>
                </c:pt>
                <c:pt idx="16">
                  <c:v>0.44765840220385678</c:v>
                </c:pt>
                <c:pt idx="17">
                  <c:v>0.31077348066298344</c:v>
                </c:pt>
                <c:pt idx="18">
                  <c:v>0.30252707581227439</c:v>
                </c:pt>
                <c:pt idx="19">
                  <c:v>0.31908396946564888</c:v>
                </c:pt>
              </c:numCache>
            </c:numRef>
          </c:yVal>
        </c:ser>
        <c:ser>
          <c:idx val="2"/>
          <c:order val="2"/>
          <c:tx>
            <c:strRef>
              <c:f>'Sentencias vs Ingresados'!$B$10</c:f>
              <c:strCache>
                <c:ptCount val="1"/>
                <c:pt idx="0">
                  <c:v>Federal</c:v>
                </c:pt>
              </c:strCache>
            </c:strRef>
          </c:tx>
          <c:spPr>
            <a:ln>
              <a:solidFill>
                <a:srgbClr val="009644"/>
              </a:solidFill>
            </a:ln>
          </c:spPr>
          <c:marker>
            <c:symbol val="none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Ingresados'!$C$10:$V$10</c:f>
              <c:numCache>
                <c:formatCode>0%</c:formatCode>
                <c:ptCount val="20"/>
                <c:pt idx="0">
                  <c:v>0.4247787610619469</c:v>
                </c:pt>
                <c:pt idx="1">
                  <c:v>0.49446494464944651</c:v>
                </c:pt>
                <c:pt idx="2">
                  <c:v>0.55555555555555558</c:v>
                </c:pt>
                <c:pt idx="3">
                  <c:v>0.487551867219917</c:v>
                </c:pt>
                <c:pt idx="4">
                  <c:v>0.46956521739130436</c:v>
                </c:pt>
                <c:pt idx="5">
                  <c:v>0.52516411378555794</c:v>
                </c:pt>
                <c:pt idx="6">
                  <c:v>0.52446183953033265</c:v>
                </c:pt>
                <c:pt idx="7">
                  <c:v>0.57903494176372716</c:v>
                </c:pt>
                <c:pt idx="8">
                  <c:v>0.51805054151624552</c:v>
                </c:pt>
                <c:pt idx="9">
                  <c:v>0.40697674418604651</c:v>
                </c:pt>
                <c:pt idx="10">
                  <c:v>0.43577981651376146</c:v>
                </c:pt>
                <c:pt idx="11">
                  <c:v>0.41111111111111109</c:v>
                </c:pt>
                <c:pt idx="12">
                  <c:v>0.45779685264663805</c:v>
                </c:pt>
                <c:pt idx="13">
                  <c:v>0.4725433526011561</c:v>
                </c:pt>
                <c:pt idx="14">
                  <c:v>0.47376093294460642</c:v>
                </c:pt>
                <c:pt idx="15">
                  <c:v>0.25751072961373389</c:v>
                </c:pt>
                <c:pt idx="16">
                  <c:v>0.2395104895104895</c:v>
                </c:pt>
                <c:pt idx="17">
                  <c:v>0.23029366306027821</c:v>
                </c:pt>
                <c:pt idx="18">
                  <c:v>0.22280471821756226</c:v>
                </c:pt>
                <c:pt idx="19">
                  <c:v>0.31326781326781328</c:v>
                </c:pt>
              </c:numCache>
            </c:numRef>
          </c:yVal>
        </c:ser>
        <c:ser>
          <c:idx val="3"/>
          <c:order val="3"/>
          <c:tx>
            <c:strRef>
              <c:f>'Sentencias vs Ingresados'!$B$11</c:f>
              <c:strCache>
                <c:ptCount val="1"/>
                <c:pt idx="0">
                  <c:v>Penal Económico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Ingresados'!$C$11:$V$11</c:f>
              <c:numCache>
                <c:formatCode>0%</c:formatCode>
                <c:ptCount val="20"/>
                <c:pt idx="0">
                  <c:v>0.34666666666666668</c:v>
                </c:pt>
                <c:pt idx="1">
                  <c:v>0.59493670886075944</c:v>
                </c:pt>
                <c:pt idx="2">
                  <c:v>0.77477477477477474</c:v>
                </c:pt>
                <c:pt idx="3">
                  <c:v>0.8584070796460177</c:v>
                </c:pt>
                <c:pt idx="4">
                  <c:v>0.58181818181818179</c:v>
                </c:pt>
                <c:pt idx="5">
                  <c:v>0.42088607594936711</c:v>
                </c:pt>
                <c:pt idx="6">
                  <c:v>0.56026058631921827</c:v>
                </c:pt>
                <c:pt idx="7">
                  <c:v>0.58892128279883382</c:v>
                </c:pt>
                <c:pt idx="8">
                  <c:v>0.67307692307692313</c:v>
                </c:pt>
                <c:pt idx="9">
                  <c:v>0.42883211678832117</c:v>
                </c:pt>
                <c:pt idx="10">
                  <c:v>0.59688581314878897</c:v>
                </c:pt>
                <c:pt idx="11">
                  <c:v>0.47420634920634919</c:v>
                </c:pt>
                <c:pt idx="12">
                  <c:v>0.45121951219512196</c:v>
                </c:pt>
                <c:pt idx="13">
                  <c:v>0.36214953271028039</c:v>
                </c:pt>
                <c:pt idx="14">
                  <c:v>0.62284482758620685</c:v>
                </c:pt>
                <c:pt idx="15">
                  <c:v>0.70022371364653246</c:v>
                </c:pt>
                <c:pt idx="16">
                  <c:v>0.63758389261744963</c:v>
                </c:pt>
                <c:pt idx="17">
                  <c:v>0.52317880794701987</c:v>
                </c:pt>
                <c:pt idx="18">
                  <c:v>0.40740740740740738</c:v>
                </c:pt>
                <c:pt idx="19">
                  <c:v>0.60750000000000004</c:v>
                </c:pt>
              </c:numCache>
            </c:numRef>
          </c:yVal>
        </c:ser>
        <c:ser>
          <c:idx val="4"/>
          <c:order val="4"/>
          <c:tx>
            <c:strRef>
              <c:f>'Sentencias vs Ingresados'!$B$12</c:f>
              <c:strCache>
                <c:ptCount val="1"/>
                <c:pt idx="0">
                  <c:v>Interior</c:v>
                </c:pt>
              </c:strCache>
            </c:strRef>
          </c:tx>
          <c:spPr>
            <a:ln>
              <a:solidFill>
                <a:srgbClr val="009644"/>
              </a:solidFill>
              <a:prstDash val="sysDash"/>
            </a:ln>
          </c:spPr>
          <c:marker>
            <c:symbol val="none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Ingresados'!$C$12:$V$12</c:f>
              <c:numCache>
                <c:formatCode>0%</c:formatCode>
                <c:ptCount val="20"/>
                <c:pt idx="0">
                  <c:v>0.16666666666666666</c:v>
                </c:pt>
                <c:pt idx="1">
                  <c:v>0.42847411444141692</c:v>
                </c:pt>
                <c:pt idx="2">
                  <c:v>0.45293569431500463</c:v>
                </c:pt>
                <c:pt idx="3">
                  <c:v>0.59717129387113677</c:v>
                </c:pt>
                <c:pt idx="4">
                  <c:v>0.62661165549252196</c:v>
                </c:pt>
                <c:pt idx="5">
                  <c:v>0.61390667886550776</c:v>
                </c:pt>
                <c:pt idx="6">
                  <c:v>0.51584574264986638</c:v>
                </c:pt>
                <c:pt idx="7">
                  <c:v>0.53294036061026351</c:v>
                </c:pt>
                <c:pt idx="8">
                  <c:v>0.52311846101923731</c:v>
                </c:pt>
                <c:pt idx="9">
                  <c:v>0.55380116959064329</c:v>
                </c:pt>
                <c:pt idx="10">
                  <c:v>0.54720902612826605</c:v>
                </c:pt>
                <c:pt idx="11">
                  <c:v>0.51318565400843885</c:v>
                </c:pt>
                <c:pt idx="12">
                  <c:v>0.5544303797468354</c:v>
                </c:pt>
                <c:pt idx="13">
                  <c:v>0.48938957296306002</c:v>
                </c:pt>
                <c:pt idx="14">
                  <c:v>0.46156012390875811</c:v>
                </c:pt>
                <c:pt idx="15">
                  <c:v>0.41865692610283789</c:v>
                </c:pt>
                <c:pt idx="16">
                  <c:v>0.30220994475138124</c:v>
                </c:pt>
                <c:pt idx="17">
                  <c:v>0.32266391326794014</c:v>
                </c:pt>
                <c:pt idx="18">
                  <c:v>0.33291425697762134</c:v>
                </c:pt>
                <c:pt idx="19">
                  <c:v>0.32750397456279812</c:v>
                </c:pt>
              </c:numCache>
            </c:numRef>
          </c:yVal>
        </c:ser>
        <c:ser>
          <c:idx val="5"/>
          <c:order val="5"/>
          <c:tx>
            <c:strRef>
              <c:f>'Sentencias vs Ingresados'!$B$13</c:f>
              <c:strCache>
                <c:ptCount val="1"/>
                <c:pt idx="0">
                  <c:v>TOTAL Sistema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4"/>
          </c:marker>
          <c:xVal>
            <c:numRef>
              <c:f>'Sentencias vs Ingresados'!$C$7:$V$7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'Sentencias vs Ingresados'!$C$13:$V$13</c:f>
              <c:numCache>
                <c:formatCode>0%</c:formatCode>
                <c:ptCount val="20"/>
                <c:pt idx="0">
                  <c:v>0.26730869338885999</c:v>
                </c:pt>
                <c:pt idx="1">
                  <c:v>0.51657458563535907</c:v>
                </c:pt>
                <c:pt idx="2">
                  <c:v>0.56597382602001545</c:v>
                </c:pt>
                <c:pt idx="3">
                  <c:v>0.60902921215697847</c:v>
                </c:pt>
                <c:pt idx="4">
                  <c:v>0.63580419580419578</c:v>
                </c:pt>
                <c:pt idx="5">
                  <c:v>0.61792396615421286</c:v>
                </c:pt>
                <c:pt idx="6">
                  <c:v>0.57038199895342756</c:v>
                </c:pt>
                <c:pt idx="7">
                  <c:v>0.554886394744046</c:v>
                </c:pt>
                <c:pt idx="8">
                  <c:v>0.57748321269730529</c:v>
                </c:pt>
                <c:pt idx="9">
                  <c:v>0.53895903911302745</c:v>
                </c:pt>
                <c:pt idx="10">
                  <c:v>0.53475199020208208</c:v>
                </c:pt>
                <c:pt idx="11">
                  <c:v>0.49743805713483541</c:v>
                </c:pt>
                <c:pt idx="12">
                  <c:v>0.53165930964613939</c:v>
                </c:pt>
                <c:pt idx="13">
                  <c:v>0.53786230612674568</c:v>
                </c:pt>
                <c:pt idx="14">
                  <c:v>0.53441040704993703</c:v>
                </c:pt>
                <c:pt idx="15">
                  <c:v>0.48513037350246652</c:v>
                </c:pt>
                <c:pt idx="16">
                  <c:v>0.44418400234397892</c:v>
                </c:pt>
                <c:pt idx="17">
                  <c:v>0.4292543021032505</c:v>
                </c:pt>
                <c:pt idx="18">
                  <c:v>0.41265622755351244</c:v>
                </c:pt>
                <c:pt idx="19">
                  <c:v>0.41313138739798544</c:v>
                </c:pt>
              </c:numCache>
            </c:numRef>
          </c:yVal>
        </c:ser>
        <c:axId val="131301376"/>
        <c:axId val="131302912"/>
      </c:scatterChart>
      <c:valAx>
        <c:axId val="131301376"/>
        <c:scaling>
          <c:orientation val="minMax"/>
          <c:max val="2012"/>
          <c:min val="1993"/>
        </c:scaling>
        <c:axPos val="b"/>
        <c:numFmt formatCode="General" sourceLinked="1"/>
        <c:majorTickMark val="cross"/>
        <c:tickLblPos val="nextTo"/>
        <c:spPr>
          <a:ln w="15875">
            <a:gradFill flip="none" rotWithShape="1"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10800000" scaled="1"/>
              <a:tileRect/>
            </a:gra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31302912"/>
        <c:crosses val="autoZero"/>
        <c:crossBetween val="midCat"/>
        <c:majorUnit val="1"/>
      </c:valAx>
      <c:valAx>
        <c:axId val="131302912"/>
        <c:scaling>
          <c:orientation val="minMax"/>
          <c:max val="1"/>
          <c:min val="0"/>
        </c:scaling>
        <c:axPos val="l"/>
        <c:majorGridlines>
          <c:spPr>
            <a:ln w="12700" cmpd="sng">
              <a:solidFill>
                <a:srgbClr val="0000FF"/>
              </a:solidFill>
              <a:prstDash val="sysDot"/>
            </a:ln>
          </c:spPr>
        </c:majorGridlines>
        <c:numFmt formatCode="0%" sourceLinked="1"/>
        <c:tickLblPos val="nextTo"/>
        <c:spPr>
          <a:ln w="9525"/>
        </c:spPr>
        <c:txPr>
          <a:bodyPr rot="0" vert="horz" anchor="ctr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3130137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845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</c:legendEntry>
      <c:layout>
        <c:manualLayout>
          <c:xMode val="edge"/>
          <c:yMode val="edge"/>
          <c:x val="0"/>
          <c:y val="5.2392717458649936E-2"/>
          <c:w val="9.3080094666805585E-2"/>
          <c:h val="0.83416164893576406"/>
        </c:manualLayout>
      </c:layout>
      <c:spPr>
        <a:effectLst>
          <a:outerShdw blurRad="50800" dist="50800" dir="5400000" sx="78000" sy="78000" algn="ctr" rotWithShape="0">
            <a:srgbClr val="000000"/>
          </a:outerShdw>
        </a:effectLst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000000000000477" l="0.70000000000000062" r="0.70000000000000062" t="0.75000000000000477" header="0.30000000000000032" footer="0.30000000000000032"/>
    <c:pageSetup paperSize="5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23</xdr:col>
      <xdr:colOff>9819</xdr:colOff>
      <xdr:row>33</xdr:row>
      <xdr:rowOff>0</xdr:rowOff>
    </xdr:to>
    <xdr:graphicFrame macro="">
      <xdr:nvGraphicFramePr>
        <xdr:cNvPr id="2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2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Z36"/>
  <sheetViews>
    <sheetView showGridLines="0" showRowColHeaders="0" zoomScale="92" zoomScaleNormal="92" workbookViewId="0"/>
  </sheetViews>
  <sheetFormatPr baseColWidth="10" defaultRowHeight="15"/>
  <cols>
    <col min="1" max="1" width="5.5703125" customWidth="1"/>
    <col min="2" max="2" width="16.140625" style="2" bestFit="1" customWidth="1"/>
    <col min="3" max="10" width="6.85546875" bestFit="1" customWidth="1"/>
    <col min="11" max="11" width="2" style="8" customWidth="1"/>
    <col min="12" max="12" width="13.28515625" bestFit="1" customWidth="1"/>
    <col min="13" max="13" width="7.7109375" bestFit="1" customWidth="1"/>
    <col min="14" max="14" width="7.5703125" bestFit="1" customWidth="1"/>
    <col min="15" max="15" width="4.5703125" hidden="1" customWidth="1"/>
    <col min="16" max="26" width="3.5703125" hidden="1" customWidth="1"/>
  </cols>
  <sheetData>
    <row r="2" spans="2:15" ht="21">
      <c r="B2" s="74" t="s">
        <v>15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2:15" ht="21">
      <c r="B3" s="74" t="s">
        <v>17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2:15" ht="15.75" thickBot="1"/>
    <row r="5" spans="2:15">
      <c r="B5" s="9"/>
      <c r="C5" s="75" t="s">
        <v>10</v>
      </c>
      <c r="D5" s="75"/>
      <c r="E5" s="75"/>
      <c r="F5" s="75"/>
      <c r="G5" s="75"/>
      <c r="H5" s="75"/>
      <c r="I5" s="75"/>
      <c r="J5" s="76"/>
      <c r="K5"/>
      <c r="L5" s="19" t="s">
        <v>3</v>
      </c>
    </row>
    <row r="6" spans="2:15">
      <c r="B6" s="10" t="s">
        <v>5</v>
      </c>
      <c r="C6" s="41">
        <v>1993</v>
      </c>
      <c r="D6" s="41">
        <v>1994</v>
      </c>
      <c r="E6" s="41">
        <v>1995</v>
      </c>
      <c r="F6" s="41">
        <v>1996</v>
      </c>
      <c r="G6" s="41">
        <v>1997</v>
      </c>
      <c r="H6" s="41">
        <v>1998</v>
      </c>
      <c r="I6" s="41">
        <v>1999</v>
      </c>
      <c r="J6" s="42">
        <v>2000</v>
      </c>
      <c r="K6" s="1"/>
      <c r="L6" s="28" t="s">
        <v>5</v>
      </c>
      <c r="M6" s="19" t="s">
        <v>4</v>
      </c>
      <c r="N6" s="36" t="s">
        <v>16</v>
      </c>
    </row>
    <row r="7" spans="2:15">
      <c r="B7" s="12" t="s">
        <v>6</v>
      </c>
      <c r="C7" s="3">
        <v>2516</v>
      </c>
      <c r="D7" s="3">
        <v>2782</v>
      </c>
      <c r="E7" s="3">
        <v>3308</v>
      </c>
      <c r="F7" s="3">
        <v>3638</v>
      </c>
      <c r="G7" s="3">
        <v>3782</v>
      </c>
      <c r="H7" s="3">
        <v>4516</v>
      </c>
      <c r="I7" s="3">
        <v>5095</v>
      </c>
      <c r="J7" s="13">
        <v>6065</v>
      </c>
      <c r="K7"/>
      <c r="L7" s="6">
        <f t="shared" ref="L7:L12" si="0">AVERAGE(C7:J7)</f>
        <v>3962.75</v>
      </c>
      <c r="M7" s="24">
        <f t="shared" ref="M7:M12" si="1">L7/$L$12</f>
        <v>0.54435248463202723</v>
      </c>
      <c r="N7" s="37">
        <f>STDEV(C7:J7)/L7</f>
        <v>0.30254376487420931</v>
      </c>
      <c r="O7" s="34"/>
    </row>
    <row r="8" spans="2:15">
      <c r="B8" s="12" t="s">
        <v>0</v>
      </c>
      <c r="C8" s="20">
        <v>244</v>
      </c>
      <c r="D8" s="20">
        <v>468</v>
      </c>
      <c r="E8" s="20">
        <v>597</v>
      </c>
      <c r="F8" s="20">
        <v>636</v>
      </c>
      <c r="G8" s="20">
        <v>749</v>
      </c>
      <c r="H8" s="20">
        <v>916</v>
      </c>
      <c r="I8" s="20">
        <v>1023</v>
      </c>
      <c r="J8" s="21">
        <v>1066</v>
      </c>
      <c r="K8"/>
      <c r="L8" s="6">
        <f t="shared" si="0"/>
        <v>712.375</v>
      </c>
      <c r="M8" s="24">
        <f t="shared" si="1"/>
        <v>9.7857069267488578E-2</v>
      </c>
      <c r="N8" s="37">
        <f>STDEV(C8:J8)/L8</f>
        <v>0.39795611099079881</v>
      </c>
      <c r="O8" s="34"/>
    </row>
    <row r="9" spans="2:15">
      <c r="B9" s="12" t="s">
        <v>7</v>
      </c>
      <c r="C9" s="3">
        <v>113</v>
      </c>
      <c r="D9" s="3">
        <v>271</v>
      </c>
      <c r="E9" s="3">
        <v>333</v>
      </c>
      <c r="F9" s="3">
        <v>482</v>
      </c>
      <c r="G9" s="3">
        <v>460</v>
      </c>
      <c r="H9" s="3">
        <v>457</v>
      </c>
      <c r="I9" s="3">
        <v>511</v>
      </c>
      <c r="J9" s="13">
        <v>601</v>
      </c>
      <c r="K9"/>
      <c r="L9" s="6">
        <f t="shared" si="0"/>
        <v>403.5</v>
      </c>
      <c r="M9" s="24">
        <f t="shared" si="1"/>
        <v>5.5427727600535735E-2</v>
      </c>
      <c r="N9" s="37">
        <f>STDEV(C9:J9)/L9</f>
        <v>0.38587198011184526</v>
      </c>
      <c r="O9" s="34"/>
    </row>
    <row r="10" spans="2:15">
      <c r="B10" s="12" t="s">
        <v>8</v>
      </c>
      <c r="C10" s="20">
        <v>75</v>
      </c>
      <c r="D10" s="20">
        <v>79</v>
      </c>
      <c r="E10" s="20">
        <v>111</v>
      </c>
      <c r="F10" s="20">
        <v>113</v>
      </c>
      <c r="G10" s="20">
        <v>220</v>
      </c>
      <c r="H10" s="20">
        <v>316</v>
      </c>
      <c r="I10" s="20">
        <v>307</v>
      </c>
      <c r="J10" s="21">
        <v>343</v>
      </c>
      <c r="K10"/>
      <c r="L10" s="6">
        <f t="shared" si="0"/>
        <v>195.5</v>
      </c>
      <c r="M10" s="24">
        <f t="shared" si="1"/>
        <v>2.6855317833716818E-2</v>
      </c>
      <c r="N10" s="37">
        <f>STDEV(C10:J10)/L10</f>
        <v>0.58432402068367251</v>
      </c>
      <c r="O10" s="34"/>
    </row>
    <row r="11" spans="2:15">
      <c r="B11" s="12" t="s">
        <v>2</v>
      </c>
      <c r="C11" s="20">
        <v>894</v>
      </c>
      <c r="D11" s="20">
        <v>1468</v>
      </c>
      <c r="E11" s="20">
        <v>2146</v>
      </c>
      <c r="F11" s="20">
        <v>1909</v>
      </c>
      <c r="G11" s="20">
        <v>1939</v>
      </c>
      <c r="H11" s="20">
        <v>2186</v>
      </c>
      <c r="I11" s="20">
        <v>2619</v>
      </c>
      <c r="J11" s="21">
        <v>2884</v>
      </c>
      <c r="K11"/>
      <c r="L11" s="6">
        <f t="shared" si="0"/>
        <v>2005.625</v>
      </c>
      <c r="M11" s="24">
        <f t="shared" si="1"/>
        <v>0.27550740066623169</v>
      </c>
      <c r="N11" s="37">
        <f>STDEV(C11:J11)/L11</f>
        <v>0.31186067994000671</v>
      </c>
      <c r="O11" s="34"/>
    </row>
    <row r="12" spans="2:15" ht="15.75" thickBot="1">
      <c r="B12" s="14" t="s">
        <v>1</v>
      </c>
      <c r="C12" s="15">
        <f>SUM(C7:C11)</f>
        <v>3842</v>
      </c>
      <c r="D12" s="15">
        <f>SUM(D7:D11)</f>
        <v>5068</v>
      </c>
      <c r="E12" s="15">
        <f t="shared" ref="E12:J12" si="2">SUM(E7:E11)</f>
        <v>6495</v>
      </c>
      <c r="F12" s="15">
        <f t="shared" si="2"/>
        <v>6778</v>
      </c>
      <c r="G12" s="15">
        <f t="shared" si="2"/>
        <v>7150</v>
      </c>
      <c r="H12" s="15">
        <f t="shared" si="2"/>
        <v>8391</v>
      </c>
      <c r="I12" s="15">
        <f t="shared" si="2"/>
        <v>9555</v>
      </c>
      <c r="J12" s="16">
        <f t="shared" si="2"/>
        <v>10959</v>
      </c>
      <c r="K12"/>
      <c r="L12" s="7">
        <f t="shared" si="0"/>
        <v>7279.75</v>
      </c>
      <c r="M12" s="26">
        <f t="shared" si="1"/>
        <v>1</v>
      </c>
      <c r="N12" s="38"/>
    </row>
    <row r="13" spans="2:15">
      <c r="B13" s="4"/>
      <c r="K13" s="27" t="s">
        <v>12</v>
      </c>
      <c r="L13" s="31">
        <f>STDEV(C12:J12)</f>
        <v>2315.8739016991899</v>
      </c>
      <c r="M13" s="39">
        <f>L13/L12</f>
        <v>0.31812547157514887</v>
      </c>
    </row>
    <row r="14" spans="2:15">
      <c r="B14" s="73" t="s">
        <v>18</v>
      </c>
      <c r="C14" s="73"/>
      <c r="D14" s="73"/>
      <c r="E14" s="73"/>
      <c r="F14" s="73"/>
      <c r="G14" s="73"/>
      <c r="H14" s="73"/>
      <c r="I14" s="73"/>
      <c r="J14" s="73"/>
      <c r="K14"/>
      <c r="M14" s="24"/>
    </row>
    <row r="15" spans="2:15" ht="15.75" thickBot="1">
      <c r="B15"/>
      <c r="K15"/>
    </row>
    <row r="16" spans="2:15">
      <c r="B16" s="9"/>
      <c r="C16" s="75" t="s">
        <v>9</v>
      </c>
      <c r="D16" s="75"/>
      <c r="E16" s="75"/>
      <c r="F16" s="75"/>
      <c r="G16" s="75"/>
      <c r="H16" s="75"/>
      <c r="I16" s="75"/>
      <c r="J16" s="76"/>
      <c r="K16"/>
      <c r="L16" s="19" t="s">
        <v>3</v>
      </c>
    </row>
    <row r="17" spans="2:26">
      <c r="B17" s="10" t="s">
        <v>5</v>
      </c>
      <c r="C17" s="41">
        <v>1993</v>
      </c>
      <c r="D17" s="41">
        <v>1994</v>
      </c>
      <c r="E17" s="41">
        <v>1995</v>
      </c>
      <c r="F17" s="41">
        <v>1996</v>
      </c>
      <c r="G17" s="41">
        <v>1997</v>
      </c>
      <c r="H17" s="41">
        <v>1998</v>
      </c>
      <c r="I17" s="41">
        <v>1999</v>
      </c>
      <c r="J17" s="42">
        <v>2000</v>
      </c>
      <c r="K17"/>
      <c r="L17" s="28" t="s">
        <v>5</v>
      </c>
      <c r="M17" s="19" t="s">
        <v>4</v>
      </c>
      <c r="N17" s="36" t="s">
        <v>16</v>
      </c>
    </row>
    <row r="18" spans="2:26">
      <c r="B18" s="12" t="s">
        <v>6</v>
      </c>
      <c r="C18" s="22">
        <v>119.80952380952381</v>
      </c>
      <c r="D18" s="22">
        <v>95.931034482758619</v>
      </c>
      <c r="E18" s="22">
        <v>110.26666666666667</v>
      </c>
      <c r="F18" s="22">
        <v>121.26666666666667</v>
      </c>
      <c r="G18" s="22">
        <v>126.06666666666666</v>
      </c>
      <c r="H18" s="22">
        <v>150.53333333333333</v>
      </c>
      <c r="I18" s="22">
        <v>169.83333333333334</v>
      </c>
      <c r="J18" s="32">
        <v>202.16666666666666</v>
      </c>
      <c r="K18"/>
      <c r="L18" s="6">
        <f>AVERAGE(C18:J18)</f>
        <v>136.98423645320196</v>
      </c>
      <c r="M18" s="24">
        <f t="shared" ref="M18:M23" si="3">L18/$L$23</f>
        <v>0.23638634016684426</v>
      </c>
      <c r="N18" s="37">
        <f>STDEV(C18:J18)/L18</f>
        <v>0.25545602993619665</v>
      </c>
      <c r="O18" s="35">
        <f t="shared" ref="O18:U18" si="4">C18/AVERAGE(C20,C22)</f>
        <v>2.3936517546325327</v>
      </c>
      <c r="P18" s="35">
        <f t="shared" si="4"/>
        <v>1.6673302082664443</v>
      </c>
      <c r="Q18" s="35">
        <f t="shared" si="4"/>
        <v>1.668900900900901</v>
      </c>
      <c r="R18" s="35">
        <f t="shared" si="4"/>
        <v>1.7325098593645363</v>
      </c>
      <c r="S18" s="35">
        <f t="shared" si="4"/>
        <v>1.8368976246490094</v>
      </c>
      <c r="T18" s="35">
        <f t="shared" si="4"/>
        <v>2.1140972443877004</v>
      </c>
      <c r="U18" s="35">
        <f t="shared" si="4"/>
        <v>2.0644626577032876</v>
      </c>
      <c r="V18" s="35" t="e">
        <f>#REF!/AVERAGE(#REF!,#REF!)</f>
        <v>#REF!</v>
      </c>
      <c r="W18" s="35" t="e">
        <f>#REF!/AVERAGE(#REF!,#REF!)</f>
        <v>#REF!</v>
      </c>
      <c r="X18" s="35" t="e">
        <f>#REF!/AVERAGE(#REF!,#REF!)</f>
        <v>#REF!</v>
      </c>
      <c r="Y18" s="35" t="e">
        <f>#REF!/AVERAGE(#REF!,#REF!)</f>
        <v>#REF!</v>
      </c>
      <c r="Z18" s="35">
        <f t="shared" ref="Z18" si="5">J18/AVERAGE(J20,J22)</f>
        <v>2.1557476371273929</v>
      </c>
    </row>
    <row r="19" spans="2:26">
      <c r="B19" s="12" t="s">
        <v>0</v>
      </c>
      <c r="C19" s="23">
        <v>81.333333333333329</v>
      </c>
      <c r="D19" s="23">
        <v>156</v>
      </c>
      <c r="E19" s="23">
        <v>199</v>
      </c>
      <c r="F19" s="23">
        <v>212</v>
      </c>
      <c r="G19" s="23">
        <v>249.66666666666666</v>
      </c>
      <c r="H19" s="23">
        <v>305.33333333333331</v>
      </c>
      <c r="I19" s="23">
        <v>341</v>
      </c>
      <c r="J19" s="33">
        <v>355.33333333333331</v>
      </c>
      <c r="K19"/>
      <c r="L19" s="6">
        <f>AVERAGE(C19:J19)</f>
        <v>237.45833333333331</v>
      </c>
      <c r="M19" s="24">
        <f t="shared" si="3"/>
        <v>0.4097690932340351</v>
      </c>
      <c r="N19" s="37">
        <f>STDEV(C19:J19)/L19</f>
        <v>0.39795611099079886</v>
      </c>
      <c r="O19" s="35">
        <f t="shared" ref="O19:U19" si="6">C19/AVERAGE(C20,C22)</f>
        <v>1.6249432420160437</v>
      </c>
      <c r="P19" s="35">
        <f t="shared" si="6"/>
        <v>2.7113594040968345</v>
      </c>
      <c r="Q19" s="35">
        <f t="shared" si="6"/>
        <v>3.0118918918918918</v>
      </c>
      <c r="R19" s="35">
        <f t="shared" si="6"/>
        <v>3.0287967854751101</v>
      </c>
      <c r="S19" s="35">
        <f t="shared" si="6"/>
        <v>3.6378538362297936</v>
      </c>
      <c r="T19" s="35">
        <f t="shared" si="6"/>
        <v>4.288115756995424</v>
      </c>
      <c r="U19" s="35">
        <f t="shared" si="6"/>
        <v>4.1451330693434016</v>
      </c>
      <c r="V19" s="35" t="e">
        <f>#REF!/AVERAGE(#REF!,#REF!)</f>
        <v>#REF!</v>
      </c>
      <c r="W19" s="35" t="e">
        <f>#REF!/AVERAGE(#REF!,#REF!)</f>
        <v>#REF!</v>
      </c>
      <c r="X19" s="35" t="e">
        <f>#REF!/AVERAGE(#REF!,#REF!)</f>
        <v>#REF!</v>
      </c>
      <c r="Y19" s="35" t="e">
        <f>#REF!/AVERAGE(#REF!,#REF!)</f>
        <v>#REF!</v>
      </c>
      <c r="Z19" s="35">
        <f t="shared" ref="Z19" si="7">J19/AVERAGE(J20,J22)</f>
        <v>3.7889974957589465</v>
      </c>
    </row>
    <row r="20" spans="2:26">
      <c r="B20" s="12" t="s">
        <v>7</v>
      </c>
      <c r="C20" s="23">
        <v>18.833333333333332</v>
      </c>
      <c r="D20" s="23">
        <v>45.166666666666664</v>
      </c>
      <c r="E20" s="23">
        <v>55.5</v>
      </c>
      <c r="F20" s="23">
        <v>80.333333333333329</v>
      </c>
      <c r="G20" s="23">
        <v>76.666666666666671</v>
      </c>
      <c r="H20" s="23">
        <v>76.166666666666671</v>
      </c>
      <c r="I20" s="23">
        <v>85.166666666666671</v>
      </c>
      <c r="J20" s="33">
        <v>100.16666666666667</v>
      </c>
      <c r="K20"/>
      <c r="L20" s="6">
        <f>AVERAGE(C20:J20)</f>
        <v>67.25</v>
      </c>
      <c r="M20" s="24">
        <f t="shared" si="3"/>
        <v>0.11604971336721051</v>
      </c>
      <c r="N20" s="37">
        <f>STDEV(C20:J20)/L20</f>
        <v>0.38587198011184543</v>
      </c>
      <c r="O20" s="35">
        <f t="shared" ref="O20:U20" si="8">C20/AVERAGE(C20,C22)</f>
        <v>0.37626759497502649</v>
      </c>
      <c r="P20" s="35">
        <f t="shared" si="8"/>
        <v>0.78501965652803651</v>
      </c>
      <c r="Q20" s="35">
        <f t="shared" si="8"/>
        <v>0.84000000000000008</v>
      </c>
      <c r="R20" s="35">
        <f t="shared" si="8"/>
        <v>1.1477044422948137</v>
      </c>
      <c r="S20" s="35">
        <f t="shared" si="8"/>
        <v>1.1170979737421263</v>
      </c>
      <c r="T20" s="35">
        <f t="shared" si="8"/>
        <v>1.0696882647090116</v>
      </c>
      <c r="U20" s="35">
        <f t="shared" si="8"/>
        <v>1.0352702827147988</v>
      </c>
      <c r="V20" s="35" t="e">
        <f>#REF!/AVERAGE(#REF!,#REF!)</f>
        <v>#REF!</v>
      </c>
      <c r="W20" s="35" t="e">
        <f>#REF!/AVERAGE(#REF!,#REF!)</f>
        <v>#REF!</v>
      </c>
      <c r="X20" s="35" t="e">
        <f>#REF!/AVERAGE(#REF!,#REF!)</f>
        <v>#REF!</v>
      </c>
      <c r="Y20" s="35" t="e">
        <f>#REF!/AVERAGE(#REF!,#REF!)</f>
        <v>#REF!</v>
      </c>
      <c r="Z20" s="35">
        <f t="shared" ref="Z20" si="9">J20/AVERAGE(J20,J22)</f>
        <v>1.0680992002585024</v>
      </c>
    </row>
    <row r="21" spans="2:26">
      <c r="B21" s="12" t="s">
        <v>8</v>
      </c>
      <c r="C21" s="23">
        <v>25</v>
      </c>
      <c r="D21" s="23">
        <v>26.333333333333332</v>
      </c>
      <c r="E21" s="23">
        <v>37</v>
      </c>
      <c r="F21" s="23">
        <v>37.666666666666664</v>
      </c>
      <c r="G21" s="23">
        <v>73.333333333333329</v>
      </c>
      <c r="H21" s="23">
        <v>105.33333333333333</v>
      </c>
      <c r="I21" s="23">
        <v>102.33333333333333</v>
      </c>
      <c r="J21" s="33">
        <v>114.33333333333333</v>
      </c>
      <c r="K21"/>
      <c r="L21" s="6">
        <f>AVERAGE(C21:J21)</f>
        <v>65.166666666666657</v>
      </c>
      <c r="M21" s="24">
        <f t="shared" si="3"/>
        <v>0.11245461691841216</v>
      </c>
      <c r="N21" s="37">
        <f>STDEV(C21:J21)/L21</f>
        <v>0.58432402068367273</v>
      </c>
      <c r="O21" s="35">
        <f t="shared" ref="O21:U21" si="10">C21/AVERAGE(C20,C22)</f>
        <v>0.49947025881640689</v>
      </c>
      <c r="P21" s="35">
        <f t="shared" si="10"/>
        <v>0.45768673701634599</v>
      </c>
      <c r="Q21" s="35">
        <f t="shared" si="10"/>
        <v>0.56000000000000005</v>
      </c>
      <c r="R21" s="35">
        <f t="shared" si="10"/>
        <v>0.53813527792246452</v>
      </c>
      <c r="S21" s="35">
        <f t="shared" si="10"/>
        <v>1.0685284966229034</v>
      </c>
      <c r="T21" s="35">
        <f t="shared" si="10"/>
        <v>1.4793063091818275</v>
      </c>
      <c r="U21" s="35">
        <f t="shared" si="10"/>
        <v>1.2439451146514411</v>
      </c>
      <c r="V21" s="35" t="e">
        <f>#REF!/AVERAGE(#REF!,#REF!)</f>
        <v>#REF!</v>
      </c>
      <c r="W21" s="35" t="e">
        <f>#REF!/AVERAGE(#REF!,#REF!)</f>
        <v>#REF!</v>
      </c>
      <c r="X21" s="35" t="e">
        <f>#REF!/AVERAGE(#REF!,#REF!)</f>
        <v>#REF!</v>
      </c>
      <c r="Y21" s="35" t="e">
        <f>#REF!/AVERAGE(#REF!,#REF!)</f>
        <v>#REF!</v>
      </c>
      <c r="Z21" s="35">
        <f t="shared" ref="Z21" si="11">J21/AVERAGE(J20,J22)</f>
        <v>1.2191614831569593</v>
      </c>
    </row>
    <row r="22" spans="2:26">
      <c r="B22" s="12" t="s">
        <v>2</v>
      </c>
      <c r="C22" s="23">
        <v>81.272727272727266</v>
      </c>
      <c r="D22" s="23">
        <v>69.904761904761898</v>
      </c>
      <c r="E22" s="23">
        <v>76.642857142857139</v>
      </c>
      <c r="F22" s="23">
        <v>59.65625</v>
      </c>
      <c r="G22" s="23">
        <v>60.59375</v>
      </c>
      <c r="H22" s="23">
        <v>66.242424242424249</v>
      </c>
      <c r="I22" s="23">
        <v>79.36363636363636</v>
      </c>
      <c r="J22" s="33">
        <v>87.393939393939391</v>
      </c>
      <c r="K22"/>
      <c r="L22" s="6">
        <f>AVERAGE(C22:J22)</f>
        <v>72.633793290043286</v>
      </c>
      <c r="M22" s="24">
        <f t="shared" si="3"/>
        <v>0.12534023631349803</v>
      </c>
      <c r="N22" s="37">
        <f>STDEV(C22:J22)/L22</f>
        <v>0.13919610251465356</v>
      </c>
      <c r="O22" s="35">
        <f t="shared" ref="O22:U22" si="12">C22/AVERAGE(C20,C22)</f>
        <v>1.6237324050249735</v>
      </c>
      <c r="P22" s="35">
        <f t="shared" si="12"/>
        <v>1.2149803434719637</v>
      </c>
      <c r="Q22" s="35">
        <f t="shared" si="12"/>
        <v>1.1599999999999999</v>
      </c>
      <c r="R22" s="35">
        <f t="shared" si="12"/>
        <v>0.8522955577051865</v>
      </c>
      <c r="S22" s="35">
        <f t="shared" si="12"/>
        <v>0.8829020262578734</v>
      </c>
      <c r="T22" s="35">
        <f t="shared" si="12"/>
        <v>0.93031173529098832</v>
      </c>
      <c r="U22" s="35">
        <f t="shared" si="12"/>
        <v>0.96472971728520118</v>
      </c>
      <c r="V22" s="35" t="e">
        <f>#REF!/AVERAGE(#REF!,#REF!)</f>
        <v>#REF!</v>
      </c>
      <c r="W22" s="35" t="e">
        <f>#REF!/AVERAGE(#REF!,#REF!)</f>
        <v>#REF!</v>
      </c>
      <c r="X22" s="35" t="e">
        <f>#REF!/AVERAGE(#REF!,#REF!)</f>
        <v>#REF!</v>
      </c>
      <c r="Y22" s="35" t="e">
        <f>#REF!/AVERAGE(#REF!,#REF!)</f>
        <v>#REF!</v>
      </c>
      <c r="Z22" s="35">
        <f t="shared" ref="Z22" si="13">J22/AVERAGE(J20,J22)</f>
        <v>0.93190079974149764</v>
      </c>
    </row>
    <row r="23" spans="2:26" ht="15.75" thickBot="1">
      <c r="B23" s="14" t="s">
        <v>11</v>
      </c>
      <c r="C23" s="17">
        <v>87.318181818181813</v>
      </c>
      <c r="D23" s="17">
        <v>81.741935483870961</v>
      </c>
      <c r="E23" s="17">
        <v>92.785714285714292</v>
      </c>
      <c r="F23" s="17">
        <v>91.594594594594597</v>
      </c>
      <c r="G23" s="17">
        <v>96.621621621621628</v>
      </c>
      <c r="H23" s="17">
        <v>111.88</v>
      </c>
      <c r="I23" s="17">
        <v>127.4</v>
      </c>
      <c r="J23" s="18">
        <v>146.12</v>
      </c>
      <c r="K23"/>
      <c r="L23" s="29">
        <f>SUM(L18:L22)</f>
        <v>579.49302974324519</v>
      </c>
      <c r="M23" s="30">
        <f t="shared" si="3"/>
        <v>1</v>
      </c>
    </row>
    <row r="24" spans="2:26">
      <c r="B24"/>
      <c r="K24"/>
      <c r="L24" s="6"/>
      <c r="M24" s="25"/>
    </row>
    <row r="25" spans="2:26">
      <c r="B25" s="73" t="s">
        <v>14</v>
      </c>
      <c r="C25" s="73"/>
      <c r="D25" s="73"/>
      <c r="E25" s="73"/>
      <c r="F25" s="73"/>
      <c r="G25" s="73"/>
      <c r="H25" s="73"/>
      <c r="I25" s="73"/>
      <c r="J25" s="73"/>
      <c r="K25"/>
      <c r="M25" s="24"/>
    </row>
    <row r="26" spans="2:26" ht="15.75" thickBot="1">
      <c r="B26"/>
      <c r="K26"/>
    </row>
    <row r="27" spans="2:26">
      <c r="B27" s="9"/>
      <c r="C27" s="71" t="s">
        <v>19</v>
      </c>
      <c r="D27" s="71"/>
      <c r="E27" s="71"/>
      <c r="F27" s="71"/>
      <c r="G27" s="71"/>
      <c r="H27" s="71"/>
      <c r="I27" s="71"/>
      <c r="J27" s="72"/>
    </row>
    <row r="28" spans="2:26">
      <c r="B28" s="10" t="s">
        <v>5</v>
      </c>
      <c r="C28" s="41">
        <v>1993</v>
      </c>
      <c r="D28" s="41">
        <v>1994</v>
      </c>
      <c r="E28" s="41">
        <v>1995</v>
      </c>
      <c r="F28" s="41">
        <v>1996</v>
      </c>
      <c r="G28" s="41">
        <v>1997</v>
      </c>
      <c r="H28" s="41">
        <v>1998</v>
      </c>
      <c r="I28" s="41">
        <v>1999</v>
      </c>
      <c r="J28" s="42">
        <v>2000</v>
      </c>
    </row>
    <row r="29" spans="2:26">
      <c r="B29" s="12" t="s">
        <v>6</v>
      </c>
      <c r="C29" s="43">
        <v>21</v>
      </c>
      <c r="D29" s="43">
        <v>29</v>
      </c>
      <c r="E29" s="22">
        <v>30</v>
      </c>
      <c r="F29" s="22">
        <v>30</v>
      </c>
      <c r="G29" s="22">
        <v>30</v>
      </c>
      <c r="H29" s="22">
        <v>30</v>
      </c>
      <c r="I29" s="22">
        <v>30</v>
      </c>
      <c r="J29" s="32">
        <v>30</v>
      </c>
    </row>
    <row r="30" spans="2:26">
      <c r="B30" s="12" t="s">
        <v>0</v>
      </c>
      <c r="C30" s="23">
        <v>3</v>
      </c>
      <c r="D30" s="23">
        <v>3</v>
      </c>
      <c r="E30" s="23">
        <v>3</v>
      </c>
      <c r="F30" s="23">
        <v>3</v>
      </c>
      <c r="G30" s="23">
        <v>3</v>
      </c>
      <c r="H30" s="23">
        <v>3</v>
      </c>
      <c r="I30" s="23">
        <v>3</v>
      </c>
      <c r="J30" s="33">
        <v>3</v>
      </c>
    </row>
    <row r="31" spans="2:26">
      <c r="B31" s="12" t="s">
        <v>7</v>
      </c>
      <c r="C31" s="23">
        <v>6</v>
      </c>
      <c r="D31" s="23">
        <v>6</v>
      </c>
      <c r="E31" s="23">
        <v>6</v>
      </c>
      <c r="F31" s="23">
        <v>6</v>
      </c>
      <c r="G31" s="23">
        <v>6</v>
      </c>
      <c r="H31" s="23">
        <v>6</v>
      </c>
      <c r="I31" s="23">
        <v>6</v>
      </c>
      <c r="J31" s="33">
        <v>6</v>
      </c>
    </row>
    <row r="32" spans="2:26">
      <c r="B32" s="12" t="s">
        <v>8</v>
      </c>
      <c r="C32" s="23">
        <v>3</v>
      </c>
      <c r="D32" s="23">
        <v>3</v>
      </c>
      <c r="E32" s="23">
        <v>3</v>
      </c>
      <c r="F32" s="23">
        <v>3</v>
      </c>
      <c r="G32" s="23">
        <v>3</v>
      </c>
      <c r="H32" s="23">
        <v>3</v>
      </c>
      <c r="I32" s="23">
        <v>3</v>
      </c>
      <c r="J32" s="33">
        <v>3</v>
      </c>
    </row>
    <row r="33" spans="2:10">
      <c r="B33" s="12" t="s">
        <v>2</v>
      </c>
      <c r="C33" s="44">
        <v>11</v>
      </c>
      <c r="D33" s="44">
        <v>21</v>
      </c>
      <c r="E33" s="44">
        <v>28</v>
      </c>
      <c r="F33" s="44">
        <v>32</v>
      </c>
      <c r="G33" s="44">
        <v>32</v>
      </c>
      <c r="H33" s="44">
        <v>33</v>
      </c>
      <c r="I33" s="44">
        <v>33</v>
      </c>
      <c r="J33" s="45">
        <v>33</v>
      </c>
    </row>
    <row r="34" spans="2:10" ht="15.75" thickBot="1">
      <c r="B34" s="14" t="s">
        <v>13</v>
      </c>
      <c r="C34" s="17">
        <f t="shared" ref="C34:J34" si="14">SUM(C29:C33)</f>
        <v>44</v>
      </c>
      <c r="D34" s="17">
        <f t="shared" si="14"/>
        <v>62</v>
      </c>
      <c r="E34" s="17">
        <f t="shared" si="14"/>
        <v>70</v>
      </c>
      <c r="F34" s="17">
        <f t="shared" si="14"/>
        <v>74</v>
      </c>
      <c r="G34" s="17">
        <f t="shared" si="14"/>
        <v>74</v>
      </c>
      <c r="H34" s="17">
        <f t="shared" si="14"/>
        <v>75</v>
      </c>
      <c r="I34" s="17">
        <f t="shared" si="14"/>
        <v>75</v>
      </c>
      <c r="J34" s="18">
        <f t="shared" si="14"/>
        <v>75</v>
      </c>
    </row>
    <row r="36" spans="2:10">
      <c r="B36" s="73" t="s">
        <v>20</v>
      </c>
      <c r="C36" s="73"/>
      <c r="D36" s="73"/>
      <c r="E36" s="73"/>
      <c r="F36" s="73"/>
      <c r="G36" s="73"/>
      <c r="H36" s="73"/>
      <c r="I36" s="73"/>
      <c r="J36" s="73"/>
    </row>
  </sheetData>
  <mergeCells count="8">
    <mergeCell ref="C27:J27"/>
    <mergeCell ref="B36:J36"/>
    <mergeCell ref="B2:N2"/>
    <mergeCell ref="B3:N3"/>
    <mergeCell ref="C5:J5"/>
    <mergeCell ref="C16:J16"/>
    <mergeCell ref="B14:J14"/>
    <mergeCell ref="B25:J25"/>
  </mergeCells>
  <conditionalFormatting sqref="C23:J23">
    <cfRule type="expression" dxfId="123" priority="131" stopIfTrue="1">
      <formula>C23&lt;&gt;#REF!</formula>
    </cfRule>
  </conditionalFormatting>
  <conditionalFormatting sqref="L7:L11">
    <cfRule type="dataBar" priority="110">
      <dataBar>
        <cfvo type="num" val="0"/>
        <cfvo type="max" val="0"/>
        <color rgb="FFFF555A"/>
      </dataBar>
    </cfRule>
  </conditionalFormatting>
  <conditionalFormatting sqref="L18:L22">
    <cfRule type="dataBar" priority="109">
      <dataBar>
        <cfvo type="num" val="0"/>
        <cfvo type="max" val="0"/>
        <color rgb="FFFF555A"/>
      </dataBar>
    </cfRule>
  </conditionalFormatting>
  <conditionalFormatting sqref="C18:D18">
    <cfRule type="expression" dxfId="122" priority="106">
      <formula>C18&gt;C23</formula>
    </cfRule>
  </conditionalFormatting>
  <conditionalFormatting sqref="C19:D19">
    <cfRule type="expression" dxfId="121" priority="105">
      <formula>C19&gt;C23</formula>
    </cfRule>
  </conditionalFormatting>
  <conditionalFormatting sqref="E18">
    <cfRule type="expression" dxfId="120" priority="104">
      <formula>E18&gt;E23</formula>
    </cfRule>
  </conditionalFormatting>
  <conditionalFormatting sqref="E19">
    <cfRule type="expression" dxfId="119" priority="103">
      <formula>E19&gt;E23</formula>
    </cfRule>
  </conditionalFormatting>
  <conditionalFormatting sqref="C20:D20">
    <cfRule type="expression" dxfId="118" priority="100">
      <formula>C20&gt;C23</formula>
    </cfRule>
  </conditionalFormatting>
  <conditionalFormatting sqref="E18">
    <cfRule type="expression" dxfId="117" priority="99">
      <formula>E18&gt;E23</formula>
    </cfRule>
  </conditionalFormatting>
  <conditionalFormatting sqref="E19">
    <cfRule type="expression" dxfId="116" priority="98">
      <formula>E19&gt;E23</formula>
    </cfRule>
  </conditionalFormatting>
  <conditionalFormatting sqref="E20">
    <cfRule type="expression" dxfId="115" priority="97">
      <formula>E20&gt;E23</formula>
    </cfRule>
  </conditionalFormatting>
  <conditionalFormatting sqref="C21:D21">
    <cfRule type="expression" dxfId="114" priority="96">
      <formula>C21&gt;C23</formula>
    </cfRule>
  </conditionalFormatting>
  <conditionalFormatting sqref="C22:D22">
    <cfRule type="expression" dxfId="113" priority="95">
      <formula>C22&gt;C23</formula>
    </cfRule>
  </conditionalFormatting>
  <conditionalFormatting sqref="E18">
    <cfRule type="expression" dxfId="112" priority="94">
      <formula>E18&gt;E23</formula>
    </cfRule>
  </conditionalFormatting>
  <conditionalFormatting sqref="E19">
    <cfRule type="expression" dxfId="111" priority="93">
      <formula>E19&gt;E23</formula>
    </cfRule>
  </conditionalFormatting>
  <conditionalFormatting sqref="E20">
    <cfRule type="expression" dxfId="110" priority="92">
      <formula>E20&gt;E23</formula>
    </cfRule>
  </conditionalFormatting>
  <conditionalFormatting sqref="E21">
    <cfRule type="expression" dxfId="109" priority="91">
      <formula>E21&gt;E23</formula>
    </cfRule>
  </conditionalFormatting>
  <conditionalFormatting sqref="E22">
    <cfRule type="expression" dxfId="108" priority="90">
      <formula>E22&gt;E23</formula>
    </cfRule>
  </conditionalFormatting>
  <conditionalFormatting sqref="F18">
    <cfRule type="expression" dxfId="107" priority="89">
      <formula>F18&gt;F23</formula>
    </cfRule>
  </conditionalFormatting>
  <conditionalFormatting sqref="F19">
    <cfRule type="expression" dxfId="106" priority="88">
      <formula>F19&gt;F23</formula>
    </cfRule>
  </conditionalFormatting>
  <conditionalFormatting sqref="F20">
    <cfRule type="expression" dxfId="105" priority="87">
      <formula>F20&gt;F23</formula>
    </cfRule>
  </conditionalFormatting>
  <conditionalFormatting sqref="F21">
    <cfRule type="expression" dxfId="104" priority="86">
      <formula>F21&gt;F23</formula>
    </cfRule>
  </conditionalFormatting>
  <conditionalFormatting sqref="F22">
    <cfRule type="expression" dxfId="103" priority="85">
      <formula>F22&gt;F23</formula>
    </cfRule>
  </conditionalFormatting>
  <conditionalFormatting sqref="G18">
    <cfRule type="expression" dxfId="102" priority="84">
      <formula>G18&gt;G23</formula>
    </cfRule>
  </conditionalFormatting>
  <conditionalFormatting sqref="G19">
    <cfRule type="expression" dxfId="101" priority="83">
      <formula>G19&gt;G23</formula>
    </cfRule>
  </conditionalFormatting>
  <conditionalFormatting sqref="G20">
    <cfRule type="expression" dxfId="100" priority="82">
      <formula>G20&gt;G23</formula>
    </cfRule>
  </conditionalFormatting>
  <conditionalFormatting sqref="G21">
    <cfRule type="expression" dxfId="99" priority="81">
      <formula>G21&gt;G23</formula>
    </cfRule>
  </conditionalFormatting>
  <conditionalFormatting sqref="G22">
    <cfRule type="expression" dxfId="98" priority="80">
      <formula>G22&gt;G23</formula>
    </cfRule>
  </conditionalFormatting>
  <conditionalFormatting sqref="H18">
    <cfRule type="expression" dxfId="97" priority="79">
      <formula>H18&gt;H23</formula>
    </cfRule>
  </conditionalFormatting>
  <conditionalFormatting sqref="H19">
    <cfRule type="expression" dxfId="96" priority="78">
      <formula>H19&gt;H23</formula>
    </cfRule>
  </conditionalFormatting>
  <conditionalFormatting sqref="H20">
    <cfRule type="expression" dxfId="95" priority="77">
      <formula>H20&gt;H23</formula>
    </cfRule>
  </conditionalFormatting>
  <conditionalFormatting sqref="H21">
    <cfRule type="expression" dxfId="94" priority="76">
      <formula>H21&gt;H23</formula>
    </cfRule>
  </conditionalFormatting>
  <conditionalFormatting sqref="H22">
    <cfRule type="expression" dxfId="93" priority="75">
      <formula>H22&gt;H23</formula>
    </cfRule>
  </conditionalFormatting>
  <conditionalFormatting sqref="I18">
    <cfRule type="expression" dxfId="92" priority="74">
      <formula>I18&gt;I23</formula>
    </cfRule>
  </conditionalFormatting>
  <conditionalFormatting sqref="I19">
    <cfRule type="expression" dxfId="91" priority="73">
      <formula>I19&gt;I23</formula>
    </cfRule>
  </conditionalFormatting>
  <conditionalFormatting sqref="I20">
    <cfRule type="expression" dxfId="90" priority="72">
      <formula>I20&gt;I23</formula>
    </cfRule>
  </conditionalFormatting>
  <conditionalFormatting sqref="I21">
    <cfRule type="expression" dxfId="89" priority="71">
      <formula>I21&gt;I23</formula>
    </cfRule>
  </conditionalFormatting>
  <conditionalFormatting sqref="I22">
    <cfRule type="expression" dxfId="88" priority="70">
      <formula>I22&gt;I23</formula>
    </cfRule>
  </conditionalFormatting>
  <conditionalFormatting sqref="J18">
    <cfRule type="expression" dxfId="87" priority="49">
      <formula>J18&gt;J23</formula>
    </cfRule>
  </conditionalFormatting>
  <conditionalFormatting sqref="J19">
    <cfRule type="expression" dxfId="86" priority="48">
      <formula>J19&gt;J23</formula>
    </cfRule>
  </conditionalFormatting>
  <conditionalFormatting sqref="J20">
    <cfRule type="expression" dxfId="85" priority="47">
      <formula>J20&gt;J23</formula>
    </cfRule>
  </conditionalFormatting>
  <conditionalFormatting sqref="J21">
    <cfRule type="expression" dxfId="84" priority="46">
      <formula>J21&gt;J23</formula>
    </cfRule>
  </conditionalFormatting>
  <conditionalFormatting sqref="J22">
    <cfRule type="expression" dxfId="83" priority="45">
      <formula>J22&gt;J23</formula>
    </cfRule>
  </conditionalFormatting>
  <conditionalFormatting sqref="C12:J12">
    <cfRule type="aboveAverage" dxfId="82" priority="133" stopIfTrue="1"/>
    <cfRule type="expression" dxfId="81" priority="134" stopIfTrue="1">
      <formula>C12&lt;&gt;#REF!</formula>
    </cfRule>
  </conditionalFormatting>
  <conditionalFormatting sqref="C7:J7">
    <cfRule type="aboveAverage" dxfId="80" priority="139" stopIfTrue="1"/>
  </conditionalFormatting>
  <conditionalFormatting sqref="C8:J8">
    <cfRule type="aboveAverage" dxfId="79" priority="141" stopIfTrue="1"/>
  </conditionalFormatting>
  <conditionalFormatting sqref="C9:J9">
    <cfRule type="aboveAverage" dxfId="78" priority="143" stopIfTrue="1"/>
  </conditionalFormatting>
  <conditionalFormatting sqref="C10:J10">
    <cfRule type="aboveAverage" dxfId="77" priority="145" stopIfTrue="1"/>
  </conditionalFormatting>
  <conditionalFormatting sqref="C11:J11">
    <cfRule type="aboveAverage" dxfId="76" priority="147" stopIfTrue="1"/>
  </conditionalFormatting>
  <conditionalFormatting sqref="C34:J34">
    <cfRule type="expression" dxfId="75" priority="44" stopIfTrue="1">
      <formula>C34&lt;&gt;#REF!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&amp;R&amp;"-,Cursiva"&amp;K0000FF&amp;F</oddHeader>
    <oddFooter>&amp;R&amp;"-,Cursiva"&amp;K0000FF&amp;A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36"/>
  <sheetViews>
    <sheetView showGridLines="0" showRowColHeaders="0" zoomScale="91" zoomScaleNormal="91" workbookViewId="0"/>
  </sheetViews>
  <sheetFormatPr baseColWidth="10" defaultRowHeight="15"/>
  <cols>
    <col min="1" max="1" width="5.5703125" customWidth="1"/>
    <col min="2" max="2" width="16.140625" style="2" bestFit="1" customWidth="1"/>
    <col min="3" max="10" width="7.140625" customWidth="1"/>
    <col min="11" max="11" width="2" style="8" customWidth="1"/>
    <col min="12" max="12" width="13.140625" bestFit="1" customWidth="1"/>
    <col min="13" max="13" width="9" bestFit="1" customWidth="1"/>
    <col min="14" max="14" width="6.85546875" bestFit="1" customWidth="1"/>
    <col min="15" max="15" width="9.5703125" bestFit="1" customWidth="1"/>
    <col min="16" max="22" width="6" bestFit="1" customWidth="1"/>
    <col min="23" max="23" width="2.5703125" customWidth="1"/>
    <col min="24" max="24" width="10.140625" bestFit="1" customWidth="1"/>
    <col min="25" max="25" width="7.5703125" bestFit="1" customWidth="1"/>
    <col min="26" max="26" width="5.5703125" bestFit="1" customWidth="1"/>
  </cols>
  <sheetData>
    <row r="2" spans="2:14" ht="21">
      <c r="B2" s="74" t="s">
        <v>21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2:14" ht="21">
      <c r="B3" s="74" t="s">
        <v>17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2:14" ht="15.75" thickBot="1"/>
    <row r="5" spans="2:14" ht="15.75" thickBot="1">
      <c r="B5" s="9"/>
      <c r="C5" s="77" t="s">
        <v>22</v>
      </c>
      <c r="D5" s="77"/>
      <c r="E5" s="77"/>
      <c r="F5" s="77"/>
      <c r="G5" s="77"/>
      <c r="H5" s="77"/>
      <c r="I5" s="77"/>
      <c r="J5" s="78"/>
      <c r="K5"/>
      <c r="L5" s="40" t="s">
        <v>3</v>
      </c>
    </row>
    <row r="6" spans="2:14">
      <c r="B6" s="10" t="s">
        <v>5</v>
      </c>
      <c r="C6" s="41">
        <v>1993</v>
      </c>
      <c r="D6" s="41">
        <v>1994</v>
      </c>
      <c r="E6" s="41">
        <v>1995</v>
      </c>
      <c r="F6" s="41">
        <v>1996</v>
      </c>
      <c r="G6" s="41">
        <v>1997</v>
      </c>
      <c r="H6" s="41">
        <v>1998</v>
      </c>
      <c r="I6" s="41">
        <v>1999</v>
      </c>
      <c r="J6" s="42">
        <v>2000</v>
      </c>
      <c r="K6" s="1"/>
      <c r="L6" s="40" t="s">
        <v>5</v>
      </c>
      <c r="M6" s="40" t="s">
        <v>4</v>
      </c>
      <c r="N6" s="40" t="s">
        <v>16</v>
      </c>
    </row>
    <row r="7" spans="2:14">
      <c r="B7" s="12" t="s">
        <v>6</v>
      </c>
      <c r="C7" s="3">
        <v>727</v>
      </c>
      <c r="D7" s="3">
        <v>1601</v>
      </c>
      <c r="E7" s="3">
        <v>2108</v>
      </c>
      <c r="F7" s="3">
        <v>2281</v>
      </c>
      <c r="G7" s="3">
        <v>2515</v>
      </c>
      <c r="H7" s="3">
        <v>2700</v>
      </c>
      <c r="I7" s="3">
        <v>2959</v>
      </c>
      <c r="J7" s="13">
        <v>3354</v>
      </c>
      <c r="K7"/>
      <c r="L7" s="6">
        <f t="shared" ref="L7:L12" si="0">AVERAGE(C7:J7)</f>
        <v>2280.625</v>
      </c>
      <c r="M7" s="24">
        <f t="shared" ref="M7:M12" si="1">L7/$L$12</f>
        <v>0.55776344348995754</v>
      </c>
      <c r="N7" s="37">
        <f>STDEV(C7:J7)/L7</f>
        <v>0.361142581987006</v>
      </c>
    </row>
    <row r="8" spans="2:14">
      <c r="B8" s="12" t="s">
        <v>0</v>
      </c>
      <c r="C8" s="20">
        <v>77</v>
      </c>
      <c r="D8" s="20">
        <v>207</v>
      </c>
      <c r="E8" s="20">
        <v>325</v>
      </c>
      <c r="F8" s="20">
        <v>375</v>
      </c>
      <c r="G8" s="20">
        <v>472</v>
      </c>
      <c r="H8" s="20">
        <v>770</v>
      </c>
      <c r="I8" s="20">
        <v>700</v>
      </c>
      <c r="J8" s="21">
        <v>640</v>
      </c>
      <c r="K8"/>
      <c r="L8" s="6">
        <f t="shared" si="0"/>
        <v>445.75</v>
      </c>
      <c r="M8" s="24">
        <f t="shared" si="1"/>
        <v>0.10901531594876342</v>
      </c>
      <c r="N8" s="37">
        <f>STDEV(C8:J8)/L8</f>
        <v>0.55002283717593148</v>
      </c>
    </row>
    <row r="9" spans="2:14">
      <c r="B9" s="12" t="s">
        <v>7</v>
      </c>
      <c r="C9" s="3">
        <v>48</v>
      </c>
      <c r="D9" s="3">
        <v>134</v>
      </c>
      <c r="E9" s="3">
        <v>185</v>
      </c>
      <c r="F9" s="3">
        <v>235</v>
      </c>
      <c r="G9" s="3">
        <v>216</v>
      </c>
      <c r="H9" s="3">
        <v>240</v>
      </c>
      <c r="I9" s="3">
        <v>268</v>
      </c>
      <c r="J9" s="13">
        <v>348</v>
      </c>
      <c r="K9"/>
      <c r="L9" s="6">
        <f t="shared" si="0"/>
        <v>209.25</v>
      </c>
      <c r="M9" s="24">
        <f t="shared" si="1"/>
        <v>5.1175445568768914E-2</v>
      </c>
      <c r="N9" s="37">
        <f>STDEV(C9:J9)/L9</f>
        <v>0.42976413820689197</v>
      </c>
    </row>
    <row r="10" spans="2:14">
      <c r="B10" s="12" t="s">
        <v>8</v>
      </c>
      <c r="C10" s="20">
        <v>26</v>
      </c>
      <c r="D10" s="20">
        <v>47</v>
      </c>
      <c r="E10" s="20">
        <v>86</v>
      </c>
      <c r="F10" s="20">
        <v>97</v>
      </c>
      <c r="G10" s="20">
        <v>128</v>
      </c>
      <c r="H10" s="20">
        <v>133</v>
      </c>
      <c r="I10" s="20">
        <v>172</v>
      </c>
      <c r="J10" s="21">
        <v>202</v>
      </c>
      <c r="K10"/>
      <c r="L10" s="6">
        <f t="shared" si="0"/>
        <v>111.375</v>
      </c>
      <c r="M10" s="24">
        <f t="shared" si="1"/>
        <v>2.7238543609183454E-2</v>
      </c>
      <c r="N10" s="37">
        <f>STDEV(C10:J10)/L10</f>
        <v>0.53567494618026634</v>
      </c>
    </row>
    <row r="11" spans="2:14">
      <c r="B11" s="12" t="s">
        <v>2</v>
      </c>
      <c r="C11" s="20">
        <v>149</v>
      </c>
      <c r="D11" s="20">
        <v>629</v>
      </c>
      <c r="E11" s="20">
        <v>972</v>
      </c>
      <c r="F11" s="20">
        <v>1140</v>
      </c>
      <c r="G11" s="20">
        <v>1215</v>
      </c>
      <c r="H11" s="20">
        <v>1342</v>
      </c>
      <c r="I11" s="20">
        <v>1351</v>
      </c>
      <c r="J11" s="21">
        <v>1537</v>
      </c>
      <c r="K11"/>
      <c r="L11" s="6">
        <f t="shared" si="0"/>
        <v>1041.875</v>
      </c>
      <c r="M11" s="24">
        <f t="shared" si="1"/>
        <v>0.25480725138332672</v>
      </c>
      <c r="N11" s="37">
        <f>STDEV(C11:J11)/L11</f>
        <v>0.43577472619209096</v>
      </c>
    </row>
    <row r="12" spans="2:14" ht="15.75" thickBot="1">
      <c r="B12" s="14" t="s">
        <v>1</v>
      </c>
      <c r="C12" s="15">
        <f>SUM(C7:C11)</f>
        <v>1027</v>
      </c>
      <c r="D12" s="15">
        <f>SUM(D7:D11)</f>
        <v>2618</v>
      </c>
      <c r="E12" s="15">
        <f t="shared" ref="E12:J12" si="2">SUM(E7:E11)</f>
        <v>3676</v>
      </c>
      <c r="F12" s="15">
        <f t="shared" si="2"/>
        <v>4128</v>
      </c>
      <c r="G12" s="15">
        <f t="shared" si="2"/>
        <v>4546</v>
      </c>
      <c r="H12" s="15">
        <f t="shared" si="2"/>
        <v>5185</v>
      </c>
      <c r="I12" s="15">
        <f t="shared" si="2"/>
        <v>5450</v>
      </c>
      <c r="J12" s="16">
        <f t="shared" si="2"/>
        <v>6081</v>
      </c>
      <c r="K12"/>
      <c r="L12" s="7">
        <f t="shared" si="0"/>
        <v>4088.875</v>
      </c>
      <c r="M12" s="26">
        <f t="shared" si="1"/>
        <v>1</v>
      </c>
      <c r="N12" s="38"/>
    </row>
    <row r="13" spans="2:14">
      <c r="B13" s="4"/>
      <c r="K13" s="27" t="s">
        <v>12</v>
      </c>
      <c r="L13" s="31">
        <f>STDEV(C12:J12)</f>
        <v>1645.0021656520698</v>
      </c>
      <c r="M13" s="39">
        <f>L13/L12</f>
        <v>0.40231167879968693</v>
      </c>
    </row>
    <row r="14" spans="2:14">
      <c r="B14" s="73" t="s">
        <v>18</v>
      </c>
      <c r="C14" s="73"/>
      <c r="D14" s="73"/>
      <c r="E14" s="73"/>
      <c r="F14" s="73"/>
      <c r="G14" s="73"/>
      <c r="H14" s="73"/>
      <c r="I14" s="73"/>
      <c r="J14" s="73"/>
      <c r="K14"/>
      <c r="M14" s="24"/>
    </row>
    <row r="15" spans="2:14" ht="15.75" thickBot="1">
      <c r="B15"/>
      <c r="K15"/>
    </row>
    <row r="16" spans="2:14" ht="15.75" thickBot="1">
      <c r="B16" s="9"/>
      <c r="C16" s="77" t="s">
        <v>23</v>
      </c>
      <c r="D16" s="77"/>
      <c r="E16" s="77"/>
      <c r="F16" s="77"/>
      <c r="G16" s="77"/>
      <c r="H16" s="77"/>
      <c r="I16" s="77"/>
      <c r="J16" s="78"/>
      <c r="K16"/>
      <c r="L16" s="40" t="s">
        <v>3</v>
      </c>
    </row>
    <row r="17" spans="2:14">
      <c r="B17" s="10" t="s">
        <v>5</v>
      </c>
      <c r="C17" s="41">
        <v>1993</v>
      </c>
      <c r="D17" s="41">
        <v>1994</v>
      </c>
      <c r="E17" s="41">
        <v>1995</v>
      </c>
      <c r="F17" s="41">
        <v>1996</v>
      </c>
      <c r="G17" s="41">
        <v>1997</v>
      </c>
      <c r="H17" s="41">
        <v>1998</v>
      </c>
      <c r="I17" s="41">
        <v>1999</v>
      </c>
      <c r="J17" s="42">
        <v>2000</v>
      </c>
      <c r="K17"/>
      <c r="L17" s="40" t="s">
        <v>5</v>
      </c>
      <c r="M17" s="40" t="s">
        <v>4</v>
      </c>
    </row>
    <row r="18" spans="2:14">
      <c r="B18" s="12" t="s">
        <v>6</v>
      </c>
      <c r="C18" s="22">
        <v>34.61904761904762</v>
      </c>
      <c r="D18" s="22">
        <v>55.206896551724135</v>
      </c>
      <c r="E18" s="22">
        <v>70.266666666666666</v>
      </c>
      <c r="F18" s="22">
        <v>76.033333333333331</v>
      </c>
      <c r="G18" s="22">
        <v>83.833333333333329</v>
      </c>
      <c r="H18" s="22">
        <v>90</v>
      </c>
      <c r="I18" s="22">
        <v>98.63333333333334</v>
      </c>
      <c r="J18" s="32">
        <v>111.8</v>
      </c>
      <c r="K18"/>
      <c r="L18" s="6">
        <f>AVERAGE(C18:J18)</f>
        <v>77.549076354679798</v>
      </c>
      <c r="M18" s="24">
        <f t="shared" ref="M18:M23" si="3">L18/$L$23</f>
        <v>0.23278862194295147</v>
      </c>
      <c r="N18" s="34"/>
    </row>
    <row r="19" spans="2:14">
      <c r="B19" s="12" t="s">
        <v>0</v>
      </c>
      <c r="C19" s="23">
        <v>25.666666666666668</v>
      </c>
      <c r="D19" s="23">
        <v>69</v>
      </c>
      <c r="E19" s="23">
        <v>108.33333333333333</v>
      </c>
      <c r="F19" s="23">
        <v>125</v>
      </c>
      <c r="G19" s="23">
        <v>157.33333333333334</v>
      </c>
      <c r="H19" s="23">
        <v>256.66666666666669</v>
      </c>
      <c r="I19" s="23">
        <v>233.33333333333334</v>
      </c>
      <c r="J19" s="33">
        <v>213.33333333333334</v>
      </c>
      <c r="K19"/>
      <c r="L19" s="6">
        <f>AVERAGE(C19:J19)</f>
        <v>148.58333333333334</v>
      </c>
      <c r="M19" s="24">
        <f t="shared" si="3"/>
        <v>0.44602090748524548</v>
      </c>
      <c r="N19" s="34"/>
    </row>
    <row r="20" spans="2:14">
      <c r="B20" s="12" t="s">
        <v>7</v>
      </c>
      <c r="C20" s="23">
        <v>8</v>
      </c>
      <c r="D20" s="23">
        <v>22.333333333333332</v>
      </c>
      <c r="E20" s="23">
        <v>30.833333333333332</v>
      </c>
      <c r="F20" s="23">
        <v>39.166666666666664</v>
      </c>
      <c r="G20" s="23">
        <v>36</v>
      </c>
      <c r="H20" s="23">
        <v>40</v>
      </c>
      <c r="I20" s="23">
        <v>44.666666666666664</v>
      </c>
      <c r="J20" s="33">
        <v>58</v>
      </c>
      <c r="K20"/>
      <c r="L20" s="6">
        <f>AVERAGE(C20:J20)</f>
        <v>34.875</v>
      </c>
      <c r="M20" s="24">
        <f t="shared" si="3"/>
        <v>0.10468858652976737</v>
      </c>
      <c r="N20" s="34"/>
    </row>
    <row r="21" spans="2:14">
      <c r="B21" s="12" t="s">
        <v>8</v>
      </c>
      <c r="C21" s="23">
        <v>8.6666666666666661</v>
      </c>
      <c r="D21" s="23">
        <v>15.666666666666666</v>
      </c>
      <c r="E21" s="23">
        <v>28.666666666666668</v>
      </c>
      <c r="F21" s="23">
        <v>32.333333333333336</v>
      </c>
      <c r="G21" s="23">
        <v>42.666666666666664</v>
      </c>
      <c r="H21" s="23">
        <v>44.333333333333336</v>
      </c>
      <c r="I21" s="23">
        <v>57.333333333333336</v>
      </c>
      <c r="J21" s="33">
        <v>67.333333333333329</v>
      </c>
      <c r="K21"/>
      <c r="L21" s="6">
        <f>AVERAGE(C21:J21)</f>
        <v>37.125</v>
      </c>
      <c r="M21" s="24">
        <f t="shared" si="3"/>
        <v>0.11144268888652656</v>
      </c>
      <c r="N21" s="34"/>
    </row>
    <row r="22" spans="2:14">
      <c r="B22" s="12" t="s">
        <v>2</v>
      </c>
      <c r="C22" s="23">
        <v>13.545454545454545</v>
      </c>
      <c r="D22" s="23">
        <v>29.952380952380953</v>
      </c>
      <c r="E22" s="23">
        <v>34.714285714285715</v>
      </c>
      <c r="F22" s="23">
        <v>35.625</v>
      </c>
      <c r="G22" s="23">
        <v>37.96875</v>
      </c>
      <c r="H22" s="23">
        <v>40.666666666666664</v>
      </c>
      <c r="I22" s="23">
        <v>40.939393939393938</v>
      </c>
      <c r="J22" s="33">
        <v>46.575757575757578</v>
      </c>
      <c r="K22"/>
      <c r="L22" s="6">
        <f>AVERAGE(C22:J22)</f>
        <v>34.998461174242422</v>
      </c>
      <c r="M22" s="24">
        <f t="shared" si="3"/>
        <v>0.10505919515550914</v>
      </c>
      <c r="N22" s="34"/>
    </row>
    <row r="23" spans="2:14" ht="15.75" thickBot="1">
      <c r="B23" s="14" t="s">
        <v>11</v>
      </c>
      <c r="C23" s="17">
        <v>23.34090909090909</v>
      </c>
      <c r="D23" s="17">
        <v>42.225806451612904</v>
      </c>
      <c r="E23" s="17">
        <v>52.514285714285712</v>
      </c>
      <c r="F23" s="17">
        <v>55.783783783783782</v>
      </c>
      <c r="G23" s="17">
        <v>61.432432432432435</v>
      </c>
      <c r="H23" s="17">
        <v>69.13333333333334</v>
      </c>
      <c r="I23" s="17">
        <v>72.666666666666671</v>
      </c>
      <c r="J23" s="18">
        <v>81.08</v>
      </c>
      <c r="K23"/>
      <c r="L23" s="29">
        <f>SUM(L18:L22)</f>
        <v>333.13087086225556</v>
      </c>
      <c r="M23" s="30">
        <f t="shared" si="3"/>
        <v>1</v>
      </c>
      <c r="N23" s="34"/>
    </row>
    <row r="24" spans="2:14">
      <c r="B24"/>
      <c r="K24"/>
      <c r="L24" s="6"/>
      <c r="M24" s="25"/>
    </row>
    <row r="25" spans="2:14">
      <c r="B25" s="73" t="s">
        <v>14</v>
      </c>
      <c r="C25" s="73"/>
      <c r="D25" s="73"/>
      <c r="E25" s="73"/>
      <c r="F25" s="73"/>
      <c r="G25" s="73"/>
      <c r="H25" s="73"/>
      <c r="I25" s="73"/>
      <c r="J25" s="73"/>
      <c r="K25"/>
      <c r="M25" s="24"/>
    </row>
    <row r="26" spans="2:14" ht="15.75" thickBot="1">
      <c r="B26"/>
      <c r="K26"/>
    </row>
    <row r="27" spans="2:14">
      <c r="B27" s="9"/>
      <c r="C27" s="75" t="s">
        <v>24</v>
      </c>
      <c r="D27" s="75"/>
      <c r="E27" s="75"/>
      <c r="F27" s="75"/>
      <c r="G27" s="75"/>
      <c r="H27" s="75"/>
      <c r="I27" s="75"/>
      <c r="J27" s="76"/>
      <c r="K27"/>
      <c r="L27" s="40" t="s">
        <v>3</v>
      </c>
    </row>
    <row r="28" spans="2:14">
      <c r="B28" s="10" t="s">
        <v>5</v>
      </c>
      <c r="C28" s="41">
        <v>1993</v>
      </c>
      <c r="D28" s="41">
        <v>1994</v>
      </c>
      <c r="E28" s="41">
        <v>1995</v>
      </c>
      <c r="F28" s="41">
        <v>1996</v>
      </c>
      <c r="G28" s="41">
        <v>1997</v>
      </c>
      <c r="H28" s="41">
        <v>1998</v>
      </c>
      <c r="I28" s="41">
        <v>1999</v>
      </c>
      <c r="J28" s="42">
        <v>2000</v>
      </c>
      <c r="K28"/>
      <c r="L28" s="40" t="s">
        <v>5</v>
      </c>
      <c r="M28" s="40"/>
    </row>
    <row r="29" spans="2:14">
      <c r="B29" s="12" t="s">
        <v>6</v>
      </c>
      <c r="C29" s="46">
        <f>C7/INGRESOS!C7</f>
        <v>0.28895071542130368</v>
      </c>
      <c r="D29" s="46">
        <f>D7/INGRESOS!D7</f>
        <v>0.57548526240115028</v>
      </c>
      <c r="E29" s="46">
        <f>E7/INGRESOS!E7</f>
        <v>0.63724304715840385</v>
      </c>
      <c r="F29" s="46">
        <f>F7/INGRESOS!F7</f>
        <v>0.6269928532160528</v>
      </c>
      <c r="G29" s="46">
        <f>G7/INGRESOS!G7</f>
        <v>0.66499206768905339</v>
      </c>
      <c r="H29" s="46">
        <f>H7/INGRESOS!H7</f>
        <v>0.59787422497785647</v>
      </c>
      <c r="I29" s="46">
        <f>I7/INGRESOS!I7</f>
        <v>0.58076545632973509</v>
      </c>
      <c r="J29" s="47">
        <f>J7/INGRESOS!J7</f>
        <v>0.55300906842539155</v>
      </c>
      <c r="L29" s="34">
        <f t="shared" ref="L29:L34" si="4">AVERAGE(C29:J29)</f>
        <v>0.56566408695236836</v>
      </c>
      <c r="M29" s="24"/>
    </row>
    <row r="30" spans="2:14">
      <c r="B30" s="12" t="s">
        <v>0</v>
      </c>
      <c r="C30" s="48">
        <f>C8/INGRESOS!C8</f>
        <v>0.3155737704918033</v>
      </c>
      <c r="D30" s="48">
        <f>D8/INGRESOS!D8</f>
        <v>0.44230769230769229</v>
      </c>
      <c r="E30" s="48">
        <f>E8/INGRESOS!E8</f>
        <v>0.54438860971524283</v>
      </c>
      <c r="F30" s="48">
        <f>F8/INGRESOS!F8</f>
        <v>0.589622641509434</v>
      </c>
      <c r="G30" s="48">
        <f>G8/INGRESOS!G8</f>
        <v>0.63017356475300401</v>
      </c>
      <c r="H30" s="48">
        <f>H8/INGRESOS!H8</f>
        <v>0.84061135371179041</v>
      </c>
      <c r="I30" s="48">
        <f>I8/INGRESOS!I8</f>
        <v>0.68426197458455518</v>
      </c>
      <c r="J30" s="49">
        <f>J8/INGRESOS!J8</f>
        <v>0.60037523452157604</v>
      </c>
      <c r="L30" s="34">
        <f t="shared" si="4"/>
        <v>0.58091435519938728</v>
      </c>
      <c r="M30" s="24"/>
    </row>
    <row r="31" spans="2:14">
      <c r="B31" s="12" t="s">
        <v>7</v>
      </c>
      <c r="C31" s="48">
        <f>C9/INGRESOS!C9</f>
        <v>0.4247787610619469</v>
      </c>
      <c r="D31" s="48">
        <f>D9/INGRESOS!D9</f>
        <v>0.49446494464944651</v>
      </c>
      <c r="E31" s="48">
        <f>E9/INGRESOS!E9</f>
        <v>0.55555555555555558</v>
      </c>
      <c r="F31" s="48">
        <f>F9/INGRESOS!F9</f>
        <v>0.487551867219917</v>
      </c>
      <c r="G31" s="48">
        <f>G9/INGRESOS!G9</f>
        <v>0.46956521739130436</v>
      </c>
      <c r="H31" s="48">
        <f>H9/INGRESOS!H9</f>
        <v>0.52516411378555794</v>
      </c>
      <c r="I31" s="48">
        <f>I9/INGRESOS!I9</f>
        <v>0.52446183953033265</v>
      </c>
      <c r="J31" s="49">
        <f>J9/INGRESOS!J9</f>
        <v>0.57903494176372716</v>
      </c>
      <c r="K31"/>
      <c r="L31" s="34">
        <f t="shared" si="4"/>
        <v>0.50757215511972353</v>
      </c>
      <c r="M31" s="24"/>
    </row>
    <row r="32" spans="2:14">
      <c r="B32" s="12" t="s">
        <v>8</v>
      </c>
      <c r="C32" s="48">
        <f>C10/INGRESOS!C10</f>
        <v>0.34666666666666668</v>
      </c>
      <c r="D32" s="48">
        <f>D10/INGRESOS!D10</f>
        <v>0.59493670886075944</v>
      </c>
      <c r="E32" s="48">
        <f>E10/INGRESOS!E10</f>
        <v>0.77477477477477474</v>
      </c>
      <c r="F32" s="48">
        <f>F10/INGRESOS!F10</f>
        <v>0.8584070796460177</v>
      </c>
      <c r="G32" s="48">
        <f>G10/INGRESOS!G10</f>
        <v>0.58181818181818179</v>
      </c>
      <c r="H32" s="48">
        <f>H10/INGRESOS!H10</f>
        <v>0.42088607594936711</v>
      </c>
      <c r="I32" s="48">
        <f>I10/INGRESOS!I10</f>
        <v>0.56026058631921827</v>
      </c>
      <c r="J32" s="49">
        <f>J10/INGRESOS!J10</f>
        <v>0.58892128279883382</v>
      </c>
      <c r="K32"/>
      <c r="L32" s="34">
        <f t="shared" si="4"/>
        <v>0.59083391960422749</v>
      </c>
      <c r="M32" s="24"/>
    </row>
    <row r="33" spans="2:13" ht="15.75" thickBot="1">
      <c r="B33" s="12" t="s">
        <v>2</v>
      </c>
      <c r="C33" s="48">
        <f>C11/INGRESOS!C11</f>
        <v>0.16666666666666666</v>
      </c>
      <c r="D33" s="48">
        <f>D11/INGRESOS!D11</f>
        <v>0.42847411444141692</v>
      </c>
      <c r="E33" s="48">
        <f>E11/INGRESOS!E11</f>
        <v>0.45293569431500463</v>
      </c>
      <c r="F33" s="48">
        <f>F11/INGRESOS!F11</f>
        <v>0.59717129387113677</v>
      </c>
      <c r="G33" s="48">
        <f>G11/INGRESOS!G11</f>
        <v>0.62661165549252196</v>
      </c>
      <c r="H33" s="48">
        <f>H11/INGRESOS!H11</f>
        <v>0.61390667886550776</v>
      </c>
      <c r="I33" s="48">
        <f>I11/INGRESOS!I11</f>
        <v>0.51584574264986638</v>
      </c>
      <c r="J33" s="49">
        <f>J11/INGRESOS!J11</f>
        <v>0.53294036061026351</v>
      </c>
      <c r="K33"/>
      <c r="L33" s="34">
        <f t="shared" si="4"/>
        <v>0.49181902586404813</v>
      </c>
      <c r="M33" s="24"/>
    </row>
    <row r="34" spans="2:13" ht="15.75" thickBot="1">
      <c r="B34" s="14" t="s">
        <v>25</v>
      </c>
      <c r="C34" s="50">
        <f>C12/INGRESOS!C12</f>
        <v>0.26730869338885999</v>
      </c>
      <c r="D34" s="50">
        <f>D12/INGRESOS!D12</f>
        <v>0.51657458563535907</v>
      </c>
      <c r="E34" s="50">
        <f>E12/INGRESOS!E12</f>
        <v>0.56597382602001545</v>
      </c>
      <c r="F34" s="50">
        <f>F12/INGRESOS!F12</f>
        <v>0.60902921215697847</v>
      </c>
      <c r="G34" s="50">
        <f>G12/INGRESOS!G12</f>
        <v>0.63580419580419578</v>
      </c>
      <c r="H34" s="50">
        <f>H12/INGRESOS!H12</f>
        <v>0.61792396615421286</v>
      </c>
      <c r="I34" s="50">
        <f>I12/INGRESOS!I12</f>
        <v>0.57038199895342756</v>
      </c>
      <c r="J34" s="51">
        <f>J12/INGRESOS!J12</f>
        <v>0.554886394744046</v>
      </c>
      <c r="K34"/>
      <c r="L34" s="52">
        <f t="shared" si="4"/>
        <v>0.54223535910713694</v>
      </c>
      <c r="M34" s="30">
        <f t="shared" ref="M34" si="5">L34/$L$23</f>
        <v>1.6276947186060786E-3</v>
      </c>
    </row>
    <row r="35" spans="2:13">
      <c r="B35"/>
    </row>
    <row r="36" spans="2:13">
      <c r="B36" s="73" t="s">
        <v>14</v>
      </c>
      <c r="C36" s="73"/>
      <c r="D36" s="73"/>
      <c r="E36" s="73"/>
      <c r="F36" s="73"/>
      <c r="G36" s="73"/>
      <c r="H36" s="73"/>
      <c r="I36" s="73"/>
      <c r="J36" s="73"/>
    </row>
  </sheetData>
  <mergeCells count="8">
    <mergeCell ref="B14:J14"/>
    <mergeCell ref="B25:J25"/>
    <mergeCell ref="B36:J36"/>
    <mergeCell ref="B2:N2"/>
    <mergeCell ref="B3:N3"/>
    <mergeCell ref="C5:J5"/>
    <mergeCell ref="C16:J16"/>
    <mergeCell ref="C27:J27"/>
  </mergeCells>
  <conditionalFormatting sqref="C23:J23">
    <cfRule type="expression" dxfId="74" priority="91" stopIfTrue="1">
      <formula>C23&lt;&gt;#REF!</formula>
    </cfRule>
  </conditionalFormatting>
  <conditionalFormatting sqref="C18:C22">
    <cfRule type="aboveAverage" dxfId="73" priority="85"/>
  </conditionalFormatting>
  <conditionalFormatting sqref="L7:L11">
    <cfRule type="dataBar" priority="74">
      <dataBar>
        <cfvo type="num" val="0"/>
        <cfvo type="max" val="0"/>
        <color rgb="FFFF555A"/>
      </dataBar>
    </cfRule>
  </conditionalFormatting>
  <conditionalFormatting sqref="L18:L22">
    <cfRule type="dataBar" priority="73">
      <dataBar>
        <cfvo type="num" val="0"/>
        <cfvo type="max" val="0"/>
        <color rgb="FFFF555A"/>
      </dataBar>
    </cfRule>
  </conditionalFormatting>
  <conditionalFormatting sqref="B18:B22">
    <cfRule type="dataBar" priority="72">
      <dataBar>
        <cfvo type="min" val="0"/>
        <cfvo type="max" val="0"/>
        <color rgb="FFFF555A"/>
      </dataBar>
    </cfRule>
  </conditionalFormatting>
  <conditionalFormatting sqref="C29:D29">
    <cfRule type="expression" dxfId="72" priority="71">
      <formula>C29&gt;C34</formula>
    </cfRule>
  </conditionalFormatting>
  <conditionalFormatting sqref="C30:D30">
    <cfRule type="expression" dxfId="71" priority="70">
      <formula>C30&gt;C34</formula>
    </cfRule>
  </conditionalFormatting>
  <conditionalFormatting sqref="E29">
    <cfRule type="expression" dxfId="70" priority="69">
      <formula>E29&gt;E34</formula>
    </cfRule>
  </conditionalFormatting>
  <conditionalFormatting sqref="E30">
    <cfRule type="expression" dxfId="69" priority="68">
      <formula>E30&gt;E34</formula>
    </cfRule>
  </conditionalFormatting>
  <conditionalFormatting sqref="C31:D31">
    <cfRule type="expression" dxfId="68" priority="67">
      <formula>C31&gt;C34</formula>
    </cfRule>
  </conditionalFormatting>
  <conditionalFormatting sqref="E29">
    <cfRule type="expression" dxfId="67" priority="66">
      <formula>E29&gt;E34</formula>
    </cfRule>
  </conditionalFormatting>
  <conditionalFormatting sqref="E30">
    <cfRule type="expression" dxfId="66" priority="65">
      <formula>E30&gt;E34</formula>
    </cfRule>
  </conditionalFormatting>
  <conditionalFormatting sqref="E31">
    <cfRule type="expression" dxfId="65" priority="64">
      <formula>E31&gt;E34</formula>
    </cfRule>
  </conditionalFormatting>
  <conditionalFormatting sqref="C32:D32">
    <cfRule type="expression" dxfId="64" priority="63">
      <formula>C32&gt;C34</formula>
    </cfRule>
  </conditionalFormatting>
  <conditionalFormatting sqref="C33:D33">
    <cfRule type="expression" dxfId="63" priority="62">
      <formula>C33&gt;C34</formula>
    </cfRule>
  </conditionalFormatting>
  <conditionalFormatting sqref="E29">
    <cfRule type="expression" dxfId="62" priority="61">
      <formula>E29&gt;E34</formula>
    </cfRule>
  </conditionalFormatting>
  <conditionalFormatting sqref="E30">
    <cfRule type="expression" dxfId="61" priority="60">
      <formula>E30&gt;E34</formula>
    </cfRule>
  </conditionalFormatting>
  <conditionalFormatting sqref="E31">
    <cfRule type="expression" dxfId="60" priority="59">
      <formula>E31&gt;E34</formula>
    </cfRule>
  </conditionalFormatting>
  <conditionalFormatting sqref="E32">
    <cfRule type="expression" dxfId="59" priority="58">
      <formula>E32&gt;E34</formula>
    </cfRule>
  </conditionalFormatting>
  <conditionalFormatting sqref="E33">
    <cfRule type="expression" dxfId="58" priority="57">
      <formula>E33&gt;E34</formula>
    </cfRule>
  </conditionalFormatting>
  <conditionalFormatting sqref="F29">
    <cfRule type="expression" dxfId="57" priority="56">
      <formula>F29&gt;F34</formula>
    </cfRule>
  </conditionalFormatting>
  <conditionalFormatting sqref="F30">
    <cfRule type="expression" dxfId="56" priority="55">
      <formula>F30&gt;F34</formula>
    </cfRule>
  </conditionalFormatting>
  <conditionalFormatting sqref="F31">
    <cfRule type="expression" dxfId="55" priority="54">
      <formula>F31&gt;F34</formula>
    </cfRule>
  </conditionalFormatting>
  <conditionalFormatting sqref="F32">
    <cfRule type="expression" dxfId="54" priority="53">
      <formula>F32&gt;F34</formula>
    </cfRule>
  </conditionalFormatting>
  <conditionalFormatting sqref="F33">
    <cfRule type="expression" dxfId="53" priority="52">
      <formula>F33&gt;F34</formula>
    </cfRule>
  </conditionalFormatting>
  <conditionalFormatting sqref="G29">
    <cfRule type="expression" dxfId="52" priority="51">
      <formula>G29&gt;G34</formula>
    </cfRule>
  </conditionalFormatting>
  <conditionalFormatting sqref="G30">
    <cfRule type="expression" dxfId="51" priority="50">
      <formula>G30&gt;G34</formula>
    </cfRule>
  </conditionalFormatting>
  <conditionalFormatting sqref="G31">
    <cfRule type="expression" dxfId="50" priority="49">
      <formula>G31&gt;G34</formula>
    </cfRule>
  </conditionalFormatting>
  <conditionalFormatting sqref="G32">
    <cfRule type="expression" dxfId="49" priority="48">
      <formula>G32&gt;G34</formula>
    </cfRule>
  </conditionalFormatting>
  <conditionalFormatting sqref="G33">
    <cfRule type="expression" dxfId="48" priority="47">
      <formula>G33&gt;G34</formula>
    </cfRule>
  </conditionalFormatting>
  <conditionalFormatting sqref="H29">
    <cfRule type="expression" dxfId="47" priority="46">
      <formula>H29&gt;H34</formula>
    </cfRule>
  </conditionalFormatting>
  <conditionalFormatting sqref="H30">
    <cfRule type="expression" dxfId="46" priority="45">
      <formula>H30&gt;H34</formula>
    </cfRule>
  </conditionalFormatting>
  <conditionalFormatting sqref="H31">
    <cfRule type="expression" dxfId="45" priority="44">
      <formula>H31&gt;H34</formula>
    </cfRule>
  </conditionalFormatting>
  <conditionalFormatting sqref="H32">
    <cfRule type="expression" dxfId="44" priority="43">
      <formula>H32&gt;H34</formula>
    </cfRule>
  </conditionalFormatting>
  <conditionalFormatting sqref="H33">
    <cfRule type="expression" dxfId="43" priority="42">
      <formula>H33&gt;H34</formula>
    </cfRule>
  </conditionalFormatting>
  <conditionalFormatting sqref="I29">
    <cfRule type="expression" dxfId="42" priority="41">
      <formula>I29&gt;I34</formula>
    </cfRule>
  </conditionalFormatting>
  <conditionalFormatting sqref="I30">
    <cfRule type="expression" dxfId="41" priority="40">
      <formula>I30&gt;I34</formula>
    </cfRule>
  </conditionalFormatting>
  <conditionalFormatting sqref="I31">
    <cfRule type="expression" dxfId="40" priority="39">
      <formula>I31&gt;I34</formula>
    </cfRule>
  </conditionalFormatting>
  <conditionalFormatting sqref="I32">
    <cfRule type="expression" dxfId="39" priority="38">
      <formula>I32&gt;I34</formula>
    </cfRule>
  </conditionalFormatting>
  <conditionalFormatting sqref="I33">
    <cfRule type="expression" dxfId="38" priority="37">
      <formula>I33&gt;I34</formula>
    </cfRule>
  </conditionalFormatting>
  <conditionalFormatting sqref="J29">
    <cfRule type="expression" dxfId="37" priority="16">
      <formula>J29&gt;J34</formula>
    </cfRule>
  </conditionalFormatting>
  <conditionalFormatting sqref="J30">
    <cfRule type="expression" dxfId="36" priority="15">
      <formula>J30&gt;J34</formula>
    </cfRule>
  </conditionalFormatting>
  <conditionalFormatting sqref="J31">
    <cfRule type="expression" dxfId="35" priority="14">
      <formula>J31&gt;J34</formula>
    </cfRule>
  </conditionalFormatting>
  <conditionalFormatting sqref="J32">
    <cfRule type="expression" dxfId="34" priority="13">
      <formula>J32&gt;J34</formula>
    </cfRule>
  </conditionalFormatting>
  <conditionalFormatting sqref="J33">
    <cfRule type="expression" dxfId="33" priority="12">
      <formula>J33&gt;J34</formula>
    </cfRule>
  </conditionalFormatting>
  <conditionalFormatting sqref="L29:L34">
    <cfRule type="dataBar" priority="8">
      <dataBar>
        <cfvo type="num" val="0"/>
        <cfvo type="num" val="1"/>
        <color rgb="FFFF555A"/>
      </dataBar>
    </cfRule>
  </conditionalFormatting>
  <conditionalFormatting sqref="C12:J12">
    <cfRule type="aboveAverage" dxfId="32" priority="94" stopIfTrue="1"/>
    <cfRule type="expression" dxfId="31" priority="95" stopIfTrue="1">
      <formula>C12&lt;&gt;#REF!</formula>
    </cfRule>
  </conditionalFormatting>
  <conditionalFormatting sqref="C7:J7">
    <cfRule type="aboveAverage" dxfId="30" priority="100" stopIfTrue="1"/>
  </conditionalFormatting>
  <conditionalFormatting sqref="C8:J8">
    <cfRule type="aboveAverage" dxfId="29" priority="102" stopIfTrue="1"/>
  </conditionalFormatting>
  <conditionalFormatting sqref="C9:J9">
    <cfRule type="aboveAverage" dxfId="28" priority="104" stopIfTrue="1"/>
  </conditionalFormatting>
  <conditionalFormatting sqref="C10:J10">
    <cfRule type="aboveAverage" dxfId="27" priority="106" stopIfTrue="1"/>
  </conditionalFormatting>
  <conditionalFormatting sqref="C11:J11">
    <cfRule type="aboveAverage" dxfId="26" priority="108" stopIfTrue="1"/>
  </conditionalFormatting>
  <conditionalFormatting sqref="D18:D22">
    <cfRule type="aboveAverage" dxfId="25" priority="7"/>
  </conditionalFormatting>
  <conditionalFormatting sqref="E18:E22">
    <cfRule type="aboveAverage" dxfId="24" priority="6"/>
  </conditionalFormatting>
  <conditionalFormatting sqref="F18:F22">
    <cfRule type="aboveAverage" dxfId="23" priority="5"/>
  </conditionalFormatting>
  <conditionalFormatting sqref="G18:G22">
    <cfRule type="aboveAverage" dxfId="22" priority="4"/>
  </conditionalFormatting>
  <conditionalFormatting sqref="H18:H22">
    <cfRule type="aboveAverage" dxfId="21" priority="3"/>
  </conditionalFormatting>
  <conditionalFormatting sqref="I18:I22">
    <cfRule type="aboveAverage" dxfId="20" priority="2"/>
  </conditionalFormatting>
  <conditionalFormatting sqref="J18:J22">
    <cfRule type="aboveAverage" dxfId="19" priority="1"/>
  </conditionalFormatting>
  <printOptions horizontalCentered="1" verticalCentered="1"/>
  <pageMargins left="0" right="0" top="0" bottom="0" header="0" footer="0"/>
  <pageSetup paperSize="9" orientation="landscape" r:id="rId1"/>
  <headerFooter>
    <oddHeader>&amp;R&amp;"-,Cursiva"&amp;K0000FF&amp;F</oddHeader>
    <oddFooter>&amp;R&amp;"-,Cursiva"&amp;K0000FF&amp;A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35"/>
  <sheetViews>
    <sheetView showGridLines="0" tabSelected="1" zoomScale="97" zoomScaleNormal="97" workbookViewId="0">
      <selection activeCell="Y24" sqref="Y24"/>
    </sheetView>
  </sheetViews>
  <sheetFormatPr baseColWidth="10" defaultRowHeight="15"/>
  <cols>
    <col min="1" max="1" width="2.85546875" customWidth="1"/>
    <col min="2" max="2" width="16.140625" bestFit="1" customWidth="1"/>
    <col min="3" max="23" width="7.42578125" customWidth="1"/>
    <col min="24" max="24" width="1.85546875" customWidth="1"/>
  </cols>
  <sheetData>
    <row r="1" spans="1:30" ht="9.9499999999999993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0" ht="18.75">
      <c r="A2" s="3"/>
      <c r="B2" s="79" t="s">
        <v>15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3"/>
    </row>
    <row r="3" spans="1:30" ht="9.9499999999999993" customHeight="1">
      <c r="A3" s="3"/>
      <c r="O3" s="64"/>
      <c r="P3" s="64"/>
      <c r="Q3" s="64"/>
      <c r="R3" s="64"/>
      <c r="S3" s="64"/>
      <c r="T3" s="64"/>
      <c r="U3" s="64"/>
      <c r="V3" s="64"/>
      <c r="W3" s="64"/>
      <c r="X3" s="3"/>
    </row>
    <row r="4" spans="1:30" ht="18.75">
      <c r="A4" s="3"/>
      <c r="B4" s="79" t="s">
        <v>33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3"/>
    </row>
    <row r="5" spans="1:30" ht="9.9499999999999993" customHeight="1" thickBot="1">
      <c r="A5" s="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3"/>
    </row>
    <row r="6" spans="1:30" ht="15.75" thickBot="1">
      <c r="A6" s="3"/>
      <c r="B6" s="9"/>
      <c r="C6" s="80" t="s">
        <v>31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1"/>
      <c r="W6" s="62"/>
      <c r="X6" s="3"/>
    </row>
    <row r="7" spans="1:30" ht="15.75" thickBot="1">
      <c r="A7" s="3"/>
      <c r="B7" s="10"/>
      <c r="C7" s="41">
        <v>1993</v>
      </c>
      <c r="D7" s="41">
        <v>1994</v>
      </c>
      <c r="E7" s="41">
        <v>1995</v>
      </c>
      <c r="F7" s="41">
        <v>1996</v>
      </c>
      <c r="G7" s="41">
        <v>1997</v>
      </c>
      <c r="H7" s="41">
        <v>1998</v>
      </c>
      <c r="I7" s="41">
        <v>1999</v>
      </c>
      <c r="J7" s="41">
        <v>2000</v>
      </c>
      <c r="K7" s="5">
        <v>2001</v>
      </c>
      <c r="L7" s="5">
        <v>2002</v>
      </c>
      <c r="M7" s="5">
        <v>2003</v>
      </c>
      <c r="N7" s="5">
        <v>2004</v>
      </c>
      <c r="O7" s="5">
        <v>2005</v>
      </c>
      <c r="P7" s="5">
        <v>2006</v>
      </c>
      <c r="Q7" s="5">
        <v>2007</v>
      </c>
      <c r="R7" s="5">
        <v>2008</v>
      </c>
      <c r="S7" s="5">
        <v>2009</v>
      </c>
      <c r="T7" s="5">
        <v>2010</v>
      </c>
      <c r="U7" s="5">
        <v>2011</v>
      </c>
      <c r="V7" s="11">
        <v>2012</v>
      </c>
      <c r="W7" s="61" t="s">
        <v>27</v>
      </c>
      <c r="X7" s="3"/>
    </row>
    <row r="8" spans="1:30">
      <c r="A8" s="3"/>
      <c r="B8" s="12" t="s">
        <v>6</v>
      </c>
      <c r="C8" s="69">
        <v>2516</v>
      </c>
      <c r="D8" s="69">
        <v>2782</v>
      </c>
      <c r="E8" s="69">
        <v>3308</v>
      </c>
      <c r="F8" s="69">
        <v>3638</v>
      </c>
      <c r="G8" s="69">
        <v>3782</v>
      </c>
      <c r="H8" s="69">
        <v>4516</v>
      </c>
      <c r="I8" s="69">
        <v>5095</v>
      </c>
      <c r="J8" s="69">
        <v>6065</v>
      </c>
      <c r="K8" s="69">
        <v>6421</v>
      </c>
      <c r="L8" s="69">
        <v>7096</v>
      </c>
      <c r="M8" s="69">
        <v>7129</v>
      </c>
      <c r="N8" s="69">
        <v>7757</v>
      </c>
      <c r="O8" s="69">
        <v>7770</v>
      </c>
      <c r="P8" s="69">
        <v>7823</v>
      </c>
      <c r="Q8" s="69">
        <v>8080</v>
      </c>
      <c r="R8" s="69">
        <v>7856</v>
      </c>
      <c r="S8" s="69">
        <v>7561</v>
      </c>
      <c r="T8" s="69">
        <v>7176</v>
      </c>
      <c r="U8" s="69">
        <v>7230</v>
      </c>
      <c r="V8" s="70">
        <v>7303</v>
      </c>
      <c r="W8" s="66">
        <f t="shared" ref="W8:W13" si="0">AVERAGE(C8:V8)</f>
        <v>6045.2</v>
      </c>
      <c r="X8" s="65"/>
      <c r="Y8" s="54"/>
      <c r="Z8" s="54"/>
      <c r="AA8" s="54"/>
      <c r="AB8" s="54"/>
      <c r="AC8" s="54"/>
      <c r="AD8" s="54"/>
    </row>
    <row r="9" spans="1:30">
      <c r="A9" s="3"/>
      <c r="B9" s="58" t="s">
        <v>0</v>
      </c>
      <c r="C9" s="69">
        <v>244</v>
      </c>
      <c r="D9" s="69">
        <v>468</v>
      </c>
      <c r="E9" s="69">
        <v>597</v>
      </c>
      <c r="F9" s="69">
        <v>636</v>
      </c>
      <c r="G9" s="69">
        <v>749</v>
      </c>
      <c r="H9" s="69">
        <v>916</v>
      </c>
      <c r="I9" s="69">
        <v>1023</v>
      </c>
      <c r="J9" s="69">
        <v>1066</v>
      </c>
      <c r="K9" s="69">
        <v>1165</v>
      </c>
      <c r="L9" s="69">
        <v>1236</v>
      </c>
      <c r="M9" s="69">
        <v>1335</v>
      </c>
      <c r="N9" s="69">
        <v>1474</v>
      </c>
      <c r="O9" s="69">
        <v>1385</v>
      </c>
      <c r="P9" s="69">
        <v>1489</v>
      </c>
      <c r="Q9" s="69">
        <v>1517</v>
      </c>
      <c r="R9" s="69">
        <v>1629</v>
      </c>
      <c r="S9" s="69">
        <v>1452</v>
      </c>
      <c r="T9" s="69">
        <v>1448</v>
      </c>
      <c r="U9" s="69">
        <v>1385</v>
      </c>
      <c r="V9" s="70">
        <v>1310</v>
      </c>
      <c r="W9" s="67">
        <f t="shared" si="0"/>
        <v>1126.2</v>
      </c>
      <c r="X9" s="65"/>
      <c r="Y9" s="54"/>
      <c r="Z9" s="54"/>
      <c r="AA9" s="54"/>
      <c r="AB9" s="54"/>
      <c r="AC9" s="54"/>
      <c r="AD9" s="54"/>
    </row>
    <row r="10" spans="1:30">
      <c r="A10" s="3"/>
      <c r="B10" s="12" t="s">
        <v>7</v>
      </c>
      <c r="C10" s="69">
        <v>113</v>
      </c>
      <c r="D10" s="69">
        <v>271</v>
      </c>
      <c r="E10" s="69">
        <v>333</v>
      </c>
      <c r="F10" s="69">
        <v>482</v>
      </c>
      <c r="G10" s="69">
        <v>460</v>
      </c>
      <c r="H10" s="69">
        <v>457</v>
      </c>
      <c r="I10" s="69">
        <v>511</v>
      </c>
      <c r="J10" s="69">
        <v>601</v>
      </c>
      <c r="K10" s="69">
        <v>554</v>
      </c>
      <c r="L10" s="69">
        <v>688</v>
      </c>
      <c r="M10" s="69">
        <v>654</v>
      </c>
      <c r="N10" s="69">
        <v>720</v>
      </c>
      <c r="O10" s="69">
        <v>699</v>
      </c>
      <c r="P10" s="69">
        <v>692</v>
      </c>
      <c r="Q10" s="69">
        <v>686</v>
      </c>
      <c r="R10" s="69">
        <v>699</v>
      </c>
      <c r="S10" s="69">
        <v>572</v>
      </c>
      <c r="T10" s="69">
        <v>647</v>
      </c>
      <c r="U10" s="69">
        <v>763</v>
      </c>
      <c r="V10" s="70">
        <v>814</v>
      </c>
      <c r="W10" s="67">
        <f t="shared" si="0"/>
        <v>570.79999999999995</v>
      </c>
      <c r="X10" s="65"/>
      <c r="Y10" s="54"/>
      <c r="Z10" s="54"/>
      <c r="AA10" s="54"/>
      <c r="AB10" s="54"/>
      <c r="AC10" s="54"/>
      <c r="AD10" s="54"/>
    </row>
    <row r="11" spans="1:30">
      <c r="A11" s="3"/>
      <c r="B11" s="12" t="s">
        <v>8</v>
      </c>
      <c r="C11" s="69">
        <v>75</v>
      </c>
      <c r="D11" s="69">
        <v>79</v>
      </c>
      <c r="E11" s="69">
        <v>111</v>
      </c>
      <c r="F11" s="69">
        <v>113</v>
      </c>
      <c r="G11" s="69">
        <v>220</v>
      </c>
      <c r="H11" s="69">
        <v>316</v>
      </c>
      <c r="I11" s="69">
        <v>307</v>
      </c>
      <c r="J11" s="69">
        <v>343</v>
      </c>
      <c r="K11" s="69">
        <v>364</v>
      </c>
      <c r="L11" s="69">
        <v>548</v>
      </c>
      <c r="M11" s="69">
        <v>578</v>
      </c>
      <c r="N11" s="69">
        <v>504</v>
      </c>
      <c r="O11" s="69">
        <v>410</v>
      </c>
      <c r="P11" s="69">
        <v>428</v>
      </c>
      <c r="Q11" s="69">
        <v>464</v>
      </c>
      <c r="R11" s="69">
        <v>447</v>
      </c>
      <c r="S11" s="69">
        <v>447</v>
      </c>
      <c r="T11" s="69">
        <v>453</v>
      </c>
      <c r="U11" s="69">
        <v>567</v>
      </c>
      <c r="V11" s="70">
        <v>400</v>
      </c>
      <c r="W11" s="67">
        <f t="shared" si="0"/>
        <v>358.7</v>
      </c>
      <c r="X11" s="65"/>
      <c r="Y11" s="54"/>
      <c r="Z11" s="54"/>
      <c r="AA11" s="54"/>
      <c r="AB11" s="54"/>
      <c r="AC11" s="54"/>
      <c r="AD11" s="54"/>
    </row>
    <row r="12" spans="1:30">
      <c r="A12" s="3"/>
      <c r="B12" s="12" t="s">
        <v>2</v>
      </c>
      <c r="C12" s="69">
        <v>894</v>
      </c>
      <c r="D12" s="69">
        <v>1468</v>
      </c>
      <c r="E12" s="69">
        <v>2146</v>
      </c>
      <c r="F12" s="69">
        <v>1909</v>
      </c>
      <c r="G12" s="69">
        <v>1939</v>
      </c>
      <c r="H12" s="69">
        <v>2186</v>
      </c>
      <c r="I12" s="69">
        <v>2619</v>
      </c>
      <c r="J12" s="69">
        <v>2884</v>
      </c>
      <c r="K12" s="69">
        <v>2963</v>
      </c>
      <c r="L12" s="69">
        <v>3420</v>
      </c>
      <c r="M12" s="69">
        <v>3368</v>
      </c>
      <c r="N12" s="69">
        <v>3792</v>
      </c>
      <c r="O12" s="69">
        <v>3555</v>
      </c>
      <c r="P12" s="69">
        <v>3817</v>
      </c>
      <c r="Q12" s="69">
        <v>3551</v>
      </c>
      <c r="R12" s="69">
        <v>3559</v>
      </c>
      <c r="S12" s="69">
        <v>3620</v>
      </c>
      <c r="T12" s="69">
        <v>3874</v>
      </c>
      <c r="U12" s="69">
        <v>3977</v>
      </c>
      <c r="V12" s="70">
        <v>3774</v>
      </c>
      <c r="W12" s="67">
        <f t="shared" si="0"/>
        <v>2965.75</v>
      </c>
      <c r="X12" s="65"/>
      <c r="Y12" s="54"/>
      <c r="Z12" s="54"/>
      <c r="AA12" s="54"/>
      <c r="AB12" s="54"/>
      <c r="AC12" s="54"/>
      <c r="AD12" s="54"/>
    </row>
    <row r="13" spans="1:30" ht="15.75" thickBot="1">
      <c r="A13" s="3"/>
      <c r="B13" s="14" t="s">
        <v>25</v>
      </c>
      <c r="C13" s="53">
        <v>3842</v>
      </c>
      <c r="D13" s="53">
        <v>5068</v>
      </c>
      <c r="E13" s="53">
        <v>6495</v>
      </c>
      <c r="F13" s="53">
        <v>6778</v>
      </c>
      <c r="G13" s="53">
        <v>7150</v>
      </c>
      <c r="H13" s="53">
        <v>8391</v>
      </c>
      <c r="I13" s="53">
        <v>9555</v>
      </c>
      <c r="J13" s="53">
        <v>10959</v>
      </c>
      <c r="K13" s="53">
        <v>11467</v>
      </c>
      <c r="L13" s="53">
        <v>12988</v>
      </c>
      <c r="M13" s="53">
        <v>13064</v>
      </c>
      <c r="N13" s="53">
        <v>14247</v>
      </c>
      <c r="O13" s="53">
        <v>13819</v>
      </c>
      <c r="P13" s="53">
        <v>14249</v>
      </c>
      <c r="Q13" s="53">
        <v>14298</v>
      </c>
      <c r="R13" s="53">
        <v>14190</v>
      </c>
      <c r="S13" s="53">
        <v>13652</v>
      </c>
      <c r="T13" s="53">
        <v>13598</v>
      </c>
      <c r="U13" s="53">
        <v>13922</v>
      </c>
      <c r="V13" s="53">
        <v>13601</v>
      </c>
      <c r="W13" s="68">
        <f t="shared" si="0"/>
        <v>11066.65</v>
      </c>
      <c r="X13" s="65"/>
      <c r="Y13" s="54"/>
      <c r="Z13" s="54"/>
      <c r="AA13" s="54"/>
      <c r="AB13" s="54"/>
      <c r="AC13" s="54"/>
      <c r="AD13" s="54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customHeight="1">
      <c r="A35" s="3"/>
      <c r="B35" s="73" t="s">
        <v>32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3"/>
    </row>
  </sheetData>
  <mergeCells count="4">
    <mergeCell ref="B2:W2"/>
    <mergeCell ref="B4:W4"/>
    <mergeCell ref="C6:V6"/>
    <mergeCell ref="B35:W35"/>
  </mergeCells>
  <conditionalFormatting sqref="C8:V8">
    <cfRule type="aboveAverage" dxfId="18" priority="6"/>
  </conditionalFormatting>
  <conditionalFormatting sqref="C9:V9">
    <cfRule type="aboveAverage" dxfId="17" priority="5"/>
  </conditionalFormatting>
  <conditionalFormatting sqref="C10:V10">
    <cfRule type="aboveAverage" dxfId="16" priority="4"/>
  </conditionalFormatting>
  <conditionalFormatting sqref="C11:V11">
    <cfRule type="aboveAverage" dxfId="15" priority="3"/>
  </conditionalFormatting>
  <conditionalFormatting sqref="C12:V12">
    <cfRule type="aboveAverage" dxfId="14" priority="2"/>
  </conditionalFormatting>
  <conditionalFormatting sqref="C13:V13">
    <cfRule type="aboveAverage" dxfId="13" priority="1"/>
  </conditionalFormatting>
  <printOptions horizontalCentered="1" verticalCentered="1"/>
  <pageMargins left="0" right="0" top="0" bottom="0" header="0" footer="0"/>
  <pageSetup paperSize="5" scale="99" orientation="landscape" r:id="rId1"/>
  <headerFooter>
    <oddHeader>&amp;R&amp;"-,Cursiva"&amp;K0000FF&amp;F</oddHeader>
    <oddFooter>&amp;R&amp;"-,Cursiva"&amp;K0000FF&amp;A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37"/>
  <sheetViews>
    <sheetView showGridLines="0" showRowColHeaders="0" zoomScale="93" zoomScaleNormal="93" workbookViewId="0">
      <selection activeCell="B2" sqref="B2:W2"/>
    </sheetView>
  </sheetViews>
  <sheetFormatPr baseColWidth="10" defaultRowHeight="15"/>
  <cols>
    <col min="1" max="1" width="2.85546875" customWidth="1"/>
    <col min="2" max="2" width="16.140625" bestFit="1" customWidth="1"/>
    <col min="3" max="23" width="6.42578125" customWidth="1"/>
    <col min="24" max="24" width="1.85546875" customWidth="1"/>
  </cols>
  <sheetData>
    <row r="1" spans="1:30" ht="9.9499999999999993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0" ht="18.75">
      <c r="A2" s="3"/>
      <c r="B2" s="79" t="s">
        <v>29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3"/>
    </row>
    <row r="3" spans="1:30" ht="9.9499999999999993" customHeight="1">
      <c r="A3" s="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3"/>
    </row>
    <row r="4" spans="1:30" ht="18.75">
      <c r="A4" s="3"/>
      <c r="B4" s="79" t="s">
        <v>33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3"/>
    </row>
    <row r="5" spans="1:30" ht="9.9499999999999993" customHeight="1" thickBot="1">
      <c r="A5" s="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3"/>
    </row>
    <row r="6" spans="1:30" ht="15.75" thickBot="1">
      <c r="A6" s="3"/>
      <c r="B6" s="9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6"/>
      <c r="W6" s="62"/>
      <c r="X6" s="3"/>
    </row>
    <row r="7" spans="1:30" ht="15.75" thickBot="1">
      <c r="A7" s="3"/>
      <c r="B7" s="10"/>
      <c r="C7" s="41">
        <v>1993</v>
      </c>
      <c r="D7" s="41">
        <v>1994</v>
      </c>
      <c r="E7" s="41">
        <v>1995</v>
      </c>
      <c r="F7" s="41">
        <v>1996</v>
      </c>
      <c r="G7" s="41">
        <v>1997</v>
      </c>
      <c r="H7" s="41">
        <v>1998</v>
      </c>
      <c r="I7" s="41">
        <v>1999</v>
      </c>
      <c r="J7" s="41">
        <v>2000</v>
      </c>
      <c r="K7" s="5">
        <v>2001</v>
      </c>
      <c r="L7" s="5">
        <v>2002</v>
      </c>
      <c r="M7" s="5">
        <v>2003</v>
      </c>
      <c r="N7" s="5">
        <v>2004</v>
      </c>
      <c r="O7" s="5">
        <v>2005</v>
      </c>
      <c r="P7" s="5">
        <v>2006</v>
      </c>
      <c r="Q7" s="5">
        <v>2007</v>
      </c>
      <c r="R7" s="5">
        <v>2008</v>
      </c>
      <c r="S7" s="5">
        <v>2009</v>
      </c>
      <c r="T7" s="5">
        <v>2010</v>
      </c>
      <c r="U7" s="5">
        <v>2011</v>
      </c>
      <c r="V7" s="11">
        <v>2012</v>
      </c>
      <c r="W7" s="61" t="s">
        <v>27</v>
      </c>
      <c r="X7" s="3"/>
    </row>
    <row r="8" spans="1:30">
      <c r="A8" s="3"/>
      <c r="B8" s="12" t="s">
        <v>6</v>
      </c>
      <c r="C8" s="60">
        <v>0.28895071542130368</v>
      </c>
      <c r="D8" s="60">
        <v>0.57548526240115028</v>
      </c>
      <c r="E8" s="60">
        <v>0.63724304715840385</v>
      </c>
      <c r="F8" s="60">
        <v>0.6269928532160528</v>
      </c>
      <c r="G8" s="60">
        <v>0.66499206768905339</v>
      </c>
      <c r="H8" s="60">
        <v>0.59787422497785647</v>
      </c>
      <c r="I8" s="60">
        <v>0.58076545632973509</v>
      </c>
      <c r="J8" s="60">
        <v>0.55300906842539155</v>
      </c>
      <c r="K8" s="60">
        <v>0.59616882105591029</v>
      </c>
      <c r="L8" s="60">
        <v>0.55918827508455471</v>
      </c>
      <c r="M8" s="60">
        <v>0.56375368214335808</v>
      </c>
      <c r="N8" s="60">
        <v>0.53280907567358515</v>
      </c>
      <c r="O8" s="60">
        <v>0.55740025740025745</v>
      </c>
      <c r="P8" s="60">
        <v>0.59171673271123615</v>
      </c>
      <c r="Q8" s="60">
        <v>0.56658415841584153</v>
      </c>
      <c r="R8" s="60">
        <v>0.53920570264765788</v>
      </c>
      <c r="S8" s="60">
        <v>0.51554027245073408</v>
      </c>
      <c r="T8" s="60">
        <v>0.52271460423634342</v>
      </c>
      <c r="U8" s="60">
        <v>0.49806362378976488</v>
      </c>
      <c r="V8" s="60">
        <v>0.47473640969464603</v>
      </c>
      <c r="W8" s="59">
        <f t="shared" ref="W8:W13" si="0">AVERAGE(C8:V8)</f>
        <v>0.55215971554614185</v>
      </c>
      <c r="X8" s="65"/>
      <c r="Y8" s="54"/>
      <c r="Z8" s="54"/>
      <c r="AA8" s="54"/>
      <c r="AB8" s="54"/>
      <c r="AC8" s="54"/>
      <c r="AD8" s="54"/>
    </row>
    <row r="9" spans="1:30">
      <c r="A9" s="3"/>
      <c r="B9" s="58" t="s">
        <v>0</v>
      </c>
      <c r="C9" s="57">
        <v>0.3155737704918033</v>
      </c>
      <c r="D9" s="57">
        <v>0.44230769230769229</v>
      </c>
      <c r="E9" s="57">
        <v>0.54438860971524283</v>
      </c>
      <c r="F9" s="57">
        <v>0.589622641509434</v>
      </c>
      <c r="G9" s="57">
        <v>0.63017356475300401</v>
      </c>
      <c r="H9" s="57">
        <v>0.84061135371179041</v>
      </c>
      <c r="I9" s="57">
        <v>0.68426197458455518</v>
      </c>
      <c r="J9" s="57">
        <v>0.60037523452157604</v>
      </c>
      <c r="K9" s="57">
        <v>0.61115879828326181</v>
      </c>
      <c r="L9" s="57">
        <v>0.50404530744336573</v>
      </c>
      <c r="M9" s="57">
        <v>0.3700374531835206</v>
      </c>
      <c r="N9" s="57">
        <v>0.32089552238805968</v>
      </c>
      <c r="O9" s="57">
        <v>0.38989169675090252</v>
      </c>
      <c r="P9" s="57">
        <v>0.46004029550033582</v>
      </c>
      <c r="Q9" s="57">
        <v>0.53394858272907053</v>
      </c>
      <c r="R9" s="57">
        <v>0.40822590546347454</v>
      </c>
      <c r="S9" s="57">
        <v>0.44765840220385678</v>
      </c>
      <c r="T9" s="57">
        <v>0.31077348066298344</v>
      </c>
      <c r="U9" s="57">
        <v>0.30252707581227439</v>
      </c>
      <c r="V9" s="57">
        <v>0.31908396946564888</v>
      </c>
      <c r="W9" s="56">
        <f t="shared" si="0"/>
        <v>0.48128006657409272</v>
      </c>
      <c r="X9" s="65"/>
      <c r="Y9" s="54"/>
      <c r="Z9" s="54"/>
      <c r="AA9" s="54"/>
      <c r="AB9" s="54"/>
      <c r="AC9" s="54"/>
      <c r="AD9" s="54"/>
    </row>
    <row r="10" spans="1:30">
      <c r="A10" s="3"/>
      <c r="B10" s="12" t="s">
        <v>7</v>
      </c>
      <c r="C10" s="57">
        <v>0.4247787610619469</v>
      </c>
      <c r="D10" s="57">
        <v>0.49446494464944651</v>
      </c>
      <c r="E10" s="57">
        <v>0.55555555555555558</v>
      </c>
      <c r="F10" s="57">
        <v>0.487551867219917</v>
      </c>
      <c r="G10" s="57">
        <v>0.46956521739130436</v>
      </c>
      <c r="H10" s="57">
        <v>0.52516411378555794</v>
      </c>
      <c r="I10" s="57">
        <v>0.52446183953033265</v>
      </c>
      <c r="J10" s="57">
        <v>0.57903494176372716</v>
      </c>
      <c r="K10" s="57">
        <v>0.51805054151624552</v>
      </c>
      <c r="L10" s="57">
        <v>0.40697674418604651</v>
      </c>
      <c r="M10" s="57">
        <v>0.43577981651376146</v>
      </c>
      <c r="N10" s="57">
        <v>0.41111111111111109</v>
      </c>
      <c r="O10" s="57">
        <v>0.45779685264663805</v>
      </c>
      <c r="P10" s="57">
        <v>0.4725433526011561</v>
      </c>
      <c r="Q10" s="57">
        <v>0.47376093294460642</v>
      </c>
      <c r="R10" s="57">
        <v>0.25751072961373389</v>
      </c>
      <c r="S10" s="57">
        <v>0.2395104895104895</v>
      </c>
      <c r="T10" s="57">
        <v>0.23029366306027821</v>
      </c>
      <c r="U10" s="57">
        <v>0.22280471821756226</v>
      </c>
      <c r="V10" s="57">
        <v>0.31326781326781328</v>
      </c>
      <c r="W10" s="56">
        <f t="shared" si="0"/>
        <v>0.4249992003073616</v>
      </c>
      <c r="X10" s="65"/>
      <c r="Y10" s="54"/>
      <c r="Z10" s="54"/>
      <c r="AA10" s="54"/>
      <c r="AB10" s="54"/>
      <c r="AC10" s="54"/>
      <c r="AD10" s="54"/>
    </row>
    <row r="11" spans="1:30">
      <c r="A11" s="3"/>
      <c r="B11" s="12" t="s">
        <v>8</v>
      </c>
      <c r="C11" s="57">
        <v>0.34666666666666668</v>
      </c>
      <c r="D11" s="57">
        <v>0.59493670886075944</v>
      </c>
      <c r="E11" s="57">
        <v>0.77477477477477474</v>
      </c>
      <c r="F11" s="57">
        <v>0.8584070796460177</v>
      </c>
      <c r="G11" s="57">
        <v>0.58181818181818179</v>
      </c>
      <c r="H11" s="57">
        <v>0.42088607594936711</v>
      </c>
      <c r="I11" s="57">
        <v>0.56026058631921827</v>
      </c>
      <c r="J11" s="57">
        <v>0.58892128279883382</v>
      </c>
      <c r="K11" s="57">
        <v>0.67307692307692313</v>
      </c>
      <c r="L11" s="57">
        <v>0.42883211678832117</v>
      </c>
      <c r="M11" s="57">
        <v>0.59688581314878897</v>
      </c>
      <c r="N11" s="57">
        <v>0.47420634920634919</v>
      </c>
      <c r="O11" s="57">
        <v>0.45121951219512196</v>
      </c>
      <c r="P11" s="57">
        <v>0.36214953271028039</v>
      </c>
      <c r="Q11" s="57">
        <v>0.62284482758620685</v>
      </c>
      <c r="R11" s="57">
        <v>0.70022371364653246</v>
      </c>
      <c r="S11" s="57">
        <v>0.63758389261744963</v>
      </c>
      <c r="T11" s="57">
        <v>0.52317880794701987</v>
      </c>
      <c r="U11" s="57">
        <v>0.40740740740740738</v>
      </c>
      <c r="V11" s="57">
        <v>0.60750000000000004</v>
      </c>
      <c r="W11" s="56">
        <f t="shared" si="0"/>
        <v>0.56058901265821093</v>
      </c>
      <c r="X11" s="65"/>
      <c r="Y11" s="54"/>
      <c r="Z11" s="54"/>
      <c r="AA11" s="54"/>
      <c r="AB11" s="54"/>
      <c r="AC11" s="54"/>
      <c r="AD11" s="54"/>
    </row>
    <row r="12" spans="1:30">
      <c r="A12" s="3"/>
      <c r="B12" s="12" t="s">
        <v>2</v>
      </c>
      <c r="C12" s="57">
        <v>0.16666666666666666</v>
      </c>
      <c r="D12" s="57">
        <v>0.42847411444141692</v>
      </c>
      <c r="E12" s="57">
        <v>0.45293569431500463</v>
      </c>
      <c r="F12" s="57">
        <v>0.59717129387113677</v>
      </c>
      <c r="G12" s="57">
        <v>0.62661165549252196</v>
      </c>
      <c r="H12" s="57">
        <v>0.61390667886550776</v>
      </c>
      <c r="I12" s="57">
        <v>0.51584574264986638</v>
      </c>
      <c r="J12" s="57">
        <v>0.53294036061026351</v>
      </c>
      <c r="K12" s="57">
        <v>0.52311846101923731</v>
      </c>
      <c r="L12" s="57">
        <v>0.55380116959064329</v>
      </c>
      <c r="M12" s="57">
        <v>0.54720902612826605</v>
      </c>
      <c r="N12" s="57">
        <v>0.51318565400843885</v>
      </c>
      <c r="O12" s="57">
        <v>0.5544303797468354</v>
      </c>
      <c r="P12" s="57">
        <v>0.48938957296306002</v>
      </c>
      <c r="Q12" s="57">
        <v>0.46156012390875811</v>
      </c>
      <c r="R12" s="57">
        <v>0.41865692610283789</v>
      </c>
      <c r="S12" s="57">
        <v>0.30220994475138124</v>
      </c>
      <c r="T12" s="57">
        <v>0.32266391326794014</v>
      </c>
      <c r="U12" s="57">
        <v>0.33291425697762134</v>
      </c>
      <c r="V12" s="57">
        <v>0.32750397456279812</v>
      </c>
      <c r="W12" s="56">
        <f t="shared" si="0"/>
        <v>0.46405978049701019</v>
      </c>
      <c r="X12" s="65"/>
      <c r="Y12" s="54"/>
      <c r="Z12" s="54"/>
      <c r="AA12" s="54"/>
      <c r="AB12" s="54"/>
      <c r="AC12" s="54"/>
      <c r="AD12" s="54"/>
    </row>
    <row r="13" spans="1:30" ht="15.75" thickBot="1">
      <c r="A13" s="3"/>
      <c r="B13" s="14" t="s">
        <v>25</v>
      </c>
      <c r="C13" s="50">
        <v>0.26730869338885999</v>
      </c>
      <c r="D13" s="50">
        <v>0.51657458563535907</v>
      </c>
      <c r="E13" s="50">
        <v>0.56597382602001545</v>
      </c>
      <c r="F13" s="50">
        <v>0.60902921215697847</v>
      </c>
      <c r="G13" s="50">
        <v>0.63580419580419578</v>
      </c>
      <c r="H13" s="50">
        <v>0.61792396615421286</v>
      </c>
      <c r="I13" s="50">
        <v>0.57038199895342756</v>
      </c>
      <c r="J13" s="50">
        <v>0.554886394744046</v>
      </c>
      <c r="K13" s="50">
        <v>0.57748321269730529</v>
      </c>
      <c r="L13" s="50">
        <v>0.53895903911302745</v>
      </c>
      <c r="M13" s="50">
        <v>0.53475199020208208</v>
      </c>
      <c r="N13" s="50">
        <v>0.49743805713483541</v>
      </c>
      <c r="O13" s="50">
        <v>0.53165930964613939</v>
      </c>
      <c r="P13" s="50">
        <v>0.53786230612674568</v>
      </c>
      <c r="Q13" s="50">
        <v>0.53441040704993703</v>
      </c>
      <c r="R13" s="50">
        <v>0.48513037350246652</v>
      </c>
      <c r="S13" s="50">
        <v>0.44418400234397892</v>
      </c>
      <c r="T13" s="50">
        <v>0.4292543021032505</v>
      </c>
      <c r="U13" s="50">
        <v>0.41265622755351244</v>
      </c>
      <c r="V13" s="50">
        <v>0.41313138739798544</v>
      </c>
      <c r="W13" s="55">
        <f t="shared" si="0"/>
        <v>0.51374017438641806</v>
      </c>
      <c r="X13" s="65"/>
      <c r="Y13" s="54"/>
      <c r="Z13" s="54"/>
      <c r="AA13" s="54"/>
      <c r="AB13" s="54"/>
      <c r="AC13" s="54"/>
      <c r="AD13" s="54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customHeight="1">
      <c r="A35" s="3"/>
      <c r="B35" s="82" t="s">
        <v>26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3"/>
      <c r="X35" s="3"/>
    </row>
    <row r="36" spans="1:24" ht="16.5" customHeight="1">
      <c r="A36" s="3"/>
      <c r="B36" s="82" t="s">
        <v>30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3"/>
      <c r="X36" s="3"/>
    </row>
    <row r="37" spans="1:24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</sheetData>
  <mergeCells count="5">
    <mergeCell ref="B2:W2"/>
    <mergeCell ref="C6:V6"/>
    <mergeCell ref="B35:V35"/>
    <mergeCell ref="B36:V36"/>
    <mergeCell ref="B4:W4"/>
  </mergeCells>
  <conditionalFormatting sqref="C8:K12">
    <cfRule type="expression" dxfId="12" priority="13" stopIfTrue="1">
      <formula>C8&lt;C$13</formula>
    </cfRule>
  </conditionalFormatting>
  <conditionalFormatting sqref="C13:V13">
    <cfRule type="aboveAverage" dxfId="11" priority="12" aboveAverage="0"/>
  </conditionalFormatting>
  <conditionalFormatting sqref="L8:L12">
    <cfRule type="expression" dxfId="10" priority="11" stopIfTrue="1">
      <formula>L8&lt;L$13</formula>
    </cfRule>
  </conditionalFormatting>
  <conditionalFormatting sqref="M8:M12">
    <cfRule type="expression" dxfId="9" priority="10" stopIfTrue="1">
      <formula>M8&lt;M$13</formula>
    </cfRule>
  </conditionalFormatting>
  <conditionalFormatting sqref="N8:N12">
    <cfRule type="expression" dxfId="8" priority="9" stopIfTrue="1">
      <formula>N8&lt;N$13</formula>
    </cfRule>
  </conditionalFormatting>
  <conditionalFormatting sqref="O8:O12">
    <cfRule type="expression" dxfId="7" priority="8" stopIfTrue="1">
      <formula>O8&lt;O$13</formula>
    </cfRule>
  </conditionalFormatting>
  <conditionalFormatting sqref="P8:P12">
    <cfRule type="expression" dxfId="6" priority="7" stopIfTrue="1">
      <formula>P8&lt;P$13</formula>
    </cfRule>
  </conditionalFormatting>
  <conditionalFormatting sqref="Q8:Q12">
    <cfRule type="expression" dxfId="5" priority="6" stopIfTrue="1">
      <formula>Q8&lt;Q$13</formula>
    </cfRule>
  </conditionalFormatting>
  <conditionalFormatting sqref="R8:R12">
    <cfRule type="expression" dxfId="4" priority="5" stopIfTrue="1">
      <formula>R8&lt;R$13</formula>
    </cfRule>
  </conditionalFormatting>
  <conditionalFormatting sqref="S8:S12">
    <cfRule type="expression" dxfId="3" priority="4" stopIfTrue="1">
      <formula>S8&lt;S$13</formula>
    </cfRule>
  </conditionalFormatting>
  <conditionalFormatting sqref="T8:T12">
    <cfRule type="expression" dxfId="2" priority="3" stopIfTrue="1">
      <formula>T8&lt;T$13</formula>
    </cfRule>
  </conditionalFormatting>
  <conditionalFormatting sqref="U8:U12">
    <cfRule type="expression" dxfId="1" priority="2" stopIfTrue="1">
      <formula>U8&lt;U$13</formula>
    </cfRule>
  </conditionalFormatting>
  <conditionalFormatting sqref="V8:V12">
    <cfRule type="expression" dxfId="0" priority="1" stopIfTrue="1">
      <formula>V8&lt;V$13</formula>
    </cfRule>
  </conditionalFormatting>
  <printOptions horizontalCentered="1" verticalCentered="1"/>
  <pageMargins left="0" right="0" top="0" bottom="0" header="0" footer="0"/>
  <pageSetup paperSize="5" orientation="landscape" r:id="rId1"/>
  <headerFooter>
    <oddHeader>&amp;R&amp;"-,Cursiva"&amp;K0000FF&amp;F</oddHeader>
    <oddFooter>&amp;R&amp;"-,Cursiva"&amp;K0000FF&amp;A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INGRESOS</vt:lpstr>
      <vt:lpstr>SENTENCIAS</vt:lpstr>
      <vt:lpstr>Ingresos 1993-2012</vt:lpstr>
      <vt:lpstr>Sentencias vs Ingresados</vt:lpstr>
    </vt:vector>
  </TitlesOfParts>
  <Company>Poder Judicial de la Nacion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Judicial de la Nacion</dc:creator>
  <cp:lastModifiedBy>Poder Judicial de la Nacion</cp:lastModifiedBy>
  <cp:lastPrinted>2013-10-23T13:01:29Z</cp:lastPrinted>
  <dcterms:created xsi:type="dcterms:W3CDTF">2013-03-26T13:21:32Z</dcterms:created>
  <dcterms:modified xsi:type="dcterms:W3CDTF">2013-10-23T13:02:24Z</dcterms:modified>
</cp:coreProperties>
</file>