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1015" windowHeight="9690"/>
  </bookViews>
  <sheets>
    <sheet name="Resumen por Competencia" sheetId="1" r:id="rId1"/>
    <sheet name="Resumen por Salida" sheetId="12" r:id="rId2"/>
    <sheet name="Detalle" sheetId="11" r:id="rId3"/>
  </sheets>
  <calcPr calcId="125725"/>
</workbook>
</file>

<file path=xl/calcChain.xml><?xml version="1.0" encoding="utf-8"?>
<calcChain xmlns="http://schemas.openxmlformats.org/spreadsheetml/2006/main">
  <c r="G9" i="1"/>
  <c r="I8"/>
  <c r="M7"/>
  <c r="I7"/>
  <c r="C8" l="1"/>
  <c r="M8"/>
  <c r="E11"/>
  <c r="E10"/>
  <c r="K9"/>
  <c r="G10"/>
  <c r="K10"/>
  <c r="C11"/>
  <c r="I11"/>
  <c r="M11"/>
  <c r="D10"/>
  <c r="H7"/>
  <c r="L7"/>
  <c r="H8"/>
  <c r="L8"/>
  <c r="F9"/>
  <c r="J9"/>
  <c r="N9"/>
  <c r="F10"/>
  <c r="J10"/>
  <c r="N10"/>
  <c r="H11"/>
  <c r="L11"/>
  <c r="E8"/>
  <c r="F7"/>
  <c r="J7"/>
  <c r="N7"/>
  <c r="F8"/>
  <c r="J8"/>
  <c r="N8"/>
  <c r="H9"/>
  <c r="L9"/>
  <c r="H10"/>
  <c r="L10"/>
  <c r="F11"/>
  <c r="J11"/>
  <c r="D8"/>
  <c r="D11"/>
  <c r="E9"/>
  <c r="G7"/>
  <c r="K7"/>
  <c r="G8"/>
  <c r="K8"/>
  <c r="C9"/>
  <c r="I9"/>
  <c r="M9"/>
  <c r="C10"/>
  <c r="I10"/>
  <c r="M10"/>
  <c r="G11"/>
  <c r="K11"/>
  <c r="D9"/>
  <c r="D7"/>
  <c r="E84" i="11"/>
  <c r="E7" i="1"/>
  <c r="E85" i="11"/>
  <c r="D84"/>
  <c r="D21" i="1"/>
  <c r="D85" i="11"/>
  <c r="C7" i="1"/>
  <c r="M85" i="11"/>
  <c r="L85"/>
  <c r="K85"/>
  <c r="J85"/>
  <c r="I85"/>
  <c r="H85"/>
  <c r="G85"/>
  <c r="F85"/>
  <c r="C85"/>
  <c r="M84"/>
  <c r="L84"/>
  <c r="K84"/>
  <c r="J84"/>
  <c r="I84"/>
  <c r="H84"/>
  <c r="G84"/>
  <c r="F84"/>
  <c r="C84"/>
  <c r="D19" i="1" l="1"/>
  <c r="D22"/>
  <c r="D20"/>
  <c r="D18"/>
  <c r="D12"/>
  <c r="H22"/>
  <c r="L22"/>
  <c r="G22"/>
  <c r="K22"/>
  <c r="F22"/>
  <c r="J22"/>
  <c r="C22"/>
  <c r="E22"/>
  <c r="I22"/>
  <c r="M22"/>
  <c r="M21"/>
  <c r="M20"/>
  <c r="M19"/>
  <c r="M18"/>
  <c r="M12"/>
  <c r="L21"/>
  <c r="K21"/>
  <c r="J21"/>
  <c r="I21"/>
  <c r="H21"/>
  <c r="G21"/>
  <c r="F21"/>
  <c r="E21"/>
  <c r="C21"/>
  <c r="L20"/>
  <c r="K20"/>
  <c r="J20"/>
  <c r="I20"/>
  <c r="H20"/>
  <c r="G20"/>
  <c r="F20"/>
  <c r="E20"/>
  <c r="L19"/>
  <c r="K19"/>
  <c r="J19"/>
  <c r="I19"/>
  <c r="H19"/>
  <c r="G19"/>
  <c r="F19"/>
  <c r="E19"/>
  <c r="L18"/>
  <c r="K18"/>
  <c r="J18"/>
  <c r="I18"/>
  <c r="H18"/>
  <c r="G18"/>
  <c r="F18"/>
  <c r="E18"/>
  <c r="C20"/>
  <c r="C19"/>
  <c r="C18"/>
  <c r="L12"/>
  <c r="K12"/>
  <c r="J12"/>
  <c r="I12"/>
  <c r="H12"/>
  <c r="G12"/>
  <c r="F12"/>
  <c r="E12"/>
  <c r="C12"/>
  <c r="N21"/>
  <c r="P7"/>
  <c r="F23" l="1"/>
  <c r="P11" i="12"/>
  <c r="G23" i="1"/>
  <c r="J23"/>
  <c r="E23"/>
  <c r="I23"/>
  <c r="M23"/>
  <c r="K23"/>
  <c r="C23"/>
  <c r="H23"/>
  <c r="L23"/>
  <c r="D23"/>
  <c r="P21"/>
  <c r="N19"/>
  <c r="P19" s="1"/>
  <c r="P8"/>
  <c r="N18"/>
  <c r="P18" s="1"/>
  <c r="P10"/>
  <c r="N20"/>
  <c r="P20" s="1"/>
  <c r="P9"/>
  <c r="N11" l="1"/>
  <c r="N84" i="11" l="1"/>
  <c r="N85"/>
  <c r="N22" i="1" l="1"/>
  <c r="P22" s="1"/>
  <c r="P11"/>
  <c r="N12"/>
  <c r="P31"/>
  <c r="P42"/>
  <c r="P30"/>
  <c r="P41"/>
  <c r="P29"/>
  <c r="P32"/>
  <c r="P43"/>
  <c r="Q11" l="1"/>
  <c r="N23"/>
  <c r="P12"/>
  <c r="P13"/>
  <c r="Q13" s="1"/>
  <c r="P14" i="12"/>
  <c r="P23" i="1"/>
  <c r="P15" i="12"/>
  <c r="P21"/>
  <c r="P9"/>
  <c r="P27"/>
  <c r="P26"/>
  <c r="P20"/>
  <c r="P8"/>
  <c r="Q43" i="1"/>
  <c r="R43"/>
  <c r="R42"/>
  <c r="Q42"/>
  <c r="P40"/>
  <c r="Q41"/>
  <c r="R41"/>
  <c r="P29" i="12"/>
  <c r="P17"/>
  <c r="P22" l="1"/>
  <c r="P10"/>
  <c r="P28"/>
  <c r="P16"/>
  <c r="Q8" i="1"/>
  <c r="Q12"/>
  <c r="Q7"/>
  <c r="Q10"/>
  <c r="Q9"/>
  <c r="Q20"/>
  <c r="Q21"/>
  <c r="Q19"/>
  <c r="Q23"/>
  <c r="Q18"/>
  <c r="Q22"/>
  <c r="R40"/>
  <c r="Q40"/>
  <c r="P23" i="12"/>
  <c r="P33" l="1"/>
  <c r="P32"/>
  <c r="P34" l="1"/>
  <c r="P33" i="1"/>
  <c r="P34"/>
  <c r="Q34" s="1"/>
  <c r="P35" i="12" l="1"/>
  <c r="Q44" i="1"/>
  <c r="P44"/>
  <c r="R44" s="1"/>
  <c r="Q45" l="1"/>
  <c r="P45"/>
  <c r="R45" s="1"/>
</calcChain>
</file>

<file path=xl/sharedStrings.xml><?xml version="1.0" encoding="utf-8"?>
<sst xmlns="http://schemas.openxmlformats.org/spreadsheetml/2006/main" count="141" uniqueCount="85">
  <si>
    <t>Menores</t>
  </si>
  <si>
    <t xml:space="preserve">BAHIA BLANCA </t>
  </si>
  <si>
    <t>CORRIENTES</t>
  </si>
  <si>
    <t>GENERAL ROCA</t>
  </si>
  <si>
    <t xml:space="preserve">MAR DEL PLATA </t>
  </si>
  <si>
    <t>PARANA</t>
  </si>
  <si>
    <t>POSADAS</t>
  </si>
  <si>
    <t xml:space="preserve">RESISTENCIA </t>
  </si>
  <si>
    <t xml:space="preserve">TUCUMAN  </t>
  </si>
  <si>
    <t>SAN MARTIN Nº1</t>
  </si>
  <si>
    <t>SAN MARTIN Nº2</t>
  </si>
  <si>
    <t xml:space="preserve">SAN MARTIN Nº3 </t>
  </si>
  <si>
    <t xml:space="preserve">SAN MARTIN Nº5 </t>
  </si>
  <si>
    <t>CORDOBA Nº1</t>
  </si>
  <si>
    <t xml:space="preserve">MENDOZA Nº2  </t>
  </si>
  <si>
    <t xml:space="preserve">ROSARIO Nº2   </t>
  </si>
  <si>
    <t>SANTA FE</t>
  </si>
  <si>
    <t xml:space="preserve">LA PLATA Nº1 </t>
  </si>
  <si>
    <t>LA PLATA Nº2</t>
  </si>
  <si>
    <t xml:space="preserve">CATAMARCA </t>
  </si>
  <si>
    <t xml:space="preserve">FORMOSA </t>
  </si>
  <si>
    <t xml:space="preserve">JUJUY </t>
  </si>
  <si>
    <t xml:space="preserve">LA RIOJA   </t>
  </si>
  <si>
    <t>NEUQUEN</t>
  </si>
  <si>
    <t xml:space="preserve">SAN JUAN </t>
  </si>
  <si>
    <t xml:space="preserve">SAN LUIS    </t>
  </si>
  <si>
    <t xml:space="preserve">STGO. DEL ESTERO </t>
  </si>
  <si>
    <t>TIERRA DEL FUEGO</t>
  </si>
  <si>
    <t>SANTA CRUZ</t>
  </si>
  <si>
    <t>COM. RIVADAVIA</t>
  </si>
  <si>
    <t xml:space="preserve">SALTA   </t>
  </si>
  <si>
    <t xml:space="preserve">SAN MARTIN Nº4 </t>
  </si>
  <si>
    <t xml:space="preserve">MENDOZA Nº1  </t>
  </si>
  <si>
    <t xml:space="preserve">ROSARIO Nº1  </t>
  </si>
  <si>
    <t xml:space="preserve">LA PAMPA  </t>
  </si>
  <si>
    <t>TOTAL</t>
  </si>
  <si>
    <t>PROMEDIO</t>
  </si>
  <si>
    <t>CORDOBA Nº2</t>
  </si>
  <si>
    <t>Interior</t>
  </si>
  <si>
    <t>Promedio</t>
  </si>
  <si>
    <t>Aporte</t>
  </si>
  <si>
    <t>Tribunal Oral</t>
  </si>
  <si>
    <t>Competencia</t>
  </si>
  <si>
    <t>Criminal</t>
  </si>
  <si>
    <t>Federal</t>
  </si>
  <si>
    <t>Penal Económico</t>
  </si>
  <si>
    <t>Penal Económ.</t>
  </si>
  <si>
    <t>General Sistema</t>
  </si>
  <si>
    <t>desvio estándar anual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</si>
  <si>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año</t>
    </r>
  </si>
  <si>
    <t>TOTAL Sistema</t>
  </si>
  <si>
    <r>
      <rPr>
        <b/>
        <sz val="11"/>
        <color theme="1"/>
        <rFont val="Calibri"/>
        <family val="2"/>
        <scheme val="minor"/>
      </rPr>
      <t>total pendientes</t>
    </r>
    <r>
      <rPr>
        <sz val="11"/>
        <color theme="1"/>
        <rFont val="Calibri"/>
        <family val="2"/>
        <scheme val="minor"/>
      </rPr>
      <t xml:space="preserve"> al fin del año por competencia</t>
    </r>
  </si>
  <si>
    <t>Tribunal</t>
  </si>
  <si>
    <t>Promedios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</si>
  <si>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pendientes</t>
    </r>
    <r>
      <rPr>
        <sz val="11"/>
        <color rgb="FFFF0000"/>
        <rFont val="Calibri"/>
        <family val="2"/>
        <scheme val="minor"/>
      </rPr>
      <t xml:space="preserve"> al final del año (valores positivos)</t>
    </r>
  </si>
  <si>
    <t>Acumulado</t>
  </si>
  <si>
    <t>Anual</t>
  </si>
  <si>
    <r>
      <rPr>
        <sz val="11"/>
        <color theme="1"/>
        <rFont val="Calibri"/>
        <family val="2"/>
        <scheme val="minor"/>
      </rPr>
      <t xml:space="preserve">Competencia </t>
    </r>
    <r>
      <rPr>
        <b/>
        <sz val="11"/>
        <color theme="1"/>
        <rFont val="Calibri"/>
        <family val="2"/>
        <scheme val="minor"/>
      </rPr>
      <t>Criminal</t>
    </r>
  </si>
  <si>
    <t>Tipo de Resolución</t>
  </si>
  <si>
    <t>Juicio Abreviado</t>
  </si>
  <si>
    <t>Juicio Oral</t>
  </si>
  <si>
    <r>
      <rPr>
        <sz val="11"/>
        <color theme="1"/>
        <rFont val="Calibri"/>
        <family val="2"/>
        <scheme val="minor"/>
      </rPr>
      <t xml:space="preserve">Competencia </t>
    </r>
    <r>
      <rPr>
        <b/>
        <sz val="11"/>
        <color theme="1"/>
        <rFont val="Calibri"/>
        <family val="2"/>
        <scheme val="minor"/>
      </rPr>
      <t>Menores</t>
    </r>
  </si>
  <si>
    <r>
      <rPr>
        <sz val="11"/>
        <color theme="1"/>
        <rFont val="Calibri"/>
        <family val="2"/>
        <scheme val="minor"/>
      </rPr>
      <t xml:space="preserve">Competencia </t>
    </r>
    <r>
      <rPr>
        <b/>
        <sz val="11"/>
        <color theme="1"/>
        <rFont val="Calibri"/>
        <family val="2"/>
        <scheme val="minor"/>
      </rPr>
      <t>Federal</t>
    </r>
  </si>
  <si>
    <r>
      <rPr>
        <sz val="11"/>
        <color theme="1"/>
        <rFont val="Calibri"/>
        <family val="2"/>
        <scheme val="minor"/>
      </rPr>
      <t xml:space="preserve">Competencia </t>
    </r>
    <r>
      <rPr>
        <b/>
        <sz val="11"/>
        <color theme="1"/>
        <rFont val="Calibri"/>
        <family val="2"/>
        <scheme val="minor"/>
      </rPr>
      <t>Penal Económico</t>
    </r>
  </si>
  <si>
    <r>
      <rPr>
        <sz val="11"/>
        <color theme="1"/>
        <rFont val="Calibri"/>
        <family val="2"/>
        <scheme val="minor"/>
      </rPr>
      <t xml:space="preserve">Competencia </t>
    </r>
    <r>
      <rPr>
        <b/>
        <sz val="11"/>
        <color theme="1"/>
        <rFont val="Calibri"/>
        <family val="2"/>
        <scheme val="minor"/>
      </rPr>
      <t>Interior</t>
    </r>
  </si>
  <si>
    <t>Período</t>
  </si>
  <si>
    <t>Cantidad de Expedientes - RESÚMENES por Competencia - período 2001-2012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</si>
  <si>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2001-2012</t>
    </r>
  </si>
  <si>
    <t>Cantidad de Expedientes - DETALLE por Tribunal - período 2001-2012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</si>
  <si>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superan el promedio del </t>
    </r>
    <r>
      <rPr>
        <b/>
        <sz val="11"/>
        <color rgb="FFFF0000"/>
        <rFont val="Calibri"/>
        <family val="2"/>
        <scheme val="minor"/>
      </rPr>
      <t>período 2001-2012</t>
    </r>
  </si>
  <si>
    <r>
      <rPr>
        <u/>
        <sz val="11"/>
        <color rgb="FFFF0000"/>
        <rFont val="Calibri"/>
        <family val="2"/>
        <scheme val="minor"/>
      </rPr>
      <t>Nota</t>
    </r>
    <r>
      <rPr>
        <sz val="11"/>
        <color rgb="FFFF0000"/>
        <rFont val="Calibri"/>
        <family val="2"/>
        <scheme val="minor"/>
      </rPr>
      <t xml:space="preserve">: los valores </t>
    </r>
    <r>
      <rPr>
        <i/>
        <sz val="11"/>
        <color rgb="FFFF0000"/>
        <rFont val="Calibri"/>
        <family val="2"/>
        <scheme val="minor"/>
      </rPr>
      <t>negativos</t>
    </r>
    <r>
      <rPr>
        <sz val="11"/>
        <color rgb="FFFF0000"/>
        <rFont val="Calibri"/>
        <family val="2"/>
        <scheme val="minor"/>
      </rPr>
      <t xml:space="preserve"> significan más resueltos que los ingresados en el año</t>
    </r>
  </si>
  <si>
    <t>TOTAL SALIDAS  por  A Ñ O</t>
  </si>
  <si>
    <r>
      <t xml:space="preserve">TOTAL SALIDAS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</si>
  <si>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r>
      <t xml:space="preserve">TOTAL SALIDAS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</si>
  <si>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r>
      <rPr>
        <b/>
        <sz val="11"/>
        <color theme="1"/>
        <rFont val="Calibri"/>
        <family val="2"/>
        <scheme val="minor"/>
      </rPr>
      <t>aporte porcentual</t>
    </r>
    <r>
      <rPr>
        <sz val="11"/>
        <color theme="1"/>
        <rFont val="Calibri"/>
        <family val="2"/>
        <scheme val="minor"/>
      </rPr>
      <t xml:space="preserve"> TOTAL SALIDAS s/ INGRESOS por año</t>
    </r>
  </si>
  <si>
    <t>Tribunales Orales Nacionales y Federales - TOTAL SALIDAS</t>
  </si>
  <si>
    <t>Aporte proporcional - RESÚMENES por Tipo de Salida - período 2001-2012</t>
  </si>
  <si>
    <r>
      <t xml:space="preserve">Aporte </t>
    </r>
    <r>
      <rPr>
        <b/>
        <sz val="11"/>
        <color theme="1"/>
        <rFont val="Calibri"/>
        <family val="2"/>
        <scheme val="minor"/>
      </rPr>
      <t xml:space="preserve">por Tipo de Salida </t>
    </r>
    <r>
      <rPr>
        <sz val="11"/>
        <color theme="1"/>
        <rFont val="Calibri"/>
        <family val="2"/>
        <scheme val="minor"/>
      </rPr>
      <t>en cada competencia</t>
    </r>
  </si>
  <si>
    <t>Otras Salidas*</t>
  </si>
  <si>
    <r>
      <t>Otras Salidas*</t>
    </r>
    <r>
      <rPr>
        <sz val="11"/>
        <color theme="1"/>
        <rFont val="Calibri"/>
        <family val="2"/>
        <scheme val="minor"/>
      </rPr>
      <t>:</t>
    </r>
  </si>
  <si>
    <r>
      <t xml:space="preserve">incluyen </t>
    </r>
    <r>
      <rPr>
        <i/>
        <sz val="11"/>
        <color theme="1"/>
        <rFont val="Calibri"/>
        <family val="2"/>
        <scheme val="minor"/>
      </rPr>
      <t xml:space="preserve">Resoluciones </t>
    </r>
    <r>
      <rPr>
        <sz val="11"/>
        <color theme="1"/>
        <rFont val="Calibri"/>
        <family val="2"/>
        <scheme val="minor"/>
      </rPr>
      <t>de la Causa (Sobreseimiento, Declaración de Responsabilidad de Menores,</t>
    </r>
  </si>
  <si>
    <t>Acumulaciones, etc.)</t>
  </si>
  <si>
    <r>
      <t xml:space="preserve">Prescripción, etc.) y </t>
    </r>
    <r>
      <rPr>
        <i/>
        <sz val="11"/>
        <color theme="1"/>
        <rFont val="Calibri"/>
        <family val="2"/>
        <scheme val="minor"/>
      </rPr>
      <t>Salidas</t>
    </r>
    <r>
      <rPr>
        <sz val="11"/>
        <color theme="1"/>
        <rFont val="Calibri"/>
        <family val="2"/>
        <scheme val="minor"/>
      </rPr>
      <t xml:space="preserve"> que no resuelven la causa (Incompetencia, Completar Instrucción,</t>
    </r>
  </si>
  <si>
    <r>
      <t xml:space="preserve">Sub Total </t>
    </r>
    <r>
      <rPr>
        <b/>
        <i/>
        <sz val="11"/>
        <color theme="1"/>
        <rFont val="Calibri"/>
        <family val="2"/>
        <scheme val="minor"/>
      </rPr>
      <t>SENTENCIAS</t>
    </r>
  </si>
  <si>
    <t xml:space="preserve"> 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</si>
</sst>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2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gradientFill>
        <stop position="0">
          <color rgb="FF99FF99"/>
        </stop>
        <stop position="0.5">
          <color theme="0"/>
        </stop>
        <stop position="1">
          <color rgb="FF99FF99"/>
        </stop>
      </gradient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center" vertical="center"/>
    </xf>
    <xf numFmtId="1" fontId="5" fillId="0" borderId="0" xfId="0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4" fillId="3" borderId="8" xfId="0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/>
    <xf numFmtId="1" fontId="5" fillId="0" borderId="0" xfId="0" applyNumberFormat="1" applyFont="1" applyFill="1"/>
    <xf numFmtId="0" fontId="0" fillId="0" borderId="0" xfId="0" applyFill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9" fontId="4" fillId="0" borderId="14" xfId="1" applyFont="1" applyBorder="1"/>
    <xf numFmtId="9" fontId="4" fillId="0" borderId="15" xfId="1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1" fontId="0" fillId="0" borderId="1" xfId="0" applyNumberFormat="1" applyBorder="1"/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9" fontId="2" fillId="0" borderId="0" xfId="1" applyFont="1"/>
    <xf numFmtId="10" fontId="2" fillId="0" borderId="0" xfId="1" applyNumberFormat="1" applyFont="1"/>
    <xf numFmtId="0" fontId="4" fillId="3" borderId="28" xfId="0" applyFont="1" applyFill="1" applyBorder="1" applyAlignment="1">
      <alignment horizontal="center" vertical="center"/>
    </xf>
    <xf numFmtId="1" fontId="0" fillId="0" borderId="19" xfId="0" applyNumberFormat="1" applyBorder="1"/>
    <xf numFmtId="1" fontId="0" fillId="0" borderId="20" xfId="0" applyNumberFormat="1" applyBorder="1"/>
    <xf numFmtId="9" fontId="4" fillId="0" borderId="0" xfId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7" fillId="0" borderId="0" xfId="0" applyNumberFormat="1" applyFont="1"/>
    <xf numFmtId="9" fontId="7" fillId="0" borderId="0" xfId="1" applyFont="1"/>
    <xf numFmtId="1" fontId="0" fillId="0" borderId="28" xfId="0" applyNumberFormat="1" applyBorder="1" applyAlignment="1">
      <alignment horizontal="center"/>
    </xf>
    <xf numFmtId="9" fontId="0" fillId="0" borderId="18" xfId="1" applyFont="1" applyBorder="1"/>
    <xf numFmtId="9" fontId="0" fillId="0" borderId="19" xfId="1" applyFont="1" applyBorder="1"/>
    <xf numFmtId="9" fontId="0" fillId="0" borderId="1" xfId="1" applyFont="1" applyBorder="1"/>
    <xf numFmtId="9" fontId="0" fillId="0" borderId="20" xfId="1" applyFont="1" applyBorder="1"/>
    <xf numFmtId="9" fontId="0" fillId="0" borderId="0" xfId="1" applyFont="1"/>
    <xf numFmtId="164" fontId="0" fillId="0" borderId="18" xfId="2" applyNumberFormat="1" applyFont="1" applyBorder="1"/>
    <xf numFmtId="164" fontId="0" fillId="0" borderId="19" xfId="2" applyNumberFormat="1" applyFont="1" applyBorder="1"/>
    <xf numFmtId="164" fontId="0" fillId="0" borderId="1" xfId="2" applyNumberFormat="1" applyFont="1" applyBorder="1"/>
    <xf numFmtId="164" fontId="0" fillId="0" borderId="20" xfId="2" applyNumberFormat="1" applyFont="1" applyBorder="1"/>
    <xf numFmtId="164" fontId="4" fillId="0" borderId="14" xfId="2" applyNumberFormat="1" applyFont="1" applyBorder="1"/>
    <xf numFmtId="164" fontId="4" fillId="0" borderId="15" xfId="2" applyNumberFormat="1" applyFont="1" applyBorder="1"/>
    <xf numFmtId="164" fontId="0" fillId="0" borderId="0" xfId="2" applyNumberFormat="1" applyFont="1"/>
    <xf numFmtId="9" fontId="4" fillId="0" borderId="30" xfId="1" applyFont="1" applyBorder="1"/>
    <xf numFmtId="164" fontId="0" fillId="0" borderId="0" xfId="0" applyNumberFormat="1"/>
    <xf numFmtId="164" fontId="4" fillId="0" borderId="31" xfId="2" applyNumberFormat="1" applyFont="1" applyBorder="1"/>
    <xf numFmtId="164" fontId="4" fillId="0" borderId="26" xfId="0" applyNumberFormat="1" applyFont="1" applyBorder="1"/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10" xfId="0" applyFill="1" applyBorder="1"/>
    <xf numFmtId="9" fontId="2" fillId="0" borderId="16" xfId="1" applyFont="1" applyBorder="1"/>
    <xf numFmtId="9" fontId="2" fillId="0" borderId="17" xfId="1" applyFont="1" applyBorder="1"/>
    <xf numFmtId="9" fontId="2" fillId="0" borderId="34" xfId="1" applyFont="1" applyFill="1" applyBorder="1"/>
    <xf numFmtId="9" fontId="2" fillId="0" borderId="35" xfId="1" applyFont="1" applyFill="1" applyBorder="1"/>
    <xf numFmtId="0" fontId="6" fillId="0" borderId="0" xfId="0" applyFont="1"/>
    <xf numFmtId="165" fontId="2" fillId="0" borderId="29" xfId="1" applyNumberFormat="1" applyFont="1" applyBorder="1" applyAlignment="1">
      <alignment horizontal="center"/>
    </xf>
    <xf numFmtId="0" fontId="8" fillId="0" borderId="0" xfId="0" applyFont="1" applyAlignment="1"/>
    <xf numFmtId="0" fontId="0" fillId="0" borderId="0" xfId="0" applyFont="1"/>
    <xf numFmtId="0" fontId="6" fillId="0" borderId="10" xfId="0" applyFont="1" applyFill="1" applyBorder="1"/>
    <xf numFmtId="9" fontId="5" fillId="0" borderId="0" xfId="1" applyFont="1" applyFill="1" applyBorder="1"/>
    <xf numFmtId="9" fontId="5" fillId="0" borderId="12" xfId="1" applyFont="1" applyFill="1" applyBorder="1"/>
    <xf numFmtId="9" fontId="6" fillId="0" borderId="34" xfId="1" applyFont="1" applyFill="1" applyBorder="1"/>
    <xf numFmtId="9" fontId="6" fillId="0" borderId="35" xfId="1" applyFont="1" applyFill="1" applyBorder="1"/>
    <xf numFmtId="9" fontId="0" fillId="0" borderId="0" xfId="0" applyNumberFormat="1" applyFont="1" applyFill="1"/>
    <xf numFmtId="9" fontId="5" fillId="0" borderId="0" xfId="0" applyNumberFormat="1" applyFont="1" applyFill="1"/>
    <xf numFmtId="9" fontId="6" fillId="0" borderId="0" xfId="0" applyNumberFormat="1" applyFont="1" applyFill="1"/>
    <xf numFmtId="0" fontId="6" fillId="0" borderId="13" xfId="0" applyFont="1" applyFill="1" applyBorder="1"/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18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2" xfId="0" applyFont="1" applyFill="1" applyBorder="1" applyAlignment="1">
      <alignment horizontal="center" vertical="center" textRotation="90" wrapText="1"/>
    </xf>
    <xf numFmtId="0" fontId="6" fillId="0" borderId="18" xfId="0" applyFont="1" applyFill="1" applyBorder="1" applyAlignment="1">
      <alignment horizontal="center" vertical="center" textRotation="90"/>
    </xf>
    <xf numFmtId="0" fontId="6" fillId="0" borderId="1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center" textRotation="90"/>
    </xf>
    <xf numFmtId="0" fontId="6" fillId="0" borderId="2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ual" xfId="1" builtinId="5"/>
  </cellStyles>
  <dxfs count="1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CCCC00"/>
      <color rgb="FFFFFF00"/>
      <color rgb="FF99FF99"/>
      <color rgb="FFFFCCCC"/>
      <color rgb="FF3399FF"/>
      <color rgb="FF66FFFF"/>
      <color rgb="FFCCFF99"/>
      <color rgb="FFCCFF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8"/>
  <sheetViews>
    <sheetView showGridLines="0" showRowColHeaders="0" tabSelected="1" workbookViewId="0">
      <selection activeCell="C42" sqref="C42"/>
    </sheetView>
  </sheetViews>
  <sheetFormatPr baseColWidth="10" defaultRowHeight="15"/>
  <cols>
    <col min="1" max="1" width="5.5703125" customWidth="1"/>
    <col min="2" max="2" width="16.140625" style="2" bestFit="1" customWidth="1"/>
    <col min="3" max="14" width="7.140625" customWidth="1"/>
    <col min="15" max="15" width="2" style="23" customWidth="1"/>
    <col min="16" max="16" width="13.140625" bestFit="1" customWidth="1"/>
    <col min="17" max="17" width="9" bestFit="1" customWidth="1"/>
    <col min="18" max="18" width="9.5703125" bestFit="1" customWidth="1"/>
    <col min="19" max="25" width="6" bestFit="1" customWidth="1"/>
    <col min="26" max="26" width="2.5703125" customWidth="1"/>
    <col min="27" max="27" width="10.140625" bestFit="1" customWidth="1"/>
    <col min="28" max="28" width="7.5703125" bestFit="1" customWidth="1"/>
    <col min="29" max="29" width="5.5703125" bestFit="1" customWidth="1"/>
  </cols>
  <sheetData>
    <row r="1" spans="1:18">
      <c r="A1" t="s">
        <v>84</v>
      </c>
    </row>
    <row r="2" spans="1:18" ht="21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8" ht="21">
      <c r="A3" s="117" t="s">
        <v>66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</row>
    <row r="4" spans="1:18" ht="15.75" thickBot="1"/>
    <row r="5" spans="1:18">
      <c r="B5" s="24"/>
      <c r="C5" s="118" t="s">
        <v>72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/>
      <c r="P5" s="36" t="s">
        <v>39</v>
      </c>
    </row>
    <row r="6" spans="1:18">
      <c r="B6" s="25" t="s">
        <v>42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59">
        <v>2011</v>
      </c>
      <c r="N6" s="26">
        <v>2012</v>
      </c>
      <c r="O6" s="1"/>
      <c r="P6" s="64" t="s">
        <v>42</v>
      </c>
      <c r="Q6" s="36" t="s">
        <v>40</v>
      </c>
      <c r="R6" s="1"/>
    </row>
    <row r="7" spans="1:18">
      <c r="B7" s="27" t="s">
        <v>43</v>
      </c>
      <c r="C7" s="4">
        <f>SUM(Detalle!C7:C36)</f>
        <v>6304</v>
      </c>
      <c r="D7" s="4">
        <f>SUM(Detalle!D7:D36)</f>
        <v>6698</v>
      </c>
      <c r="E7" s="4">
        <f>SUM(Detalle!E7:E36)</f>
        <v>7115</v>
      </c>
      <c r="F7" s="4">
        <f>SUM(Detalle!F7:F36)</f>
        <v>7591</v>
      </c>
      <c r="G7" s="4">
        <f>SUM(Detalle!G7:G36)</f>
        <v>8455</v>
      </c>
      <c r="H7" s="4">
        <f>SUM(Detalle!H7:H36)</f>
        <v>8783</v>
      </c>
      <c r="I7" s="4">
        <f>SUM(Detalle!I7:I36)</f>
        <v>8962</v>
      </c>
      <c r="J7" s="4">
        <f>SUM(Detalle!J7:J36)</f>
        <v>8544</v>
      </c>
      <c r="K7" s="4">
        <f>SUM(Detalle!K7:K36)</f>
        <v>7872</v>
      </c>
      <c r="L7" s="4">
        <f>SUM(Detalle!L7:L36)</f>
        <v>7650</v>
      </c>
      <c r="M7" s="4">
        <f>SUM(Detalle!M7:M36)</f>
        <v>7591</v>
      </c>
      <c r="N7" s="28">
        <f>SUM(Detalle!N7:N36)</f>
        <v>7515</v>
      </c>
      <c r="O7"/>
      <c r="P7" s="16">
        <f t="shared" ref="P7:P12" si="0">AVERAGE(C7:N7)</f>
        <v>7756.666666666667</v>
      </c>
      <c r="Q7" s="57">
        <f t="shared" ref="Q7:Q12" si="1">P7/$P$12</f>
        <v>0.58003888528839931</v>
      </c>
    </row>
    <row r="8" spans="1:18">
      <c r="B8" s="27" t="s">
        <v>0</v>
      </c>
      <c r="C8" s="38">
        <f>SUM(Detalle!C37:C39)</f>
        <v>1119</v>
      </c>
      <c r="D8" s="38">
        <f>SUM(Detalle!D37:D39)</f>
        <v>946</v>
      </c>
      <c r="E8" s="38">
        <f>SUM(Detalle!E37:E39)</f>
        <v>960</v>
      </c>
      <c r="F8" s="38">
        <f>SUM(Detalle!F37:F39)</f>
        <v>1112</v>
      </c>
      <c r="G8" s="38">
        <f>SUM(Detalle!G37:G39)</f>
        <v>1164</v>
      </c>
      <c r="H8" s="38">
        <f>SUM(Detalle!H37:H39)</f>
        <v>1500</v>
      </c>
      <c r="I8" s="38">
        <f>SUM(Detalle!I37:I39)</f>
        <v>1633</v>
      </c>
      <c r="J8" s="38">
        <f>SUM(Detalle!J37:J39)</f>
        <v>1427</v>
      </c>
      <c r="K8" s="38">
        <f>SUM(Detalle!K37:K39)</f>
        <v>1414</v>
      </c>
      <c r="L8" s="38">
        <f>SUM(Detalle!L37:L39)</f>
        <v>1138</v>
      </c>
      <c r="M8" s="38">
        <f>SUM(Detalle!M37:M39)</f>
        <v>1251</v>
      </c>
      <c r="N8" s="39">
        <f>SUM(Detalle!N37:N39)</f>
        <v>1107</v>
      </c>
      <c r="O8"/>
      <c r="P8" s="16">
        <f t="shared" si="0"/>
        <v>1230.9166666666667</v>
      </c>
      <c r="Q8" s="57">
        <f t="shared" si="1"/>
        <v>9.204721072835137E-2</v>
      </c>
    </row>
    <row r="9" spans="1:18">
      <c r="B9" s="27" t="s">
        <v>44</v>
      </c>
      <c r="C9" s="4">
        <f>SUM(Detalle!C40:C45)</f>
        <v>565</v>
      </c>
      <c r="D9" s="4">
        <f>SUM(Detalle!D40:D45)</f>
        <v>584</v>
      </c>
      <c r="E9" s="4">
        <f>SUM(Detalle!E40:E45)</f>
        <v>596</v>
      </c>
      <c r="F9" s="4">
        <f>SUM(Detalle!F40:F45)</f>
        <v>638</v>
      </c>
      <c r="G9" s="4">
        <f>SUM(Detalle!G40:G45)</f>
        <v>784</v>
      </c>
      <c r="H9" s="4">
        <f>SUM(Detalle!H40:H45)</f>
        <v>901</v>
      </c>
      <c r="I9" s="4">
        <f>SUM(Detalle!I40:I45)</f>
        <v>878</v>
      </c>
      <c r="J9" s="4">
        <f>SUM(Detalle!J40:J45)</f>
        <v>695</v>
      </c>
      <c r="K9" s="4">
        <f>SUM(Detalle!K40:K45)</f>
        <v>557</v>
      </c>
      <c r="L9" s="4">
        <f>SUM(Detalle!L40:L45)</f>
        <v>673</v>
      </c>
      <c r="M9" s="4">
        <f>SUM(Detalle!M40:M45)</f>
        <v>806</v>
      </c>
      <c r="N9" s="28">
        <f>SUM(Detalle!N40:N45)</f>
        <v>753</v>
      </c>
      <c r="O9"/>
      <c r="P9" s="16">
        <f t="shared" si="0"/>
        <v>702.5</v>
      </c>
      <c r="Q9" s="57">
        <f t="shared" si="1"/>
        <v>5.2532529039333968E-2</v>
      </c>
    </row>
    <row r="10" spans="1:18">
      <c r="B10" s="27" t="s">
        <v>45</v>
      </c>
      <c r="C10" s="38">
        <f>SUM(Detalle!C46:C48)</f>
        <v>329</v>
      </c>
      <c r="D10" s="38">
        <f>SUM(Detalle!D46:D48)</f>
        <v>402</v>
      </c>
      <c r="E10" s="38">
        <f>SUM(Detalle!E46:E48)</f>
        <v>551</v>
      </c>
      <c r="F10" s="38">
        <f>SUM(Detalle!F46:F48)</f>
        <v>394</v>
      </c>
      <c r="G10" s="38">
        <f>SUM(Detalle!G46:G48)</f>
        <v>737</v>
      </c>
      <c r="H10" s="38">
        <f>SUM(Detalle!H46:H48)</f>
        <v>451</v>
      </c>
      <c r="I10" s="38">
        <f>SUM(Detalle!I46:I48)</f>
        <v>524</v>
      </c>
      <c r="J10" s="38">
        <f>SUM(Detalle!J46:J48)</f>
        <v>558</v>
      </c>
      <c r="K10" s="38">
        <f>SUM(Detalle!K46:K48)</f>
        <v>575</v>
      </c>
      <c r="L10" s="38">
        <f>SUM(Detalle!L46:L48)</f>
        <v>548</v>
      </c>
      <c r="M10" s="38">
        <f>SUM(Detalle!M46:M48)</f>
        <v>544</v>
      </c>
      <c r="N10" s="39">
        <f>SUM(Detalle!N46:N48)</f>
        <v>573</v>
      </c>
      <c r="O10"/>
      <c r="P10" s="16">
        <f t="shared" si="0"/>
        <v>515.5</v>
      </c>
      <c r="Q10" s="57">
        <f t="shared" si="1"/>
        <v>3.8548781095767488E-2</v>
      </c>
    </row>
    <row r="11" spans="1:18">
      <c r="B11" s="27" t="s">
        <v>38</v>
      </c>
      <c r="C11" s="38">
        <f>SUM(Detalle!C49:C83)</f>
        <v>2344</v>
      </c>
      <c r="D11" s="38">
        <f>SUM(Detalle!D49:D83)</f>
        <v>2662</v>
      </c>
      <c r="E11" s="38">
        <f>SUM(Detalle!E49:E83)</f>
        <v>2718</v>
      </c>
      <c r="F11" s="38">
        <f>SUM(Detalle!F49:F83)</f>
        <v>3269</v>
      </c>
      <c r="G11" s="38">
        <f>SUM(Detalle!G49:G83)</f>
        <v>3416</v>
      </c>
      <c r="H11" s="38">
        <f>SUM(Detalle!H49:H83)</f>
        <v>3213</v>
      </c>
      <c r="I11" s="38">
        <f>SUM(Detalle!I49:I83)</f>
        <v>3417</v>
      </c>
      <c r="J11" s="38">
        <f>SUM(Detalle!J49:J83)</f>
        <v>3398</v>
      </c>
      <c r="K11" s="38">
        <f>SUM(Detalle!K49:K83)</f>
        <v>3204</v>
      </c>
      <c r="L11" s="38">
        <f>SUM(Detalle!L49:L83)</f>
        <v>3388</v>
      </c>
      <c r="M11" s="38">
        <f>SUM(Detalle!M49:M83)</f>
        <v>3332</v>
      </c>
      <c r="N11" s="39">
        <f>SUM(Detalle!N49:N83)</f>
        <v>3644</v>
      </c>
      <c r="O11"/>
      <c r="P11" s="16">
        <f t="shared" si="0"/>
        <v>3167.0833333333335</v>
      </c>
      <c r="Q11" s="57">
        <f t="shared" si="1"/>
        <v>0.23683259384814798</v>
      </c>
    </row>
    <row r="12" spans="1:18" ht="15.75" thickBot="1">
      <c r="B12" s="29" t="s">
        <v>35</v>
      </c>
      <c r="C12" s="30">
        <f>SUM(C7:C11)</f>
        <v>10661</v>
      </c>
      <c r="D12" s="30">
        <f>SUM(D7:D11)</f>
        <v>11292</v>
      </c>
      <c r="E12" s="30">
        <f t="shared" ref="E12:N12" si="2">SUM(E7:E11)</f>
        <v>11940</v>
      </c>
      <c r="F12" s="30">
        <f t="shared" si="2"/>
        <v>13004</v>
      </c>
      <c r="G12" s="30">
        <f t="shared" si="2"/>
        <v>14556</v>
      </c>
      <c r="H12" s="30">
        <f t="shared" si="2"/>
        <v>14848</v>
      </c>
      <c r="I12" s="30">
        <f t="shared" si="2"/>
        <v>15414</v>
      </c>
      <c r="J12" s="30">
        <f t="shared" si="2"/>
        <v>14622</v>
      </c>
      <c r="K12" s="30">
        <f t="shared" si="2"/>
        <v>13622</v>
      </c>
      <c r="L12" s="30">
        <f t="shared" si="2"/>
        <v>13397</v>
      </c>
      <c r="M12" s="30">
        <f t="shared" ref="M12" si="3">SUM(M7:M11)</f>
        <v>13524</v>
      </c>
      <c r="N12" s="31">
        <f t="shared" si="2"/>
        <v>13592</v>
      </c>
      <c r="O12"/>
      <c r="P12" s="17">
        <f t="shared" si="0"/>
        <v>13372.666666666666</v>
      </c>
      <c r="Q12" s="62">
        <f t="shared" si="1"/>
        <v>1</v>
      </c>
    </row>
    <row r="13" spans="1:18">
      <c r="B13" s="9"/>
      <c r="O13" s="63" t="s">
        <v>48</v>
      </c>
      <c r="P13" s="74">
        <f>STDEV(C12:N12)</f>
        <v>1455.6875497249571</v>
      </c>
      <c r="Q13" s="102">
        <f>P13/P12</f>
        <v>0.108855442673485</v>
      </c>
    </row>
    <row r="14" spans="1:18">
      <c r="B14"/>
      <c r="E14" s="37" t="s">
        <v>67</v>
      </c>
      <c r="O14"/>
      <c r="Q14" s="57"/>
    </row>
    <row r="15" spans="1:18" ht="15.75" thickBot="1">
      <c r="B15"/>
      <c r="O15"/>
    </row>
    <row r="16" spans="1:18">
      <c r="B16" s="24"/>
      <c r="C16" s="118" t="s">
        <v>73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/>
      <c r="O16"/>
      <c r="P16" s="36" t="s">
        <v>39</v>
      </c>
    </row>
    <row r="17" spans="2:17">
      <c r="B17" s="25" t="s">
        <v>42</v>
      </c>
      <c r="C17" s="56">
        <v>2001</v>
      </c>
      <c r="D17" s="56">
        <v>2002</v>
      </c>
      <c r="E17" s="15">
        <v>2003</v>
      </c>
      <c r="F17" s="15">
        <v>2004</v>
      </c>
      <c r="G17" s="15">
        <v>2005</v>
      </c>
      <c r="H17" s="15">
        <v>2006</v>
      </c>
      <c r="I17" s="15">
        <v>2007</v>
      </c>
      <c r="J17" s="15">
        <v>2008</v>
      </c>
      <c r="K17" s="15">
        <v>2009</v>
      </c>
      <c r="L17" s="15">
        <v>2010</v>
      </c>
      <c r="M17" s="59">
        <v>2011</v>
      </c>
      <c r="N17" s="26">
        <v>2012</v>
      </c>
      <c r="O17"/>
      <c r="P17" s="64" t="s">
        <v>42</v>
      </c>
      <c r="Q17" s="36" t="s">
        <v>40</v>
      </c>
    </row>
    <row r="18" spans="2:17">
      <c r="B18" s="27" t="s">
        <v>43</v>
      </c>
      <c r="C18" s="40">
        <f t="shared" ref="C18:N18" si="4">C7/30</f>
        <v>210.13333333333333</v>
      </c>
      <c r="D18" s="40">
        <f t="shared" ref="D18" si="5">D7/30</f>
        <v>223.26666666666668</v>
      </c>
      <c r="E18" s="40">
        <f t="shared" si="4"/>
        <v>237.16666666666666</v>
      </c>
      <c r="F18" s="40">
        <f t="shared" si="4"/>
        <v>253.03333333333333</v>
      </c>
      <c r="G18" s="40">
        <f t="shared" si="4"/>
        <v>281.83333333333331</v>
      </c>
      <c r="H18" s="40">
        <f t="shared" si="4"/>
        <v>292.76666666666665</v>
      </c>
      <c r="I18" s="40">
        <f t="shared" si="4"/>
        <v>298.73333333333335</v>
      </c>
      <c r="J18" s="40">
        <f t="shared" si="4"/>
        <v>284.8</v>
      </c>
      <c r="K18" s="40">
        <f t="shared" si="4"/>
        <v>262.39999999999998</v>
      </c>
      <c r="L18" s="40">
        <f t="shared" si="4"/>
        <v>255</v>
      </c>
      <c r="M18" s="40">
        <f t="shared" ref="M18" si="6">M7/30</f>
        <v>253.03333333333333</v>
      </c>
      <c r="N18" s="60">
        <f t="shared" si="4"/>
        <v>250.5</v>
      </c>
      <c r="O18"/>
      <c r="P18" s="16">
        <f>AVERAGE(C18:N18)</f>
        <v>258.55555555555554</v>
      </c>
      <c r="Q18" s="57">
        <f t="shared" ref="Q18:Q23" si="7">P18/$P$23</f>
        <v>0.24611427575338907</v>
      </c>
    </row>
    <row r="19" spans="2:17">
      <c r="B19" s="27" t="s">
        <v>0</v>
      </c>
      <c r="C19" s="41">
        <f t="shared" ref="C19:N21" si="8">C8/3</f>
        <v>373</v>
      </c>
      <c r="D19" s="41">
        <f t="shared" ref="D19" si="9">D8/3</f>
        <v>315.33333333333331</v>
      </c>
      <c r="E19" s="41">
        <f t="shared" si="8"/>
        <v>320</v>
      </c>
      <c r="F19" s="41">
        <f t="shared" si="8"/>
        <v>370.66666666666669</v>
      </c>
      <c r="G19" s="41">
        <f t="shared" si="8"/>
        <v>388</v>
      </c>
      <c r="H19" s="41">
        <f t="shared" si="8"/>
        <v>500</v>
      </c>
      <c r="I19" s="41">
        <f t="shared" si="8"/>
        <v>544.33333333333337</v>
      </c>
      <c r="J19" s="41">
        <f t="shared" si="8"/>
        <v>475.66666666666669</v>
      </c>
      <c r="K19" s="41">
        <f t="shared" si="8"/>
        <v>471.33333333333331</v>
      </c>
      <c r="L19" s="41">
        <f t="shared" si="8"/>
        <v>379.33333333333331</v>
      </c>
      <c r="M19" s="41">
        <f t="shared" ref="M19" si="10">M8/3</f>
        <v>417</v>
      </c>
      <c r="N19" s="61">
        <f t="shared" si="8"/>
        <v>369</v>
      </c>
      <c r="O19"/>
      <c r="P19" s="16">
        <f>AVERAGE(C19:N19)</f>
        <v>410.3055555555556</v>
      </c>
      <c r="Q19" s="57">
        <f t="shared" si="7"/>
        <v>0.3905623084608198</v>
      </c>
    </row>
    <row r="20" spans="2:17">
      <c r="B20" s="27" t="s">
        <v>44</v>
      </c>
      <c r="C20" s="41">
        <f t="shared" ref="C20:N20" si="11">C9/6</f>
        <v>94.166666666666671</v>
      </c>
      <c r="D20" s="41">
        <f t="shared" ref="D20" si="12">D9/6</f>
        <v>97.333333333333329</v>
      </c>
      <c r="E20" s="41">
        <f t="shared" si="11"/>
        <v>99.333333333333329</v>
      </c>
      <c r="F20" s="41">
        <f t="shared" si="11"/>
        <v>106.33333333333333</v>
      </c>
      <c r="G20" s="41">
        <f t="shared" si="11"/>
        <v>130.66666666666666</v>
      </c>
      <c r="H20" s="41">
        <f t="shared" si="11"/>
        <v>150.16666666666666</v>
      </c>
      <c r="I20" s="41">
        <f t="shared" si="11"/>
        <v>146.33333333333334</v>
      </c>
      <c r="J20" s="41">
        <f t="shared" si="11"/>
        <v>115.83333333333333</v>
      </c>
      <c r="K20" s="41">
        <f t="shared" si="11"/>
        <v>92.833333333333329</v>
      </c>
      <c r="L20" s="41">
        <f t="shared" si="11"/>
        <v>112.16666666666667</v>
      </c>
      <c r="M20" s="41">
        <f t="shared" ref="M20" si="13">M9/6</f>
        <v>134.33333333333334</v>
      </c>
      <c r="N20" s="61">
        <f t="shared" si="11"/>
        <v>125.5</v>
      </c>
      <c r="O20"/>
      <c r="P20" s="16">
        <f>AVERAGE(C20:N20)</f>
        <v>117.08333333333333</v>
      </c>
      <c r="Q20" s="57">
        <f t="shared" si="7"/>
        <v>0.1114494705952444</v>
      </c>
    </row>
    <row r="21" spans="2:17">
      <c r="B21" s="27" t="s">
        <v>45</v>
      </c>
      <c r="C21" s="41">
        <f t="shared" si="8"/>
        <v>109.66666666666667</v>
      </c>
      <c r="D21" s="41">
        <f t="shared" ref="D21" si="14">D10/3</f>
        <v>134</v>
      </c>
      <c r="E21" s="41">
        <f t="shared" si="8"/>
        <v>183.66666666666666</v>
      </c>
      <c r="F21" s="41">
        <f t="shared" si="8"/>
        <v>131.33333333333334</v>
      </c>
      <c r="G21" s="41">
        <f t="shared" si="8"/>
        <v>245.66666666666666</v>
      </c>
      <c r="H21" s="41">
        <f t="shared" si="8"/>
        <v>150.33333333333334</v>
      </c>
      <c r="I21" s="41">
        <f t="shared" si="8"/>
        <v>174.66666666666666</v>
      </c>
      <c r="J21" s="41">
        <f t="shared" si="8"/>
        <v>186</v>
      </c>
      <c r="K21" s="41">
        <f t="shared" si="8"/>
        <v>191.66666666666666</v>
      </c>
      <c r="L21" s="41">
        <f t="shared" si="8"/>
        <v>182.66666666666666</v>
      </c>
      <c r="M21" s="41">
        <f t="shared" ref="M21" si="15">M10/3</f>
        <v>181.33333333333334</v>
      </c>
      <c r="N21" s="61">
        <f t="shared" si="8"/>
        <v>191</v>
      </c>
      <c r="O21"/>
      <c r="P21" s="16">
        <f>AVERAGE(C21:N21)</f>
        <v>171.83333333333334</v>
      </c>
      <c r="Q21" s="57">
        <f t="shared" si="7"/>
        <v>0.16356498816184625</v>
      </c>
    </row>
    <row r="22" spans="2:17">
      <c r="B22" s="27" t="s">
        <v>38</v>
      </c>
      <c r="C22" s="41">
        <f>C11/COUNT(Detalle!C49:C83)</f>
        <v>71.030303030303031</v>
      </c>
      <c r="D22" s="41">
        <f>D11/COUNT(Detalle!D49:D83)</f>
        <v>80.666666666666671</v>
      </c>
      <c r="E22" s="41">
        <f>E11/COUNT(Detalle!D49:D83)</f>
        <v>82.36363636363636</v>
      </c>
      <c r="F22" s="41">
        <f>F11/COUNT(Detalle!F49:F83)</f>
        <v>96.147058823529406</v>
      </c>
      <c r="G22" s="41">
        <f>G11/COUNT(Detalle!G49:G83)</f>
        <v>100.47058823529412</v>
      </c>
      <c r="H22" s="41">
        <f>H11/COUNT(Detalle!H49:H83)</f>
        <v>94.5</v>
      </c>
      <c r="I22" s="41">
        <f>I11/COUNT(Detalle!I49:I83)</f>
        <v>100.5</v>
      </c>
      <c r="J22" s="41">
        <f>J11/COUNT(Detalle!J49:J83)</f>
        <v>99.941176470588232</v>
      </c>
      <c r="K22" s="41">
        <f>K11/COUNT(Detalle!K49:K83)</f>
        <v>91.542857142857144</v>
      </c>
      <c r="L22" s="41">
        <f>L11/COUNT(Detalle!L49:L83)</f>
        <v>96.8</v>
      </c>
      <c r="M22" s="41">
        <f>M11/COUNT(Detalle!M49:M83)</f>
        <v>95.2</v>
      </c>
      <c r="N22" s="61">
        <f>N11/COUNT(Detalle!N49:N83)</f>
        <v>104.11428571428571</v>
      </c>
      <c r="O22"/>
      <c r="P22" s="16">
        <f>AVERAGE(C22:N22)</f>
        <v>92.773047703930047</v>
      </c>
      <c r="Q22" s="57">
        <f t="shared" si="7"/>
        <v>8.8308957028700577E-2</v>
      </c>
    </row>
    <row r="23" spans="2:17" ht="15.75" thickBot="1">
      <c r="B23" s="29" t="s">
        <v>47</v>
      </c>
      <c r="C23" s="32">
        <f>C12/COUNT(Detalle!C7:C83)</f>
        <v>142.14666666666668</v>
      </c>
      <c r="D23" s="32">
        <f>D12/COUNT(Detalle!D7:D83)</f>
        <v>150.56</v>
      </c>
      <c r="E23" s="32">
        <f>E12/COUNT(Detalle!D7:D83)</f>
        <v>159.19999999999999</v>
      </c>
      <c r="F23" s="32">
        <f>F12/COUNT(Detalle!F7:F83)</f>
        <v>171.10526315789474</v>
      </c>
      <c r="G23" s="32">
        <f>G12/COUNT(Detalle!G7:G83)</f>
        <v>191.52631578947367</v>
      </c>
      <c r="H23" s="32">
        <f>H12/COUNT(Detalle!H7:H83)</f>
        <v>195.36842105263159</v>
      </c>
      <c r="I23" s="32">
        <f>I12/COUNT(Detalle!I7:I83)</f>
        <v>202.81578947368422</v>
      </c>
      <c r="J23" s="32">
        <f>J12/COUNT(Detalle!J7:J83)</f>
        <v>192.39473684210526</v>
      </c>
      <c r="K23" s="32">
        <f>K12/COUNT(Detalle!K7:K83)</f>
        <v>176.90909090909091</v>
      </c>
      <c r="L23" s="32">
        <f>L12/COUNT(Detalle!L7:L83)</f>
        <v>173.98701298701297</v>
      </c>
      <c r="M23" s="32">
        <f>M12/COUNT(Detalle!M7:M83)</f>
        <v>175.63636363636363</v>
      </c>
      <c r="N23" s="33">
        <f>N12/COUNT(Detalle!N7:N83)</f>
        <v>176.51948051948051</v>
      </c>
      <c r="O23"/>
      <c r="P23" s="72">
        <f>SUM(P18:P22)</f>
        <v>1050.5508254817078</v>
      </c>
      <c r="Q23" s="73">
        <f t="shared" si="7"/>
        <v>1</v>
      </c>
    </row>
    <row r="24" spans="2:17">
      <c r="B24"/>
      <c r="O24"/>
      <c r="P24" s="16"/>
      <c r="Q24" s="58"/>
    </row>
    <row r="25" spans="2:17">
      <c r="B25"/>
      <c r="E25" s="37" t="s">
        <v>49</v>
      </c>
      <c r="F25" s="37"/>
      <c r="O25"/>
      <c r="Q25" s="57"/>
    </row>
    <row r="26" spans="2:17" ht="15.75" thickBot="1">
      <c r="B26"/>
      <c r="O26"/>
    </row>
    <row r="27" spans="2:17">
      <c r="B27" s="24"/>
      <c r="C27" s="114" t="s">
        <v>74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5"/>
      <c r="O27"/>
      <c r="P27" s="64" t="s">
        <v>39</v>
      </c>
    </row>
    <row r="28" spans="2:17">
      <c r="B28" s="25" t="s">
        <v>42</v>
      </c>
      <c r="C28" s="15">
        <v>2001</v>
      </c>
      <c r="D28" s="15">
        <v>2002</v>
      </c>
      <c r="E28" s="15">
        <v>2003</v>
      </c>
      <c r="F28" s="15">
        <v>2004</v>
      </c>
      <c r="G28" s="15">
        <v>2005</v>
      </c>
      <c r="H28" s="15">
        <v>2006</v>
      </c>
      <c r="I28" s="15">
        <v>2007</v>
      </c>
      <c r="J28" s="15">
        <v>2008</v>
      </c>
      <c r="K28" s="15">
        <v>2009</v>
      </c>
      <c r="L28" s="15">
        <v>2010</v>
      </c>
      <c r="M28" s="59">
        <v>2011</v>
      </c>
      <c r="N28" s="26">
        <v>2012</v>
      </c>
      <c r="O28"/>
      <c r="P28" s="64" t="s">
        <v>42</v>
      </c>
      <c r="Q28" s="64"/>
    </row>
    <row r="29" spans="2:17">
      <c r="B29" s="27" t="s">
        <v>43</v>
      </c>
      <c r="C29" s="75">
        <v>0.98177853916835389</v>
      </c>
      <c r="D29" s="75">
        <v>0.9439120631341601</v>
      </c>
      <c r="E29" s="75">
        <v>0.99803619020900547</v>
      </c>
      <c r="F29" s="75">
        <v>0.97859997421683642</v>
      </c>
      <c r="G29" s="75">
        <v>1.0881595881595882</v>
      </c>
      <c r="H29" s="75">
        <v>1.1227150709446503</v>
      </c>
      <c r="I29" s="75">
        <v>1.1091584158415841</v>
      </c>
      <c r="J29" s="75">
        <v>1.0875763747454175</v>
      </c>
      <c r="K29" s="75">
        <v>1.0411321253802408</v>
      </c>
      <c r="L29" s="75">
        <v>1.0660535117056855</v>
      </c>
      <c r="M29" s="75">
        <v>1.0499308437067774</v>
      </c>
      <c r="N29" s="76">
        <v>1.0290291660961248</v>
      </c>
      <c r="P29" s="79">
        <f t="shared" ref="P29:P34" si="16">AVERAGE(C29:N29)</f>
        <v>1.041340155275702</v>
      </c>
      <c r="Q29" s="57"/>
    </row>
    <row r="30" spans="2:17">
      <c r="B30" s="27" t="s">
        <v>0</v>
      </c>
      <c r="C30" s="77">
        <v>0.96051502145922751</v>
      </c>
      <c r="D30" s="77">
        <v>0.7653721682847896</v>
      </c>
      <c r="E30" s="77">
        <v>0.7191011235955056</v>
      </c>
      <c r="F30" s="77">
        <v>0.75440976933514248</v>
      </c>
      <c r="G30" s="77">
        <v>0.84043321299638984</v>
      </c>
      <c r="H30" s="77">
        <v>1.007387508394896</v>
      </c>
      <c r="I30" s="77">
        <v>1.0764667106130521</v>
      </c>
      <c r="J30" s="77">
        <v>0.87599754450583178</v>
      </c>
      <c r="K30" s="77">
        <v>0.97382920110192839</v>
      </c>
      <c r="L30" s="77">
        <v>0.78591160220994472</v>
      </c>
      <c r="M30" s="77">
        <v>0.90324909747292415</v>
      </c>
      <c r="N30" s="78">
        <v>0.84503816793893127</v>
      </c>
      <c r="P30" s="79">
        <f t="shared" si="16"/>
        <v>0.8756425939923802</v>
      </c>
      <c r="Q30" s="57"/>
    </row>
    <row r="31" spans="2:17">
      <c r="B31" s="27" t="s">
        <v>44</v>
      </c>
      <c r="C31" s="77">
        <v>1.0198555956678701</v>
      </c>
      <c r="D31" s="77">
        <v>0.84883720930232553</v>
      </c>
      <c r="E31" s="77">
        <v>0.91131498470948014</v>
      </c>
      <c r="F31" s="77">
        <v>0.88611111111111107</v>
      </c>
      <c r="G31" s="77">
        <v>1.1216022889842632</v>
      </c>
      <c r="H31" s="77">
        <v>1.3020231213872833</v>
      </c>
      <c r="I31" s="77">
        <v>1.2798833819241981</v>
      </c>
      <c r="J31" s="77">
        <v>0.99427753934191698</v>
      </c>
      <c r="K31" s="77">
        <v>0.97377622377622375</v>
      </c>
      <c r="L31" s="77">
        <v>1.0401854714064915</v>
      </c>
      <c r="M31" s="77">
        <v>1.056356487549148</v>
      </c>
      <c r="N31" s="78">
        <v>0.92506142506142508</v>
      </c>
      <c r="O31"/>
      <c r="P31" s="79">
        <f t="shared" si="16"/>
        <v>1.0299404033518116</v>
      </c>
      <c r="Q31" s="57"/>
    </row>
    <row r="32" spans="2:17">
      <c r="B32" s="27" t="s">
        <v>45</v>
      </c>
      <c r="C32" s="77">
        <v>0.90384615384615385</v>
      </c>
      <c r="D32" s="77">
        <v>0.73357664233576647</v>
      </c>
      <c r="E32" s="77">
        <v>0.95328719723183386</v>
      </c>
      <c r="F32" s="77">
        <v>0.78174603174603174</v>
      </c>
      <c r="G32" s="77">
        <v>1.7975609756097561</v>
      </c>
      <c r="H32" s="77">
        <v>1.0537383177570094</v>
      </c>
      <c r="I32" s="77">
        <v>1.1293103448275863</v>
      </c>
      <c r="J32" s="77">
        <v>1.2483221476510067</v>
      </c>
      <c r="K32" s="77">
        <v>1.2863534675615214</v>
      </c>
      <c r="L32" s="77">
        <v>1.2097130242825607</v>
      </c>
      <c r="M32" s="77">
        <v>0.95943562610229272</v>
      </c>
      <c r="N32" s="78">
        <v>1.4325000000000001</v>
      </c>
      <c r="O32"/>
      <c r="P32" s="79">
        <f t="shared" si="16"/>
        <v>1.1241158274126268</v>
      </c>
      <c r="Q32" s="57"/>
    </row>
    <row r="33" spans="2:18" ht="15.75" thickBot="1">
      <c r="B33" s="27" t="s">
        <v>38</v>
      </c>
      <c r="C33" s="77">
        <v>0.79109011137360785</v>
      </c>
      <c r="D33" s="77">
        <v>0.77836257309941526</v>
      </c>
      <c r="E33" s="77">
        <v>0.80700712589073631</v>
      </c>
      <c r="F33" s="77">
        <v>0.86207805907172996</v>
      </c>
      <c r="G33" s="77">
        <v>0.96090014064697604</v>
      </c>
      <c r="H33" s="77">
        <v>0.84176054493057373</v>
      </c>
      <c r="I33" s="77">
        <v>0.96226415094339623</v>
      </c>
      <c r="J33" s="77">
        <v>0.95476257375667317</v>
      </c>
      <c r="K33" s="77">
        <v>0.88508287292817678</v>
      </c>
      <c r="L33" s="77">
        <v>0.87454827052142492</v>
      </c>
      <c r="M33" s="77">
        <v>0.83781745033945187</v>
      </c>
      <c r="N33" s="78">
        <v>0.96555378908320089</v>
      </c>
      <c r="O33"/>
      <c r="P33" s="79">
        <f t="shared" si="16"/>
        <v>0.87676897188211356</v>
      </c>
      <c r="Q33" s="57"/>
    </row>
    <row r="34" spans="2:18" ht="15.75" thickBot="1">
      <c r="B34" s="29" t="s">
        <v>50</v>
      </c>
      <c r="C34" s="34">
        <v>0.92971134560041857</v>
      </c>
      <c r="D34" s="34">
        <v>0.86941792423775788</v>
      </c>
      <c r="E34" s="34">
        <v>0.91396203306797308</v>
      </c>
      <c r="F34" s="34">
        <v>0.91275356215343584</v>
      </c>
      <c r="G34" s="34">
        <v>1.0533323684781821</v>
      </c>
      <c r="H34" s="34">
        <v>1.0420380377570355</v>
      </c>
      <c r="I34" s="34">
        <v>1.0780528745279061</v>
      </c>
      <c r="J34" s="34">
        <v>1.0304439746300211</v>
      </c>
      <c r="K34" s="34">
        <v>0.99780251977732204</v>
      </c>
      <c r="L34" s="34">
        <v>0.98521841447271663</v>
      </c>
      <c r="M34" s="34">
        <v>0.97141215342623188</v>
      </c>
      <c r="N34" s="35">
        <v>0.99933828394970958</v>
      </c>
      <c r="O34"/>
      <c r="P34" s="87">
        <f t="shared" si="16"/>
        <v>0.98195695767322588</v>
      </c>
      <c r="Q34" s="73">
        <f t="shared" ref="Q34" si="17">P34/$P$23</f>
        <v>9.3470675940211692E-4</v>
      </c>
    </row>
    <row r="35" spans="2:18">
      <c r="B35"/>
    </row>
    <row r="36" spans="2:18">
      <c r="B36"/>
      <c r="E36" s="37" t="s">
        <v>49</v>
      </c>
      <c r="F36" s="37"/>
    </row>
    <row r="37" spans="2:18" ht="15.75" thickBot="1">
      <c r="B37"/>
    </row>
    <row r="38" spans="2:18">
      <c r="B38" s="24"/>
      <c r="C38" s="114" t="s">
        <v>51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5"/>
      <c r="O38"/>
      <c r="P38" s="92" t="s">
        <v>55</v>
      </c>
      <c r="Q38" s="116" t="s">
        <v>53</v>
      </c>
      <c r="R38" s="116"/>
    </row>
    <row r="39" spans="2:18">
      <c r="B39" s="25" t="s">
        <v>42</v>
      </c>
      <c r="C39" s="15">
        <v>2001</v>
      </c>
      <c r="D39" s="15">
        <v>2002</v>
      </c>
      <c r="E39" s="15">
        <v>2003</v>
      </c>
      <c r="F39" s="15">
        <v>2004</v>
      </c>
      <c r="G39" s="15">
        <v>2005</v>
      </c>
      <c r="H39" s="15">
        <v>2006</v>
      </c>
      <c r="I39" s="15">
        <v>2007</v>
      </c>
      <c r="J39" s="15">
        <v>2008</v>
      </c>
      <c r="K39" s="15">
        <v>2009</v>
      </c>
      <c r="L39" s="15">
        <v>2010</v>
      </c>
      <c r="M39" s="59">
        <v>2011</v>
      </c>
      <c r="N39" s="26">
        <v>2012</v>
      </c>
      <c r="O39"/>
      <c r="P39" s="93" t="s">
        <v>42</v>
      </c>
      <c r="Q39" s="91" t="s">
        <v>52</v>
      </c>
      <c r="R39" s="91" t="s">
        <v>56</v>
      </c>
    </row>
    <row r="40" spans="2:18">
      <c r="B40" s="27" t="s">
        <v>43</v>
      </c>
      <c r="C40" s="80">
        <v>117</v>
      </c>
      <c r="D40" s="80">
        <v>398</v>
      </c>
      <c r="E40" s="80">
        <v>14</v>
      </c>
      <c r="F40" s="80">
        <v>166</v>
      </c>
      <c r="G40" s="80">
        <v>-685</v>
      </c>
      <c r="H40" s="80">
        <v>-960</v>
      </c>
      <c r="I40" s="80">
        <v>-882</v>
      </c>
      <c r="J40" s="80">
        <v>-688</v>
      </c>
      <c r="K40" s="80">
        <v>-311</v>
      </c>
      <c r="L40" s="80">
        <v>-474</v>
      </c>
      <c r="M40" s="80">
        <v>-361</v>
      </c>
      <c r="N40" s="81">
        <v>-212</v>
      </c>
      <c r="P40" s="86">
        <f>SUM(C40:N40)</f>
        <v>-3878</v>
      </c>
      <c r="Q40" s="88">
        <f>P40/30</f>
        <v>-129.26666666666668</v>
      </c>
      <c r="R40" s="16">
        <f>P40/COUNT(C40:N40)</f>
        <v>-323.16666666666669</v>
      </c>
    </row>
    <row r="41" spans="2:18">
      <c r="B41" s="27" t="s">
        <v>0</v>
      </c>
      <c r="C41" s="82">
        <v>46</v>
      </c>
      <c r="D41" s="82">
        <v>290</v>
      </c>
      <c r="E41" s="82">
        <v>375</v>
      </c>
      <c r="F41" s="82">
        <v>362</v>
      </c>
      <c r="G41" s="82">
        <v>221</v>
      </c>
      <c r="H41" s="82">
        <v>-11</v>
      </c>
      <c r="I41" s="82">
        <v>-116</v>
      </c>
      <c r="J41" s="82">
        <v>202</v>
      </c>
      <c r="K41" s="82">
        <v>38</v>
      </c>
      <c r="L41" s="82">
        <v>310</v>
      </c>
      <c r="M41" s="82">
        <v>134</v>
      </c>
      <c r="N41" s="83">
        <v>203</v>
      </c>
      <c r="P41" s="86">
        <f t="shared" ref="P41:P45" si="18">SUM(C41:N41)</f>
        <v>2054</v>
      </c>
      <c r="Q41" s="88">
        <f>P41/3</f>
        <v>684.66666666666663</v>
      </c>
      <c r="R41" s="16">
        <f t="shared" ref="R41:R45" si="19">P41/COUNT(C41:N41)</f>
        <v>171.16666666666666</v>
      </c>
    </row>
    <row r="42" spans="2:18">
      <c r="B42" s="27" t="s">
        <v>44</v>
      </c>
      <c r="C42" s="82">
        <v>-11</v>
      </c>
      <c r="D42" s="82">
        <v>104</v>
      </c>
      <c r="E42" s="82">
        <v>58</v>
      </c>
      <c r="F42" s="82">
        <v>82</v>
      </c>
      <c r="G42" s="82">
        <v>-85</v>
      </c>
      <c r="H42" s="82">
        <v>-209</v>
      </c>
      <c r="I42" s="82">
        <v>-192</v>
      </c>
      <c r="J42" s="82">
        <v>4</v>
      </c>
      <c r="K42" s="82">
        <v>15</v>
      </c>
      <c r="L42" s="82">
        <v>-26</v>
      </c>
      <c r="M42" s="82">
        <v>-43</v>
      </c>
      <c r="N42" s="83">
        <v>61</v>
      </c>
      <c r="O42"/>
      <c r="P42" s="86">
        <f t="shared" si="18"/>
        <v>-242</v>
      </c>
      <c r="Q42" s="88">
        <f>P42/3</f>
        <v>-80.666666666666671</v>
      </c>
      <c r="R42" s="16">
        <f t="shared" si="19"/>
        <v>-20.166666666666668</v>
      </c>
    </row>
    <row r="43" spans="2:18">
      <c r="B43" s="27" t="s">
        <v>45</v>
      </c>
      <c r="C43" s="82">
        <v>35</v>
      </c>
      <c r="D43" s="82">
        <v>146</v>
      </c>
      <c r="E43" s="82">
        <v>27</v>
      </c>
      <c r="F43" s="82">
        <v>110</v>
      </c>
      <c r="G43" s="82">
        <v>-327</v>
      </c>
      <c r="H43" s="82">
        <v>-23</v>
      </c>
      <c r="I43" s="82">
        <v>-60</v>
      </c>
      <c r="J43" s="82">
        <v>-111</v>
      </c>
      <c r="K43" s="82">
        <v>-128</v>
      </c>
      <c r="L43" s="82">
        <v>-95</v>
      </c>
      <c r="M43" s="82">
        <v>23</v>
      </c>
      <c r="N43" s="83">
        <v>-173</v>
      </c>
      <c r="O43"/>
      <c r="P43" s="86">
        <f t="shared" si="18"/>
        <v>-576</v>
      </c>
      <c r="Q43" s="88">
        <f>P43/3</f>
        <v>-192</v>
      </c>
      <c r="R43" s="16">
        <f t="shared" si="19"/>
        <v>-48</v>
      </c>
    </row>
    <row r="44" spans="2:18" ht="15.75" thickBot="1">
      <c r="B44" s="27" t="s">
        <v>38</v>
      </c>
      <c r="C44" s="82">
        <v>619</v>
      </c>
      <c r="D44" s="82">
        <v>758</v>
      </c>
      <c r="E44" s="82">
        <v>650</v>
      </c>
      <c r="F44" s="82">
        <v>523</v>
      </c>
      <c r="G44" s="82">
        <v>139</v>
      </c>
      <c r="H44" s="82">
        <v>604</v>
      </c>
      <c r="I44" s="82">
        <v>134</v>
      </c>
      <c r="J44" s="82">
        <v>161</v>
      </c>
      <c r="K44" s="82">
        <v>416</v>
      </c>
      <c r="L44" s="82">
        <v>486</v>
      </c>
      <c r="M44" s="82">
        <v>645</v>
      </c>
      <c r="N44" s="83">
        <v>130</v>
      </c>
      <c r="O44"/>
      <c r="P44" s="86">
        <f t="shared" si="18"/>
        <v>5265</v>
      </c>
      <c r="Q44" s="88">
        <f>SUM(C44:E44)/33+SUM(F44:J44)/34+SUM(K44:N44)/35</f>
        <v>155.2502928444105</v>
      </c>
      <c r="R44" s="16">
        <f t="shared" si="19"/>
        <v>438.75</v>
      </c>
    </row>
    <row r="45" spans="2:18" ht="15.75" thickBot="1">
      <c r="B45" s="29" t="s">
        <v>50</v>
      </c>
      <c r="C45" s="84">
        <v>806</v>
      </c>
      <c r="D45" s="84">
        <v>1696</v>
      </c>
      <c r="E45" s="84">
        <v>1124</v>
      </c>
      <c r="F45" s="84">
        <v>1243</v>
      </c>
      <c r="G45" s="84">
        <v>-737</v>
      </c>
      <c r="H45" s="84">
        <v>-599</v>
      </c>
      <c r="I45" s="84">
        <v>-1116</v>
      </c>
      <c r="J45" s="84">
        <v>-432</v>
      </c>
      <c r="K45" s="84">
        <v>30</v>
      </c>
      <c r="L45" s="84">
        <v>201</v>
      </c>
      <c r="M45" s="84">
        <v>398</v>
      </c>
      <c r="N45" s="85">
        <v>9</v>
      </c>
      <c r="O45"/>
      <c r="P45" s="89">
        <f t="shared" si="18"/>
        <v>2623</v>
      </c>
      <c r="Q45" s="90">
        <f>SUM(C45:E45)/75+SUM(F45:J45)/76+SUM(K45:N45)/77</f>
        <v>35.040275689223058</v>
      </c>
      <c r="R45" s="90">
        <f t="shared" si="19"/>
        <v>218.58333333333334</v>
      </c>
    </row>
    <row r="46" spans="2:18">
      <c r="B46"/>
    </row>
    <row r="47" spans="2:18">
      <c r="B47"/>
      <c r="E47" s="37" t="s">
        <v>54</v>
      </c>
      <c r="F47" s="37"/>
    </row>
    <row r="48" spans="2:18">
      <c r="D48" s="37" t="s">
        <v>70</v>
      </c>
    </row>
  </sheetData>
  <mergeCells count="7">
    <mergeCell ref="C38:N38"/>
    <mergeCell ref="Q38:R38"/>
    <mergeCell ref="A2:Q2"/>
    <mergeCell ref="A3:Q3"/>
    <mergeCell ref="C27:N27"/>
    <mergeCell ref="C5:N5"/>
    <mergeCell ref="C16:N16"/>
  </mergeCells>
  <conditionalFormatting sqref="C12:N12">
    <cfRule type="aboveAverage" dxfId="154" priority="193" stopIfTrue="1"/>
    <cfRule type="expression" dxfId="153" priority="197" stopIfTrue="1">
      <formula>C12&lt;&gt;#REF!</formula>
    </cfRule>
  </conditionalFormatting>
  <conditionalFormatting sqref="C23:N23">
    <cfRule type="expression" dxfId="152" priority="196" stopIfTrue="1">
      <formula>C23&lt;&gt;#REF!</formula>
    </cfRule>
  </conditionalFormatting>
  <conditionalFormatting sqref="C7:N7">
    <cfRule type="aboveAverage" dxfId="151" priority="192" stopIfTrue="1"/>
  </conditionalFormatting>
  <conditionalFormatting sqref="C8:N8">
    <cfRule type="aboveAverage" dxfId="150" priority="191" stopIfTrue="1"/>
  </conditionalFormatting>
  <conditionalFormatting sqref="C9:N9">
    <cfRule type="aboveAverage" dxfId="149" priority="190" stopIfTrue="1"/>
  </conditionalFormatting>
  <conditionalFormatting sqref="C10:N10">
    <cfRule type="aboveAverage" dxfId="148" priority="189" stopIfTrue="1"/>
  </conditionalFormatting>
  <conditionalFormatting sqref="C11:N11">
    <cfRule type="aboveAverage" dxfId="147" priority="188" stopIfTrue="1"/>
  </conditionalFormatting>
  <conditionalFormatting sqref="C18:D22">
    <cfRule type="aboveAverage" dxfId="146" priority="180"/>
  </conditionalFormatting>
  <conditionalFormatting sqref="E18:E22">
    <cfRule type="aboveAverage" dxfId="145" priority="179"/>
  </conditionalFormatting>
  <conditionalFormatting sqref="F18:F22">
    <cfRule type="aboveAverage" dxfId="144" priority="178"/>
  </conditionalFormatting>
  <conditionalFormatting sqref="G18:G22">
    <cfRule type="aboveAverage" dxfId="143" priority="177"/>
  </conditionalFormatting>
  <conditionalFormatting sqref="H18:H22">
    <cfRule type="aboveAverage" dxfId="142" priority="176"/>
  </conditionalFormatting>
  <conditionalFormatting sqref="I18:I22">
    <cfRule type="aboveAverage" dxfId="141" priority="175"/>
  </conditionalFormatting>
  <conditionalFormatting sqref="J18:J22">
    <cfRule type="aboveAverage" dxfId="140" priority="174"/>
  </conditionalFormatting>
  <conditionalFormatting sqref="K18:K22">
    <cfRule type="aboveAverage" dxfId="139" priority="173"/>
  </conditionalFormatting>
  <conditionalFormatting sqref="L18:L22">
    <cfRule type="aboveAverage" dxfId="138" priority="172"/>
  </conditionalFormatting>
  <conditionalFormatting sqref="M18:M22">
    <cfRule type="aboveAverage" dxfId="137" priority="171"/>
  </conditionalFormatting>
  <conditionalFormatting sqref="N18:N22">
    <cfRule type="aboveAverage" dxfId="136" priority="170"/>
  </conditionalFormatting>
  <conditionalFormatting sqref="P7:P11">
    <cfRule type="dataBar" priority="158">
      <dataBar>
        <cfvo type="num" val="0"/>
        <cfvo type="max" val="0"/>
        <color rgb="FFFF555A"/>
      </dataBar>
    </cfRule>
  </conditionalFormatting>
  <conditionalFormatting sqref="P18:P22">
    <cfRule type="dataBar" priority="157">
      <dataBar>
        <cfvo type="num" val="0"/>
        <cfvo type="max" val="0"/>
        <color rgb="FFFF555A"/>
      </dataBar>
    </cfRule>
  </conditionalFormatting>
  <conditionalFormatting sqref="B18:B22">
    <cfRule type="dataBar" priority="156">
      <dataBar>
        <cfvo type="min" val="0"/>
        <cfvo type="max" val="0"/>
        <color rgb="FFFF555A"/>
      </dataBar>
    </cfRule>
  </conditionalFormatting>
  <conditionalFormatting sqref="C29:D29">
    <cfRule type="expression" dxfId="135" priority="133">
      <formula>C29&gt;C34</formula>
    </cfRule>
  </conditionalFormatting>
  <conditionalFormatting sqref="C30:D30">
    <cfRule type="expression" dxfId="134" priority="132">
      <formula>C30&gt;C34</formula>
    </cfRule>
  </conditionalFormatting>
  <conditionalFormatting sqref="E29">
    <cfRule type="expression" dxfId="133" priority="131">
      <formula>E29&gt;E34</formula>
    </cfRule>
  </conditionalFormatting>
  <conditionalFormatting sqref="E30">
    <cfRule type="expression" dxfId="132" priority="130">
      <formula>E30&gt;E34</formula>
    </cfRule>
  </conditionalFormatting>
  <conditionalFormatting sqref="C31:D31">
    <cfRule type="expression" dxfId="131" priority="129">
      <formula>C31&gt;C34</formula>
    </cfRule>
  </conditionalFormatting>
  <conditionalFormatting sqref="E29">
    <cfRule type="expression" dxfId="130" priority="128">
      <formula>E29&gt;E34</formula>
    </cfRule>
  </conditionalFormatting>
  <conditionalFormatting sqref="E30">
    <cfRule type="expression" dxfId="129" priority="127">
      <formula>E30&gt;E34</formula>
    </cfRule>
  </conditionalFormatting>
  <conditionalFormatting sqref="E31">
    <cfRule type="expression" dxfId="128" priority="126">
      <formula>E31&gt;E34</formula>
    </cfRule>
  </conditionalFormatting>
  <conditionalFormatting sqref="C32:D32">
    <cfRule type="expression" dxfId="127" priority="125">
      <formula>C32&gt;C34</formula>
    </cfRule>
  </conditionalFormatting>
  <conditionalFormatting sqref="C33:D33">
    <cfRule type="expression" dxfId="126" priority="124">
      <formula>C33&gt;C34</formula>
    </cfRule>
  </conditionalFormatting>
  <conditionalFormatting sqref="E29">
    <cfRule type="expression" dxfId="125" priority="123">
      <formula>E29&gt;E34</formula>
    </cfRule>
  </conditionalFormatting>
  <conditionalFormatting sqref="E30">
    <cfRule type="expression" dxfId="124" priority="122">
      <formula>E30&gt;E34</formula>
    </cfRule>
  </conditionalFormatting>
  <conditionalFormatting sqref="E31">
    <cfRule type="expression" dxfId="123" priority="121">
      <formula>E31&gt;E34</formula>
    </cfRule>
  </conditionalFormatting>
  <conditionalFormatting sqref="E32">
    <cfRule type="expression" dxfId="122" priority="120">
      <formula>E32&gt;E34</formula>
    </cfRule>
  </conditionalFormatting>
  <conditionalFormatting sqref="E33">
    <cfRule type="expression" dxfId="121" priority="119">
      <formula>E33&gt;E34</formula>
    </cfRule>
  </conditionalFormatting>
  <conditionalFormatting sqref="F29">
    <cfRule type="expression" dxfId="120" priority="118">
      <formula>F29&gt;F34</formula>
    </cfRule>
  </conditionalFormatting>
  <conditionalFormatting sqref="F30">
    <cfRule type="expression" dxfId="119" priority="117">
      <formula>F30&gt;F34</formula>
    </cfRule>
  </conditionalFormatting>
  <conditionalFormatting sqref="F31">
    <cfRule type="expression" dxfId="118" priority="116">
      <formula>F31&gt;F34</formula>
    </cfRule>
  </conditionalFormatting>
  <conditionalFormatting sqref="F32">
    <cfRule type="expression" dxfId="117" priority="115">
      <formula>F32&gt;F34</formula>
    </cfRule>
  </conditionalFormatting>
  <conditionalFormatting sqref="F33">
    <cfRule type="expression" dxfId="116" priority="114">
      <formula>F33&gt;F34</formula>
    </cfRule>
  </conditionalFormatting>
  <conditionalFormatting sqref="G29">
    <cfRule type="expression" dxfId="115" priority="113">
      <formula>G29&gt;G34</formula>
    </cfRule>
  </conditionalFormatting>
  <conditionalFormatting sqref="G30">
    <cfRule type="expression" dxfId="114" priority="112">
      <formula>G30&gt;G34</formula>
    </cfRule>
  </conditionalFormatting>
  <conditionalFormatting sqref="G31">
    <cfRule type="expression" dxfId="113" priority="111">
      <formula>G31&gt;G34</formula>
    </cfRule>
  </conditionalFormatting>
  <conditionalFormatting sqref="G32">
    <cfRule type="expression" dxfId="112" priority="110">
      <formula>G32&gt;G34</formula>
    </cfRule>
  </conditionalFormatting>
  <conditionalFormatting sqref="G33">
    <cfRule type="expression" dxfId="111" priority="109">
      <formula>G33&gt;G34</formula>
    </cfRule>
  </conditionalFormatting>
  <conditionalFormatting sqref="H29">
    <cfRule type="expression" dxfId="110" priority="108">
      <formula>H29&gt;H34</formula>
    </cfRule>
  </conditionalFormatting>
  <conditionalFormatting sqref="H30">
    <cfRule type="expression" dxfId="109" priority="107">
      <formula>H30&gt;H34</formula>
    </cfRule>
  </conditionalFormatting>
  <conditionalFormatting sqref="H31">
    <cfRule type="expression" dxfId="108" priority="106">
      <formula>H31&gt;H34</formula>
    </cfRule>
  </conditionalFormatting>
  <conditionalFormatting sqref="H32">
    <cfRule type="expression" dxfId="107" priority="105">
      <formula>H32&gt;H34</formula>
    </cfRule>
  </conditionalFormatting>
  <conditionalFormatting sqref="H33">
    <cfRule type="expression" dxfId="106" priority="104">
      <formula>H33&gt;H34</formula>
    </cfRule>
  </conditionalFormatting>
  <conditionalFormatting sqref="I29">
    <cfRule type="expression" dxfId="105" priority="103">
      <formula>I29&gt;I34</formula>
    </cfRule>
  </conditionalFormatting>
  <conditionalFormatting sqref="I30">
    <cfRule type="expression" dxfId="104" priority="102">
      <formula>I30&gt;I34</formula>
    </cfRule>
  </conditionalFormatting>
  <conditionalFormatting sqref="I31">
    <cfRule type="expression" dxfId="103" priority="101">
      <formula>I31&gt;I34</formula>
    </cfRule>
  </conditionalFormatting>
  <conditionalFormatting sqref="I32">
    <cfRule type="expression" dxfId="102" priority="100">
      <formula>I32&gt;I34</formula>
    </cfRule>
  </conditionalFormatting>
  <conditionalFormatting sqref="I33">
    <cfRule type="expression" dxfId="101" priority="99">
      <formula>I33&gt;I34</formula>
    </cfRule>
  </conditionalFormatting>
  <conditionalFormatting sqref="J29">
    <cfRule type="expression" dxfId="100" priority="98">
      <formula>J29&gt;J34</formula>
    </cfRule>
  </conditionalFormatting>
  <conditionalFormatting sqref="J30">
    <cfRule type="expression" dxfId="99" priority="97">
      <formula>J30&gt;J34</formula>
    </cfRule>
  </conditionalFormatting>
  <conditionalFormatting sqref="J31">
    <cfRule type="expression" dxfId="98" priority="96">
      <formula>J31&gt;J34</formula>
    </cfRule>
  </conditionalFormatting>
  <conditionalFormatting sqref="J32">
    <cfRule type="expression" dxfId="97" priority="95">
      <formula>J32&gt;J34</formula>
    </cfRule>
  </conditionalFormatting>
  <conditionalFormatting sqref="J33">
    <cfRule type="expression" dxfId="96" priority="94">
      <formula>J33&gt;J34</formula>
    </cfRule>
  </conditionalFormatting>
  <conditionalFormatting sqref="K29">
    <cfRule type="expression" dxfId="95" priority="93">
      <formula>K29&gt;K34</formula>
    </cfRule>
  </conditionalFormatting>
  <conditionalFormatting sqref="K30">
    <cfRule type="expression" dxfId="94" priority="92">
      <formula>K30&gt;K34</formula>
    </cfRule>
  </conditionalFormatting>
  <conditionalFormatting sqref="K31">
    <cfRule type="expression" dxfId="93" priority="91">
      <formula>K31&gt;K34</formula>
    </cfRule>
  </conditionalFormatting>
  <conditionalFormatting sqref="K32">
    <cfRule type="expression" dxfId="92" priority="90">
      <formula>K32&gt;K34</formula>
    </cfRule>
  </conditionalFormatting>
  <conditionalFormatting sqref="K33">
    <cfRule type="expression" dxfId="91" priority="89">
      <formula>K33&gt;K34</formula>
    </cfRule>
  </conditionalFormatting>
  <conditionalFormatting sqref="L29">
    <cfRule type="expression" dxfId="90" priority="88">
      <formula>L29&gt;L34</formula>
    </cfRule>
  </conditionalFormatting>
  <conditionalFormatting sqref="L30">
    <cfRule type="expression" dxfId="89" priority="87">
      <formula>L30&gt;L34</formula>
    </cfRule>
  </conditionalFormatting>
  <conditionalFormatting sqref="L31">
    <cfRule type="expression" dxfId="88" priority="86">
      <formula>L31&gt;L34</formula>
    </cfRule>
  </conditionalFormatting>
  <conditionalFormatting sqref="L32">
    <cfRule type="expression" dxfId="87" priority="85">
      <formula>L32&gt;L34</formula>
    </cfRule>
  </conditionalFormatting>
  <conditionalFormatting sqref="L33">
    <cfRule type="expression" dxfId="86" priority="84">
      <formula>L33&gt;L34</formula>
    </cfRule>
  </conditionalFormatting>
  <conditionalFormatting sqref="M29">
    <cfRule type="expression" dxfId="85" priority="83">
      <formula>M29&gt;M34</formula>
    </cfRule>
  </conditionalFormatting>
  <conditionalFormatting sqref="M30">
    <cfRule type="expression" dxfId="84" priority="82">
      <formula>M30&gt;M34</formula>
    </cfRule>
  </conditionalFormatting>
  <conditionalFormatting sqref="M31">
    <cfRule type="expression" dxfId="83" priority="81">
      <formula>M31&gt;M34</formula>
    </cfRule>
  </conditionalFormatting>
  <conditionalFormatting sqref="M32">
    <cfRule type="expression" dxfId="82" priority="80">
      <formula>M32&gt;M34</formula>
    </cfRule>
  </conditionalFormatting>
  <conditionalFormatting sqref="M33">
    <cfRule type="expression" dxfId="81" priority="79">
      <formula>M33&gt;M34</formula>
    </cfRule>
  </conditionalFormatting>
  <conditionalFormatting sqref="N29">
    <cfRule type="expression" dxfId="80" priority="78">
      <formula>N29&gt;N34</formula>
    </cfRule>
  </conditionalFormatting>
  <conditionalFormatting sqref="N30">
    <cfRule type="expression" dxfId="79" priority="77">
      <formula>N30&gt;N34</formula>
    </cfRule>
  </conditionalFormatting>
  <conditionalFormatting sqref="N31">
    <cfRule type="expression" dxfId="78" priority="76">
      <formula>N31&gt;N34</formula>
    </cfRule>
  </conditionalFormatting>
  <conditionalFormatting sqref="N32">
    <cfRule type="expression" dxfId="77" priority="75">
      <formula>N32&gt;N34</formula>
    </cfRule>
  </conditionalFormatting>
  <conditionalFormatting sqref="N33">
    <cfRule type="expression" dxfId="76" priority="74">
      <formula>N33&gt;N34</formula>
    </cfRule>
  </conditionalFormatting>
  <conditionalFormatting sqref="P29:P33">
    <cfRule type="dataBar" priority="73">
      <dataBar>
        <cfvo type="num" val="0.8"/>
        <cfvo type="num" val="1.2"/>
        <color rgb="FFFF555A"/>
      </dataBar>
    </cfRule>
  </conditionalFormatting>
  <conditionalFormatting sqref="P34">
    <cfRule type="dataBar" priority="72">
      <dataBar>
        <cfvo type="num" val="0.8"/>
        <cfvo type="num" val="1.2"/>
        <color rgb="FFFF555A"/>
      </dataBar>
    </cfRule>
  </conditionalFormatting>
  <conditionalFormatting sqref="P40:R45 C40:N45">
    <cfRule type="expression" dxfId="75" priority="9">
      <formula>C40&gt;0</formula>
    </cfRule>
  </conditionalFormatting>
  <conditionalFormatting sqref="P40:P45">
    <cfRule type="dataBar" priority="6">
      <dataBar>
        <cfvo type="num" val="-4000"/>
        <cfvo type="num" val="5500"/>
        <color rgb="FFFF555A"/>
      </dataBar>
    </cfRule>
  </conditionalFormatting>
  <conditionalFormatting sqref="Q40:Q45">
    <cfRule type="dataBar" priority="4">
      <dataBar>
        <cfvo type="num" val="-200"/>
        <cfvo type="num" val="700"/>
        <color rgb="FFD6007B"/>
      </dataBar>
    </cfRule>
  </conditionalFormatting>
  <printOptions horizontalCentered="1" verticalCentered="1"/>
  <pageMargins left="0" right="0" top="0" bottom="0" header="0" footer="0"/>
  <pageSetup paperSize="9" scale="79" orientation="landscape" r:id="rId1"/>
  <headerFooter>
    <oddHeader>&amp;R&amp;"-,Cursiva"&amp;K0000FF&amp;F</oddHeader>
    <oddFooter>&amp;R&amp;"-,Cursiva"&amp;K0000FF&amp;A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41"/>
  <sheetViews>
    <sheetView showGridLines="0" showRowColHeaders="0" zoomScale="80" zoomScaleNormal="80" workbookViewId="0">
      <selection activeCell="A3" sqref="A3:P3"/>
    </sheetView>
  </sheetViews>
  <sheetFormatPr baseColWidth="10" defaultRowHeight="15"/>
  <cols>
    <col min="1" max="1" width="5.5703125" customWidth="1"/>
    <col min="2" max="2" width="21.5703125" style="2" bestFit="1" customWidth="1"/>
    <col min="3" max="14" width="7.140625" customWidth="1"/>
    <col min="15" max="15" width="2" style="23" customWidth="1"/>
    <col min="16" max="16" width="10.140625" bestFit="1" customWidth="1"/>
    <col min="17" max="17" width="9.5703125" bestFit="1" customWidth="1"/>
    <col min="18" max="24" width="6" bestFit="1" customWidth="1"/>
    <col min="25" max="25" width="2.5703125" customWidth="1"/>
    <col min="26" max="26" width="7.5703125" bestFit="1" customWidth="1"/>
    <col min="27" max="27" width="5.5703125" bestFit="1" customWidth="1"/>
  </cols>
  <sheetData>
    <row r="2" spans="1:17" ht="21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21">
      <c r="A3" s="117" t="s">
        <v>76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</row>
    <row r="4" spans="1:17" ht="15.75" thickBot="1"/>
    <row r="5" spans="1:17" ht="15.75" thickBot="1">
      <c r="B5" s="125" t="s">
        <v>77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/>
      <c r="O5"/>
      <c r="P5" s="9" t="s">
        <v>39</v>
      </c>
    </row>
    <row r="6" spans="1:17">
      <c r="B6" s="123" t="s">
        <v>58</v>
      </c>
      <c r="C6" s="120" t="s">
        <v>57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1"/>
      <c r="O6"/>
      <c r="P6" s="71" t="s">
        <v>65</v>
      </c>
      <c r="Q6" s="1"/>
    </row>
    <row r="7" spans="1:17">
      <c r="B7" s="124"/>
      <c r="C7" s="56">
        <v>2001</v>
      </c>
      <c r="D7" s="56">
        <v>2002</v>
      </c>
      <c r="E7" s="56">
        <v>2003</v>
      </c>
      <c r="F7" s="56">
        <v>2004</v>
      </c>
      <c r="G7" s="56">
        <v>2005</v>
      </c>
      <c r="H7" s="56">
        <v>2006</v>
      </c>
      <c r="I7" s="56">
        <v>2007</v>
      </c>
      <c r="J7" s="56">
        <v>2008</v>
      </c>
      <c r="K7" s="56">
        <v>2009</v>
      </c>
      <c r="L7" s="56">
        <v>2010</v>
      </c>
      <c r="M7" s="94">
        <v>2011</v>
      </c>
      <c r="N7" s="95">
        <v>2012</v>
      </c>
      <c r="O7"/>
      <c r="P7" s="21"/>
    </row>
    <row r="8" spans="1:17">
      <c r="B8" s="96" t="s">
        <v>59</v>
      </c>
      <c r="C8" s="97">
        <v>0.38657994923857869</v>
      </c>
      <c r="D8" s="97">
        <v>0.3722006569125112</v>
      </c>
      <c r="E8" s="97">
        <v>0.37273366127898805</v>
      </c>
      <c r="F8" s="97">
        <v>0.38071400342510869</v>
      </c>
      <c r="G8" s="97">
        <v>0.35836782968657599</v>
      </c>
      <c r="H8" s="97">
        <v>0.35500398497096664</v>
      </c>
      <c r="I8" s="97">
        <v>0.36353492523990183</v>
      </c>
      <c r="J8" s="97">
        <v>0.36434925093632958</v>
      </c>
      <c r="K8" s="97">
        <v>0.35873983739837401</v>
      </c>
      <c r="L8" s="97">
        <v>0.34849673202614379</v>
      </c>
      <c r="M8" s="97">
        <v>0.32749308391516269</v>
      </c>
      <c r="N8" s="98">
        <v>0.32069194943446439</v>
      </c>
      <c r="O8"/>
      <c r="P8" s="110">
        <f>AVERAGE(C8:N8)</f>
        <v>0.35907548870525879</v>
      </c>
    </row>
    <row r="9" spans="1:17" ht="15.75" thickBot="1">
      <c r="B9" s="96" t="s">
        <v>60</v>
      </c>
      <c r="C9" s="99">
        <v>0.22065355329949238</v>
      </c>
      <c r="D9" s="99">
        <v>0.22021498954911914</v>
      </c>
      <c r="E9" s="99">
        <v>0.19212930428671821</v>
      </c>
      <c r="F9" s="99">
        <v>0.16374654195758134</v>
      </c>
      <c r="G9" s="99">
        <v>0.15387344766410407</v>
      </c>
      <c r="H9" s="99">
        <v>0.17203688944551976</v>
      </c>
      <c r="I9" s="99">
        <v>0.14728855166257532</v>
      </c>
      <c r="J9" s="99">
        <v>0.13143726591760299</v>
      </c>
      <c r="K9" s="99">
        <v>0.1364329268292683</v>
      </c>
      <c r="L9" s="99">
        <v>0.14183006535947712</v>
      </c>
      <c r="M9" s="99">
        <v>0.14688446844947964</v>
      </c>
      <c r="N9" s="100">
        <v>0.14065202927478376</v>
      </c>
      <c r="O9"/>
      <c r="P9" s="110">
        <f>AVERAGE(C9:N9)</f>
        <v>0.16393166947464349</v>
      </c>
    </row>
    <row r="10" spans="1:17">
      <c r="B10" s="105" t="s">
        <v>83</v>
      </c>
      <c r="C10" s="106">
        <v>0.60723350253807107</v>
      </c>
      <c r="D10" s="106">
        <v>0.59241564646163036</v>
      </c>
      <c r="E10" s="106">
        <v>0.56486296556570625</v>
      </c>
      <c r="F10" s="106">
        <v>0.54446054538269006</v>
      </c>
      <c r="G10" s="106">
        <v>0.51224127735068004</v>
      </c>
      <c r="H10" s="106">
        <v>0.52704087441648639</v>
      </c>
      <c r="I10" s="106">
        <v>0.51082347690247709</v>
      </c>
      <c r="J10" s="106">
        <v>0.4957865168539326</v>
      </c>
      <c r="K10" s="106">
        <v>0.49517276422764234</v>
      </c>
      <c r="L10" s="106">
        <v>0.4903267973856209</v>
      </c>
      <c r="M10" s="106">
        <v>0.4743775523646423</v>
      </c>
      <c r="N10" s="107">
        <v>0.46134397870924815</v>
      </c>
      <c r="O10"/>
      <c r="P10" s="111">
        <f t="shared" ref="P10" si="0">P8+P9</f>
        <v>0.52300715817990229</v>
      </c>
    </row>
    <row r="11" spans="1:17" ht="15.75" thickBot="1">
      <c r="B11" s="113" t="s">
        <v>78</v>
      </c>
      <c r="C11" s="108">
        <v>0.39276649746192893</v>
      </c>
      <c r="D11" s="108">
        <v>0.40758435353836964</v>
      </c>
      <c r="E11" s="108">
        <v>0.43513703443429375</v>
      </c>
      <c r="F11" s="108">
        <v>0.45553945461730999</v>
      </c>
      <c r="G11" s="108">
        <v>0.48775872264931991</v>
      </c>
      <c r="H11" s="108">
        <v>0.47295912558351361</v>
      </c>
      <c r="I11" s="108">
        <v>0.48917652309752285</v>
      </c>
      <c r="J11" s="108">
        <v>0.5042134831460674</v>
      </c>
      <c r="K11" s="108">
        <v>0.50482723577235777</v>
      </c>
      <c r="L11" s="108">
        <v>0.5096732026143791</v>
      </c>
      <c r="M11" s="108">
        <v>0.5256224476353577</v>
      </c>
      <c r="N11" s="109">
        <v>0.53865602129075185</v>
      </c>
      <c r="O11"/>
      <c r="P11" s="112">
        <f>AVERAGE(C11:N11)</f>
        <v>0.47699284182009766</v>
      </c>
    </row>
    <row r="12" spans="1:17">
      <c r="B12" s="123" t="s">
        <v>58</v>
      </c>
      <c r="C12" s="120" t="s">
        <v>61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1"/>
      <c r="O12"/>
      <c r="P12" s="21"/>
    </row>
    <row r="13" spans="1:17">
      <c r="B13" s="124"/>
      <c r="C13" s="56">
        <v>2001</v>
      </c>
      <c r="D13" s="56">
        <v>2002</v>
      </c>
      <c r="E13" s="56">
        <v>2003</v>
      </c>
      <c r="F13" s="56">
        <v>2004</v>
      </c>
      <c r="G13" s="56">
        <v>2005</v>
      </c>
      <c r="H13" s="56">
        <v>2006</v>
      </c>
      <c r="I13" s="56">
        <v>2007</v>
      </c>
      <c r="J13" s="56">
        <v>2008</v>
      </c>
      <c r="K13" s="56">
        <v>2009</v>
      </c>
      <c r="L13" s="56">
        <v>2010</v>
      </c>
      <c r="M13" s="94">
        <v>2011</v>
      </c>
      <c r="N13" s="95">
        <v>2012</v>
      </c>
      <c r="O13"/>
      <c r="P13" s="21"/>
    </row>
    <row r="14" spans="1:17">
      <c r="B14" s="96" t="s">
        <v>59</v>
      </c>
      <c r="C14" s="97">
        <v>0.3163538873994638</v>
      </c>
      <c r="D14" s="97">
        <v>0.30866807610993657</v>
      </c>
      <c r="E14" s="97">
        <v>0.28958333333333336</v>
      </c>
      <c r="F14" s="97">
        <v>0.27068345323741005</v>
      </c>
      <c r="G14" s="97">
        <v>0.26202749140893472</v>
      </c>
      <c r="H14" s="97">
        <v>0.25733333333333336</v>
      </c>
      <c r="I14" s="97">
        <v>0.24311083894672383</v>
      </c>
      <c r="J14" s="97">
        <v>0.21023125437981779</v>
      </c>
      <c r="K14" s="97">
        <v>0.18599717114568601</v>
      </c>
      <c r="L14" s="97">
        <v>0.17662565905096661</v>
      </c>
      <c r="M14" s="97">
        <v>0.16147082334132695</v>
      </c>
      <c r="N14" s="98">
        <v>0.19783197831978319</v>
      </c>
      <c r="O14"/>
      <c r="P14" s="110">
        <f>AVERAGE(C14:N14)</f>
        <v>0.23999310833389306</v>
      </c>
    </row>
    <row r="15" spans="1:17" ht="15.75" thickBot="1">
      <c r="B15" s="96" t="s">
        <v>60</v>
      </c>
      <c r="C15" s="99">
        <v>0.31992850759606789</v>
      </c>
      <c r="D15" s="99">
        <v>0.34989429175475689</v>
      </c>
      <c r="E15" s="99">
        <v>0.22500000000000001</v>
      </c>
      <c r="F15" s="99">
        <v>0.15467625899280577</v>
      </c>
      <c r="G15" s="99">
        <v>0.20189003436426117</v>
      </c>
      <c r="H15" s="99">
        <v>0.19933333333333333</v>
      </c>
      <c r="I15" s="99">
        <v>0.25290875688916103</v>
      </c>
      <c r="J15" s="99">
        <v>0.255781359495445</v>
      </c>
      <c r="K15" s="99">
        <v>0.2736916548797737</v>
      </c>
      <c r="L15" s="99">
        <v>0.21880492091388401</v>
      </c>
      <c r="M15" s="99">
        <v>0.17346123101518784</v>
      </c>
      <c r="N15" s="100">
        <v>0.17976513098464317</v>
      </c>
      <c r="O15"/>
      <c r="P15" s="110">
        <f>AVERAGE(C15:N15)</f>
        <v>0.23376129001827664</v>
      </c>
    </row>
    <row r="16" spans="1:17">
      <c r="B16" s="105" t="s">
        <v>83</v>
      </c>
      <c r="C16" s="106">
        <v>0.63628239499553163</v>
      </c>
      <c r="D16" s="106">
        <v>0.65856236786469347</v>
      </c>
      <c r="E16" s="106">
        <v>0.51458333333333339</v>
      </c>
      <c r="F16" s="106">
        <v>0.42535971223021585</v>
      </c>
      <c r="G16" s="106">
        <v>0.46391752577319589</v>
      </c>
      <c r="H16" s="106">
        <v>0.45666666666666667</v>
      </c>
      <c r="I16" s="106">
        <v>0.49601959583588484</v>
      </c>
      <c r="J16" s="106">
        <v>0.46601261387526283</v>
      </c>
      <c r="K16" s="106">
        <v>0.45968882602545968</v>
      </c>
      <c r="L16" s="106">
        <v>0.39543057996485065</v>
      </c>
      <c r="M16" s="106">
        <v>0.3349320543565148</v>
      </c>
      <c r="N16" s="107">
        <v>0.37759710930442636</v>
      </c>
      <c r="O16"/>
      <c r="P16" s="111">
        <f t="shared" ref="P16" si="1">P14+P15</f>
        <v>0.4737543983521697</v>
      </c>
    </row>
    <row r="17" spans="2:16" ht="15.75" thickBot="1">
      <c r="B17" s="113" t="s">
        <v>78</v>
      </c>
      <c r="C17" s="108">
        <v>0.36371760500446826</v>
      </c>
      <c r="D17" s="108">
        <v>0.34143763213530653</v>
      </c>
      <c r="E17" s="108">
        <v>0.48541666666666666</v>
      </c>
      <c r="F17" s="108">
        <v>0.57464028776978415</v>
      </c>
      <c r="G17" s="108">
        <v>0.53608247422680411</v>
      </c>
      <c r="H17" s="108">
        <v>0.54333333333333333</v>
      </c>
      <c r="I17" s="108">
        <v>0.50398040416411516</v>
      </c>
      <c r="J17" s="108">
        <v>0.53398738612473717</v>
      </c>
      <c r="K17" s="108">
        <v>0.54031117397454032</v>
      </c>
      <c r="L17" s="108">
        <v>0.60456942003514935</v>
      </c>
      <c r="M17" s="108">
        <v>0.66506794564348526</v>
      </c>
      <c r="N17" s="109">
        <v>0.62240289069557364</v>
      </c>
      <c r="O17"/>
      <c r="P17" s="112">
        <f>AVERAGE(C17:N17)</f>
        <v>0.5262456016478303</v>
      </c>
    </row>
    <row r="18" spans="2:16">
      <c r="B18" s="123" t="s">
        <v>58</v>
      </c>
      <c r="C18" s="120" t="s">
        <v>62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1"/>
      <c r="O18"/>
      <c r="P18" s="21"/>
    </row>
    <row r="19" spans="2:16">
      <c r="B19" s="124"/>
      <c r="C19" s="56">
        <v>2001</v>
      </c>
      <c r="D19" s="56">
        <v>2002</v>
      </c>
      <c r="E19" s="56">
        <v>2003</v>
      </c>
      <c r="F19" s="56">
        <v>2004</v>
      </c>
      <c r="G19" s="56">
        <v>2005</v>
      </c>
      <c r="H19" s="56">
        <v>2006</v>
      </c>
      <c r="I19" s="56">
        <v>2007</v>
      </c>
      <c r="J19" s="56">
        <v>2008</v>
      </c>
      <c r="K19" s="56">
        <v>2009</v>
      </c>
      <c r="L19" s="56">
        <v>2010</v>
      </c>
      <c r="M19" s="94">
        <v>2011</v>
      </c>
      <c r="N19" s="95">
        <v>2012</v>
      </c>
      <c r="O19"/>
      <c r="P19" s="21"/>
    </row>
    <row r="20" spans="2:16">
      <c r="B20" s="96" t="s">
        <v>59</v>
      </c>
      <c r="C20" s="97">
        <v>0.24424778761061947</v>
      </c>
      <c r="D20" s="97">
        <v>0.25</v>
      </c>
      <c r="E20" s="97">
        <v>0.27181208053691275</v>
      </c>
      <c r="F20" s="97">
        <v>0.26959247648902823</v>
      </c>
      <c r="G20" s="97">
        <v>0.25382653061224492</v>
      </c>
      <c r="H20" s="97">
        <v>0.20421753607103219</v>
      </c>
      <c r="I20" s="97">
        <v>0.21184510250569477</v>
      </c>
      <c r="J20" s="97">
        <v>0.17553956834532375</v>
      </c>
      <c r="K20" s="97">
        <v>0.16876122082585279</v>
      </c>
      <c r="L20" s="97">
        <v>0.18276374442793461</v>
      </c>
      <c r="M20" s="97">
        <v>0.16501240694789082</v>
      </c>
      <c r="N20" s="98">
        <v>0.25365205843293492</v>
      </c>
      <c r="O20"/>
      <c r="P20" s="110">
        <f>AVERAGE(C20:N20)</f>
        <v>0.22093920940045572</v>
      </c>
    </row>
    <row r="21" spans="2:16" ht="15.75" thickBot="1">
      <c r="B21" s="96" t="s">
        <v>60</v>
      </c>
      <c r="C21" s="99">
        <v>0.26371681415929205</v>
      </c>
      <c r="D21" s="99">
        <v>0.22945205479452055</v>
      </c>
      <c r="E21" s="99">
        <v>0.2063758389261745</v>
      </c>
      <c r="F21" s="99">
        <v>0.19435736677115986</v>
      </c>
      <c r="G21" s="99">
        <v>0.15433673469387754</v>
      </c>
      <c r="H21" s="99">
        <v>0.15871254162042175</v>
      </c>
      <c r="I21" s="99">
        <v>0.15831435079726652</v>
      </c>
      <c r="J21" s="99">
        <v>8.3453237410071948E-2</v>
      </c>
      <c r="K21" s="99">
        <v>7.719928186714542E-2</v>
      </c>
      <c r="L21" s="99">
        <v>3.8632986627043092E-2</v>
      </c>
      <c r="M21" s="99">
        <v>4.590570719602978E-2</v>
      </c>
      <c r="N21" s="100">
        <v>8.4993359893758294E-2</v>
      </c>
      <c r="O21"/>
      <c r="P21" s="110">
        <f>AVERAGE(C21:N21)</f>
        <v>0.14128752289639679</v>
      </c>
    </row>
    <row r="22" spans="2:16">
      <c r="B22" s="105" t="s">
        <v>83</v>
      </c>
      <c r="C22" s="106">
        <v>0.50796460176991154</v>
      </c>
      <c r="D22" s="106">
        <v>0.47945205479452058</v>
      </c>
      <c r="E22" s="106">
        <v>0.47818791946308725</v>
      </c>
      <c r="F22" s="106">
        <v>0.46394984326018807</v>
      </c>
      <c r="G22" s="106">
        <v>0.40816326530612246</v>
      </c>
      <c r="H22" s="106">
        <v>0.36293007769145391</v>
      </c>
      <c r="I22" s="106">
        <v>0.37015945330296129</v>
      </c>
      <c r="J22" s="106">
        <v>0.25899280575539568</v>
      </c>
      <c r="K22" s="106">
        <v>0.24596050269299821</v>
      </c>
      <c r="L22" s="106">
        <v>0.2213967310549777</v>
      </c>
      <c r="M22" s="106">
        <v>0.21091811414392059</v>
      </c>
      <c r="N22" s="107">
        <v>0.3386454183266932</v>
      </c>
      <c r="O22"/>
      <c r="P22" s="111">
        <f t="shared" ref="P22" si="2">P20+P21</f>
        <v>0.36222673229685254</v>
      </c>
    </row>
    <row r="23" spans="2:16" ht="15.75" thickBot="1">
      <c r="B23" s="113" t="s">
        <v>78</v>
      </c>
      <c r="C23" s="108">
        <v>0.49203539823008852</v>
      </c>
      <c r="D23" s="108">
        <v>0.52054794520547942</v>
      </c>
      <c r="E23" s="108">
        <v>0.52181208053691275</v>
      </c>
      <c r="F23" s="108">
        <v>0.53605015673981193</v>
      </c>
      <c r="G23" s="108">
        <v>0.59183673469387754</v>
      </c>
      <c r="H23" s="108">
        <v>0.63706992230854609</v>
      </c>
      <c r="I23" s="108">
        <v>0.62984054669703871</v>
      </c>
      <c r="J23" s="108">
        <v>0.74100719424460426</v>
      </c>
      <c r="K23" s="108">
        <v>0.75403949730700182</v>
      </c>
      <c r="L23" s="108">
        <v>0.7786032689450223</v>
      </c>
      <c r="M23" s="108">
        <v>0.78908188585607941</v>
      </c>
      <c r="N23" s="109">
        <v>0.66135458167330674</v>
      </c>
      <c r="O23"/>
      <c r="P23" s="112">
        <f>AVERAGE(C23:N23)</f>
        <v>0.63777326770314746</v>
      </c>
    </row>
    <row r="24" spans="2:16">
      <c r="B24" s="123" t="s">
        <v>58</v>
      </c>
      <c r="C24" s="120" t="s">
        <v>63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1"/>
      <c r="O24"/>
      <c r="P24" s="21"/>
    </row>
    <row r="25" spans="2:16">
      <c r="B25" s="124"/>
      <c r="C25" s="56">
        <v>2001</v>
      </c>
      <c r="D25" s="56">
        <v>2002</v>
      </c>
      <c r="E25" s="56">
        <v>2003</v>
      </c>
      <c r="F25" s="56">
        <v>2004</v>
      </c>
      <c r="G25" s="56">
        <v>2005</v>
      </c>
      <c r="H25" s="56">
        <v>2006</v>
      </c>
      <c r="I25" s="56">
        <v>2007</v>
      </c>
      <c r="J25" s="56">
        <v>2008</v>
      </c>
      <c r="K25" s="56">
        <v>2009</v>
      </c>
      <c r="L25" s="56">
        <v>2010</v>
      </c>
      <c r="M25" s="94">
        <v>2011</v>
      </c>
      <c r="N25" s="95">
        <v>2012</v>
      </c>
      <c r="O25"/>
      <c r="P25" s="21"/>
    </row>
    <row r="26" spans="2:16">
      <c r="B26" s="96" t="s">
        <v>59</v>
      </c>
      <c r="C26" s="97">
        <v>0.25227963525835867</v>
      </c>
      <c r="D26" s="97">
        <v>0.2462686567164179</v>
      </c>
      <c r="E26" s="97">
        <v>0.32304900181488205</v>
      </c>
      <c r="F26" s="97">
        <v>0.38578680203045684</v>
      </c>
      <c r="G26" s="97">
        <v>0.15332428765264586</v>
      </c>
      <c r="H26" s="97">
        <v>0.22616407982261641</v>
      </c>
      <c r="I26" s="97">
        <v>0.45229007633587787</v>
      </c>
      <c r="J26" s="97">
        <v>0.49820788530465948</v>
      </c>
      <c r="K26" s="97">
        <v>0.44347826086956521</v>
      </c>
      <c r="L26" s="97">
        <v>0.38686131386861317</v>
      </c>
      <c r="M26" s="97">
        <v>0.37316176470588236</v>
      </c>
      <c r="N26" s="98">
        <v>0.37696335078534032</v>
      </c>
      <c r="O26"/>
      <c r="P26" s="110">
        <f>AVERAGE(C26:N26)</f>
        <v>0.3431529262637763</v>
      </c>
    </row>
    <row r="27" spans="2:16" ht="15.75" thickBot="1">
      <c r="B27" s="96" t="s">
        <v>60</v>
      </c>
      <c r="C27" s="99">
        <v>0.49240121580547114</v>
      </c>
      <c r="D27" s="99">
        <v>0.3383084577114428</v>
      </c>
      <c r="E27" s="99">
        <v>0.30308529945553542</v>
      </c>
      <c r="F27" s="99">
        <v>0.22081218274111675</v>
      </c>
      <c r="G27" s="99">
        <v>9.7693351424694708E-2</v>
      </c>
      <c r="H27" s="99">
        <v>0.11751662971175167</v>
      </c>
      <c r="I27" s="99">
        <v>9.9236641221374045E-2</v>
      </c>
      <c r="J27" s="99">
        <v>6.2724014336917558E-2</v>
      </c>
      <c r="K27" s="99">
        <v>5.2173913043478258E-2</v>
      </c>
      <c r="L27" s="99">
        <v>4.5620437956204379E-2</v>
      </c>
      <c r="M27" s="99">
        <v>5.1470588235294115E-2</v>
      </c>
      <c r="N27" s="100">
        <v>4.712041884816754E-2</v>
      </c>
      <c r="O27"/>
      <c r="P27" s="110">
        <f>AVERAGE(C27:N27)</f>
        <v>0.16068026254095402</v>
      </c>
    </row>
    <row r="28" spans="2:16">
      <c r="B28" s="105" t="s">
        <v>83</v>
      </c>
      <c r="C28" s="106">
        <v>0.74468085106382986</v>
      </c>
      <c r="D28" s="106">
        <v>0.58457711442786064</v>
      </c>
      <c r="E28" s="106">
        <v>0.62613430127041747</v>
      </c>
      <c r="F28" s="106">
        <v>0.60659898477157359</v>
      </c>
      <c r="G28" s="106">
        <v>0.25101763907734054</v>
      </c>
      <c r="H28" s="106">
        <v>0.34368070953436808</v>
      </c>
      <c r="I28" s="106">
        <v>0.55152671755725191</v>
      </c>
      <c r="J28" s="106">
        <v>0.56093189964157708</v>
      </c>
      <c r="K28" s="106">
        <v>0.49565217391304345</v>
      </c>
      <c r="L28" s="106">
        <v>0.43248175182481752</v>
      </c>
      <c r="M28" s="106">
        <v>0.42463235294117646</v>
      </c>
      <c r="N28" s="107">
        <v>0.42408376963350786</v>
      </c>
      <c r="O28"/>
      <c r="P28" s="111">
        <f t="shared" ref="P28" si="3">P26+P27</f>
        <v>0.50383318880473027</v>
      </c>
    </row>
    <row r="29" spans="2:16" ht="15.75" thickBot="1">
      <c r="B29" s="113" t="s">
        <v>78</v>
      </c>
      <c r="C29" s="108">
        <v>0.25531914893617019</v>
      </c>
      <c r="D29" s="108">
        <v>0.4154228855721393</v>
      </c>
      <c r="E29" s="108">
        <v>0.37386569872958259</v>
      </c>
      <c r="F29" s="108">
        <v>0.39340101522842641</v>
      </c>
      <c r="G29" s="108">
        <v>0.74898236092265946</v>
      </c>
      <c r="H29" s="108">
        <v>0.65631929046563198</v>
      </c>
      <c r="I29" s="108">
        <v>0.44847328244274809</v>
      </c>
      <c r="J29" s="108">
        <v>0.43906810035842292</v>
      </c>
      <c r="K29" s="108">
        <v>0.5043478260869565</v>
      </c>
      <c r="L29" s="108">
        <v>0.56751824817518248</v>
      </c>
      <c r="M29" s="108">
        <v>0.57536764705882348</v>
      </c>
      <c r="N29" s="109">
        <v>0.5759162303664922</v>
      </c>
      <c r="O29"/>
      <c r="P29" s="112">
        <f>AVERAGE(C29:N29)</f>
        <v>0.49616681119526956</v>
      </c>
    </row>
    <row r="30" spans="2:16">
      <c r="B30" s="123" t="s">
        <v>58</v>
      </c>
      <c r="C30" s="120" t="s">
        <v>64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1"/>
      <c r="O30"/>
      <c r="P30" s="21"/>
    </row>
    <row r="31" spans="2:16">
      <c r="B31" s="124"/>
      <c r="C31" s="56">
        <v>2001</v>
      </c>
      <c r="D31" s="56">
        <v>2002</v>
      </c>
      <c r="E31" s="56">
        <v>2003</v>
      </c>
      <c r="F31" s="56">
        <v>2004</v>
      </c>
      <c r="G31" s="56">
        <v>2005</v>
      </c>
      <c r="H31" s="56">
        <v>2006</v>
      </c>
      <c r="I31" s="56">
        <v>2007</v>
      </c>
      <c r="J31" s="56">
        <v>2008</v>
      </c>
      <c r="K31" s="56">
        <v>2009</v>
      </c>
      <c r="L31" s="56">
        <v>2010</v>
      </c>
      <c r="M31" s="94">
        <v>2011</v>
      </c>
      <c r="N31" s="95">
        <v>2012</v>
      </c>
      <c r="O31"/>
      <c r="P31" s="21"/>
    </row>
    <row r="32" spans="2:16">
      <c r="B32" s="96" t="s">
        <v>59</v>
      </c>
      <c r="C32" s="97">
        <v>0.20392491467576793</v>
      </c>
      <c r="D32" s="97">
        <v>0.2543200601051841</v>
      </c>
      <c r="E32" s="97">
        <v>0.25055187637969095</v>
      </c>
      <c r="F32" s="97">
        <v>0.25971245029060874</v>
      </c>
      <c r="G32" s="97">
        <v>0.25322014051522246</v>
      </c>
      <c r="H32" s="97">
        <v>0.24245253657018362</v>
      </c>
      <c r="I32" s="97">
        <v>0.18349429323968394</v>
      </c>
      <c r="J32" s="97">
        <v>0.18952324896998235</v>
      </c>
      <c r="K32" s="97">
        <v>0.15543071161048688</v>
      </c>
      <c r="L32" s="97">
        <v>0.19923258559622195</v>
      </c>
      <c r="M32" s="97">
        <v>0.23589435774309725</v>
      </c>
      <c r="N32" s="98">
        <v>0.19429198682766191</v>
      </c>
      <c r="O32"/>
      <c r="P32" s="110">
        <f>AVERAGE(C32:N32)</f>
        <v>0.21850409687698269</v>
      </c>
    </row>
    <row r="33" spans="2:16" ht="15.75" thickBot="1">
      <c r="B33" s="96" t="s">
        <v>60</v>
      </c>
      <c r="C33" s="99">
        <v>0.45733788395904434</v>
      </c>
      <c r="D33" s="99">
        <v>0.45717505634861005</v>
      </c>
      <c r="E33" s="99">
        <v>0.42752023546725532</v>
      </c>
      <c r="F33" s="99">
        <v>0.33557662893851331</v>
      </c>
      <c r="G33" s="99">
        <v>0.32377049180327871</v>
      </c>
      <c r="H33" s="99">
        <v>0.33893557422969189</v>
      </c>
      <c r="I33" s="99">
        <v>0.29616622768510387</v>
      </c>
      <c r="J33" s="99">
        <v>0.24896998234255444</v>
      </c>
      <c r="K33" s="99">
        <v>0.18601747815230962</v>
      </c>
      <c r="L33" s="99">
        <v>0.16971664698937428</v>
      </c>
      <c r="M33" s="99">
        <v>0.16146458583433373</v>
      </c>
      <c r="N33" s="100">
        <v>0.14489571899012074</v>
      </c>
      <c r="O33"/>
      <c r="P33" s="110">
        <f>AVERAGE(C33:N33)</f>
        <v>0.29562887589501591</v>
      </c>
    </row>
    <row r="34" spans="2:16">
      <c r="B34" s="105" t="s">
        <v>83</v>
      </c>
      <c r="C34" s="106">
        <v>0.6612627986348123</v>
      </c>
      <c r="D34" s="106">
        <v>0.71149511645379415</v>
      </c>
      <c r="E34" s="106">
        <v>0.67807211184694627</v>
      </c>
      <c r="F34" s="106">
        <v>0.59528907922912211</v>
      </c>
      <c r="G34" s="106">
        <v>0.57699063231850123</v>
      </c>
      <c r="H34" s="106">
        <v>0.58138811079987551</v>
      </c>
      <c r="I34" s="106">
        <v>0.47966052092478784</v>
      </c>
      <c r="J34" s="106">
        <v>0.43849323131253681</v>
      </c>
      <c r="K34" s="106">
        <v>0.34144818976279651</v>
      </c>
      <c r="L34" s="106">
        <v>0.3689492325855962</v>
      </c>
      <c r="M34" s="106">
        <v>0.39735894357743096</v>
      </c>
      <c r="N34" s="107">
        <v>0.33918770581778268</v>
      </c>
      <c r="O34"/>
      <c r="P34" s="111">
        <f t="shared" ref="P34" si="4">P32+P33</f>
        <v>0.51413297277199854</v>
      </c>
    </row>
    <row r="35" spans="2:16" ht="15.75" thickBot="1">
      <c r="B35" s="113" t="s">
        <v>78</v>
      </c>
      <c r="C35" s="108">
        <v>0.3387372013651877</v>
      </c>
      <c r="D35" s="108">
        <v>0.28850488354620585</v>
      </c>
      <c r="E35" s="108">
        <v>0.32192788815305373</v>
      </c>
      <c r="F35" s="108">
        <v>0.40471092077087795</v>
      </c>
      <c r="G35" s="108">
        <v>0.42300936768149883</v>
      </c>
      <c r="H35" s="108">
        <v>0.41861188920012449</v>
      </c>
      <c r="I35" s="108">
        <v>0.52033947907521216</v>
      </c>
      <c r="J35" s="108">
        <v>0.56150676868746319</v>
      </c>
      <c r="K35" s="108">
        <v>0.65855181023720355</v>
      </c>
      <c r="L35" s="108">
        <v>0.6310507674144038</v>
      </c>
      <c r="M35" s="108">
        <v>0.60264105642256904</v>
      </c>
      <c r="N35" s="109">
        <v>0.66081229418221732</v>
      </c>
      <c r="O35"/>
      <c r="P35" s="112">
        <f>AVERAGE(C35:N35)</f>
        <v>0.48586702722800146</v>
      </c>
    </row>
    <row r="36" spans="2:16">
      <c r="B36"/>
      <c r="O36"/>
      <c r="P36" s="21"/>
    </row>
    <row r="37" spans="2:16">
      <c r="B37" s="122" t="s">
        <v>69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/>
      <c r="P37" s="21"/>
    </row>
    <row r="38" spans="2:16">
      <c r="B38"/>
      <c r="O38"/>
      <c r="P38" s="21"/>
    </row>
    <row r="39" spans="2:16">
      <c r="B39" s="101" t="s">
        <v>79</v>
      </c>
      <c r="C39" t="s">
        <v>80</v>
      </c>
      <c r="O39"/>
      <c r="P39" s="21"/>
    </row>
    <row r="40" spans="2:16">
      <c r="B40"/>
      <c r="C40" t="s">
        <v>82</v>
      </c>
      <c r="D40" s="101"/>
      <c r="O40"/>
      <c r="P40" s="21"/>
    </row>
    <row r="41" spans="2:16">
      <c r="C41" s="104" t="s">
        <v>81</v>
      </c>
    </row>
  </sheetData>
  <mergeCells count="14">
    <mergeCell ref="A2:Q2"/>
    <mergeCell ref="C30:N30"/>
    <mergeCell ref="B37:N37"/>
    <mergeCell ref="B6:B7"/>
    <mergeCell ref="B12:B13"/>
    <mergeCell ref="B18:B19"/>
    <mergeCell ref="B24:B25"/>
    <mergeCell ref="B30:B31"/>
    <mergeCell ref="C24:N24"/>
    <mergeCell ref="A3:P3"/>
    <mergeCell ref="C18:N18"/>
    <mergeCell ref="B5:N5"/>
    <mergeCell ref="C6:N6"/>
    <mergeCell ref="C12:N12"/>
  </mergeCells>
  <conditionalFormatting sqref="C8:N8">
    <cfRule type="aboveAverage" dxfId="74" priority="250" stopIfTrue="1"/>
  </conditionalFormatting>
  <conditionalFormatting sqref="C10:N10">
    <cfRule type="aboveAverage" dxfId="73" priority="249" stopIfTrue="1"/>
  </conditionalFormatting>
  <conditionalFormatting sqref="C11:N11">
    <cfRule type="aboveAverage" dxfId="72" priority="248" stopIfTrue="1"/>
  </conditionalFormatting>
  <conditionalFormatting sqref="C12:N12">
    <cfRule type="aboveAverage" dxfId="71" priority="247" stopIfTrue="1"/>
  </conditionalFormatting>
  <conditionalFormatting sqref="P7">
    <cfRule type="dataBar" priority="235">
      <dataBar>
        <cfvo type="min" val="0"/>
        <cfvo type="max" val="0"/>
        <color rgb="FFFF555A"/>
      </dataBar>
    </cfRule>
  </conditionalFormatting>
  <conditionalFormatting sqref="B20:B22">
    <cfRule type="dataBar" priority="233">
      <dataBar>
        <cfvo type="min" val="0"/>
        <cfvo type="max" val="0"/>
        <color rgb="FFFF555A"/>
      </dataBar>
    </cfRule>
  </conditionalFormatting>
  <conditionalFormatting sqref="C36:D36">
    <cfRule type="expression" dxfId="70" priority="228">
      <formula>C36&gt;C39</formula>
    </cfRule>
  </conditionalFormatting>
  <conditionalFormatting sqref="E36">
    <cfRule type="expression" dxfId="69" priority="225">
      <formula>E36&gt;E39</formula>
    </cfRule>
  </conditionalFormatting>
  <conditionalFormatting sqref="C37:D37">
    <cfRule type="expression" dxfId="68" priority="224">
      <formula>C37&gt;C39</formula>
    </cfRule>
  </conditionalFormatting>
  <conditionalFormatting sqref="C38:D38">
    <cfRule type="expression" dxfId="67" priority="223">
      <formula>C38&gt;C39</formula>
    </cfRule>
  </conditionalFormatting>
  <conditionalFormatting sqref="E36">
    <cfRule type="expression" dxfId="66" priority="220">
      <formula>E36&gt;E39</formula>
    </cfRule>
  </conditionalFormatting>
  <conditionalFormatting sqref="E37">
    <cfRule type="expression" dxfId="65" priority="219">
      <formula>E37&gt;E39</formula>
    </cfRule>
  </conditionalFormatting>
  <conditionalFormatting sqref="E38">
    <cfRule type="expression" dxfId="64" priority="218">
      <formula>E38&gt;E39</formula>
    </cfRule>
  </conditionalFormatting>
  <conditionalFormatting sqref="F36">
    <cfRule type="expression" dxfId="63" priority="215">
      <formula>F36&gt;F39</formula>
    </cfRule>
  </conditionalFormatting>
  <conditionalFormatting sqref="F37">
    <cfRule type="expression" dxfId="62" priority="214">
      <formula>F37&gt;F39</formula>
    </cfRule>
  </conditionalFormatting>
  <conditionalFormatting sqref="F38">
    <cfRule type="expression" dxfId="61" priority="213">
      <formula>F38&gt;F39</formula>
    </cfRule>
  </conditionalFormatting>
  <conditionalFormatting sqref="G36">
    <cfRule type="expression" dxfId="60" priority="210">
      <formula>G36&gt;G39</formula>
    </cfRule>
  </conditionalFormatting>
  <conditionalFormatting sqref="G37">
    <cfRule type="expression" dxfId="59" priority="209">
      <formula>G37&gt;G39</formula>
    </cfRule>
  </conditionalFormatting>
  <conditionalFormatting sqref="G38">
    <cfRule type="expression" dxfId="58" priority="208">
      <formula>G38&gt;G39</formula>
    </cfRule>
  </conditionalFormatting>
  <conditionalFormatting sqref="H36">
    <cfRule type="expression" dxfId="57" priority="205">
      <formula>H36&gt;H39</formula>
    </cfRule>
  </conditionalFormatting>
  <conditionalFormatting sqref="H37">
    <cfRule type="expression" dxfId="56" priority="204">
      <formula>H37&gt;H39</formula>
    </cfRule>
  </conditionalFormatting>
  <conditionalFormatting sqref="H38">
    <cfRule type="expression" dxfId="55" priority="203">
      <formula>H38&gt;H39</formula>
    </cfRule>
  </conditionalFormatting>
  <conditionalFormatting sqref="I36">
    <cfRule type="expression" dxfId="54" priority="200">
      <formula>I36&gt;I39</formula>
    </cfRule>
  </conditionalFormatting>
  <conditionalFormatting sqref="I37">
    <cfRule type="expression" dxfId="53" priority="199">
      <formula>I37&gt;I39</formula>
    </cfRule>
  </conditionalFormatting>
  <conditionalFormatting sqref="I38">
    <cfRule type="expression" dxfId="52" priority="198">
      <formula>I38&gt;I39</formula>
    </cfRule>
  </conditionalFormatting>
  <conditionalFormatting sqref="J36">
    <cfRule type="expression" dxfId="51" priority="195">
      <formula>J36&gt;J39</formula>
    </cfRule>
  </conditionalFormatting>
  <conditionalFormatting sqref="J37">
    <cfRule type="expression" dxfId="50" priority="194">
      <formula>J37&gt;J39</formula>
    </cfRule>
  </conditionalFormatting>
  <conditionalFormatting sqref="J38">
    <cfRule type="expression" dxfId="49" priority="193">
      <formula>J38&gt;J39</formula>
    </cfRule>
  </conditionalFormatting>
  <conditionalFormatting sqref="K36">
    <cfRule type="expression" dxfId="48" priority="190">
      <formula>K36&gt;K39</formula>
    </cfRule>
  </conditionalFormatting>
  <conditionalFormatting sqref="K37">
    <cfRule type="expression" dxfId="47" priority="189">
      <formula>K37&gt;K39</formula>
    </cfRule>
  </conditionalFormatting>
  <conditionalFormatting sqref="K38">
    <cfRule type="expression" dxfId="46" priority="188">
      <formula>K38&gt;K39</formula>
    </cfRule>
  </conditionalFormatting>
  <conditionalFormatting sqref="L36">
    <cfRule type="expression" dxfId="45" priority="185">
      <formula>L36&gt;L39</formula>
    </cfRule>
  </conditionalFormatting>
  <conditionalFormatting sqref="L37">
    <cfRule type="expression" dxfId="44" priority="184">
      <formula>L37&gt;L39</formula>
    </cfRule>
  </conditionalFormatting>
  <conditionalFormatting sqref="L38">
    <cfRule type="expression" dxfId="43" priority="183">
      <formula>L38&gt;L39</formula>
    </cfRule>
  </conditionalFormatting>
  <conditionalFormatting sqref="M36">
    <cfRule type="expression" dxfId="42" priority="180">
      <formula>M36&gt;M39</formula>
    </cfRule>
  </conditionalFormatting>
  <conditionalFormatting sqref="M37">
    <cfRule type="expression" dxfId="41" priority="179">
      <formula>M37&gt;M39</formula>
    </cfRule>
  </conditionalFormatting>
  <conditionalFormatting sqref="M38">
    <cfRule type="expression" dxfId="40" priority="178">
      <formula>M38&gt;M39</formula>
    </cfRule>
  </conditionalFormatting>
  <conditionalFormatting sqref="N36">
    <cfRule type="expression" dxfId="39" priority="175">
      <formula>N36&gt;N39</formula>
    </cfRule>
  </conditionalFormatting>
  <conditionalFormatting sqref="N37">
    <cfRule type="expression" dxfId="38" priority="174">
      <formula>N37&gt;N39</formula>
    </cfRule>
  </conditionalFormatting>
  <conditionalFormatting sqref="N38">
    <cfRule type="expression" dxfId="37" priority="173">
      <formula>N38&gt;N39</formula>
    </cfRule>
  </conditionalFormatting>
  <conditionalFormatting sqref="P36:P38">
    <cfRule type="dataBar" priority="172">
      <dataBar>
        <cfvo type="min" val="0"/>
        <cfvo type="max" val="0"/>
        <color rgb="FFFF555A"/>
      </dataBar>
    </cfRule>
  </conditionalFormatting>
  <conditionalFormatting sqref="P39">
    <cfRule type="dataBar" priority="171">
      <dataBar>
        <cfvo type="min" val="0"/>
        <cfvo type="max" val="0"/>
        <color rgb="FFFF555A"/>
      </dataBar>
    </cfRule>
  </conditionalFormatting>
  <conditionalFormatting sqref="C14:N14">
    <cfRule type="aboveAverage" dxfId="36" priority="108" stopIfTrue="1"/>
  </conditionalFormatting>
  <conditionalFormatting sqref="C15:N15">
    <cfRule type="aboveAverage" dxfId="35" priority="107" stopIfTrue="1"/>
  </conditionalFormatting>
  <conditionalFormatting sqref="C17:N17">
    <cfRule type="aboveAverage" dxfId="34" priority="106" stopIfTrue="1"/>
  </conditionalFormatting>
  <conditionalFormatting sqref="C20:N20">
    <cfRule type="aboveAverage" dxfId="33" priority="102" stopIfTrue="1"/>
  </conditionalFormatting>
  <conditionalFormatting sqref="C21:N21">
    <cfRule type="aboveAverage" dxfId="32" priority="101" stopIfTrue="1"/>
  </conditionalFormatting>
  <conditionalFormatting sqref="C23:N23">
    <cfRule type="aboveAverage" dxfId="31" priority="100" stopIfTrue="1"/>
  </conditionalFormatting>
  <conditionalFormatting sqref="C26:N26">
    <cfRule type="aboveAverage" dxfId="30" priority="96" stopIfTrue="1"/>
  </conditionalFormatting>
  <conditionalFormatting sqref="C27:N27">
    <cfRule type="aboveAverage" dxfId="29" priority="95" stopIfTrue="1"/>
  </conditionalFormatting>
  <conditionalFormatting sqref="C29:N29">
    <cfRule type="aboveAverage" dxfId="28" priority="94" stopIfTrue="1"/>
  </conditionalFormatting>
  <conditionalFormatting sqref="C32:N32">
    <cfRule type="aboveAverage" dxfId="27" priority="90" stopIfTrue="1"/>
  </conditionalFormatting>
  <conditionalFormatting sqref="C33:N33">
    <cfRule type="aboveAverage" dxfId="26" priority="89" stopIfTrue="1"/>
  </conditionalFormatting>
  <conditionalFormatting sqref="C35:N35">
    <cfRule type="aboveAverage" dxfId="25" priority="88" stopIfTrue="1"/>
  </conditionalFormatting>
  <conditionalFormatting sqref="P14:P17">
    <cfRule type="dataBar" priority="79">
      <dataBar>
        <cfvo type="min" val="0"/>
        <cfvo type="max" val="0"/>
        <color rgb="FFFF555A"/>
      </dataBar>
    </cfRule>
  </conditionalFormatting>
  <conditionalFormatting sqref="P20:P23">
    <cfRule type="dataBar" priority="78">
      <dataBar>
        <cfvo type="min" val="0"/>
        <cfvo type="max" val="0"/>
        <color rgb="FFFF555A"/>
      </dataBar>
    </cfRule>
  </conditionalFormatting>
  <conditionalFormatting sqref="P26:P29">
    <cfRule type="dataBar" priority="77">
      <dataBar>
        <cfvo type="min" val="0"/>
        <cfvo type="max" val="0"/>
        <color rgb="FFFF555A"/>
      </dataBar>
    </cfRule>
  </conditionalFormatting>
  <conditionalFormatting sqref="P32:P35">
    <cfRule type="dataBar" priority="76">
      <dataBar>
        <cfvo type="min" val="0"/>
        <cfvo type="max" val="0"/>
        <color rgb="FFFF555A"/>
      </dataBar>
    </cfRule>
  </conditionalFormatting>
  <conditionalFormatting sqref="C20">
    <cfRule type="aboveAverage" dxfId="24" priority="72" stopIfTrue="1"/>
  </conditionalFormatting>
  <conditionalFormatting sqref="C21">
    <cfRule type="aboveAverage" dxfId="23" priority="71" stopIfTrue="1"/>
  </conditionalFormatting>
  <conditionalFormatting sqref="C23">
    <cfRule type="aboveAverage" dxfId="22" priority="70" stopIfTrue="1"/>
  </conditionalFormatting>
  <conditionalFormatting sqref="C26">
    <cfRule type="aboveAverage" dxfId="21" priority="69" stopIfTrue="1"/>
  </conditionalFormatting>
  <conditionalFormatting sqref="C27">
    <cfRule type="aboveAverage" dxfId="20" priority="68" stopIfTrue="1"/>
  </conditionalFormatting>
  <conditionalFormatting sqref="C29">
    <cfRule type="aboveAverage" dxfId="19" priority="67" stopIfTrue="1"/>
  </conditionalFormatting>
  <conditionalFormatting sqref="C26">
    <cfRule type="aboveAverage" dxfId="18" priority="66" stopIfTrue="1"/>
  </conditionalFormatting>
  <conditionalFormatting sqref="C27">
    <cfRule type="aboveAverage" dxfId="17" priority="65" stopIfTrue="1"/>
  </conditionalFormatting>
  <conditionalFormatting sqref="C29">
    <cfRule type="aboveAverage" dxfId="16" priority="64" stopIfTrue="1"/>
  </conditionalFormatting>
  <conditionalFormatting sqref="P8:P9">
    <cfRule type="dataBar" priority="61">
      <dataBar>
        <cfvo type="num" val="0"/>
        <cfvo type="num" val="1"/>
        <color rgb="FFCCCC00"/>
      </dataBar>
    </cfRule>
  </conditionalFormatting>
  <conditionalFormatting sqref="P10:P11">
    <cfRule type="dataBar" priority="60">
      <dataBar>
        <cfvo type="num" val="0"/>
        <cfvo type="num" val="1"/>
        <color rgb="FF63C384"/>
      </dataBar>
    </cfRule>
  </conditionalFormatting>
  <conditionalFormatting sqref="P16">
    <cfRule type="dataBar" priority="57">
      <dataBar>
        <cfvo type="min" val="0"/>
        <cfvo type="max" val="0"/>
        <color rgb="FF63C384"/>
      </dataBar>
    </cfRule>
  </conditionalFormatting>
  <conditionalFormatting sqref="P22">
    <cfRule type="dataBar" priority="55">
      <dataBar>
        <cfvo type="min" val="0"/>
        <cfvo type="max" val="0"/>
        <color rgb="FF63C384"/>
      </dataBar>
    </cfRule>
  </conditionalFormatting>
  <conditionalFormatting sqref="B28">
    <cfRule type="dataBar" priority="54">
      <dataBar>
        <cfvo type="min" val="0"/>
        <cfvo type="max" val="0"/>
        <color rgb="FFFF555A"/>
      </dataBar>
    </cfRule>
  </conditionalFormatting>
  <conditionalFormatting sqref="P28">
    <cfRule type="dataBar" priority="52">
      <dataBar>
        <cfvo type="min" val="0"/>
        <cfvo type="max" val="0"/>
        <color rgb="FFFF555A"/>
      </dataBar>
    </cfRule>
  </conditionalFormatting>
  <conditionalFormatting sqref="P28">
    <cfRule type="dataBar" priority="49">
      <dataBar>
        <cfvo type="min" val="0"/>
        <cfvo type="max" val="0"/>
        <color rgb="FF63C384"/>
      </dataBar>
    </cfRule>
  </conditionalFormatting>
  <conditionalFormatting sqref="P34">
    <cfRule type="dataBar" priority="47">
      <dataBar>
        <cfvo type="min" val="0"/>
        <cfvo type="max" val="0"/>
        <color rgb="FFFF555A"/>
      </dataBar>
    </cfRule>
  </conditionalFormatting>
  <conditionalFormatting sqref="B34">
    <cfRule type="dataBar" priority="44">
      <dataBar>
        <cfvo type="min" val="0"/>
        <cfvo type="max" val="0"/>
        <color rgb="FFFF555A"/>
      </dataBar>
    </cfRule>
  </conditionalFormatting>
  <conditionalFormatting sqref="P34">
    <cfRule type="dataBar" priority="42">
      <dataBar>
        <cfvo type="min" val="0"/>
        <cfvo type="max" val="0"/>
        <color rgb="FFFF555A"/>
      </dataBar>
    </cfRule>
  </conditionalFormatting>
  <conditionalFormatting sqref="P34">
    <cfRule type="dataBar" priority="39">
      <dataBar>
        <cfvo type="min" val="0"/>
        <cfvo type="max" val="0"/>
        <color rgb="FF63C384"/>
      </dataBar>
    </cfRule>
  </conditionalFormatting>
  <conditionalFormatting sqref="C14:N14">
    <cfRule type="aboveAverage" dxfId="15" priority="38" stopIfTrue="1"/>
  </conditionalFormatting>
  <conditionalFormatting sqref="C15:N15">
    <cfRule type="aboveAverage" dxfId="14" priority="37" stopIfTrue="1"/>
  </conditionalFormatting>
  <conditionalFormatting sqref="C17:N17">
    <cfRule type="aboveAverage" dxfId="13" priority="36" stopIfTrue="1"/>
  </conditionalFormatting>
  <conditionalFormatting sqref="P14:P15">
    <cfRule type="dataBar" priority="35">
      <dataBar>
        <cfvo type="min" val="0"/>
        <cfvo type="max" val="0"/>
        <color rgb="FFFFFF00"/>
      </dataBar>
    </cfRule>
  </conditionalFormatting>
  <conditionalFormatting sqref="P16:P17">
    <cfRule type="dataBar" priority="34">
      <dataBar>
        <cfvo type="min" val="0"/>
        <cfvo type="max" val="0"/>
        <color rgb="FF63C384"/>
      </dataBar>
    </cfRule>
  </conditionalFormatting>
  <conditionalFormatting sqref="C20:N20">
    <cfRule type="aboveAverage" dxfId="12" priority="33" stopIfTrue="1"/>
  </conditionalFormatting>
  <conditionalFormatting sqref="C21:N21">
    <cfRule type="aboveAverage" dxfId="11" priority="32" stopIfTrue="1"/>
  </conditionalFormatting>
  <conditionalFormatting sqref="C23:N23">
    <cfRule type="aboveAverage" dxfId="10" priority="31" stopIfTrue="1"/>
  </conditionalFormatting>
  <conditionalFormatting sqref="P20:P21">
    <cfRule type="dataBar" priority="30">
      <dataBar>
        <cfvo type="min" val="0"/>
        <cfvo type="max" val="0"/>
        <color rgb="FFFFFF00"/>
      </dataBar>
    </cfRule>
  </conditionalFormatting>
  <conditionalFormatting sqref="P22:P23">
    <cfRule type="dataBar" priority="29">
      <dataBar>
        <cfvo type="min" val="0"/>
        <cfvo type="max" val="0"/>
        <color rgb="FF63C384"/>
      </dataBar>
    </cfRule>
  </conditionalFormatting>
  <conditionalFormatting sqref="C26:N26">
    <cfRule type="aboveAverage" dxfId="9" priority="28" stopIfTrue="1"/>
  </conditionalFormatting>
  <conditionalFormatting sqref="C27:N27">
    <cfRule type="aboveAverage" dxfId="8" priority="27" stopIfTrue="1"/>
  </conditionalFormatting>
  <conditionalFormatting sqref="C29:N29">
    <cfRule type="aboveAverage" dxfId="7" priority="26" stopIfTrue="1"/>
  </conditionalFormatting>
  <conditionalFormatting sqref="P26:P27">
    <cfRule type="dataBar" priority="25">
      <dataBar>
        <cfvo type="min" val="0"/>
        <cfvo type="max" val="0"/>
        <color rgb="FFFFFF00"/>
      </dataBar>
    </cfRule>
  </conditionalFormatting>
  <conditionalFormatting sqref="P28:P29">
    <cfRule type="dataBar" priority="24">
      <dataBar>
        <cfvo type="min" val="0"/>
        <cfvo type="max" val="0"/>
        <color rgb="FF63C384"/>
      </dataBar>
    </cfRule>
  </conditionalFormatting>
  <conditionalFormatting sqref="C32:N32">
    <cfRule type="aboveAverage" dxfId="6" priority="23" stopIfTrue="1"/>
  </conditionalFormatting>
  <conditionalFormatting sqref="C33:N33">
    <cfRule type="aboveAverage" dxfId="5" priority="22" stopIfTrue="1"/>
  </conditionalFormatting>
  <conditionalFormatting sqref="C35:N35">
    <cfRule type="aboveAverage" dxfId="4" priority="21" stopIfTrue="1"/>
  </conditionalFormatting>
  <conditionalFormatting sqref="P32:P33">
    <cfRule type="dataBar" priority="20">
      <dataBar>
        <cfvo type="min" val="0"/>
        <cfvo type="max" val="0"/>
        <color rgb="FFFFFF00"/>
      </dataBar>
    </cfRule>
  </conditionalFormatting>
  <conditionalFormatting sqref="P34:P35">
    <cfRule type="dataBar" priority="19">
      <dataBar>
        <cfvo type="min" val="0"/>
        <cfvo type="max" val="0"/>
        <color rgb="FF63C384"/>
      </dataBar>
    </cfRule>
  </conditionalFormatting>
  <conditionalFormatting sqref="P14:P15">
    <cfRule type="dataBar" priority="17">
      <dataBar>
        <cfvo type="num" val="0"/>
        <cfvo type="num" val="1"/>
        <color rgb="FFFFFF00"/>
      </dataBar>
    </cfRule>
  </conditionalFormatting>
  <conditionalFormatting sqref="P16:P17">
    <cfRule type="dataBar" priority="16">
      <dataBar>
        <cfvo type="num" val="0"/>
        <cfvo type="num" val="1"/>
        <color rgb="FF63C384"/>
      </dataBar>
    </cfRule>
  </conditionalFormatting>
  <conditionalFormatting sqref="P20:P21">
    <cfRule type="dataBar" priority="15">
      <dataBar>
        <cfvo type="num" val="0"/>
        <cfvo type="num" val="1"/>
        <color rgb="FFFFFF00"/>
      </dataBar>
    </cfRule>
  </conditionalFormatting>
  <conditionalFormatting sqref="P22:P23">
    <cfRule type="dataBar" priority="14">
      <dataBar>
        <cfvo type="num" val="0"/>
        <cfvo type="num" val="1"/>
        <color rgb="FF63C384"/>
      </dataBar>
    </cfRule>
  </conditionalFormatting>
  <conditionalFormatting sqref="P26:P27">
    <cfRule type="dataBar" priority="13">
      <dataBar>
        <cfvo type="num" val="0"/>
        <cfvo type="num" val="1"/>
        <color rgb="FFFFFF00"/>
      </dataBar>
    </cfRule>
  </conditionalFormatting>
  <conditionalFormatting sqref="P28:P29">
    <cfRule type="dataBar" priority="12">
      <dataBar>
        <cfvo type="num" val="0"/>
        <cfvo type="num" val="1"/>
        <color rgb="FF63C384"/>
      </dataBar>
    </cfRule>
  </conditionalFormatting>
  <conditionalFormatting sqref="P32:P33">
    <cfRule type="dataBar" priority="11">
      <dataBar>
        <cfvo type="num" val="0"/>
        <cfvo type="num" val="1"/>
        <color rgb="FFFFFF00"/>
      </dataBar>
    </cfRule>
  </conditionalFormatting>
  <conditionalFormatting sqref="P34:P35">
    <cfRule type="dataBar" priority="10">
      <dataBar>
        <cfvo type="num" val="0"/>
        <cfvo type="num" val="1"/>
        <color rgb="FF63C384"/>
      </dataBar>
    </cfRule>
  </conditionalFormatting>
  <conditionalFormatting sqref="P14:P15">
    <cfRule type="dataBar" priority="9">
      <dataBar>
        <cfvo type="num" val="0"/>
        <cfvo type="num" val="1"/>
        <color rgb="FFCCCC00"/>
      </dataBar>
    </cfRule>
  </conditionalFormatting>
  <conditionalFormatting sqref="P20:P21">
    <cfRule type="dataBar" priority="8">
      <dataBar>
        <cfvo type="num" val="0"/>
        <cfvo type="num" val="1"/>
        <color rgb="FFCCCC00"/>
      </dataBar>
    </cfRule>
  </conditionalFormatting>
  <conditionalFormatting sqref="P26:P27">
    <cfRule type="dataBar" priority="7">
      <dataBar>
        <cfvo type="num" val="0"/>
        <cfvo type="num" val="1"/>
        <color rgb="FFCCCC00"/>
      </dataBar>
    </cfRule>
  </conditionalFormatting>
  <conditionalFormatting sqref="P32:P33">
    <cfRule type="dataBar" priority="6">
      <dataBar>
        <cfvo type="num" val="0"/>
        <cfvo type="num" val="1"/>
        <color rgb="FFCCCC00"/>
      </dataBar>
    </cfRule>
  </conditionalFormatting>
  <conditionalFormatting sqref="C16:N16">
    <cfRule type="aboveAverage" dxfId="3" priority="4" stopIfTrue="1"/>
  </conditionalFormatting>
  <conditionalFormatting sqref="C22:N22">
    <cfRule type="aboveAverage" dxfId="2" priority="3" stopIfTrue="1"/>
  </conditionalFormatting>
  <conditionalFormatting sqref="C28:N28">
    <cfRule type="aboveAverage" dxfId="1" priority="2" stopIfTrue="1"/>
  </conditionalFormatting>
  <conditionalFormatting sqref="C34:N34">
    <cfRule type="aboveAverage" dxfId="0" priority="1" stopIfTrue="1"/>
  </conditionalFormatting>
  <printOptions horizontalCentered="1" verticalCentered="1"/>
  <pageMargins left="0" right="0" top="0" bottom="0" header="0" footer="0"/>
  <pageSetup paperSize="9" scale="92" orientation="landscape" r:id="rId1"/>
  <headerFooter>
    <oddHeader>&amp;R&amp;"-,Cursiva"&amp;K0000FF&amp;F</oddHeader>
    <oddFooter>&amp;R&amp;"-,Cursiva"&amp;K0000FF&amp;A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85"/>
  <sheetViews>
    <sheetView showGridLines="0" showRowColHeaders="0" workbookViewId="0">
      <pane ySplit="6" topLeftCell="A7" activePane="bottomLeft" state="frozen"/>
      <selection pane="bottomLeft"/>
    </sheetView>
  </sheetViews>
  <sheetFormatPr baseColWidth="10" defaultRowHeight="15"/>
  <cols>
    <col min="1" max="1" width="5.5703125" style="23" customWidth="1"/>
    <col min="2" max="2" width="17.42578125" style="68" bestFit="1" customWidth="1"/>
    <col min="3" max="12" width="6" bestFit="1" customWidth="1"/>
    <col min="13" max="13" width="6" customWidth="1"/>
    <col min="14" max="14" width="6" bestFit="1" customWidth="1"/>
    <col min="15" max="15" width="2" style="23" customWidth="1"/>
    <col min="16" max="16" width="12" bestFit="1" customWidth="1"/>
    <col min="17" max="17" width="7.5703125" bestFit="1" customWidth="1"/>
    <col min="18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7" ht="21">
      <c r="A2" s="128" t="s">
        <v>75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03"/>
      <c r="P2" s="103"/>
      <c r="Q2" s="103"/>
    </row>
    <row r="3" spans="1:17" ht="21">
      <c r="A3" s="117" t="s">
        <v>68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7" ht="15.75" thickBot="1"/>
    <row r="5" spans="1:17" ht="15.75" thickBot="1">
      <c r="A5" s="135" t="s">
        <v>42</v>
      </c>
      <c r="B5" s="136"/>
      <c r="C5" s="126" t="s">
        <v>71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/>
      <c r="O5" s="18"/>
      <c r="P5" s="9"/>
    </row>
    <row r="6" spans="1:17" s="1" customFormat="1">
      <c r="A6" s="69"/>
      <c r="B6" s="67" t="s">
        <v>41</v>
      </c>
      <c r="C6" s="66">
        <v>2001</v>
      </c>
      <c r="D6" s="66">
        <v>2002</v>
      </c>
      <c r="E6" s="66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19"/>
    </row>
    <row r="7" spans="1:17" ht="15" customHeight="1">
      <c r="A7" s="132" t="s">
        <v>43</v>
      </c>
      <c r="B7" s="53">
        <v>1</v>
      </c>
      <c r="C7" s="43">
        <v>200</v>
      </c>
      <c r="D7" s="44">
        <v>227</v>
      </c>
      <c r="E7" s="44">
        <v>215</v>
      </c>
      <c r="F7" s="44">
        <v>274</v>
      </c>
      <c r="G7" s="44">
        <v>325</v>
      </c>
      <c r="H7" s="44">
        <v>369</v>
      </c>
      <c r="I7" s="44">
        <v>295</v>
      </c>
      <c r="J7" s="44">
        <v>345</v>
      </c>
      <c r="K7" s="44">
        <v>269</v>
      </c>
      <c r="L7" s="44">
        <v>239</v>
      </c>
      <c r="M7" s="44">
        <v>277</v>
      </c>
      <c r="N7" s="45">
        <v>287</v>
      </c>
      <c r="O7" s="20"/>
    </row>
    <row r="8" spans="1:17">
      <c r="A8" s="133"/>
      <c r="B8" s="54">
        <v>2</v>
      </c>
      <c r="C8" s="47">
        <v>238</v>
      </c>
      <c r="D8" s="20">
        <v>174</v>
      </c>
      <c r="E8" s="20">
        <v>269</v>
      </c>
      <c r="F8" s="20">
        <v>318</v>
      </c>
      <c r="G8" s="20">
        <v>250</v>
      </c>
      <c r="H8" s="20">
        <v>273</v>
      </c>
      <c r="I8" s="20">
        <v>285</v>
      </c>
      <c r="J8" s="20">
        <v>244</v>
      </c>
      <c r="K8" s="20">
        <v>232</v>
      </c>
      <c r="L8" s="20">
        <v>257</v>
      </c>
      <c r="M8" s="20">
        <v>233</v>
      </c>
      <c r="N8" s="48">
        <v>199</v>
      </c>
      <c r="O8" s="20"/>
    </row>
    <row r="9" spans="1:17">
      <c r="A9" s="133"/>
      <c r="B9" s="54">
        <v>3</v>
      </c>
      <c r="C9" s="47">
        <v>217</v>
      </c>
      <c r="D9" s="20">
        <v>242</v>
      </c>
      <c r="E9" s="20">
        <v>221</v>
      </c>
      <c r="F9" s="20">
        <v>258</v>
      </c>
      <c r="G9" s="20">
        <v>262</v>
      </c>
      <c r="H9" s="20">
        <v>254</v>
      </c>
      <c r="I9" s="20">
        <v>243</v>
      </c>
      <c r="J9" s="20">
        <v>298</v>
      </c>
      <c r="K9" s="20">
        <v>293</v>
      </c>
      <c r="L9" s="20">
        <v>232</v>
      </c>
      <c r="M9" s="20">
        <v>245</v>
      </c>
      <c r="N9" s="48">
        <v>242</v>
      </c>
      <c r="O9" s="20"/>
    </row>
    <row r="10" spans="1:17">
      <c r="A10" s="133"/>
      <c r="B10" s="54">
        <v>4</v>
      </c>
      <c r="C10" s="47">
        <v>225</v>
      </c>
      <c r="D10" s="20">
        <v>248</v>
      </c>
      <c r="E10" s="20">
        <v>283</v>
      </c>
      <c r="F10" s="20">
        <v>249</v>
      </c>
      <c r="G10" s="20">
        <v>264</v>
      </c>
      <c r="H10" s="20">
        <v>283</v>
      </c>
      <c r="I10" s="20">
        <v>296</v>
      </c>
      <c r="J10" s="20">
        <v>265</v>
      </c>
      <c r="K10" s="20">
        <v>245</v>
      </c>
      <c r="L10" s="20">
        <v>240</v>
      </c>
      <c r="M10" s="20">
        <v>231</v>
      </c>
      <c r="N10" s="48">
        <v>258</v>
      </c>
      <c r="O10" s="20"/>
    </row>
    <row r="11" spans="1:17">
      <c r="A11" s="133"/>
      <c r="B11" s="54">
        <v>5</v>
      </c>
      <c r="C11" s="47">
        <v>203</v>
      </c>
      <c r="D11" s="20">
        <v>301</v>
      </c>
      <c r="E11" s="20">
        <v>269</v>
      </c>
      <c r="F11" s="20">
        <v>226</v>
      </c>
      <c r="G11" s="20">
        <v>305</v>
      </c>
      <c r="H11" s="20">
        <v>352</v>
      </c>
      <c r="I11" s="20">
        <v>346</v>
      </c>
      <c r="J11" s="20">
        <v>400</v>
      </c>
      <c r="K11" s="20">
        <v>333</v>
      </c>
      <c r="L11" s="20">
        <v>400</v>
      </c>
      <c r="M11" s="20">
        <v>366</v>
      </c>
      <c r="N11" s="48">
        <v>374</v>
      </c>
      <c r="O11" s="20"/>
      <c r="P11" s="20"/>
    </row>
    <row r="12" spans="1:17">
      <c r="A12" s="133"/>
      <c r="B12" s="54">
        <v>6</v>
      </c>
      <c r="C12" s="47">
        <v>268</v>
      </c>
      <c r="D12" s="20">
        <v>249</v>
      </c>
      <c r="E12" s="20">
        <v>277</v>
      </c>
      <c r="F12" s="20">
        <v>261</v>
      </c>
      <c r="G12" s="20">
        <v>268</v>
      </c>
      <c r="H12" s="20">
        <v>257</v>
      </c>
      <c r="I12" s="20">
        <v>252</v>
      </c>
      <c r="J12" s="20">
        <v>277</v>
      </c>
      <c r="K12" s="20">
        <v>265</v>
      </c>
      <c r="L12" s="20">
        <v>266</v>
      </c>
      <c r="M12" s="20">
        <v>271</v>
      </c>
      <c r="N12" s="48">
        <v>300</v>
      </c>
      <c r="O12" s="20"/>
    </row>
    <row r="13" spans="1:17">
      <c r="A13" s="133"/>
      <c r="B13" s="54">
        <v>7</v>
      </c>
      <c r="C13" s="47">
        <v>193</v>
      </c>
      <c r="D13" s="20">
        <v>198</v>
      </c>
      <c r="E13" s="20">
        <v>249</v>
      </c>
      <c r="F13" s="20">
        <v>242</v>
      </c>
      <c r="G13" s="20">
        <v>254</v>
      </c>
      <c r="H13" s="20">
        <v>303</v>
      </c>
      <c r="I13" s="20">
        <v>392</v>
      </c>
      <c r="J13" s="20">
        <v>317</v>
      </c>
      <c r="K13" s="20">
        <v>290</v>
      </c>
      <c r="L13" s="20">
        <v>312</v>
      </c>
      <c r="M13" s="20">
        <v>222</v>
      </c>
      <c r="N13" s="48">
        <v>209</v>
      </c>
      <c r="O13" s="20"/>
    </row>
    <row r="14" spans="1:17">
      <c r="A14" s="133"/>
      <c r="B14" s="54">
        <v>8</v>
      </c>
      <c r="C14" s="47">
        <v>188</v>
      </c>
      <c r="D14" s="20">
        <v>237</v>
      </c>
      <c r="E14" s="20">
        <v>212</v>
      </c>
      <c r="F14" s="20">
        <v>209</v>
      </c>
      <c r="G14" s="20">
        <v>258</v>
      </c>
      <c r="H14" s="20">
        <v>245</v>
      </c>
      <c r="I14" s="20">
        <v>279</v>
      </c>
      <c r="J14" s="20">
        <v>310</v>
      </c>
      <c r="K14" s="20">
        <v>212</v>
      </c>
      <c r="L14" s="20">
        <v>232</v>
      </c>
      <c r="M14" s="20">
        <v>267</v>
      </c>
      <c r="N14" s="48">
        <v>262</v>
      </c>
      <c r="O14" s="20"/>
    </row>
    <row r="15" spans="1:17">
      <c r="A15" s="133"/>
      <c r="B15" s="54">
        <v>9</v>
      </c>
      <c r="C15" s="47">
        <v>250</v>
      </c>
      <c r="D15" s="20">
        <v>219</v>
      </c>
      <c r="E15" s="20">
        <v>188</v>
      </c>
      <c r="F15" s="20">
        <v>240</v>
      </c>
      <c r="G15" s="20">
        <v>277</v>
      </c>
      <c r="H15" s="20">
        <v>189</v>
      </c>
      <c r="I15" s="20">
        <v>403</v>
      </c>
      <c r="J15" s="20">
        <v>364</v>
      </c>
      <c r="K15" s="20">
        <v>334</v>
      </c>
      <c r="L15" s="20">
        <v>294</v>
      </c>
      <c r="M15" s="20">
        <v>240</v>
      </c>
      <c r="N15" s="48">
        <v>243</v>
      </c>
      <c r="O15" s="20"/>
    </row>
    <row r="16" spans="1:17">
      <c r="A16" s="133"/>
      <c r="B16" s="54">
        <v>10</v>
      </c>
      <c r="C16" s="47">
        <v>228</v>
      </c>
      <c r="D16" s="20">
        <v>221</v>
      </c>
      <c r="E16" s="20">
        <v>217</v>
      </c>
      <c r="F16" s="20">
        <v>250</v>
      </c>
      <c r="G16" s="20">
        <v>251</v>
      </c>
      <c r="H16" s="20">
        <v>249</v>
      </c>
      <c r="I16" s="20">
        <v>311</v>
      </c>
      <c r="J16" s="20">
        <v>263</v>
      </c>
      <c r="K16" s="20">
        <v>249</v>
      </c>
      <c r="L16" s="20">
        <v>224</v>
      </c>
      <c r="M16" s="20">
        <v>218</v>
      </c>
      <c r="N16" s="48">
        <v>246</v>
      </c>
      <c r="O16" s="20"/>
    </row>
    <row r="17" spans="1:16">
      <c r="A17" s="133"/>
      <c r="B17" s="54">
        <v>11</v>
      </c>
      <c r="C17" s="47">
        <v>218</v>
      </c>
      <c r="D17" s="20">
        <v>237</v>
      </c>
      <c r="E17" s="20">
        <v>232</v>
      </c>
      <c r="F17" s="20">
        <v>221</v>
      </c>
      <c r="G17" s="20">
        <v>283</v>
      </c>
      <c r="H17" s="20">
        <v>248</v>
      </c>
      <c r="I17" s="20">
        <v>281</v>
      </c>
      <c r="J17" s="20">
        <v>247</v>
      </c>
      <c r="K17" s="20">
        <v>252</v>
      </c>
      <c r="L17" s="20">
        <v>252</v>
      </c>
      <c r="M17" s="20">
        <v>262</v>
      </c>
      <c r="N17" s="48">
        <v>199</v>
      </c>
      <c r="O17" s="20"/>
    </row>
    <row r="18" spans="1:16">
      <c r="A18" s="133"/>
      <c r="B18" s="54">
        <v>12</v>
      </c>
      <c r="C18" s="47">
        <v>277</v>
      </c>
      <c r="D18" s="20">
        <v>210</v>
      </c>
      <c r="E18" s="20">
        <v>308</v>
      </c>
      <c r="F18" s="20">
        <v>300</v>
      </c>
      <c r="G18" s="20">
        <v>359</v>
      </c>
      <c r="H18" s="20">
        <v>325</v>
      </c>
      <c r="I18" s="20">
        <v>378</v>
      </c>
      <c r="J18" s="20">
        <v>273</v>
      </c>
      <c r="K18" s="20">
        <v>228</v>
      </c>
      <c r="L18" s="20">
        <v>262</v>
      </c>
      <c r="M18" s="20">
        <v>247</v>
      </c>
      <c r="N18" s="48">
        <v>246</v>
      </c>
      <c r="O18" s="20"/>
      <c r="P18" s="20"/>
    </row>
    <row r="19" spans="1:16">
      <c r="A19" s="133"/>
      <c r="B19" s="54">
        <v>13</v>
      </c>
      <c r="C19" s="47">
        <v>120</v>
      </c>
      <c r="D19" s="20">
        <v>268</v>
      </c>
      <c r="E19" s="20">
        <v>173</v>
      </c>
      <c r="F19" s="20">
        <v>271</v>
      </c>
      <c r="G19" s="20">
        <v>351</v>
      </c>
      <c r="H19" s="20">
        <v>383</v>
      </c>
      <c r="I19" s="20">
        <v>279</v>
      </c>
      <c r="J19" s="20">
        <v>265</v>
      </c>
      <c r="K19" s="20">
        <v>255</v>
      </c>
      <c r="L19" s="20">
        <v>243</v>
      </c>
      <c r="M19" s="20">
        <v>227</v>
      </c>
      <c r="N19" s="48">
        <v>233</v>
      </c>
      <c r="O19" s="20"/>
    </row>
    <row r="20" spans="1:16">
      <c r="A20" s="133"/>
      <c r="B20" s="54">
        <v>14</v>
      </c>
      <c r="C20" s="3">
        <v>222</v>
      </c>
      <c r="D20" s="4">
        <v>217</v>
      </c>
      <c r="E20" s="4">
        <v>196</v>
      </c>
      <c r="F20" s="4">
        <v>229</v>
      </c>
      <c r="G20" s="4">
        <v>230</v>
      </c>
      <c r="H20" s="4">
        <v>261</v>
      </c>
      <c r="I20" s="4">
        <v>240</v>
      </c>
      <c r="J20" s="4">
        <v>259</v>
      </c>
      <c r="K20" s="4">
        <v>252</v>
      </c>
      <c r="L20" s="4">
        <v>227</v>
      </c>
      <c r="M20" s="4">
        <v>214</v>
      </c>
      <c r="N20" s="5">
        <v>223</v>
      </c>
      <c r="O20" s="20"/>
    </row>
    <row r="21" spans="1:16">
      <c r="A21" s="133"/>
      <c r="B21" s="54">
        <v>15</v>
      </c>
      <c r="C21" s="3">
        <v>214</v>
      </c>
      <c r="D21" s="4">
        <v>231</v>
      </c>
      <c r="E21" s="4">
        <v>330</v>
      </c>
      <c r="F21" s="4">
        <v>241</v>
      </c>
      <c r="G21" s="4">
        <v>263</v>
      </c>
      <c r="H21" s="4">
        <v>266</v>
      </c>
      <c r="I21" s="4">
        <v>250</v>
      </c>
      <c r="J21" s="4">
        <v>332</v>
      </c>
      <c r="K21" s="4">
        <v>297</v>
      </c>
      <c r="L21" s="4">
        <v>212</v>
      </c>
      <c r="M21" s="4">
        <v>150</v>
      </c>
      <c r="N21" s="5">
        <v>240</v>
      </c>
      <c r="O21" s="20"/>
    </row>
    <row r="22" spans="1:16">
      <c r="A22" s="133"/>
      <c r="B22" s="54">
        <v>16</v>
      </c>
      <c r="C22" s="3">
        <v>212</v>
      </c>
      <c r="D22" s="4">
        <v>182</v>
      </c>
      <c r="E22" s="4">
        <v>183</v>
      </c>
      <c r="F22" s="4">
        <v>260</v>
      </c>
      <c r="G22" s="4">
        <v>319</v>
      </c>
      <c r="H22" s="4">
        <v>332</v>
      </c>
      <c r="I22" s="4">
        <v>328</v>
      </c>
      <c r="J22" s="4">
        <v>310</v>
      </c>
      <c r="K22" s="4">
        <v>269</v>
      </c>
      <c r="L22" s="4">
        <v>210</v>
      </c>
      <c r="M22" s="4">
        <v>247</v>
      </c>
      <c r="N22" s="5">
        <v>260</v>
      </c>
      <c r="O22" s="20"/>
    </row>
    <row r="23" spans="1:16">
      <c r="A23" s="133"/>
      <c r="B23" s="54">
        <v>17</v>
      </c>
      <c r="C23" s="3">
        <v>199</v>
      </c>
      <c r="D23" s="4">
        <v>256</v>
      </c>
      <c r="E23" s="4">
        <v>185</v>
      </c>
      <c r="F23" s="4">
        <v>201</v>
      </c>
      <c r="G23" s="4">
        <v>164</v>
      </c>
      <c r="H23" s="4">
        <v>237</v>
      </c>
      <c r="I23" s="4">
        <v>232</v>
      </c>
      <c r="J23" s="4">
        <v>218</v>
      </c>
      <c r="K23" s="4">
        <v>273</v>
      </c>
      <c r="L23" s="4">
        <v>243</v>
      </c>
      <c r="M23" s="4">
        <v>286</v>
      </c>
      <c r="N23" s="5">
        <v>223</v>
      </c>
      <c r="O23" s="20"/>
    </row>
    <row r="24" spans="1:16">
      <c r="A24" s="133"/>
      <c r="B24" s="54">
        <v>18</v>
      </c>
      <c r="C24" s="3">
        <v>220</v>
      </c>
      <c r="D24" s="4">
        <v>227</v>
      </c>
      <c r="E24" s="4">
        <v>203</v>
      </c>
      <c r="F24" s="4">
        <v>237</v>
      </c>
      <c r="G24" s="4">
        <v>259</v>
      </c>
      <c r="H24" s="4">
        <v>321</v>
      </c>
      <c r="I24" s="4">
        <v>306</v>
      </c>
      <c r="J24" s="4">
        <v>324</v>
      </c>
      <c r="K24" s="4">
        <v>295</v>
      </c>
      <c r="L24" s="4">
        <v>286</v>
      </c>
      <c r="M24" s="4">
        <v>281</v>
      </c>
      <c r="N24" s="5">
        <v>227</v>
      </c>
      <c r="O24" s="20"/>
    </row>
    <row r="25" spans="1:16">
      <c r="A25" s="133"/>
      <c r="B25" s="54">
        <v>19</v>
      </c>
      <c r="C25" s="3">
        <v>208</v>
      </c>
      <c r="D25" s="4">
        <v>205</v>
      </c>
      <c r="E25" s="4">
        <v>194</v>
      </c>
      <c r="F25" s="4">
        <v>166</v>
      </c>
      <c r="G25" s="4">
        <v>205</v>
      </c>
      <c r="H25" s="4">
        <v>300</v>
      </c>
      <c r="I25" s="4">
        <v>300</v>
      </c>
      <c r="J25" s="4">
        <v>275</v>
      </c>
      <c r="K25" s="4">
        <v>197</v>
      </c>
      <c r="L25" s="4">
        <v>263</v>
      </c>
      <c r="M25" s="4">
        <v>203</v>
      </c>
      <c r="N25" s="5">
        <v>203</v>
      </c>
      <c r="O25" s="20"/>
    </row>
    <row r="26" spans="1:16">
      <c r="A26" s="133"/>
      <c r="B26" s="54">
        <v>20</v>
      </c>
      <c r="C26" s="3">
        <v>145</v>
      </c>
      <c r="D26" s="4">
        <v>214</v>
      </c>
      <c r="E26" s="4">
        <v>240</v>
      </c>
      <c r="F26" s="4">
        <v>235</v>
      </c>
      <c r="G26" s="4">
        <v>332</v>
      </c>
      <c r="H26" s="4">
        <v>292</v>
      </c>
      <c r="I26" s="4">
        <v>284</v>
      </c>
      <c r="J26" s="4">
        <v>265</v>
      </c>
      <c r="K26" s="4">
        <v>203</v>
      </c>
      <c r="L26" s="4">
        <v>150</v>
      </c>
      <c r="M26" s="4">
        <v>186</v>
      </c>
      <c r="N26" s="5">
        <v>242</v>
      </c>
      <c r="O26" s="20"/>
    </row>
    <row r="27" spans="1:16">
      <c r="A27" s="133"/>
      <c r="B27" s="54">
        <v>21</v>
      </c>
      <c r="C27" s="3">
        <v>228</v>
      </c>
      <c r="D27" s="4">
        <v>216</v>
      </c>
      <c r="E27" s="4">
        <v>252</v>
      </c>
      <c r="F27" s="4">
        <v>328</v>
      </c>
      <c r="G27" s="4">
        <v>306</v>
      </c>
      <c r="H27" s="4">
        <v>400</v>
      </c>
      <c r="I27" s="4">
        <v>339</v>
      </c>
      <c r="J27" s="4">
        <v>312</v>
      </c>
      <c r="K27" s="4">
        <v>370</v>
      </c>
      <c r="L27" s="4">
        <v>422</v>
      </c>
      <c r="M27" s="4">
        <v>406</v>
      </c>
      <c r="N27" s="5">
        <v>252</v>
      </c>
      <c r="O27" s="20"/>
    </row>
    <row r="28" spans="1:16">
      <c r="A28" s="133"/>
      <c r="B28" s="54">
        <v>22</v>
      </c>
      <c r="C28" s="3">
        <v>167</v>
      </c>
      <c r="D28" s="4">
        <v>204</v>
      </c>
      <c r="E28" s="4">
        <v>194</v>
      </c>
      <c r="F28" s="4">
        <v>269</v>
      </c>
      <c r="G28" s="4">
        <v>365</v>
      </c>
      <c r="H28" s="4">
        <v>352</v>
      </c>
      <c r="I28" s="4">
        <v>254</v>
      </c>
      <c r="J28" s="4">
        <v>275</v>
      </c>
      <c r="K28" s="4">
        <v>238</v>
      </c>
      <c r="L28" s="4">
        <v>255</v>
      </c>
      <c r="M28" s="4">
        <v>224</v>
      </c>
      <c r="N28" s="5">
        <v>298</v>
      </c>
      <c r="O28" s="20"/>
    </row>
    <row r="29" spans="1:16">
      <c r="A29" s="133"/>
      <c r="B29" s="54">
        <v>23</v>
      </c>
      <c r="C29" s="3">
        <v>236</v>
      </c>
      <c r="D29" s="4">
        <v>193</v>
      </c>
      <c r="E29" s="4">
        <v>271</v>
      </c>
      <c r="F29" s="4">
        <v>298</v>
      </c>
      <c r="G29" s="4">
        <v>450</v>
      </c>
      <c r="H29" s="4">
        <v>377</v>
      </c>
      <c r="I29" s="4">
        <v>375</v>
      </c>
      <c r="J29" s="4">
        <v>363</v>
      </c>
      <c r="K29" s="4">
        <v>337</v>
      </c>
      <c r="L29" s="4">
        <v>274</v>
      </c>
      <c r="M29" s="4">
        <v>339</v>
      </c>
      <c r="N29" s="5">
        <v>338</v>
      </c>
      <c r="O29" s="20"/>
    </row>
    <row r="30" spans="1:16">
      <c r="A30" s="133"/>
      <c r="B30" s="54">
        <v>24</v>
      </c>
      <c r="C30" s="3">
        <v>179</v>
      </c>
      <c r="D30" s="4">
        <v>159</v>
      </c>
      <c r="E30" s="4">
        <v>259</v>
      </c>
      <c r="F30" s="4">
        <v>208</v>
      </c>
      <c r="G30" s="4">
        <v>316</v>
      </c>
      <c r="H30" s="4">
        <v>259</v>
      </c>
      <c r="I30" s="4">
        <v>228</v>
      </c>
      <c r="J30" s="4">
        <v>49</v>
      </c>
      <c r="K30" s="4">
        <v>78</v>
      </c>
      <c r="L30" s="4">
        <v>210</v>
      </c>
      <c r="M30" s="4">
        <v>228</v>
      </c>
      <c r="N30" s="5">
        <v>237</v>
      </c>
      <c r="O30" s="20"/>
    </row>
    <row r="31" spans="1:16">
      <c r="A31" s="133"/>
      <c r="B31" s="54">
        <v>25</v>
      </c>
      <c r="C31" s="3">
        <v>217</v>
      </c>
      <c r="D31" s="4">
        <v>225</v>
      </c>
      <c r="E31" s="4">
        <v>237</v>
      </c>
      <c r="F31" s="4">
        <v>247</v>
      </c>
      <c r="G31" s="4">
        <v>298</v>
      </c>
      <c r="H31" s="4">
        <v>286</v>
      </c>
      <c r="I31" s="4">
        <v>248</v>
      </c>
      <c r="J31" s="4">
        <v>314</v>
      </c>
      <c r="K31" s="4">
        <v>261</v>
      </c>
      <c r="L31" s="4">
        <v>261</v>
      </c>
      <c r="M31" s="4">
        <v>237</v>
      </c>
      <c r="N31" s="5">
        <v>197</v>
      </c>
      <c r="O31" s="20"/>
    </row>
    <row r="32" spans="1:16">
      <c r="A32" s="133"/>
      <c r="B32" s="54">
        <v>26</v>
      </c>
      <c r="C32" s="3">
        <v>219</v>
      </c>
      <c r="D32" s="4">
        <v>195</v>
      </c>
      <c r="E32" s="4">
        <v>234</v>
      </c>
      <c r="F32" s="4">
        <v>257</v>
      </c>
      <c r="G32" s="4">
        <v>236</v>
      </c>
      <c r="H32" s="4">
        <v>265</v>
      </c>
      <c r="I32" s="4">
        <v>324</v>
      </c>
      <c r="J32" s="4">
        <v>301</v>
      </c>
      <c r="K32" s="4">
        <v>219</v>
      </c>
      <c r="L32" s="4">
        <v>203</v>
      </c>
      <c r="M32" s="4">
        <v>215</v>
      </c>
      <c r="N32" s="5">
        <v>265</v>
      </c>
      <c r="O32" s="20"/>
    </row>
    <row r="33" spans="1:16">
      <c r="A33" s="133"/>
      <c r="B33" s="54">
        <v>27</v>
      </c>
      <c r="C33" s="3">
        <v>172</v>
      </c>
      <c r="D33" s="4">
        <v>248</v>
      </c>
      <c r="E33" s="4">
        <v>321</v>
      </c>
      <c r="F33" s="4">
        <v>286</v>
      </c>
      <c r="G33" s="4">
        <v>234</v>
      </c>
      <c r="H33" s="4">
        <v>250</v>
      </c>
      <c r="I33" s="4">
        <v>308</v>
      </c>
      <c r="J33" s="4">
        <v>268</v>
      </c>
      <c r="K33" s="4">
        <v>273</v>
      </c>
      <c r="L33" s="4">
        <v>197</v>
      </c>
      <c r="M33" s="4">
        <v>283</v>
      </c>
      <c r="N33" s="5">
        <v>289</v>
      </c>
      <c r="O33" s="20"/>
    </row>
    <row r="34" spans="1:16">
      <c r="A34" s="133"/>
      <c r="B34" s="54">
        <v>28</v>
      </c>
      <c r="C34" s="3">
        <v>167</v>
      </c>
      <c r="D34" s="4">
        <v>231</v>
      </c>
      <c r="E34" s="4">
        <v>256</v>
      </c>
      <c r="F34" s="4">
        <v>259</v>
      </c>
      <c r="G34" s="4">
        <v>225</v>
      </c>
      <c r="H34" s="4">
        <v>284</v>
      </c>
      <c r="I34" s="4">
        <v>266</v>
      </c>
      <c r="J34" s="4">
        <v>263</v>
      </c>
      <c r="K34" s="4">
        <v>255</v>
      </c>
      <c r="L34" s="4">
        <v>225</v>
      </c>
      <c r="M34" s="4">
        <v>283</v>
      </c>
      <c r="N34" s="5">
        <v>251</v>
      </c>
      <c r="O34" s="20"/>
    </row>
    <row r="35" spans="1:16">
      <c r="A35" s="133"/>
      <c r="B35" s="54">
        <v>29</v>
      </c>
      <c r="C35" s="3">
        <v>253</v>
      </c>
      <c r="D35" s="4">
        <v>201</v>
      </c>
      <c r="E35" s="4">
        <v>220</v>
      </c>
      <c r="F35" s="4">
        <v>301</v>
      </c>
      <c r="G35" s="4">
        <v>302</v>
      </c>
      <c r="H35" s="4">
        <v>284</v>
      </c>
      <c r="I35" s="4">
        <v>344</v>
      </c>
      <c r="J35" s="4">
        <v>251</v>
      </c>
      <c r="K35" s="4">
        <v>272</v>
      </c>
      <c r="L35" s="4">
        <v>266</v>
      </c>
      <c r="M35" s="4">
        <v>256</v>
      </c>
      <c r="N35" s="5">
        <v>247</v>
      </c>
      <c r="O35" s="20"/>
      <c r="P35" s="20"/>
    </row>
    <row r="36" spans="1:16">
      <c r="A36" s="134"/>
      <c r="B36" s="55">
        <v>30</v>
      </c>
      <c r="C36" s="6">
        <v>221</v>
      </c>
      <c r="D36" s="7">
        <v>263</v>
      </c>
      <c r="E36" s="7">
        <v>227</v>
      </c>
      <c r="F36" s="7">
        <v>250</v>
      </c>
      <c r="G36" s="7">
        <v>244</v>
      </c>
      <c r="H36" s="7">
        <v>287</v>
      </c>
      <c r="I36" s="7">
        <v>296</v>
      </c>
      <c r="J36" s="7">
        <v>297</v>
      </c>
      <c r="K36" s="7">
        <v>326</v>
      </c>
      <c r="L36" s="7">
        <v>293</v>
      </c>
      <c r="M36" s="7">
        <v>247</v>
      </c>
      <c r="N36" s="8">
        <v>225</v>
      </c>
      <c r="O36" s="20"/>
    </row>
    <row r="37" spans="1:16" ht="15" customHeight="1">
      <c r="A37" s="132" t="s">
        <v>0</v>
      </c>
      <c r="B37" s="53">
        <v>1</v>
      </c>
      <c r="C37" s="43">
        <v>717</v>
      </c>
      <c r="D37" s="44">
        <v>485</v>
      </c>
      <c r="E37" s="44">
        <v>400</v>
      </c>
      <c r="F37" s="44">
        <v>547</v>
      </c>
      <c r="G37" s="44">
        <v>550</v>
      </c>
      <c r="H37" s="44">
        <v>587</v>
      </c>
      <c r="I37" s="44">
        <v>700</v>
      </c>
      <c r="J37" s="44">
        <v>537</v>
      </c>
      <c r="K37" s="44">
        <v>599</v>
      </c>
      <c r="L37" s="44">
        <v>381</v>
      </c>
      <c r="M37" s="44">
        <v>523</v>
      </c>
      <c r="N37" s="45">
        <v>393</v>
      </c>
      <c r="O37" s="20"/>
    </row>
    <row r="38" spans="1:16">
      <c r="A38" s="133"/>
      <c r="B38" s="54">
        <v>2</v>
      </c>
      <c r="C38" s="47">
        <v>200</v>
      </c>
      <c r="D38" s="20">
        <v>247</v>
      </c>
      <c r="E38" s="20">
        <v>297</v>
      </c>
      <c r="F38" s="20">
        <v>330</v>
      </c>
      <c r="G38" s="20">
        <v>324</v>
      </c>
      <c r="H38" s="20">
        <v>609</v>
      </c>
      <c r="I38" s="20">
        <v>560</v>
      </c>
      <c r="J38" s="20">
        <v>385</v>
      </c>
      <c r="K38" s="20">
        <v>430</v>
      </c>
      <c r="L38" s="20">
        <v>481</v>
      </c>
      <c r="M38" s="20">
        <v>500</v>
      </c>
      <c r="N38" s="48">
        <v>410</v>
      </c>
      <c r="O38" s="20"/>
    </row>
    <row r="39" spans="1:16">
      <c r="A39" s="134"/>
      <c r="B39" s="55">
        <v>3</v>
      </c>
      <c r="C39" s="50">
        <v>202</v>
      </c>
      <c r="D39" s="51">
        <v>214</v>
      </c>
      <c r="E39" s="51">
        <v>263</v>
      </c>
      <c r="F39" s="51">
        <v>235</v>
      </c>
      <c r="G39" s="51">
        <v>290</v>
      </c>
      <c r="H39" s="51">
        <v>304</v>
      </c>
      <c r="I39" s="51">
        <v>373</v>
      </c>
      <c r="J39" s="51">
        <v>505</v>
      </c>
      <c r="K39" s="51">
        <v>385</v>
      </c>
      <c r="L39" s="51">
        <v>276</v>
      </c>
      <c r="M39" s="51">
        <v>228</v>
      </c>
      <c r="N39" s="52">
        <v>304</v>
      </c>
      <c r="O39" s="20"/>
    </row>
    <row r="40" spans="1:16" ht="15" customHeight="1">
      <c r="A40" s="132" t="s">
        <v>44</v>
      </c>
      <c r="B40" s="53">
        <v>1</v>
      </c>
      <c r="C40" s="43">
        <v>123</v>
      </c>
      <c r="D40" s="44">
        <v>111</v>
      </c>
      <c r="E40" s="44">
        <v>95</v>
      </c>
      <c r="F40" s="44">
        <v>155</v>
      </c>
      <c r="G40" s="44">
        <v>146</v>
      </c>
      <c r="H40" s="44">
        <v>163</v>
      </c>
      <c r="I40" s="44">
        <v>164</v>
      </c>
      <c r="J40" s="44">
        <v>162</v>
      </c>
      <c r="K40" s="44">
        <v>84</v>
      </c>
      <c r="L40" s="44">
        <v>82</v>
      </c>
      <c r="M40" s="44">
        <v>102</v>
      </c>
      <c r="N40" s="45">
        <v>108</v>
      </c>
      <c r="O40" s="20"/>
    </row>
    <row r="41" spans="1:16">
      <c r="A41" s="133"/>
      <c r="B41" s="54">
        <v>2</v>
      </c>
      <c r="C41" s="47">
        <v>100</v>
      </c>
      <c r="D41" s="20">
        <v>116</v>
      </c>
      <c r="E41" s="20">
        <v>135</v>
      </c>
      <c r="F41" s="20">
        <v>105</v>
      </c>
      <c r="G41" s="20">
        <v>126</v>
      </c>
      <c r="H41" s="20">
        <v>130</v>
      </c>
      <c r="I41" s="20">
        <v>137</v>
      </c>
      <c r="J41" s="20">
        <v>133</v>
      </c>
      <c r="K41" s="20">
        <v>95</v>
      </c>
      <c r="L41" s="20">
        <v>95</v>
      </c>
      <c r="M41" s="20">
        <v>127</v>
      </c>
      <c r="N41" s="48">
        <v>126</v>
      </c>
      <c r="O41" s="20"/>
    </row>
    <row r="42" spans="1:16">
      <c r="A42" s="133"/>
      <c r="B42" s="54">
        <v>3</v>
      </c>
      <c r="C42" s="47">
        <v>8</v>
      </c>
      <c r="D42" s="20">
        <v>3</v>
      </c>
      <c r="E42" s="20">
        <v>3</v>
      </c>
      <c r="F42" s="20">
        <v>6</v>
      </c>
      <c r="G42" s="20">
        <v>52</v>
      </c>
      <c r="H42" s="20">
        <v>93</v>
      </c>
      <c r="I42" s="20">
        <v>106</v>
      </c>
      <c r="J42" s="20">
        <v>118</v>
      </c>
      <c r="K42" s="20">
        <v>98</v>
      </c>
      <c r="L42" s="20">
        <v>101</v>
      </c>
      <c r="M42" s="20">
        <v>167</v>
      </c>
      <c r="N42" s="48">
        <v>139</v>
      </c>
      <c r="O42" s="20"/>
    </row>
    <row r="43" spans="1:16">
      <c r="A43" s="133"/>
      <c r="B43" s="54">
        <v>4</v>
      </c>
      <c r="C43" s="47">
        <v>87</v>
      </c>
      <c r="D43" s="20">
        <v>108</v>
      </c>
      <c r="E43" s="20">
        <v>98</v>
      </c>
      <c r="F43" s="20">
        <v>85</v>
      </c>
      <c r="G43" s="20">
        <v>101</v>
      </c>
      <c r="H43" s="20">
        <v>167</v>
      </c>
      <c r="I43" s="20">
        <v>142</v>
      </c>
      <c r="J43" s="20">
        <v>78</v>
      </c>
      <c r="K43" s="20">
        <v>125</v>
      </c>
      <c r="L43" s="20">
        <v>155</v>
      </c>
      <c r="M43" s="20">
        <v>197</v>
      </c>
      <c r="N43" s="48">
        <v>173</v>
      </c>
      <c r="O43" s="20"/>
    </row>
    <row r="44" spans="1:16">
      <c r="A44" s="133"/>
      <c r="B44" s="54">
        <v>5</v>
      </c>
      <c r="C44" s="47">
        <v>140</v>
      </c>
      <c r="D44" s="20">
        <v>108</v>
      </c>
      <c r="E44" s="20">
        <v>132</v>
      </c>
      <c r="F44" s="20">
        <v>170</v>
      </c>
      <c r="G44" s="20">
        <v>177</v>
      </c>
      <c r="H44" s="20">
        <v>175</v>
      </c>
      <c r="I44" s="20">
        <v>164</v>
      </c>
      <c r="J44" s="20">
        <v>59</v>
      </c>
      <c r="K44" s="20">
        <v>51</v>
      </c>
      <c r="L44" s="20">
        <v>117</v>
      </c>
      <c r="M44" s="20">
        <v>111</v>
      </c>
      <c r="N44" s="48">
        <v>109</v>
      </c>
      <c r="O44" s="20"/>
    </row>
    <row r="45" spans="1:16">
      <c r="A45" s="134"/>
      <c r="B45" s="55">
        <v>6</v>
      </c>
      <c r="C45" s="50">
        <v>107</v>
      </c>
      <c r="D45" s="51">
        <v>138</v>
      </c>
      <c r="E45" s="51">
        <v>133</v>
      </c>
      <c r="F45" s="51">
        <v>117</v>
      </c>
      <c r="G45" s="51">
        <v>182</v>
      </c>
      <c r="H45" s="51">
        <v>173</v>
      </c>
      <c r="I45" s="51">
        <v>165</v>
      </c>
      <c r="J45" s="51">
        <v>145</v>
      </c>
      <c r="K45" s="51">
        <v>104</v>
      </c>
      <c r="L45" s="51">
        <v>123</v>
      </c>
      <c r="M45" s="51">
        <v>102</v>
      </c>
      <c r="N45" s="52">
        <v>98</v>
      </c>
      <c r="O45" s="20"/>
    </row>
    <row r="46" spans="1:16" ht="15" customHeight="1">
      <c r="A46" s="129" t="s">
        <v>46</v>
      </c>
      <c r="B46" s="42">
        <v>1</v>
      </c>
      <c r="C46" s="43">
        <v>140</v>
      </c>
      <c r="D46" s="44">
        <v>193</v>
      </c>
      <c r="E46" s="44">
        <v>208</v>
      </c>
      <c r="F46" s="44">
        <v>188</v>
      </c>
      <c r="G46" s="44">
        <v>272</v>
      </c>
      <c r="H46" s="44">
        <v>164</v>
      </c>
      <c r="I46" s="44">
        <v>220</v>
      </c>
      <c r="J46" s="44">
        <v>222</v>
      </c>
      <c r="K46" s="44">
        <v>215</v>
      </c>
      <c r="L46" s="44">
        <v>182</v>
      </c>
      <c r="M46" s="44">
        <v>216</v>
      </c>
      <c r="N46" s="45">
        <v>190</v>
      </c>
      <c r="O46" s="20"/>
    </row>
    <row r="47" spans="1:16">
      <c r="A47" s="130"/>
      <c r="B47" s="46">
        <v>2</v>
      </c>
      <c r="C47" s="47">
        <v>85</v>
      </c>
      <c r="D47" s="20">
        <v>140</v>
      </c>
      <c r="E47" s="20">
        <v>209</v>
      </c>
      <c r="F47" s="20">
        <v>135</v>
      </c>
      <c r="G47" s="20">
        <v>181</v>
      </c>
      <c r="H47" s="20">
        <v>124</v>
      </c>
      <c r="I47" s="20">
        <v>107</v>
      </c>
      <c r="J47" s="20">
        <v>159</v>
      </c>
      <c r="K47" s="20">
        <v>160</v>
      </c>
      <c r="L47" s="20">
        <v>158</v>
      </c>
      <c r="M47" s="20">
        <v>159</v>
      </c>
      <c r="N47" s="48">
        <v>226</v>
      </c>
      <c r="O47" s="20"/>
    </row>
    <row r="48" spans="1:16">
      <c r="A48" s="131"/>
      <c r="B48" s="49">
        <v>3</v>
      </c>
      <c r="C48" s="50">
        <v>104</v>
      </c>
      <c r="D48" s="51">
        <v>69</v>
      </c>
      <c r="E48" s="51">
        <v>134</v>
      </c>
      <c r="F48" s="51">
        <v>71</v>
      </c>
      <c r="G48" s="51">
        <v>284</v>
      </c>
      <c r="H48" s="51">
        <v>163</v>
      </c>
      <c r="I48" s="51">
        <v>197</v>
      </c>
      <c r="J48" s="51">
        <v>177</v>
      </c>
      <c r="K48" s="51">
        <v>200</v>
      </c>
      <c r="L48" s="51">
        <v>208</v>
      </c>
      <c r="M48" s="51">
        <v>169</v>
      </c>
      <c r="N48" s="52">
        <v>157</v>
      </c>
      <c r="O48" s="20"/>
    </row>
    <row r="49" spans="1:15" ht="15" customHeight="1">
      <c r="A49" s="132" t="s">
        <v>38</v>
      </c>
      <c r="B49" s="42" t="s">
        <v>1</v>
      </c>
      <c r="C49" s="43">
        <v>54</v>
      </c>
      <c r="D49" s="44">
        <v>33</v>
      </c>
      <c r="E49" s="44">
        <v>41</v>
      </c>
      <c r="F49" s="44">
        <v>41</v>
      </c>
      <c r="G49" s="44">
        <v>51</v>
      </c>
      <c r="H49" s="44">
        <v>51</v>
      </c>
      <c r="I49" s="44">
        <v>37</v>
      </c>
      <c r="J49" s="44">
        <v>34</v>
      </c>
      <c r="K49" s="44">
        <v>31</v>
      </c>
      <c r="L49" s="44">
        <v>61</v>
      </c>
      <c r="M49" s="44">
        <v>45</v>
      </c>
      <c r="N49" s="45">
        <v>30</v>
      </c>
      <c r="O49" s="20"/>
    </row>
    <row r="50" spans="1:15">
      <c r="A50" s="133"/>
      <c r="B50" s="46" t="s">
        <v>29</v>
      </c>
      <c r="C50" s="47">
        <v>48</v>
      </c>
      <c r="D50" s="20">
        <v>108</v>
      </c>
      <c r="E50" s="20">
        <v>110</v>
      </c>
      <c r="F50" s="20">
        <v>90</v>
      </c>
      <c r="G50" s="20">
        <v>107</v>
      </c>
      <c r="H50" s="20">
        <v>78</v>
      </c>
      <c r="I50" s="20">
        <v>65</v>
      </c>
      <c r="J50" s="20">
        <v>60</v>
      </c>
      <c r="K50" s="20">
        <v>70</v>
      </c>
      <c r="L50" s="20">
        <v>70</v>
      </c>
      <c r="M50" s="20">
        <v>90</v>
      </c>
      <c r="N50" s="48">
        <v>44</v>
      </c>
      <c r="O50" s="20"/>
    </row>
    <row r="51" spans="1:15">
      <c r="A51" s="133"/>
      <c r="B51" s="46" t="s">
        <v>2</v>
      </c>
      <c r="C51" s="47">
        <v>27</v>
      </c>
      <c r="D51" s="20">
        <v>43</v>
      </c>
      <c r="E51" s="20">
        <v>47</v>
      </c>
      <c r="F51" s="20">
        <v>69</v>
      </c>
      <c r="G51" s="20">
        <v>63</v>
      </c>
      <c r="H51" s="20">
        <v>40</v>
      </c>
      <c r="I51" s="20">
        <v>56</v>
      </c>
      <c r="J51" s="20">
        <v>34</v>
      </c>
      <c r="K51" s="20">
        <v>41</v>
      </c>
      <c r="L51" s="20">
        <v>62</v>
      </c>
      <c r="M51" s="20">
        <v>47</v>
      </c>
      <c r="N51" s="48">
        <v>71</v>
      </c>
      <c r="O51" s="20"/>
    </row>
    <row r="52" spans="1:15">
      <c r="A52" s="133"/>
      <c r="B52" s="46" t="s">
        <v>3</v>
      </c>
      <c r="C52" s="47">
        <v>29</v>
      </c>
      <c r="D52" s="20">
        <v>36</v>
      </c>
      <c r="E52" s="20">
        <v>27</v>
      </c>
      <c r="F52" s="20">
        <v>32</v>
      </c>
      <c r="G52" s="20">
        <v>34</v>
      </c>
      <c r="H52" s="20">
        <v>33</v>
      </c>
      <c r="I52" s="20">
        <v>30</v>
      </c>
      <c r="J52" s="20">
        <v>26</v>
      </c>
      <c r="K52" s="20">
        <v>35</v>
      </c>
      <c r="L52" s="20">
        <v>41</v>
      </c>
      <c r="M52" s="20">
        <v>49</v>
      </c>
      <c r="N52" s="48">
        <v>43</v>
      </c>
      <c r="O52" s="20"/>
    </row>
    <row r="53" spans="1:15">
      <c r="A53" s="133"/>
      <c r="B53" s="46" t="s">
        <v>4</v>
      </c>
      <c r="C53" s="47">
        <v>123</v>
      </c>
      <c r="D53" s="20">
        <v>127</v>
      </c>
      <c r="E53" s="20">
        <v>175</v>
      </c>
      <c r="F53" s="20">
        <v>252</v>
      </c>
      <c r="G53" s="20">
        <v>266</v>
      </c>
      <c r="H53" s="20">
        <v>185</v>
      </c>
      <c r="I53" s="20">
        <v>209</v>
      </c>
      <c r="J53" s="20">
        <v>178</v>
      </c>
      <c r="K53" s="20">
        <v>144</v>
      </c>
      <c r="L53" s="20">
        <v>167</v>
      </c>
      <c r="M53" s="20">
        <v>137</v>
      </c>
      <c r="N53" s="48">
        <v>116</v>
      </c>
      <c r="O53" s="20"/>
    </row>
    <row r="54" spans="1:15">
      <c r="A54" s="133"/>
      <c r="B54" s="46" t="s">
        <v>5</v>
      </c>
      <c r="C54" s="47">
        <v>77</v>
      </c>
      <c r="D54" s="20">
        <v>104</v>
      </c>
      <c r="E54" s="20">
        <v>115</v>
      </c>
      <c r="F54" s="20">
        <v>174</v>
      </c>
      <c r="G54" s="20">
        <v>189</v>
      </c>
      <c r="H54" s="20">
        <v>198</v>
      </c>
      <c r="I54" s="20">
        <v>267</v>
      </c>
      <c r="J54" s="20">
        <v>208</v>
      </c>
      <c r="K54" s="20">
        <v>165</v>
      </c>
      <c r="L54" s="20">
        <v>139</v>
      </c>
      <c r="M54" s="20">
        <v>156</v>
      </c>
      <c r="N54" s="48">
        <v>142</v>
      </c>
      <c r="O54" s="20"/>
    </row>
    <row r="55" spans="1:15">
      <c r="A55" s="133"/>
      <c r="B55" s="46" t="s">
        <v>6</v>
      </c>
      <c r="C55" s="47">
        <v>78</v>
      </c>
      <c r="D55" s="20">
        <v>94</v>
      </c>
      <c r="E55" s="20">
        <v>93</v>
      </c>
      <c r="F55" s="20">
        <v>103</v>
      </c>
      <c r="G55" s="20">
        <v>105</v>
      </c>
      <c r="H55" s="20">
        <v>120</v>
      </c>
      <c r="I55" s="20">
        <v>114</v>
      </c>
      <c r="J55" s="20">
        <v>145</v>
      </c>
      <c r="K55" s="20">
        <v>89</v>
      </c>
      <c r="L55" s="20">
        <v>129</v>
      </c>
      <c r="M55" s="20">
        <v>127</v>
      </c>
      <c r="N55" s="48">
        <v>95</v>
      </c>
      <c r="O55" s="20"/>
    </row>
    <row r="56" spans="1:15">
      <c r="A56" s="133"/>
      <c r="B56" s="46" t="s">
        <v>7</v>
      </c>
      <c r="C56" s="47">
        <v>34</v>
      </c>
      <c r="D56" s="20">
        <v>28</v>
      </c>
      <c r="E56" s="20">
        <v>37</v>
      </c>
      <c r="F56" s="20">
        <v>33</v>
      </c>
      <c r="G56" s="20">
        <v>28</v>
      </c>
      <c r="H56" s="20">
        <v>36</v>
      </c>
      <c r="I56" s="20">
        <v>40</v>
      </c>
      <c r="J56" s="20">
        <v>32</v>
      </c>
      <c r="K56" s="20">
        <v>26</v>
      </c>
      <c r="L56" s="20">
        <v>19</v>
      </c>
      <c r="M56" s="20">
        <v>26</v>
      </c>
      <c r="N56" s="48">
        <v>32</v>
      </c>
      <c r="O56" s="20"/>
    </row>
    <row r="57" spans="1:15">
      <c r="A57" s="133"/>
      <c r="B57" s="46" t="s">
        <v>30</v>
      </c>
      <c r="C57" s="47">
        <v>131</v>
      </c>
      <c r="D57" s="20">
        <v>133</v>
      </c>
      <c r="E57" s="20">
        <v>139</v>
      </c>
      <c r="F57" s="20">
        <v>144</v>
      </c>
      <c r="G57" s="20">
        <v>136</v>
      </c>
      <c r="H57" s="20">
        <v>158</v>
      </c>
      <c r="I57" s="20">
        <v>158</v>
      </c>
      <c r="J57" s="20">
        <v>195</v>
      </c>
      <c r="K57" s="20">
        <v>118</v>
      </c>
      <c r="L57" s="20">
        <v>170</v>
      </c>
      <c r="M57" s="20">
        <v>183</v>
      </c>
      <c r="N57" s="48">
        <v>184</v>
      </c>
      <c r="O57" s="20"/>
    </row>
    <row r="58" spans="1:15">
      <c r="A58" s="133"/>
      <c r="B58" s="46" t="s">
        <v>8</v>
      </c>
      <c r="C58" s="47">
        <v>37</v>
      </c>
      <c r="D58" s="20">
        <v>37</v>
      </c>
      <c r="E58" s="20">
        <v>38</v>
      </c>
      <c r="F58" s="20">
        <v>47</v>
      </c>
      <c r="G58" s="20">
        <v>84</v>
      </c>
      <c r="H58" s="20">
        <v>63</v>
      </c>
      <c r="I58" s="20">
        <v>54</v>
      </c>
      <c r="J58" s="20">
        <v>36</v>
      </c>
      <c r="K58" s="20">
        <v>54</v>
      </c>
      <c r="L58" s="20">
        <v>52</v>
      </c>
      <c r="M58" s="20">
        <v>58</v>
      </c>
      <c r="N58" s="48">
        <v>96</v>
      </c>
      <c r="O58" s="20"/>
    </row>
    <row r="59" spans="1:15">
      <c r="A59" s="133"/>
      <c r="B59" s="46" t="s">
        <v>9</v>
      </c>
      <c r="C59" s="3">
        <v>151</v>
      </c>
      <c r="D59" s="4">
        <v>98</v>
      </c>
      <c r="E59" s="4">
        <v>184</v>
      </c>
      <c r="F59" s="4">
        <v>145</v>
      </c>
      <c r="G59" s="4">
        <v>106</v>
      </c>
      <c r="H59" s="4">
        <v>137</v>
      </c>
      <c r="I59" s="4">
        <v>194</v>
      </c>
      <c r="J59" s="4">
        <v>179</v>
      </c>
      <c r="K59" s="4">
        <v>35</v>
      </c>
      <c r="L59" s="4">
        <v>57</v>
      </c>
      <c r="M59" s="4">
        <v>119</v>
      </c>
      <c r="N59" s="48">
        <v>156</v>
      </c>
      <c r="O59" s="20"/>
    </row>
    <row r="60" spans="1:15">
      <c r="A60" s="133"/>
      <c r="B60" s="46" t="s">
        <v>10</v>
      </c>
      <c r="C60" s="3">
        <v>70</v>
      </c>
      <c r="D60" s="4">
        <v>127</v>
      </c>
      <c r="E60" s="4">
        <v>142</v>
      </c>
      <c r="F60" s="4">
        <v>143</v>
      </c>
      <c r="G60" s="4">
        <v>178</v>
      </c>
      <c r="H60" s="4">
        <v>161</v>
      </c>
      <c r="I60" s="4">
        <v>138</v>
      </c>
      <c r="J60" s="4">
        <v>206</v>
      </c>
      <c r="K60" s="4">
        <v>221</v>
      </c>
      <c r="L60" s="4">
        <v>178</v>
      </c>
      <c r="M60" s="4">
        <v>210</v>
      </c>
      <c r="N60" s="48">
        <v>262</v>
      </c>
      <c r="O60" s="20"/>
    </row>
    <row r="61" spans="1:15">
      <c r="A61" s="133"/>
      <c r="B61" s="46" t="s">
        <v>11</v>
      </c>
      <c r="C61" s="3">
        <v>104</v>
      </c>
      <c r="D61" s="4">
        <v>161</v>
      </c>
      <c r="E61" s="4">
        <v>150</v>
      </c>
      <c r="F61" s="4">
        <v>149</v>
      </c>
      <c r="G61" s="4">
        <v>144</v>
      </c>
      <c r="H61" s="4">
        <v>109</v>
      </c>
      <c r="I61" s="4">
        <v>89</v>
      </c>
      <c r="J61" s="4">
        <v>147</v>
      </c>
      <c r="K61" s="4">
        <v>214</v>
      </c>
      <c r="L61" s="4">
        <v>151</v>
      </c>
      <c r="M61" s="4">
        <v>159</v>
      </c>
      <c r="N61" s="48">
        <v>181</v>
      </c>
      <c r="O61" s="20"/>
    </row>
    <row r="62" spans="1:15">
      <c r="A62" s="133"/>
      <c r="B62" s="46" t="s">
        <v>31</v>
      </c>
      <c r="C62" s="3">
        <v>211</v>
      </c>
      <c r="D62" s="4">
        <v>150</v>
      </c>
      <c r="E62" s="4">
        <v>161</v>
      </c>
      <c r="F62" s="4">
        <v>135</v>
      </c>
      <c r="G62" s="4">
        <v>261</v>
      </c>
      <c r="H62" s="4">
        <v>163</v>
      </c>
      <c r="I62" s="4">
        <v>201</v>
      </c>
      <c r="J62" s="4">
        <v>235</v>
      </c>
      <c r="K62" s="4">
        <v>229</v>
      </c>
      <c r="L62" s="4">
        <v>189</v>
      </c>
      <c r="M62" s="4">
        <v>152</v>
      </c>
      <c r="N62" s="48">
        <v>133</v>
      </c>
      <c r="O62" s="20"/>
    </row>
    <row r="63" spans="1:15">
      <c r="A63" s="133"/>
      <c r="B63" s="46" t="s">
        <v>12</v>
      </c>
      <c r="C63" s="3">
        <v>178</v>
      </c>
      <c r="D63" s="4">
        <v>122</v>
      </c>
      <c r="E63" s="4">
        <v>173</v>
      </c>
      <c r="F63" s="4">
        <v>158</v>
      </c>
      <c r="G63" s="4">
        <v>164</v>
      </c>
      <c r="H63" s="4">
        <v>150</v>
      </c>
      <c r="I63" s="4">
        <v>210</v>
      </c>
      <c r="J63" s="4">
        <v>149</v>
      </c>
      <c r="K63" s="4">
        <v>247</v>
      </c>
      <c r="L63" s="4">
        <v>187</v>
      </c>
      <c r="M63" s="4">
        <v>183</v>
      </c>
      <c r="N63" s="48">
        <v>215</v>
      </c>
      <c r="O63" s="20"/>
    </row>
    <row r="64" spans="1:15">
      <c r="A64" s="133"/>
      <c r="B64" s="46" t="s">
        <v>13</v>
      </c>
      <c r="C64" s="3">
        <v>104</v>
      </c>
      <c r="D64" s="4">
        <v>93</v>
      </c>
      <c r="E64" s="4">
        <v>86</v>
      </c>
      <c r="F64" s="4">
        <v>95</v>
      </c>
      <c r="G64" s="4">
        <v>137</v>
      </c>
      <c r="H64" s="4">
        <v>79</v>
      </c>
      <c r="I64" s="4">
        <v>134</v>
      </c>
      <c r="J64" s="4">
        <v>131</v>
      </c>
      <c r="K64" s="4">
        <v>61</v>
      </c>
      <c r="L64" s="4">
        <v>96</v>
      </c>
      <c r="M64" s="4">
        <v>95</v>
      </c>
      <c r="N64" s="48">
        <v>108</v>
      </c>
      <c r="O64" s="20"/>
    </row>
    <row r="65" spans="1:15">
      <c r="A65" s="133"/>
      <c r="B65" s="46" t="s">
        <v>37</v>
      </c>
      <c r="C65" s="3">
        <v>47</v>
      </c>
      <c r="D65" s="4">
        <v>56</v>
      </c>
      <c r="E65" s="4">
        <v>61</v>
      </c>
      <c r="F65" s="4">
        <v>66</v>
      </c>
      <c r="G65" s="4">
        <v>81</v>
      </c>
      <c r="H65" s="4">
        <v>103</v>
      </c>
      <c r="I65" s="4">
        <v>144</v>
      </c>
      <c r="J65" s="4">
        <v>116</v>
      </c>
      <c r="K65" s="4">
        <v>141</v>
      </c>
      <c r="L65" s="4">
        <v>181</v>
      </c>
      <c r="M65" s="4">
        <v>177</v>
      </c>
      <c r="N65" s="48">
        <v>149</v>
      </c>
      <c r="O65" s="20"/>
    </row>
    <row r="66" spans="1:15">
      <c r="A66" s="133"/>
      <c r="B66" s="46" t="s">
        <v>32</v>
      </c>
      <c r="C66" s="3">
        <v>97</v>
      </c>
      <c r="D66" s="4">
        <v>111</v>
      </c>
      <c r="E66" s="4">
        <v>95</v>
      </c>
      <c r="F66" s="4">
        <v>92</v>
      </c>
      <c r="G66" s="4">
        <v>101</v>
      </c>
      <c r="H66" s="4">
        <v>111</v>
      </c>
      <c r="I66" s="4">
        <v>100</v>
      </c>
      <c r="J66" s="4">
        <v>118</v>
      </c>
      <c r="K66" s="4">
        <v>120</v>
      </c>
      <c r="L66" s="4">
        <v>135</v>
      </c>
      <c r="M66" s="4">
        <v>117</v>
      </c>
      <c r="N66" s="48">
        <v>160</v>
      </c>
      <c r="O66" s="20"/>
    </row>
    <row r="67" spans="1:15">
      <c r="A67" s="133"/>
      <c r="B67" s="46" t="s">
        <v>14</v>
      </c>
      <c r="C67" s="3">
        <v>96</v>
      </c>
      <c r="D67" s="4">
        <v>104</v>
      </c>
      <c r="E67" s="4">
        <v>93</v>
      </c>
      <c r="F67" s="4">
        <v>87</v>
      </c>
      <c r="G67" s="4">
        <v>98</v>
      </c>
      <c r="H67" s="4">
        <v>124</v>
      </c>
      <c r="I67" s="4">
        <v>112</v>
      </c>
      <c r="J67" s="4">
        <v>132</v>
      </c>
      <c r="K67" s="4">
        <v>108</v>
      </c>
      <c r="L67" s="4">
        <v>142</v>
      </c>
      <c r="M67" s="4">
        <v>145</v>
      </c>
      <c r="N67" s="48">
        <v>167</v>
      </c>
      <c r="O67" s="20"/>
    </row>
    <row r="68" spans="1:15">
      <c r="A68" s="133"/>
      <c r="B68" s="46" t="s">
        <v>33</v>
      </c>
      <c r="C68" s="3">
        <v>120</v>
      </c>
      <c r="D68" s="4">
        <v>113</v>
      </c>
      <c r="E68" s="4">
        <v>92</v>
      </c>
      <c r="F68" s="4">
        <v>453</v>
      </c>
      <c r="G68" s="4">
        <v>156</v>
      </c>
      <c r="H68" s="4">
        <v>125</v>
      </c>
      <c r="I68" s="4">
        <v>194</v>
      </c>
      <c r="J68" s="4">
        <v>86</v>
      </c>
      <c r="K68" s="4">
        <v>51</v>
      </c>
      <c r="L68" s="4">
        <v>102</v>
      </c>
      <c r="M68" s="4">
        <v>52</v>
      </c>
      <c r="N68" s="48">
        <v>109</v>
      </c>
      <c r="O68" s="20"/>
    </row>
    <row r="69" spans="1:15">
      <c r="A69" s="133"/>
      <c r="B69" s="46" t="s">
        <v>15</v>
      </c>
      <c r="C69" s="11"/>
      <c r="D69" s="13"/>
      <c r="E69" s="13"/>
      <c r="F69" s="4">
        <v>1</v>
      </c>
      <c r="G69" s="4">
        <v>92</v>
      </c>
      <c r="H69" s="4">
        <v>160</v>
      </c>
      <c r="I69" s="4">
        <v>131</v>
      </c>
      <c r="J69" s="4">
        <v>117</v>
      </c>
      <c r="K69" s="4">
        <v>99</v>
      </c>
      <c r="L69" s="4">
        <v>86</v>
      </c>
      <c r="M69" s="4">
        <v>76</v>
      </c>
      <c r="N69" s="48">
        <v>88</v>
      </c>
      <c r="O69" s="20"/>
    </row>
    <row r="70" spans="1:15">
      <c r="A70" s="133"/>
      <c r="B70" s="46" t="s">
        <v>16</v>
      </c>
      <c r="C70" s="3">
        <v>111</v>
      </c>
      <c r="D70" s="4">
        <v>114</v>
      </c>
      <c r="E70" s="4">
        <v>96</v>
      </c>
      <c r="F70" s="4">
        <v>111</v>
      </c>
      <c r="G70" s="4">
        <v>99</v>
      </c>
      <c r="H70" s="4">
        <v>112</v>
      </c>
      <c r="I70" s="4">
        <v>94</v>
      </c>
      <c r="J70" s="4">
        <v>106</v>
      </c>
      <c r="K70" s="4">
        <v>107</v>
      </c>
      <c r="L70" s="4">
        <v>124</v>
      </c>
      <c r="M70" s="4">
        <v>141</v>
      </c>
      <c r="N70" s="48">
        <v>152</v>
      </c>
      <c r="O70" s="20"/>
    </row>
    <row r="71" spans="1:15">
      <c r="A71" s="133"/>
      <c r="B71" s="46" t="s">
        <v>17</v>
      </c>
      <c r="C71" s="3">
        <v>64</v>
      </c>
      <c r="D71" s="4">
        <v>168</v>
      </c>
      <c r="E71" s="4">
        <v>123</v>
      </c>
      <c r="F71" s="4">
        <v>175</v>
      </c>
      <c r="G71" s="4">
        <v>187</v>
      </c>
      <c r="H71" s="4">
        <v>95</v>
      </c>
      <c r="I71" s="4">
        <v>36</v>
      </c>
      <c r="J71" s="4">
        <v>72</v>
      </c>
      <c r="K71" s="4">
        <v>60</v>
      </c>
      <c r="L71" s="4">
        <v>80</v>
      </c>
      <c r="M71" s="4">
        <v>168</v>
      </c>
      <c r="N71" s="48">
        <v>103</v>
      </c>
      <c r="O71" s="20"/>
    </row>
    <row r="72" spans="1:15">
      <c r="A72" s="133"/>
      <c r="B72" s="46" t="s">
        <v>18</v>
      </c>
      <c r="C72" s="3">
        <v>65</v>
      </c>
      <c r="D72" s="4">
        <v>109</v>
      </c>
      <c r="E72" s="4">
        <v>124</v>
      </c>
      <c r="F72" s="4">
        <v>97</v>
      </c>
      <c r="G72" s="4">
        <v>163</v>
      </c>
      <c r="H72" s="4">
        <v>144</v>
      </c>
      <c r="I72" s="4">
        <v>133</v>
      </c>
      <c r="J72" s="4">
        <v>206</v>
      </c>
      <c r="K72" s="4">
        <v>291</v>
      </c>
      <c r="L72" s="4">
        <v>279</v>
      </c>
      <c r="M72" s="4">
        <v>192</v>
      </c>
      <c r="N72" s="48">
        <v>245</v>
      </c>
      <c r="O72" s="20"/>
    </row>
    <row r="73" spans="1:15">
      <c r="A73" s="133"/>
      <c r="B73" s="46" t="s">
        <v>19</v>
      </c>
      <c r="C73" s="3">
        <v>3</v>
      </c>
      <c r="D73" s="4">
        <v>5</v>
      </c>
      <c r="E73" s="4">
        <v>6</v>
      </c>
      <c r="F73" s="4">
        <v>5</v>
      </c>
      <c r="G73" s="4">
        <v>11</v>
      </c>
      <c r="H73" s="4">
        <v>9</v>
      </c>
      <c r="I73" s="4">
        <v>13</v>
      </c>
      <c r="J73" s="4">
        <v>22</v>
      </c>
      <c r="K73" s="4">
        <v>17</v>
      </c>
      <c r="L73" s="4">
        <v>22</v>
      </c>
      <c r="M73" s="4">
        <v>25</v>
      </c>
      <c r="N73" s="48">
        <v>26</v>
      </c>
      <c r="O73" s="20"/>
    </row>
    <row r="74" spans="1:15">
      <c r="A74" s="133"/>
      <c r="B74" s="46" t="s">
        <v>20</v>
      </c>
      <c r="C74" s="3">
        <v>35</v>
      </c>
      <c r="D74" s="4">
        <v>31</v>
      </c>
      <c r="E74" s="4">
        <v>21</v>
      </c>
      <c r="F74" s="4">
        <v>37</v>
      </c>
      <c r="G74" s="4">
        <v>45</v>
      </c>
      <c r="H74" s="4">
        <v>41</v>
      </c>
      <c r="I74" s="4">
        <v>53</v>
      </c>
      <c r="J74" s="4">
        <v>61</v>
      </c>
      <c r="K74" s="4">
        <v>113</v>
      </c>
      <c r="L74" s="4">
        <v>133</v>
      </c>
      <c r="M74" s="4">
        <v>79</v>
      </c>
      <c r="N74" s="48">
        <v>105</v>
      </c>
      <c r="O74" s="20"/>
    </row>
    <row r="75" spans="1:15">
      <c r="A75" s="133"/>
      <c r="B75" s="46" t="s">
        <v>21</v>
      </c>
      <c r="C75" s="3">
        <v>72</v>
      </c>
      <c r="D75" s="4">
        <v>127</v>
      </c>
      <c r="E75" s="4">
        <v>111</v>
      </c>
      <c r="F75" s="4">
        <v>119</v>
      </c>
      <c r="G75" s="4">
        <v>131</v>
      </c>
      <c r="H75" s="4">
        <v>202</v>
      </c>
      <c r="I75" s="4">
        <v>144</v>
      </c>
      <c r="J75" s="4">
        <v>137</v>
      </c>
      <c r="K75" s="4">
        <v>111</v>
      </c>
      <c r="L75" s="4">
        <v>87</v>
      </c>
      <c r="M75" s="4">
        <v>94</v>
      </c>
      <c r="N75" s="48">
        <v>143</v>
      </c>
      <c r="O75" s="20"/>
    </row>
    <row r="76" spans="1:15">
      <c r="A76" s="133"/>
      <c r="B76" s="46" t="s">
        <v>34</v>
      </c>
      <c r="C76" s="3">
        <v>28</v>
      </c>
      <c r="D76" s="4">
        <v>64</v>
      </c>
      <c r="E76" s="4">
        <v>55</v>
      </c>
      <c r="F76" s="4">
        <v>30</v>
      </c>
      <c r="G76" s="4">
        <v>26</v>
      </c>
      <c r="H76" s="4">
        <v>18</v>
      </c>
      <c r="I76" s="4">
        <v>22</v>
      </c>
      <c r="J76" s="4">
        <v>35</v>
      </c>
      <c r="K76" s="4">
        <v>10</v>
      </c>
      <c r="L76" s="4">
        <v>10</v>
      </c>
      <c r="M76" s="4">
        <v>10</v>
      </c>
      <c r="N76" s="48">
        <v>15</v>
      </c>
      <c r="O76" s="20"/>
    </row>
    <row r="77" spans="1:15">
      <c r="A77" s="133"/>
      <c r="B77" s="46" t="s">
        <v>22</v>
      </c>
      <c r="C77" s="3">
        <v>7</v>
      </c>
      <c r="D77" s="4">
        <v>5</v>
      </c>
      <c r="E77" s="4">
        <v>2</v>
      </c>
      <c r="F77" s="4">
        <v>5</v>
      </c>
      <c r="G77" s="4">
        <v>6</v>
      </c>
      <c r="H77" s="4">
        <v>8</v>
      </c>
      <c r="I77" s="4">
        <v>16</v>
      </c>
      <c r="J77" s="4">
        <v>15</v>
      </c>
      <c r="K77" s="4">
        <v>10</v>
      </c>
      <c r="L77" s="4">
        <v>17</v>
      </c>
      <c r="M77" s="4">
        <v>28</v>
      </c>
      <c r="N77" s="48">
        <v>4</v>
      </c>
      <c r="O77" s="20"/>
    </row>
    <row r="78" spans="1:15">
      <c r="A78" s="133"/>
      <c r="B78" s="46" t="s">
        <v>23</v>
      </c>
      <c r="C78" s="3">
        <v>38</v>
      </c>
      <c r="D78" s="4">
        <v>40</v>
      </c>
      <c r="E78" s="4">
        <v>40</v>
      </c>
      <c r="F78" s="4">
        <v>44</v>
      </c>
      <c r="G78" s="4">
        <v>58</v>
      </c>
      <c r="H78" s="4">
        <v>74</v>
      </c>
      <c r="I78" s="4">
        <v>55</v>
      </c>
      <c r="J78" s="4">
        <v>37</v>
      </c>
      <c r="K78" s="4">
        <v>26</v>
      </c>
      <c r="L78" s="4">
        <v>46</v>
      </c>
      <c r="M78" s="4">
        <v>43</v>
      </c>
      <c r="N78" s="48">
        <v>29</v>
      </c>
      <c r="O78" s="20"/>
    </row>
    <row r="79" spans="1:15">
      <c r="A79" s="133"/>
      <c r="B79" s="46" t="s">
        <v>24</v>
      </c>
      <c r="C79" s="3">
        <v>60</v>
      </c>
      <c r="D79" s="4">
        <v>39</v>
      </c>
      <c r="E79" s="4">
        <v>35</v>
      </c>
      <c r="F79" s="4">
        <v>67</v>
      </c>
      <c r="G79" s="4">
        <v>49</v>
      </c>
      <c r="H79" s="4">
        <v>69</v>
      </c>
      <c r="I79" s="4">
        <v>115</v>
      </c>
      <c r="J79" s="4">
        <v>75</v>
      </c>
      <c r="K79" s="4">
        <v>84</v>
      </c>
      <c r="L79" s="4">
        <v>88</v>
      </c>
      <c r="M79" s="4">
        <v>85</v>
      </c>
      <c r="N79" s="48">
        <v>125</v>
      </c>
      <c r="O79" s="20"/>
    </row>
    <row r="80" spans="1:15">
      <c r="A80" s="133"/>
      <c r="B80" s="46" t="s">
        <v>25</v>
      </c>
      <c r="C80" s="3">
        <v>26</v>
      </c>
      <c r="D80" s="4">
        <v>44</v>
      </c>
      <c r="E80" s="4">
        <v>24</v>
      </c>
      <c r="F80" s="4">
        <v>37</v>
      </c>
      <c r="G80" s="4">
        <v>26</v>
      </c>
      <c r="H80" s="4">
        <v>27</v>
      </c>
      <c r="I80" s="4">
        <v>37</v>
      </c>
      <c r="J80" s="4">
        <v>32</v>
      </c>
      <c r="K80" s="4">
        <v>45</v>
      </c>
      <c r="L80" s="4">
        <v>41</v>
      </c>
      <c r="M80" s="4">
        <v>18</v>
      </c>
      <c r="N80" s="48">
        <v>41</v>
      </c>
      <c r="O80" s="20"/>
    </row>
    <row r="81" spans="1:16">
      <c r="A81" s="133"/>
      <c r="B81" s="46" t="s">
        <v>26</v>
      </c>
      <c r="C81" s="3">
        <v>8</v>
      </c>
      <c r="D81" s="4">
        <v>11</v>
      </c>
      <c r="E81" s="4">
        <v>7</v>
      </c>
      <c r="F81" s="4">
        <v>8</v>
      </c>
      <c r="G81" s="4">
        <v>8</v>
      </c>
      <c r="H81" s="4">
        <v>13</v>
      </c>
      <c r="I81" s="4">
        <v>9</v>
      </c>
      <c r="J81" s="4">
        <v>12</v>
      </c>
      <c r="K81" s="4">
        <v>16</v>
      </c>
      <c r="L81" s="4">
        <v>15</v>
      </c>
      <c r="M81" s="4">
        <v>19</v>
      </c>
      <c r="N81" s="48">
        <v>23</v>
      </c>
      <c r="O81" s="20"/>
    </row>
    <row r="82" spans="1:16">
      <c r="A82" s="133"/>
      <c r="B82" s="46" t="s">
        <v>27</v>
      </c>
      <c r="C82" s="3">
        <v>11</v>
      </c>
      <c r="D82" s="4">
        <v>27</v>
      </c>
      <c r="E82" s="4">
        <v>15</v>
      </c>
      <c r="F82" s="4">
        <v>25</v>
      </c>
      <c r="G82" s="4">
        <v>26</v>
      </c>
      <c r="H82" s="4">
        <v>17</v>
      </c>
      <c r="I82" s="4">
        <v>13</v>
      </c>
      <c r="J82" s="4">
        <v>24</v>
      </c>
      <c r="K82" s="4">
        <v>14</v>
      </c>
      <c r="L82" s="4">
        <v>9</v>
      </c>
      <c r="M82" s="4">
        <v>12</v>
      </c>
      <c r="N82" s="48">
        <v>13</v>
      </c>
      <c r="O82" s="20"/>
    </row>
    <row r="83" spans="1:16">
      <c r="A83" s="134"/>
      <c r="B83" s="49" t="s">
        <v>28</v>
      </c>
      <c r="C83" s="12"/>
      <c r="D83" s="14"/>
      <c r="E83" s="14"/>
      <c r="F83" s="14"/>
      <c r="G83" s="14"/>
      <c r="H83" s="14"/>
      <c r="I83" s="14"/>
      <c r="J83" s="14"/>
      <c r="K83" s="7">
        <v>1</v>
      </c>
      <c r="L83" s="7">
        <v>23</v>
      </c>
      <c r="M83" s="7">
        <v>15</v>
      </c>
      <c r="N83" s="8">
        <v>39</v>
      </c>
      <c r="O83" s="20"/>
    </row>
    <row r="84" spans="1:16">
      <c r="B84" s="70" t="s">
        <v>35</v>
      </c>
      <c r="C84" s="1">
        <f t="shared" ref="C84:K84" si="0">SUM(C7:C83)</f>
        <v>10661</v>
      </c>
      <c r="D84" s="1">
        <f t="shared" ref="D84:E84" si="1">SUM(D7:D83)</f>
        <v>11292</v>
      </c>
      <c r="E84" s="1">
        <f t="shared" si="1"/>
        <v>11940</v>
      </c>
      <c r="F84" s="1">
        <f t="shared" si="0"/>
        <v>13004</v>
      </c>
      <c r="G84" s="1">
        <f t="shared" si="0"/>
        <v>14556</v>
      </c>
      <c r="H84" s="1">
        <f t="shared" si="0"/>
        <v>14848</v>
      </c>
      <c r="I84" s="1">
        <f t="shared" si="0"/>
        <v>15414</v>
      </c>
      <c r="J84" s="1">
        <f t="shared" si="0"/>
        <v>14622</v>
      </c>
      <c r="K84" s="1">
        <f t="shared" si="0"/>
        <v>13622</v>
      </c>
      <c r="L84" s="1">
        <f>SUM(L7:L83)</f>
        <v>13397</v>
      </c>
      <c r="M84" s="1">
        <f>SUM(M7:M83)</f>
        <v>13524</v>
      </c>
      <c r="N84" s="1">
        <f>SUM(N7:N83)</f>
        <v>13592</v>
      </c>
      <c r="O84" s="21"/>
      <c r="P84" s="21"/>
    </row>
    <row r="85" spans="1:16">
      <c r="B85" s="71" t="s">
        <v>36</v>
      </c>
      <c r="C85" s="10">
        <f t="shared" ref="C85:I85" si="2">AVERAGE(C7:C83)</f>
        <v>142.14666666666668</v>
      </c>
      <c r="D85" s="10">
        <f t="shared" ref="D85:E85" si="3">AVERAGE(D7:D83)</f>
        <v>150.56</v>
      </c>
      <c r="E85" s="10">
        <f t="shared" si="3"/>
        <v>159.19999999999999</v>
      </c>
      <c r="F85" s="10">
        <f t="shared" si="2"/>
        <v>171.10526315789474</v>
      </c>
      <c r="G85" s="10">
        <f t="shared" si="2"/>
        <v>191.52631578947367</v>
      </c>
      <c r="H85" s="10">
        <f t="shared" si="2"/>
        <v>195.36842105263159</v>
      </c>
      <c r="I85" s="10">
        <f t="shared" si="2"/>
        <v>202.81578947368422</v>
      </c>
      <c r="J85" s="10">
        <f>AVERAGE(J7:J83)</f>
        <v>192.39473684210526</v>
      </c>
      <c r="K85" s="10">
        <f>AVERAGE(K7:K83)</f>
        <v>176.90909090909091</v>
      </c>
      <c r="L85" s="10">
        <f>AVERAGE(L7:L83)</f>
        <v>173.98701298701297</v>
      </c>
      <c r="M85" s="10">
        <f>AVERAGE(M7:M83)</f>
        <v>175.63636363636363</v>
      </c>
      <c r="N85" s="10">
        <f>AVERAGE(N7:N83)</f>
        <v>176.51948051948051</v>
      </c>
      <c r="O85" s="22"/>
      <c r="P85" s="22"/>
    </row>
  </sheetData>
  <mergeCells count="9">
    <mergeCell ref="A2:N2"/>
    <mergeCell ref="A46:A48"/>
    <mergeCell ref="A49:A83"/>
    <mergeCell ref="A3:N3"/>
    <mergeCell ref="A5:B5"/>
    <mergeCell ref="C5:N5"/>
    <mergeCell ref="A7:A36"/>
    <mergeCell ref="A37:A39"/>
    <mergeCell ref="A40:A45"/>
  </mergeCells>
  <printOptions horizontalCentered="1" verticalCentered="1"/>
  <pageMargins left="0" right="0" top="0" bottom="0" header="0" footer="0"/>
  <pageSetup paperSize="9" scale="65" orientation="portrait" r:id="rId1"/>
  <headerFooter>
    <oddHeader>&amp;R&amp;"-,Cursiva"&amp;K0000FF&amp;F</oddHeader>
    <oddFooter>&amp;R&amp;"-,Cursiva"&amp;K0000FF&amp;A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por Competencia</vt:lpstr>
      <vt:lpstr>Resumen por Salida</vt:lpstr>
      <vt:lpstr>Detalle</vt:lpstr>
    </vt:vector>
  </TitlesOfParts>
  <Company>Poder Judicial de la Nacion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Judicial de la Nacion</dc:creator>
  <cp:lastModifiedBy>Poder Judicial de la Nacion</cp:lastModifiedBy>
  <cp:lastPrinted>2013-10-23T15:28:35Z</cp:lastPrinted>
  <dcterms:created xsi:type="dcterms:W3CDTF">2013-03-26T13:21:32Z</dcterms:created>
  <dcterms:modified xsi:type="dcterms:W3CDTF">2013-10-23T15:30:09Z</dcterms:modified>
</cp:coreProperties>
</file>