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bookViews>
    <workbookView xWindow="480" yWindow="120" windowWidth="27795" windowHeight="14625"/>
  </bookViews>
  <sheets>
    <sheet name="PurchaseList" sheetId="1" r:id="rId1"/>
  </sheets>
  <calcPr calcId="152511"/>
</workbook>
</file>

<file path=xl/calcChain.xml><?xml version="1.0" encoding="utf-8"?>
<calcChain xmlns="http://schemas.openxmlformats.org/spreadsheetml/2006/main">
  <c r="T29" i="1" l="1"/>
  <c r="Q29" i="1"/>
  <c r="S29" i="1" s="1"/>
  <c r="A29" i="1"/>
  <c r="T28" i="1"/>
  <c r="Q28" i="1"/>
  <c r="S28" i="1" s="1"/>
  <c r="A28" i="1"/>
  <c r="T27" i="1"/>
  <c r="Q27" i="1"/>
  <c r="S27" i="1" s="1"/>
  <c r="A27" i="1"/>
  <c r="T26" i="1"/>
  <c r="Q26" i="1"/>
  <c r="S26" i="1" s="1"/>
  <c r="A26" i="1"/>
  <c r="T25" i="1"/>
  <c r="Q25" i="1"/>
  <c r="S25" i="1" s="1"/>
  <c r="A25" i="1"/>
  <c r="T24" i="1"/>
  <c r="Q24" i="1"/>
  <c r="S24" i="1" s="1"/>
  <c r="A24" i="1"/>
  <c r="T23" i="1"/>
  <c r="Q23" i="1"/>
  <c r="S23" i="1" s="1"/>
  <c r="A23" i="1"/>
  <c r="T22" i="1"/>
  <c r="Q22" i="1"/>
  <c r="S22" i="1" s="1"/>
  <c r="A22" i="1"/>
  <c r="T21" i="1"/>
  <c r="Q21" i="1"/>
  <c r="S21" i="1" s="1"/>
  <c r="A21" i="1"/>
  <c r="T20" i="1"/>
  <c r="Q20" i="1"/>
  <c r="S20" i="1" s="1"/>
  <c r="A20" i="1"/>
  <c r="T19" i="1"/>
  <c r="Q19" i="1"/>
  <c r="S19" i="1" s="1"/>
  <c r="A19" i="1"/>
  <c r="T18" i="1"/>
  <c r="Q18" i="1"/>
  <c r="S18" i="1" s="1"/>
  <c r="A18" i="1"/>
  <c r="T17" i="1"/>
  <c r="Q17" i="1"/>
  <c r="S17" i="1" s="1"/>
  <c r="A17" i="1"/>
  <c r="T16" i="1"/>
  <c r="Q16" i="1"/>
  <c r="S16" i="1" s="1"/>
  <c r="A16" i="1"/>
  <c r="T15" i="1"/>
  <c r="Q15" i="1"/>
  <c r="S15" i="1" s="1"/>
  <c r="A15" i="1"/>
  <c r="T14" i="1"/>
  <c r="Q14" i="1"/>
  <c r="S14" i="1" s="1"/>
  <c r="A14" i="1"/>
  <c r="T13" i="1"/>
  <c r="Q13" i="1"/>
  <c r="S13" i="1" s="1"/>
  <c r="A13" i="1"/>
  <c r="T12" i="1"/>
  <c r="Q12" i="1"/>
  <c r="S12" i="1" s="1"/>
  <c r="A12" i="1"/>
  <c r="T11" i="1"/>
  <c r="Q11" i="1"/>
  <c r="S11" i="1" s="1"/>
  <c r="A11" i="1"/>
  <c r="T10" i="1"/>
  <c r="Q10" i="1"/>
  <c r="S10" i="1" s="1"/>
  <c r="A10" i="1"/>
  <c r="T9" i="1"/>
  <c r="Q9" i="1"/>
  <c r="S9" i="1" s="1"/>
  <c r="A9" i="1"/>
  <c r="T8" i="1"/>
  <c r="Q8" i="1"/>
  <c r="S8" i="1" s="1"/>
  <c r="A8" i="1"/>
  <c r="T7" i="1"/>
  <c r="Q7" i="1"/>
  <c r="S7" i="1" s="1"/>
  <c r="A7" i="1"/>
  <c r="T6" i="1"/>
  <c r="Q6" i="1"/>
  <c r="S6" i="1" s="1"/>
  <c r="A6" i="1"/>
  <c r="T5" i="1"/>
  <c r="Q5" i="1"/>
  <c r="S5" i="1" s="1"/>
  <c r="A5" i="1"/>
  <c r="T4" i="1"/>
  <c r="Q4" i="1"/>
  <c r="S4" i="1" s="1"/>
  <c r="A4" i="1"/>
  <c r="T3" i="1" l="1"/>
  <c r="T2" i="1"/>
  <c r="T31" i="1" l="1"/>
  <c r="Q3" i="1"/>
  <c r="S3" i="1" s="1"/>
  <c r="Q2" i="1"/>
  <c r="S2" i="1" s="1"/>
  <c r="S31" i="1" l="1"/>
  <c r="M31" i="1"/>
  <c r="A3" i="1" l="1"/>
  <c r="A2" i="1"/>
</calcChain>
</file>

<file path=xl/sharedStrings.xml><?xml version="1.0" encoding="utf-8"?>
<sst xmlns="http://schemas.openxmlformats.org/spreadsheetml/2006/main" count="339" uniqueCount="200">
  <si>
    <t>Item #</t>
  </si>
  <si>
    <t>printed:</t>
  </si>
  <si>
    <t>project:</t>
  </si>
  <si>
    <t>report created:</t>
  </si>
  <si>
    <t>production QTY:</t>
  </si>
  <si>
    <t>G .Total</t>
  </si>
  <si>
    <t>pcs</t>
  </si>
  <si>
    <t>adjusted QTY</t>
  </si>
  <si>
    <t>Adjusted Supplier Subtotal 1</t>
  </si>
  <si>
    <t>per board</t>
  </si>
  <si>
    <t>n-baseU68</t>
  </si>
  <si>
    <t>19/10/2015</t>
  </si>
  <si>
    <t>14:57:14</t>
  </si>
  <si>
    <t>25</t>
  </si>
  <si>
    <t>Designator</t>
  </si>
  <si>
    <t>C1</t>
  </si>
  <si>
    <t>C11</t>
  </si>
  <si>
    <t>C14</t>
  </si>
  <si>
    <t>C2, C3, C4, C5, C12, C15</t>
  </si>
  <si>
    <t>C6</t>
  </si>
  <si>
    <t>C7, C9</t>
  </si>
  <si>
    <t>C8, C10</t>
  </si>
  <si>
    <t>D1, D2, D3, D4, D5, D6, D7</t>
  </si>
  <si>
    <t>JP1</t>
  </si>
  <si>
    <t>JP2</t>
  </si>
  <si>
    <t>JP6, JP7</t>
  </si>
  <si>
    <t>LD1</t>
  </si>
  <si>
    <t>LD2</t>
  </si>
  <si>
    <t>LD3</t>
  </si>
  <si>
    <t>R1, R2, R3, R4, R5, R7, R8, R13</t>
  </si>
  <si>
    <t>R11, R12</t>
  </si>
  <si>
    <t>R14</t>
  </si>
  <si>
    <t>R6</t>
  </si>
  <si>
    <t>R9, R10</t>
  </si>
  <si>
    <t>SW1, SW2, SW3</t>
  </si>
  <si>
    <t>U1</t>
  </si>
  <si>
    <t>U2</t>
  </si>
  <si>
    <t>Y1</t>
  </si>
  <si>
    <t>Y2</t>
  </si>
  <si>
    <t>B2</t>
  </si>
  <si>
    <t>JP3</t>
  </si>
  <si>
    <t>JP4</t>
  </si>
  <si>
    <t>U3</t>
  </si>
  <si>
    <t>Comment</t>
  </si>
  <si>
    <t>22pF</t>
  </si>
  <si>
    <t>0.011F</t>
  </si>
  <si>
    <t>10uF/MLCC</t>
  </si>
  <si>
    <t>100nF</t>
  </si>
  <si>
    <t>18pF</t>
  </si>
  <si>
    <t>6.8pF</t>
  </si>
  <si>
    <t>1uF/MLCC</t>
  </si>
  <si>
    <t>NSR20F30NXT5G</t>
  </si>
  <si>
    <t>USB-MINI-B</t>
  </si>
  <si>
    <t>Header 5X2 1.27mm</t>
  </si>
  <si>
    <t>HEADER 9</t>
  </si>
  <si>
    <t>LED_RED</t>
  </si>
  <si>
    <t>LED_GRN</t>
  </si>
  <si>
    <t>LED_BLU</t>
  </si>
  <si>
    <t>10K</t>
  </si>
  <si>
    <t>1K</t>
  </si>
  <si>
    <t>680R</t>
  </si>
  <si>
    <t>18K</t>
  </si>
  <si>
    <t>0R</t>
  </si>
  <si>
    <t>EVQ-P2202M</t>
  </si>
  <si>
    <t>LPC11U68JBD48</t>
  </si>
  <si>
    <t>TPS78233</t>
  </si>
  <si>
    <t>FC135-32.76KAA3</t>
  </si>
  <si>
    <t>12MHz/10pF</t>
  </si>
  <si>
    <t>N-GMS</t>
  </si>
  <si>
    <t>HEADER-2</t>
  </si>
  <si>
    <t>HEADER_5</t>
  </si>
  <si>
    <t>N-NODE24-20pin</t>
  </si>
  <si>
    <t>Footprint</t>
  </si>
  <si>
    <t>0603_cap</t>
  </si>
  <si>
    <t>SUPERCAP  PAS3225P3R3113</t>
  </si>
  <si>
    <t>0603_CAP</t>
  </si>
  <si>
    <t>0603_DIODE-CDSU101A</t>
  </si>
  <si>
    <t>USB-MINI-B-HIR-UX60A-MB-5ST</t>
  </si>
  <si>
    <t>2x5-1.27mm-HARWIN-855-M50-3600542</t>
  </si>
  <si>
    <t>1X12-NOSILK</t>
  </si>
  <si>
    <t>0603_LED_RED</t>
  </si>
  <si>
    <t>0603_LED_GRN</t>
  </si>
  <si>
    <t>0603_LED_BLU</t>
  </si>
  <si>
    <t>0603_res</t>
  </si>
  <si>
    <t>BUTTON_4.7x3.5mm</t>
  </si>
  <si>
    <t>SOT313-2_V</t>
  </si>
  <si>
    <t>SOT23-5_0.95mm-NOSILK</t>
  </si>
  <si>
    <t>CRYSTAL-3.2x1.5</t>
  </si>
  <si>
    <t>CRY-SMD4-EPSON-FA238V</t>
  </si>
  <si>
    <t>1X02</t>
  </si>
  <si>
    <t>1X05</t>
  </si>
  <si>
    <t>N-NODE24-20pins</t>
  </si>
  <si>
    <t>#Column Name Error:Manufacturer</t>
  </si>
  <si>
    <t>Description</t>
  </si>
  <si>
    <t>CAPACITOR</t>
  </si>
  <si>
    <t/>
  </si>
  <si>
    <t>DIODE</t>
  </si>
  <si>
    <t>Header, 5-Pin, Dual row</t>
  </si>
  <si>
    <t>RESISTOR</t>
  </si>
  <si>
    <t>BUTTON TACTILE</t>
  </si>
  <si>
    <t>CRYSTAL</t>
  </si>
  <si>
    <t>S.Description</t>
  </si>
  <si>
    <t>Multilayer Ceramic Capacitors MLCC - SMD/SMT 0603 22pF 50volts C0G 5%</t>
  </si>
  <si>
    <t>Supercapacitors / Ultracapacitors SUPER CAP 3.3V 0.011F</t>
  </si>
  <si>
    <t>Multilayer Ceramic Capacitors MLCC - SMD/SMT 0603 10uF 10volts X5R + - 10%</t>
  </si>
  <si>
    <t>Multilayer Ceramic Capacitors MLCC - SMD/SMT 50volts 0.1uF 10% X7R</t>
  </si>
  <si>
    <t>Multilayer Ceramic Capacitors MLCC - SMD/SMT 25volts 18pF 2% C0G</t>
  </si>
  <si>
    <t>Multilayer Ceramic Capacitors MLCC - SMD/SMT 200volts 6.8pF ULTRA LOW ESR</t>
  </si>
  <si>
    <t>Multilayer Ceramic Capacitors MLCC - SMD/SMT 0603 1.0uF 16volts X7R 10%</t>
  </si>
  <si>
    <t>Schottky Diodes &amp; Rectifiers 0603 FC SCHOTTKY DIODES</t>
  </si>
  <si>
    <t>USB Connectors MINI B RECEPT RA SMT W/O POST</t>
  </si>
  <si>
    <t>Headers &amp; Wire Housings 5+5 DIL PIN HDR SMT Au/Sn</t>
  </si>
  <si>
    <t>Headers &amp; Wire Housings 50P SINGLE ROW</t>
  </si>
  <si>
    <t>Standard LEDs - SMD Super Red, 630nm 17mcd, 2mA</t>
  </si>
  <si>
    <t>Standard LEDs - SMD Green, 570nm 10mcd, 2mA</t>
  </si>
  <si>
    <t>Standard LEDs - SMD Blue, 470nm 45mcd, 5mA</t>
  </si>
  <si>
    <t>Thick Film Resistors - SMD 0603 10Kohms 1% Tol</t>
  </si>
  <si>
    <t>Thick Film Resistors - SMD 0603 1Kohms 1% Tol</t>
  </si>
  <si>
    <t>Thick Film Resistors - SMD 1/10watt 680ohms 1%</t>
  </si>
  <si>
    <t>Thick Film Resistors - SMD 0603 118Kohms 1% Tol</t>
  </si>
  <si>
    <t>Thick Film Resistors - SMD 0603 Zero Ohms</t>
  </si>
  <si>
    <t>Tactile Switches 4.7x3.5mm SMD Light Touch Switch</t>
  </si>
  <si>
    <t>ARM Microcontrollers - MCU LPC11U68JBD48/LQFP48/STANDARD</t>
  </si>
  <si>
    <t>LDO Voltage Regulators Sgl Fixed Out LDO 150mA,1uA Quies Crnt</t>
  </si>
  <si>
    <t>Crystals 32.768KHz 20ppm 12.5pF -40C -85C</t>
  </si>
  <si>
    <t>Crystals 12.000MHz 10pF 30ppm -20C +70C</t>
  </si>
  <si>
    <t>Manufacturer 1</t>
  </si>
  <si>
    <t>Murata Electronics</t>
  </si>
  <si>
    <t>Taiyo Yuden</t>
  </si>
  <si>
    <t>AVX</t>
  </si>
  <si>
    <t>ON Semiconductor</t>
  </si>
  <si>
    <t>Hirose Connector</t>
  </si>
  <si>
    <t>Harwin</t>
  </si>
  <si>
    <t>TE Connectivity / AMP</t>
  </si>
  <si>
    <t>OSRAM Opto Semiconductors</t>
  </si>
  <si>
    <t>Panasonic</t>
  </si>
  <si>
    <t>Vishay / Dale</t>
  </si>
  <si>
    <t>NXP Semiconductors</t>
  </si>
  <si>
    <t>Texas Instruments</t>
  </si>
  <si>
    <t>Epson Timing</t>
  </si>
  <si>
    <t>ABRACON</t>
  </si>
  <si>
    <t>Manufacturer Part Number 1</t>
  </si>
  <si>
    <t>GRM1885C1H220JA01D</t>
  </si>
  <si>
    <t>PAS3225P3R3113</t>
  </si>
  <si>
    <t>GRM188R61A106KE69D</t>
  </si>
  <si>
    <t>06035C104KAT2A</t>
  </si>
  <si>
    <t>02013A180GAT2A</t>
  </si>
  <si>
    <t>06032U6R8BAT2A</t>
  </si>
  <si>
    <t>GCM188R71C105KA64D</t>
  </si>
  <si>
    <t>UX60A-MB-5ST</t>
  </si>
  <si>
    <t>M50-3600542</t>
  </si>
  <si>
    <t>5-825433-0</t>
  </si>
  <si>
    <t>LS L29K-G1J2-1-Z</t>
  </si>
  <si>
    <t>LG L29K-F2J1-24-Z</t>
  </si>
  <si>
    <t>LB Q39G-L2N2-35-1</t>
  </si>
  <si>
    <t>ERJ-3EKF1002V</t>
  </si>
  <si>
    <t>ERJ-3EKF1001V</t>
  </si>
  <si>
    <t>CRCW0603680RFKEA</t>
  </si>
  <si>
    <t>ERJ-3EKF1183V</t>
  </si>
  <si>
    <t>ERJ-3GEY0R00V</t>
  </si>
  <si>
    <t>LPC11U68JBD48E</t>
  </si>
  <si>
    <t>TPS78233DDCR</t>
  </si>
  <si>
    <t>FC-135 32.7680KA-A3</t>
  </si>
  <si>
    <t>ABM8G-12.000MHZ-B4Y-T</t>
  </si>
  <si>
    <t>Supplier 1</t>
  </si>
  <si>
    <t>Mouser</t>
  </si>
  <si>
    <t>Supplier Currency 1</t>
  </si>
  <si>
    <t>EUR</t>
  </si>
  <si>
    <t>Supplier Stock 1</t>
  </si>
  <si>
    <t>Supplier Part Number 1</t>
  </si>
  <si>
    <t>81-GRM39C220J50</t>
  </si>
  <si>
    <t>963-PAS3225P3R3113</t>
  </si>
  <si>
    <t>81-GRM188R61A106KE9D</t>
  </si>
  <si>
    <t>581-06035C104KAT2A</t>
  </si>
  <si>
    <t>581-02013A180GAT2A</t>
  </si>
  <si>
    <t>581-06032U6R8BAT2A</t>
  </si>
  <si>
    <t>81-GCM188R71C105K64D</t>
  </si>
  <si>
    <t>863-NSR20F30NXT5G</t>
  </si>
  <si>
    <t>798-UX60A-MB-5ST</t>
  </si>
  <si>
    <t>855-M50-3600542</t>
  </si>
  <si>
    <t>571-5-825433-0</t>
  </si>
  <si>
    <t>720-LSL29K-G1J2-1-Z</t>
  </si>
  <si>
    <t>720-LGL29KF2J124Z</t>
  </si>
  <si>
    <t>720-LBQ39GL2N2351</t>
  </si>
  <si>
    <t>667-ERJ-3EKF1002V</t>
  </si>
  <si>
    <t>667-ERJ-3EKF1001V</t>
  </si>
  <si>
    <t>71-CRCW0603-680-E3</t>
  </si>
  <si>
    <t>667-ERJ-3EKF1183V</t>
  </si>
  <si>
    <t>667-ERJ-3GEY0R00V</t>
  </si>
  <si>
    <t>667-EVQ-P2202M</t>
  </si>
  <si>
    <t>771-LPC11U68JBD48E</t>
  </si>
  <si>
    <t>595-TPS78233DDCR</t>
  </si>
  <si>
    <t>732-FC135-32.76KAA3</t>
  </si>
  <si>
    <t>815-ABM8G-12-B4Y-T</t>
  </si>
  <si>
    <t>Divider</t>
  </si>
  <si>
    <t>1</t>
  </si>
  <si>
    <t>0.25</t>
  </si>
  <si>
    <t>Quantity</t>
  </si>
  <si>
    <t>Supplier Order Qty 1</t>
  </si>
  <si>
    <t>Supplier Unit Price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</si>
</sst>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m/yyyy\ hh:mm"/>
    <numFmt numFmtId="165" formatCode="&quot;€&quot;#,##0.00"/>
  </numFmts>
  <fonts count="12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b/>
      <sz val="11"/>
      <color theme="1"/>
      <name val="Calibri"/>
      <family val="2"/>
      <scheme val="minor"/>
    </font>
    <font>
      <b/>
      <sz val="8"/>
      <color rgb="FF000000"/>
      <name val="Segoe UI"/>
      <family val="2"/>
    </font>
    <font>
      <sz val="8"/>
      <color rgb="FF000000"/>
      <name val="Arial Narrow"/>
      <family val="2"/>
    </font>
    <font>
      <sz val="11"/>
      <color theme="1"/>
      <name val="Arial Narrow"/>
      <family val="2"/>
    </font>
    <font>
      <b/>
      <sz val="10"/>
      <color rgb="FF000000"/>
      <name val="Cambria"/>
      <family val="1"/>
    </font>
    <font>
      <b/>
      <sz val="14"/>
      <color theme="1"/>
      <name val="Calibri"/>
      <family val="2"/>
      <scheme val="minor"/>
    </font>
    <font>
      <sz val="14"/>
      <color theme="1"/>
      <name val="Arial Narrow"/>
      <family val="2"/>
    </font>
    <font>
      <sz val="14"/>
      <color theme="1"/>
      <name val="Calibri"/>
      <family val="2"/>
      <scheme val="minor"/>
    </font>
    <font>
      <b/>
      <sz val="14"/>
      <color theme="1"/>
      <name val="Arial Narrow"/>
      <family val="2"/>
    </font>
    <font>
      <sz val="6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6" fillId="3" borderId="1" xfId="0" quotePrefix="1" applyFont="1" applyFill="1" applyBorder="1" applyAlignment="1">
      <alignment horizontal="center" vertical="center" wrapText="1"/>
    </xf>
    <xf numFmtId="0" fontId="6" fillId="2" borderId="1" xfId="0" quotePrefix="1" applyFont="1" applyFill="1" applyBorder="1" applyAlignment="1">
      <alignment horizontal="center" vertical="center" wrapText="1"/>
    </xf>
    <xf numFmtId="0" fontId="6" fillId="2" borderId="1" xfId="0" quotePrefix="1" applyFont="1" applyFill="1" applyBorder="1" applyAlignment="1">
      <alignment horizontal="center" vertical="center" textRotation="90" wrapText="1"/>
    </xf>
    <xf numFmtId="0" fontId="0" fillId="3" borderId="0" xfId="0" applyFill="1" applyAlignment="1">
      <alignment horizontal="center" vertical="center"/>
    </xf>
    <xf numFmtId="0" fontId="6" fillId="5" borderId="1" xfId="0" quotePrefix="1" applyFont="1" applyFill="1" applyBorder="1" applyAlignment="1">
      <alignment horizontal="center" vertical="center" wrapText="1"/>
    </xf>
    <xf numFmtId="0" fontId="6" fillId="4" borderId="1" xfId="0" quotePrefix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quotePrefix="1" applyFont="1" applyBorder="1" applyAlignment="1">
      <alignment vertical="center" wrapText="1"/>
    </xf>
    <xf numFmtId="0" fontId="1" fillId="3" borderId="1" xfId="0" quotePrefix="1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7" fillId="0" borderId="2" xfId="0" applyFont="1" applyBorder="1" applyAlignment="1">
      <alignment vertical="center"/>
    </xf>
    <xf numFmtId="0" fontId="2" fillId="0" borderId="3" xfId="0" applyFont="1" applyBorder="1"/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4" fillId="0" borderId="0" xfId="0" quotePrefix="1" applyFont="1" applyBorder="1" applyAlignment="1">
      <alignment vertical="center" wrapText="1"/>
    </xf>
    <xf numFmtId="0" fontId="1" fillId="0" borderId="0" xfId="0" quotePrefix="1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 vertical="center"/>
    </xf>
    <xf numFmtId="0" fontId="1" fillId="6" borderId="0" xfId="0" quotePrefix="1" applyFont="1" applyFill="1" applyBorder="1" applyAlignment="1">
      <alignment vertical="center" wrapText="1"/>
    </xf>
    <xf numFmtId="0" fontId="0" fillId="6" borderId="0" xfId="0" applyFill="1"/>
    <xf numFmtId="0" fontId="3" fillId="6" borderId="0" xfId="0" quotePrefix="1" applyFont="1" applyFill="1" applyBorder="1" applyAlignment="1">
      <alignment vertical="center" wrapText="1"/>
    </xf>
    <xf numFmtId="0" fontId="2" fillId="6" borderId="0" xfId="0" applyFont="1" applyFill="1"/>
    <xf numFmtId="0" fontId="3" fillId="6" borderId="0" xfId="0" applyFont="1" applyFill="1" applyBorder="1" applyAlignment="1">
      <alignment horizontal="center" vertical="center" wrapText="1"/>
    </xf>
    <xf numFmtId="0" fontId="7" fillId="6" borderId="0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3" fillId="3" borderId="1" xfId="0" quotePrefix="1" applyFont="1" applyFill="1" applyBorder="1" applyAlignment="1">
      <alignment horizontal="center" vertical="center" wrapText="1"/>
    </xf>
    <xf numFmtId="165" fontId="1" fillId="0" borderId="1" xfId="0" applyNumberFormat="1" applyFont="1" applyBorder="1" applyAlignment="1">
      <alignment vertical="center" wrapText="1"/>
    </xf>
    <xf numFmtId="0" fontId="10" fillId="0" borderId="3" xfId="0" applyFont="1" applyBorder="1"/>
    <xf numFmtId="0" fontId="1" fillId="0" borderId="1" xfId="0" quotePrefix="1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vertical="center" wrapText="1"/>
    </xf>
    <xf numFmtId="164" fontId="7" fillId="6" borderId="6" xfId="0" applyNumberFormat="1" applyFont="1" applyFill="1" applyBorder="1" applyAlignment="1">
      <alignment horizontal="center" vertical="center"/>
    </xf>
    <xf numFmtId="0" fontId="7" fillId="3" borderId="5" xfId="0" applyFont="1" applyFill="1" applyBorder="1" applyAlignment="1">
      <alignment vertical="center" wrapText="1"/>
    </xf>
    <xf numFmtId="165" fontId="7" fillId="3" borderId="6" xfId="0" applyNumberFormat="1" applyFont="1" applyFill="1" applyBorder="1" applyAlignment="1">
      <alignment vertical="center"/>
    </xf>
    <xf numFmtId="0" fontId="0" fillId="3" borderId="3" xfId="0" applyFill="1" applyBorder="1"/>
    <xf numFmtId="0" fontId="7" fillId="3" borderId="4" xfId="0" applyFont="1" applyFill="1" applyBorder="1"/>
    <xf numFmtId="0" fontId="7" fillId="3" borderId="3" xfId="0" applyFont="1" applyFill="1" applyBorder="1" applyAlignment="1">
      <alignment horizontal="left" vertical="center"/>
    </xf>
    <xf numFmtId="164" fontId="7" fillId="6" borderId="0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right" vertical="center"/>
    </xf>
    <xf numFmtId="0" fontId="3" fillId="0" borderId="1" xfId="0" quotePrefix="1" applyFont="1" applyFill="1" applyBorder="1" applyAlignment="1">
      <alignment horizontal="center" vertical="center" wrapText="1"/>
    </xf>
    <xf numFmtId="0" fontId="0" fillId="0" borderId="8" xfId="0" applyBorder="1"/>
    <xf numFmtId="165" fontId="0" fillId="3" borderId="7" xfId="0" applyNumberFormat="1" applyFont="1" applyFill="1" applyBorder="1" applyAlignment="1">
      <alignment vertical="center"/>
    </xf>
    <xf numFmtId="0" fontId="7" fillId="0" borderId="4" xfId="0" quotePrefix="1" applyFont="1" applyBorder="1" applyAlignment="1">
      <alignment horizontal="left" vertical="center"/>
    </xf>
    <xf numFmtId="0" fontId="7" fillId="0" borderId="3" xfId="0" quotePrefix="1" applyFont="1" applyBorder="1" applyAlignment="1">
      <alignment horizontal="left" vertical="center"/>
    </xf>
    <xf numFmtId="0" fontId="7" fillId="3" borderId="3" xfId="0" quotePrefix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3"/>
  <sheetViews>
    <sheetView tabSelected="1" topLeftCell="H1" workbookViewId="0">
      <selection activeCell="T6" sqref="T6"/>
    </sheetView>
  </sheetViews>
  <sheetFormatPr defaultRowHeight="16.5" x14ac:dyDescent="0.3"/>
  <cols>
    <col min="2" max="2" width="13.28515625" style="2" customWidth="1"/>
    <col min="3" max="3" width="22.42578125" customWidth="1"/>
    <col min="4" max="4" width="15.85546875" customWidth="1"/>
    <col min="5" max="5" width="9.42578125" customWidth="1"/>
    <col min="6" max="6" width="34.5703125" customWidth="1"/>
    <col min="7" max="7" width="36.85546875" customWidth="1"/>
    <col min="8" max="8" width="14.85546875" customWidth="1"/>
    <col min="9" max="9" width="21.5703125" customWidth="1"/>
    <col min="10" max="10" width="9.85546875" style="27" customWidth="1"/>
    <col min="11" max="11" width="7.5703125" customWidth="1"/>
    <col min="12" max="12" width="8.140625" customWidth="1"/>
    <col min="13" max="13" width="25.140625" style="29" customWidth="1"/>
    <col min="14" max="14" width="4.28515625" style="29" customWidth="1"/>
    <col min="15" max="15" width="5.42578125" style="1" customWidth="1"/>
    <col min="16" max="17" width="6.42578125" style="32" customWidth="1"/>
    <col min="18" max="18" width="10.28515625" customWidth="1"/>
    <col min="19" max="19" width="12.5703125" customWidth="1"/>
    <col min="20" max="20" width="11.140625" bestFit="1" customWidth="1"/>
  </cols>
  <sheetData>
    <row r="1" spans="1:20" ht="64.5" customHeight="1" x14ac:dyDescent="0.25">
      <c r="A1" s="6" t="s">
        <v>0</v>
      </c>
      <c r="B1" s="3" t="s">
        <v>14</v>
      </c>
      <c r="C1" s="3" t="s">
        <v>43</v>
      </c>
      <c r="D1" s="3" t="s">
        <v>72</v>
      </c>
      <c r="E1" s="3" t="s">
        <v>92</v>
      </c>
      <c r="F1" s="8" t="s">
        <v>93</v>
      </c>
      <c r="G1" s="7" t="s">
        <v>101</v>
      </c>
      <c r="H1" s="4" t="s">
        <v>126</v>
      </c>
      <c r="I1" s="4" t="s">
        <v>141</v>
      </c>
      <c r="J1" s="4" t="s">
        <v>164</v>
      </c>
      <c r="K1" s="5" t="s">
        <v>166</v>
      </c>
      <c r="L1" s="4" t="s">
        <v>168</v>
      </c>
      <c r="M1" s="4" t="s">
        <v>169</v>
      </c>
      <c r="N1" s="4" t="s">
        <v>194</v>
      </c>
      <c r="O1" s="5" t="s">
        <v>197</v>
      </c>
      <c r="P1" s="5" t="s">
        <v>198</v>
      </c>
      <c r="Q1" s="5" t="s">
        <v>7</v>
      </c>
      <c r="R1" s="5" t="s">
        <v>199</v>
      </c>
      <c r="S1" s="5" t="s">
        <v>8</v>
      </c>
      <c r="T1" s="6" t="s">
        <v>0</v>
      </c>
    </row>
    <row r="2" spans="1:20" ht="24.75" customHeight="1" x14ac:dyDescent="0.25">
      <c r="A2" s="9">
        <f>ROW(A2) - ROW($A$1)</f>
        <v>1</v>
      </c>
      <c r="B2" s="37" t="s">
        <v>15</v>
      </c>
      <c r="C2" s="36" t="s">
        <v>44</v>
      </c>
      <c r="D2" s="36" t="s">
        <v>73</v>
      </c>
      <c r="E2" s="10"/>
      <c r="F2" s="10" t="s">
        <v>94</v>
      </c>
      <c r="G2" s="38" t="s">
        <v>102</v>
      </c>
      <c r="H2" s="10" t="s">
        <v>127</v>
      </c>
      <c r="I2" s="10" t="s">
        <v>142</v>
      </c>
      <c r="J2" s="11" t="s">
        <v>165</v>
      </c>
      <c r="K2" s="10" t="s">
        <v>167</v>
      </c>
      <c r="L2" s="12">
        <v>210123</v>
      </c>
      <c r="M2" s="33" t="s">
        <v>170</v>
      </c>
      <c r="N2" s="47" t="s">
        <v>195</v>
      </c>
      <c r="O2" s="12">
        <v>1</v>
      </c>
      <c r="P2" s="13">
        <v>25</v>
      </c>
      <c r="Q2" s="13">
        <f>ROUNDUP(P2*N2,0)</f>
        <v>25</v>
      </c>
      <c r="R2" s="34">
        <v>0.03</v>
      </c>
      <c r="S2" s="34">
        <f>R2*Q2</f>
        <v>0.75</v>
      </c>
      <c r="T2" s="9">
        <f>ROW(T2) - ROW($A$1)</f>
        <v>1</v>
      </c>
    </row>
    <row r="3" spans="1:20" ht="24.75" customHeight="1" x14ac:dyDescent="0.25">
      <c r="A3" s="9">
        <f t="shared" ref="A3:A29" si="0">ROW(A3) - ROW($A$1)</f>
        <v>2</v>
      </c>
      <c r="B3" s="37" t="s">
        <v>16</v>
      </c>
      <c r="C3" s="36" t="s">
        <v>45</v>
      </c>
      <c r="D3" s="36" t="s">
        <v>74</v>
      </c>
      <c r="E3" s="10"/>
      <c r="F3" s="10" t="s">
        <v>95</v>
      </c>
      <c r="G3" s="38" t="s">
        <v>103</v>
      </c>
      <c r="H3" s="10" t="s">
        <v>128</v>
      </c>
      <c r="I3" s="10" t="s">
        <v>143</v>
      </c>
      <c r="J3" s="11" t="s">
        <v>165</v>
      </c>
      <c r="K3" s="10" t="s">
        <v>167</v>
      </c>
      <c r="L3" s="12">
        <v>6237</v>
      </c>
      <c r="M3" s="33" t="s">
        <v>171</v>
      </c>
      <c r="N3" s="47" t="s">
        <v>195</v>
      </c>
      <c r="O3" s="12">
        <v>1</v>
      </c>
      <c r="P3" s="13">
        <v>25</v>
      </c>
      <c r="Q3" s="13">
        <f t="shared" ref="Q3:Q29" si="1">ROUNDUP(P3*N3,0)</f>
        <v>25</v>
      </c>
      <c r="R3" s="34">
        <v>1.6</v>
      </c>
      <c r="S3" s="34">
        <f t="shared" ref="S3:S29" si="2">R3*Q3</f>
        <v>40</v>
      </c>
      <c r="T3" s="9">
        <f t="shared" ref="T3:T29" si="3">ROW(T3) - ROW($A$1)</f>
        <v>2</v>
      </c>
    </row>
    <row r="4" spans="1:20" ht="24.75" customHeight="1" x14ac:dyDescent="0.25">
      <c r="A4" s="9">
        <f>ROW(A4) - ROW($A$1)</f>
        <v>3</v>
      </c>
      <c r="B4" s="37" t="s">
        <v>17</v>
      </c>
      <c r="C4" s="36" t="s">
        <v>46</v>
      </c>
      <c r="D4" s="36" t="s">
        <v>75</v>
      </c>
      <c r="E4" s="10"/>
      <c r="F4" s="10" t="s">
        <v>94</v>
      </c>
      <c r="G4" s="38" t="s">
        <v>104</v>
      </c>
      <c r="H4" s="10" t="s">
        <v>127</v>
      </c>
      <c r="I4" s="10" t="s">
        <v>144</v>
      </c>
      <c r="J4" s="11" t="s">
        <v>165</v>
      </c>
      <c r="K4" s="10" t="s">
        <v>167</v>
      </c>
      <c r="L4" s="12">
        <v>306957</v>
      </c>
      <c r="M4" s="33" t="s">
        <v>172</v>
      </c>
      <c r="N4" s="47" t="s">
        <v>195</v>
      </c>
      <c r="O4" s="12">
        <v>1</v>
      </c>
      <c r="P4" s="13">
        <v>25</v>
      </c>
      <c r="Q4" s="13">
        <f>ROUNDUP(P4*N4,0)</f>
        <v>25</v>
      </c>
      <c r="R4" s="34">
        <v>7.0999999999999994E-2</v>
      </c>
      <c r="S4" s="34">
        <f>R4*Q4</f>
        <v>1.7749999999999999</v>
      </c>
      <c r="T4" s="9">
        <f>ROW(T4) - ROW($A$1)</f>
        <v>3</v>
      </c>
    </row>
    <row r="5" spans="1:20" ht="24.75" customHeight="1" x14ac:dyDescent="0.25">
      <c r="A5" s="9">
        <f t="shared" si="0"/>
        <v>4</v>
      </c>
      <c r="B5" s="37" t="s">
        <v>18</v>
      </c>
      <c r="C5" s="36" t="s">
        <v>47</v>
      </c>
      <c r="D5" s="36" t="s">
        <v>73</v>
      </c>
      <c r="E5" s="10"/>
      <c r="F5" s="10" t="s">
        <v>94</v>
      </c>
      <c r="G5" s="38" t="s">
        <v>105</v>
      </c>
      <c r="H5" s="10" t="s">
        <v>129</v>
      </c>
      <c r="I5" s="10" t="s">
        <v>145</v>
      </c>
      <c r="J5" s="11" t="s">
        <v>165</v>
      </c>
      <c r="K5" s="10" t="s">
        <v>167</v>
      </c>
      <c r="L5" s="12">
        <v>483187</v>
      </c>
      <c r="M5" s="33" t="s">
        <v>173</v>
      </c>
      <c r="N5" s="47" t="s">
        <v>195</v>
      </c>
      <c r="O5" s="12">
        <v>6</v>
      </c>
      <c r="P5" s="13">
        <v>150</v>
      </c>
      <c r="Q5" s="13">
        <f t="shared" ref="Q5" si="4">ROUNDUP(P5*N5,0)</f>
        <v>150</v>
      </c>
      <c r="R5" s="34">
        <v>2.7E-2</v>
      </c>
      <c r="S5" s="34">
        <f t="shared" ref="S5" si="5">R5*Q5</f>
        <v>4.05</v>
      </c>
      <c r="T5" s="9">
        <f t="shared" si="3"/>
        <v>4</v>
      </c>
    </row>
    <row r="6" spans="1:20" ht="24.75" customHeight="1" x14ac:dyDescent="0.25">
      <c r="A6" s="9">
        <f>ROW(A6) - ROW($A$1)</f>
        <v>5</v>
      </c>
      <c r="B6" s="37" t="s">
        <v>19</v>
      </c>
      <c r="C6" s="36" t="s">
        <v>48</v>
      </c>
      <c r="D6" s="36" t="s">
        <v>73</v>
      </c>
      <c r="E6" s="10"/>
      <c r="F6" s="10" t="s">
        <v>94</v>
      </c>
      <c r="G6" s="38" t="s">
        <v>106</v>
      </c>
      <c r="H6" s="10" t="s">
        <v>129</v>
      </c>
      <c r="I6" s="10" t="s">
        <v>146</v>
      </c>
      <c r="J6" s="11" t="s">
        <v>165</v>
      </c>
      <c r="K6" s="10" t="s">
        <v>167</v>
      </c>
      <c r="L6" s="12">
        <v>28018</v>
      </c>
      <c r="M6" s="33" t="s">
        <v>174</v>
      </c>
      <c r="N6" s="47" t="s">
        <v>195</v>
      </c>
      <c r="O6" s="12">
        <v>1</v>
      </c>
      <c r="P6" s="13">
        <v>25</v>
      </c>
      <c r="Q6" s="13">
        <f>ROUNDUP(P6*N6,0)</f>
        <v>25</v>
      </c>
      <c r="R6" s="34">
        <v>9.0999999999999998E-2</v>
      </c>
      <c r="S6" s="34">
        <f>R6*Q6</f>
        <v>2.2749999999999999</v>
      </c>
      <c r="T6" s="9">
        <f>ROW(T6) - ROW($A$1)</f>
        <v>5</v>
      </c>
    </row>
    <row r="7" spans="1:20" ht="24.75" customHeight="1" x14ac:dyDescent="0.25">
      <c r="A7" s="9">
        <f t="shared" si="0"/>
        <v>6</v>
      </c>
      <c r="B7" s="37" t="s">
        <v>20</v>
      </c>
      <c r="C7" s="36" t="s">
        <v>49</v>
      </c>
      <c r="D7" s="36" t="s">
        <v>73</v>
      </c>
      <c r="E7" s="10"/>
      <c r="F7" s="10" t="s">
        <v>94</v>
      </c>
      <c r="G7" s="38" t="s">
        <v>107</v>
      </c>
      <c r="H7" s="10" t="s">
        <v>129</v>
      </c>
      <c r="I7" s="10" t="s">
        <v>147</v>
      </c>
      <c r="J7" s="11" t="s">
        <v>165</v>
      </c>
      <c r="K7" s="10" t="s">
        <v>167</v>
      </c>
      <c r="L7" s="12">
        <v>22521</v>
      </c>
      <c r="M7" s="33" t="s">
        <v>175</v>
      </c>
      <c r="N7" s="47" t="s">
        <v>195</v>
      </c>
      <c r="O7" s="12">
        <v>2</v>
      </c>
      <c r="P7" s="13">
        <v>50</v>
      </c>
      <c r="Q7" s="13">
        <f t="shared" ref="Q7" si="6">ROUNDUP(P7*N7,0)</f>
        <v>50</v>
      </c>
      <c r="R7" s="34">
        <v>9.0999999999999998E-2</v>
      </c>
      <c r="S7" s="34">
        <f t="shared" ref="S7" si="7">R7*Q7</f>
        <v>4.55</v>
      </c>
      <c r="T7" s="9">
        <f t="shared" si="3"/>
        <v>6</v>
      </c>
    </row>
    <row r="8" spans="1:20" ht="24.75" customHeight="1" x14ac:dyDescent="0.25">
      <c r="A8" s="9">
        <f>ROW(A8) - ROW($A$1)</f>
        <v>7</v>
      </c>
      <c r="B8" s="37" t="s">
        <v>21</v>
      </c>
      <c r="C8" s="36" t="s">
        <v>50</v>
      </c>
      <c r="D8" s="36" t="s">
        <v>75</v>
      </c>
      <c r="E8" s="10"/>
      <c r="F8" s="10" t="s">
        <v>94</v>
      </c>
      <c r="G8" s="38" t="s">
        <v>108</v>
      </c>
      <c r="H8" s="10" t="s">
        <v>127</v>
      </c>
      <c r="I8" s="10" t="s">
        <v>148</v>
      </c>
      <c r="J8" s="11" t="s">
        <v>165</v>
      </c>
      <c r="K8" s="10" t="s">
        <v>167</v>
      </c>
      <c r="L8" s="12">
        <v>197098</v>
      </c>
      <c r="M8" s="33" t="s">
        <v>176</v>
      </c>
      <c r="N8" s="47" t="s">
        <v>195</v>
      </c>
      <c r="O8" s="12">
        <v>2</v>
      </c>
      <c r="P8" s="13">
        <v>50</v>
      </c>
      <c r="Q8" s="13">
        <f>ROUNDUP(P8*N8,0)</f>
        <v>50</v>
      </c>
      <c r="R8" s="34">
        <v>0.151</v>
      </c>
      <c r="S8" s="34">
        <f>R8*Q8</f>
        <v>7.55</v>
      </c>
      <c r="T8" s="9">
        <f>ROW(T8) - ROW($A$1)</f>
        <v>7</v>
      </c>
    </row>
    <row r="9" spans="1:20" ht="24.75" customHeight="1" x14ac:dyDescent="0.25">
      <c r="A9" s="9">
        <f t="shared" si="0"/>
        <v>8</v>
      </c>
      <c r="B9" s="37" t="s">
        <v>22</v>
      </c>
      <c r="C9" s="36" t="s">
        <v>51</v>
      </c>
      <c r="D9" s="36" t="s">
        <v>76</v>
      </c>
      <c r="E9" s="10"/>
      <c r="F9" s="10" t="s">
        <v>96</v>
      </c>
      <c r="G9" s="38" t="s">
        <v>109</v>
      </c>
      <c r="H9" s="10" t="s">
        <v>130</v>
      </c>
      <c r="I9" s="10" t="s">
        <v>51</v>
      </c>
      <c r="J9" s="11" t="s">
        <v>165</v>
      </c>
      <c r="K9" s="10" t="s">
        <v>167</v>
      </c>
      <c r="L9" s="12">
        <v>32441</v>
      </c>
      <c r="M9" s="33" t="s">
        <v>177</v>
      </c>
      <c r="N9" s="47" t="s">
        <v>195</v>
      </c>
      <c r="O9" s="12">
        <v>7</v>
      </c>
      <c r="P9" s="13">
        <v>175</v>
      </c>
      <c r="Q9" s="13">
        <f t="shared" ref="Q9" si="8">ROUNDUP(P9*N9,0)</f>
        <v>175</v>
      </c>
      <c r="R9" s="34">
        <v>0.186</v>
      </c>
      <c r="S9" s="34">
        <f t="shared" ref="S9" si="9">R9*Q9</f>
        <v>32.549999999999997</v>
      </c>
      <c r="T9" s="9">
        <f t="shared" si="3"/>
        <v>8</v>
      </c>
    </row>
    <row r="10" spans="1:20" ht="24.75" customHeight="1" x14ac:dyDescent="0.25">
      <c r="A10" s="9">
        <f>ROW(A10) - ROW($A$1)</f>
        <v>9</v>
      </c>
      <c r="B10" s="37" t="s">
        <v>23</v>
      </c>
      <c r="C10" s="36" t="s">
        <v>52</v>
      </c>
      <c r="D10" s="36" t="s">
        <v>77</v>
      </c>
      <c r="E10" s="10"/>
      <c r="F10" s="10" t="s">
        <v>95</v>
      </c>
      <c r="G10" s="38" t="s">
        <v>110</v>
      </c>
      <c r="H10" s="10" t="s">
        <v>131</v>
      </c>
      <c r="I10" s="10" t="s">
        <v>149</v>
      </c>
      <c r="J10" s="11" t="s">
        <v>165</v>
      </c>
      <c r="K10" s="10" t="s">
        <v>167</v>
      </c>
      <c r="L10" s="12">
        <v>8920</v>
      </c>
      <c r="M10" s="33" t="s">
        <v>178</v>
      </c>
      <c r="N10" s="47" t="s">
        <v>195</v>
      </c>
      <c r="O10" s="12">
        <v>1</v>
      </c>
      <c r="P10" s="13">
        <v>25</v>
      </c>
      <c r="Q10" s="13">
        <f>ROUNDUP(P10*N10,0)</f>
        <v>25</v>
      </c>
      <c r="R10" s="34">
        <v>0.68700000000000006</v>
      </c>
      <c r="S10" s="34">
        <f>R10*Q10</f>
        <v>17.175000000000001</v>
      </c>
      <c r="T10" s="9">
        <f>ROW(T10) - ROW($A$1)</f>
        <v>9</v>
      </c>
    </row>
    <row r="11" spans="1:20" ht="24.75" customHeight="1" x14ac:dyDescent="0.25">
      <c r="A11" s="9">
        <f t="shared" si="0"/>
        <v>10</v>
      </c>
      <c r="B11" s="37" t="s">
        <v>24</v>
      </c>
      <c r="C11" s="36" t="s">
        <v>53</v>
      </c>
      <c r="D11" s="36" t="s">
        <v>78</v>
      </c>
      <c r="E11" s="10"/>
      <c r="F11" s="10" t="s">
        <v>97</v>
      </c>
      <c r="G11" s="38" t="s">
        <v>111</v>
      </c>
      <c r="H11" s="10" t="s">
        <v>132</v>
      </c>
      <c r="I11" s="10" t="s">
        <v>150</v>
      </c>
      <c r="J11" s="11" t="s">
        <v>165</v>
      </c>
      <c r="K11" s="10" t="s">
        <v>167</v>
      </c>
      <c r="L11" s="12">
        <v>10009</v>
      </c>
      <c r="M11" s="33" t="s">
        <v>179</v>
      </c>
      <c r="N11" s="47" t="s">
        <v>195</v>
      </c>
      <c r="O11" s="12">
        <v>1</v>
      </c>
      <c r="P11" s="13">
        <v>25</v>
      </c>
      <c r="Q11" s="13">
        <f t="shared" ref="Q11" si="10">ROUNDUP(P11*N11,0)</f>
        <v>25</v>
      </c>
      <c r="R11" s="34">
        <v>0.874</v>
      </c>
      <c r="S11" s="34">
        <f t="shared" ref="S11" si="11">R11*Q11</f>
        <v>21.85</v>
      </c>
      <c r="T11" s="9">
        <f t="shared" si="3"/>
        <v>10</v>
      </c>
    </row>
    <row r="12" spans="1:20" ht="24.75" customHeight="1" x14ac:dyDescent="0.25">
      <c r="A12" s="9">
        <f>ROW(A12) - ROW($A$1)</f>
        <v>11</v>
      </c>
      <c r="B12" s="37" t="s">
        <v>25</v>
      </c>
      <c r="C12" s="36" t="s">
        <v>54</v>
      </c>
      <c r="D12" s="36" t="s">
        <v>79</v>
      </c>
      <c r="E12" s="10"/>
      <c r="F12" s="10" t="s">
        <v>95</v>
      </c>
      <c r="G12" s="38" t="s">
        <v>112</v>
      </c>
      <c r="H12" s="10" t="s">
        <v>133</v>
      </c>
      <c r="I12" s="10" t="s">
        <v>151</v>
      </c>
      <c r="J12" s="11" t="s">
        <v>165</v>
      </c>
      <c r="K12" s="10" t="s">
        <v>167</v>
      </c>
      <c r="L12" s="12">
        <v>37</v>
      </c>
      <c r="M12" s="33" t="s">
        <v>180</v>
      </c>
      <c r="N12" s="47" t="s">
        <v>196</v>
      </c>
      <c r="O12" s="12">
        <v>2</v>
      </c>
      <c r="P12" s="13">
        <v>50</v>
      </c>
      <c r="Q12" s="13">
        <f>ROUNDUP(P12*N12,0)</f>
        <v>13</v>
      </c>
      <c r="R12" s="34">
        <v>2.83</v>
      </c>
      <c r="S12" s="34">
        <f>R12*Q12</f>
        <v>36.79</v>
      </c>
      <c r="T12" s="9">
        <f>ROW(T12) - ROW($A$1)</f>
        <v>11</v>
      </c>
    </row>
    <row r="13" spans="1:20" ht="24.75" customHeight="1" x14ac:dyDescent="0.25">
      <c r="A13" s="9">
        <f t="shared" si="0"/>
        <v>12</v>
      </c>
      <c r="B13" s="37" t="s">
        <v>26</v>
      </c>
      <c r="C13" s="36" t="s">
        <v>55</v>
      </c>
      <c r="D13" s="36" t="s">
        <v>80</v>
      </c>
      <c r="E13" s="10"/>
      <c r="F13" s="10" t="s">
        <v>95</v>
      </c>
      <c r="G13" s="38" t="s">
        <v>113</v>
      </c>
      <c r="H13" s="10" t="s">
        <v>134</v>
      </c>
      <c r="I13" s="10" t="s">
        <v>152</v>
      </c>
      <c r="J13" s="11" t="s">
        <v>165</v>
      </c>
      <c r="K13" s="10" t="s">
        <v>167</v>
      </c>
      <c r="L13" s="12">
        <v>74824</v>
      </c>
      <c r="M13" s="33" t="s">
        <v>181</v>
      </c>
      <c r="N13" s="47" t="s">
        <v>195</v>
      </c>
      <c r="O13" s="12">
        <v>1</v>
      </c>
      <c r="P13" s="13">
        <v>25</v>
      </c>
      <c r="Q13" s="13">
        <f t="shared" ref="Q13" si="12">ROUNDUP(P13*N13,0)</f>
        <v>25</v>
      </c>
      <c r="R13" s="34">
        <v>0.108</v>
      </c>
      <c r="S13" s="34">
        <f t="shared" ref="S13" si="13">R13*Q13</f>
        <v>2.7</v>
      </c>
      <c r="T13" s="9">
        <f t="shared" si="3"/>
        <v>12</v>
      </c>
    </row>
    <row r="14" spans="1:20" ht="24.75" customHeight="1" x14ac:dyDescent="0.25">
      <c r="A14" s="9">
        <f>ROW(A14) - ROW($A$1)</f>
        <v>13</v>
      </c>
      <c r="B14" s="37" t="s">
        <v>27</v>
      </c>
      <c r="C14" s="36" t="s">
        <v>56</v>
      </c>
      <c r="D14" s="36" t="s">
        <v>81</v>
      </c>
      <c r="E14" s="10"/>
      <c r="F14" s="10" t="s">
        <v>95</v>
      </c>
      <c r="G14" s="38" t="s">
        <v>114</v>
      </c>
      <c r="H14" s="10" t="s">
        <v>134</v>
      </c>
      <c r="I14" s="10" t="s">
        <v>153</v>
      </c>
      <c r="J14" s="11" t="s">
        <v>165</v>
      </c>
      <c r="K14" s="10" t="s">
        <v>167</v>
      </c>
      <c r="L14" s="12">
        <v>31893</v>
      </c>
      <c r="M14" s="33" t="s">
        <v>182</v>
      </c>
      <c r="N14" s="47" t="s">
        <v>195</v>
      </c>
      <c r="O14" s="12">
        <v>1</v>
      </c>
      <c r="P14" s="13">
        <v>25</v>
      </c>
      <c r="Q14" s="13">
        <f>ROUNDUP(P14*N14,0)</f>
        <v>25</v>
      </c>
      <c r="R14" s="34">
        <v>0.108</v>
      </c>
      <c r="S14" s="34">
        <f>R14*Q14</f>
        <v>2.7</v>
      </c>
      <c r="T14" s="9">
        <f>ROW(T14) - ROW($A$1)</f>
        <v>13</v>
      </c>
    </row>
    <row r="15" spans="1:20" ht="24.75" customHeight="1" x14ac:dyDescent="0.25">
      <c r="A15" s="9">
        <f t="shared" si="0"/>
        <v>14</v>
      </c>
      <c r="B15" s="37" t="s">
        <v>28</v>
      </c>
      <c r="C15" s="36" t="s">
        <v>57</v>
      </c>
      <c r="D15" s="36" t="s">
        <v>82</v>
      </c>
      <c r="E15" s="10"/>
      <c r="F15" s="10" t="s">
        <v>95</v>
      </c>
      <c r="G15" s="38" t="s">
        <v>115</v>
      </c>
      <c r="H15" s="10" t="s">
        <v>134</v>
      </c>
      <c r="I15" s="10" t="s">
        <v>154</v>
      </c>
      <c r="J15" s="11" t="s">
        <v>165</v>
      </c>
      <c r="K15" s="10" t="s">
        <v>167</v>
      </c>
      <c r="L15" s="12">
        <v>109541</v>
      </c>
      <c r="M15" s="33" t="s">
        <v>183</v>
      </c>
      <c r="N15" s="47" t="s">
        <v>195</v>
      </c>
      <c r="O15" s="12">
        <v>1</v>
      </c>
      <c r="P15" s="13">
        <v>25</v>
      </c>
      <c r="Q15" s="13">
        <f t="shared" ref="Q15" si="14">ROUNDUP(P15*N15,0)</f>
        <v>25</v>
      </c>
      <c r="R15" s="34">
        <v>0.108</v>
      </c>
      <c r="S15" s="34">
        <f t="shared" ref="S15" si="15">R15*Q15</f>
        <v>2.7</v>
      </c>
      <c r="T15" s="9">
        <f t="shared" si="3"/>
        <v>14</v>
      </c>
    </row>
    <row r="16" spans="1:20" ht="24.75" customHeight="1" x14ac:dyDescent="0.25">
      <c r="A16" s="9">
        <f>ROW(A16) - ROW($A$1)</f>
        <v>15</v>
      </c>
      <c r="B16" s="37" t="s">
        <v>29</v>
      </c>
      <c r="C16" s="36" t="s">
        <v>58</v>
      </c>
      <c r="D16" s="36" t="s">
        <v>83</v>
      </c>
      <c r="E16" s="10"/>
      <c r="F16" s="10" t="s">
        <v>98</v>
      </c>
      <c r="G16" s="38" t="s">
        <v>116</v>
      </c>
      <c r="H16" s="10" t="s">
        <v>135</v>
      </c>
      <c r="I16" s="10" t="s">
        <v>155</v>
      </c>
      <c r="J16" s="11" t="s">
        <v>165</v>
      </c>
      <c r="K16" s="10" t="s">
        <v>167</v>
      </c>
      <c r="L16" s="12">
        <v>1844557</v>
      </c>
      <c r="M16" s="33" t="s">
        <v>184</v>
      </c>
      <c r="N16" s="47" t="s">
        <v>195</v>
      </c>
      <c r="O16" s="12">
        <v>8</v>
      </c>
      <c r="P16" s="13">
        <v>200</v>
      </c>
      <c r="Q16" s="13">
        <f>ROUNDUP(P16*N16,0)</f>
        <v>200</v>
      </c>
      <c r="R16" s="34">
        <v>8.0000000000000002E-3</v>
      </c>
      <c r="S16" s="34">
        <f>R16*Q16</f>
        <v>1.6</v>
      </c>
      <c r="T16" s="9">
        <f>ROW(T16) - ROW($A$1)</f>
        <v>15</v>
      </c>
    </row>
    <row r="17" spans="1:20" ht="24.75" customHeight="1" x14ac:dyDescent="0.25">
      <c r="A17" s="9">
        <f t="shared" si="0"/>
        <v>16</v>
      </c>
      <c r="B17" s="37" t="s">
        <v>30</v>
      </c>
      <c r="C17" s="36" t="s">
        <v>59</v>
      </c>
      <c r="D17" s="36" t="s">
        <v>83</v>
      </c>
      <c r="E17" s="10"/>
      <c r="F17" s="10" t="s">
        <v>98</v>
      </c>
      <c r="G17" s="38" t="s">
        <v>117</v>
      </c>
      <c r="H17" s="10" t="s">
        <v>135</v>
      </c>
      <c r="I17" s="10" t="s">
        <v>156</v>
      </c>
      <c r="J17" s="11" t="s">
        <v>165</v>
      </c>
      <c r="K17" s="10" t="s">
        <v>167</v>
      </c>
      <c r="L17" s="12">
        <v>828858</v>
      </c>
      <c r="M17" s="33" t="s">
        <v>185</v>
      </c>
      <c r="N17" s="47" t="s">
        <v>195</v>
      </c>
      <c r="O17" s="12">
        <v>2</v>
      </c>
      <c r="P17" s="13">
        <v>50</v>
      </c>
      <c r="Q17" s="13">
        <f t="shared" ref="Q17" si="16">ROUNDUP(P17*N17,0)</f>
        <v>50</v>
      </c>
      <c r="R17" s="34">
        <v>1.2999999999999999E-2</v>
      </c>
      <c r="S17" s="34">
        <f t="shared" ref="S17" si="17">R17*Q17</f>
        <v>0.65</v>
      </c>
      <c r="T17" s="9">
        <f t="shared" si="3"/>
        <v>16</v>
      </c>
    </row>
    <row r="18" spans="1:20" ht="24.75" customHeight="1" x14ac:dyDescent="0.25">
      <c r="A18" s="9">
        <f>ROW(A18) - ROW($A$1)</f>
        <v>17</v>
      </c>
      <c r="B18" s="37" t="s">
        <v>31</v>
      </c>
      <c r="C18" s="36" t="s">
        <v>60</v>
      </c>
      <c r="D18" s="36" t="s">
        <v>83</v>
      </c>
      <c r="E18" s="10"/>
      <c r="F18" s="10" t="s">
        <v>98</v>
      </c>
      <c r="G18" s="38" t="s">
        <v>118</v>
      </c>
      <c r="H18" s="10" t="s">
        <v>136</v>
      </c>
      <c r="I18" s="10" t="s">
        <v>157</v>
      </c>
      <c r="J18" s="11" t="s">
        <v>165</v>
      </c>
      <c r="K18" s="10" t="s">
        <v>167</v>
      </c>
      <c r="L18" s="12">
        <v>136009</v>
      </c>
      <c r="M18" s="33" t="s">
        <v>186</v>
      </c>
      <c r="N18" s="47" t="s">
        <v>195</v>
      </c>
      <c r="O18" s="12">
        <v>1</v>
      </c>
      <c r="P18" s="13">
        <v>25</v>
      </c>
      <c r="Q18" s="13">
        <f>ROUNDUP(P18*N18,0)</f>
        <v>25</v>
      </c>
      <c r="R18" s="34">
        <v>0.04</v>
      </c>
      <c r="S18" s="34">
        <f>R18*Q18</f>
        <v>1</v>
      </c>
      <c r="T18" s="9">
        <f>ROW(T18) - ROW($A$1)</f>
        <v>17</v>
      </c>
    </row>
    <row r="19" spans="1:20" ht="24.75" customHeight="1" x14ac:dyDescent="0.25">
      <c r="A19" s="9">
        <f t="shared" si="0"/>
        <v>18</v>
      </c>
      <c r="B19" s="37" t="s">
        <v>32</v>
      </c>
      <c r="C19" s="36" t="s">
        <v>61</v>
      </c>
      <c r="D19" s="36" t="s">
        <v>83</v>
      </c>
      <c r="E19" s="10"/>
      <c r="F19" s="10" t="s">
        <v>98</v>
      </c>
      <c r="G19" s="38" t="s">
        <v>119</v>
      </c>
      <c r="H19" s="10" t="s">
        <v>135</v>
      </c>
      <c r="I19" s="10" t="s">
        <v>158</v>
      </c>
      <c r="J19" s="11" t="s">
        <v>165</v>
      </c>
      <c r="K19" s="10" t="s">
        <v>167</v>
      </c>
      <c r="L19" s="12">
        <v>92176</v>
      </c>
      <c r="M19" s="33" t="s">
        <v>187</v>
      </c>
      <c r="N19" s="47" t="s">
        <v>195</v>
      </c>
      <c r="O19" s="12">
        <v>1</v>
      </c>
      <c r="P19" s="13">
        <v>25</v>
      </c>
      <c r="Q19" s="13">
        <f t="shared" ref="Q19" si="18">ROUNDUP(P19*N19,0)</f>
        <v>25</v>
      </c>
      <c r="R19" s="34">
        <v>1.4E-2</v>
      </c>
      <c r="S19" s="34">
        <f t="shared" ref="S19" si="19">R19*Q19</f>
        <v>0.35000000000000003</v>
      </c>
      <c r="T19" s="9">
        <f t="shared" si="3"/>
        <v>18</v>
      </c>
    </row>
    <row r="20" spans="1:20" ht="24.75" customHeight="1" x14ac:dyDescent="0.25">
      <c r="A20" s="9">
        <f>ROW(A20) - ROW($A$1)</f>
        <v>19</v>
      </c>
      <c r="B20" s="37" t="s">
        <v>33</v>
      </c>
      <c r="C20" s="36" t="s">
        <v>62</v>
      </c>
      <c r="D20" s="36" t="s">
        <v>83</v>
      </c>
      <c r="E20" s="10"/>
      <c r="F20" s="10" t="s">
        <v>98</v>
      </c>
      <c r="G20" s="38" t="s">
        <v>120</v>
      </c>
      <c r="H20" s="10" t="s">
        <v>135</v>
      </c>
      <c r="I20" s="10" t="s">
        <v>159</v>
      </c>
      <c r="J20" s="11" t="s">
        <v>165</v>
      </c>
      <c r="K20" s="10" t="s">
        <v>167</v>
      </c>
      <c r="L20" s="12">
        <v>1231971</v>
      </c>
      <c r="M20" s="33" t="s">
        <v>188</v>
      </c>
      <c r="N20" s="47" t="s">
        <v>195</v>
      </c>
      <c r="O20" s="12">
        <v>2</v>
      </c>
      <c r="P20" s="13">
        <v>50</v>
      </c>
      <c r="Q20" s="13">
        <f>ROUNDUP(P20*N20,0)</f>
        <v>50</v>
      </c>
      <c r="R20" s="34">
        <v>1.0999999999999999E-2</v>
      </c>
      <c r="S20" s="34">
        <f>R20*Q20</f>
        <v>0.54999999999999993</v>
      </c>
      <c r="T20" s="9">
        <f>ROW(T20) - ROW($A$1)</f>
        <v>19</v>
      </c>
    </row>
    <row r="21" spans="1:20" ht="24.75" customHeight="1" x14ac:dyDescent="0.25">
      <c r="A21" s="9">
        <f t="shared" si="0"/>
        <v>20</v>
      </c>
      <c r="B21" s="37" t="s">
        <v>34</v>
      </c>
      <c r="C21" s="36" t="s">
        <v>63</v>
      </c>
      <c r="D21" s="36" t="s">
        <v>84</v>
      </c>
      <c r="E21" s="10"/>
      <c r="F21" s="10" t="s">
        <v>99</v>
      </c>
      <c r="G21" s="38" t="s">
        <v>121</v>
      </c>
      <c r="H21" s="10" t="s">
        <v>135</v>
      </c>
      <c r="I21" s="10" t="s">
        <v>63</v>
      </c>
      <c r="J21" s="11" t="s">
        <v>165</v>
      </c>
      <c r="K21" s="10" t="s">
        <v>167</v>
      </c>
      <c r="L21" s="12">
        <v>3171</v>
      </c>
      <c r="M21" s="33" t="s">
        <v>189</v>
      </c>
      <c r="N21" s="47" t="s">
        <v>195</v>
      </c>
      <c r="O21" s="12">
        <v>3</v>
      </c>
      <c r="P21" s="13">
        <v>75</v>
      </c>
      <c r="Q21" s="13">
        <f t="shared" ref="Q21" si="20">ROUNDUP(P21*N21,0)</f>
        <v>75</v>
      </c>
      <c r="R21" s="34">
        <v>0.58899999999999997</v>
      </c>
      <c r="S21" s="34">
        <f t="shared" ref="S21" si="21">R21*Q21</f>
        <v>44.174999999999997</v>
      </c>
      <c r="T21" s="9">
        <f t="shared" si="3"/>
        <v>20</v>
      </c>
    </row>
    <row r="22" spans="1:20" ht="24.75" customHeight="1" x14ac:dyDescent="0.25">
      <c r="A22" s="9">
        <f>ROW(A22) - ROW($A$1)</f>
        <v>21</v>
      </c>
      <c r="B22" s="37" t="s">
        <v>35</v>
      </c>
      <c r="C22" s="36" t="s">
        <v>64</v>
      </c>
      <c r="D22" s="36" t="s">
        <v>85</v>
      </c>
      <c r="E22" s="10"/>
      <c r="F22" s="10" t="s">
        <v>95</v>
      </c>
      <c r="G22" s="38" t="s">
        <v>122</v>
      </c>
      <c r="H22" s="10" t="s">
        <v>137</v>
      </c>
      <c r="I22" s="10" t="s">
        <v>160</v>
      </c>
      <c r="J22" s="11" t="s">
        <v>165</v>
      </c>
      <c r="K22" s="10" t="s">
        <v>167</v>
      </c>
      <c r="L22" s="12">
        <v>256</v>
      </c>
      <c r="M22" s="33" t="s">
        <v>190</v>
      </c>
      <c r="N22" s="47" t="s">
        <v>195</v>
      </c>
      <c r="O22" s="12">
        <v>1</v>
      </c>
      <c r="P22" s="13">
        <v>25</v>
      </c>
      <c r="Q22" s="13">
        <f>ROUNDUP(P22*N22,0)</f>
        <v>25</v>
      </c>
      <c r="R22" s="34">
        <v>3.83</v>
      </c>
      <c r="S22" s="34">
        <f>R22*Q22</f>
        <v>95.75</v>
      </c>
      <c r="T22" s="9">
        <f>ROW(T22) - ROW($A$1)</f>
        <v>21</v>
      </c>
    </row>
    <row r="23" spans="1:20" ht="24.75" customHeight="1" x14ac:dyDescent="0.25">
      <c r="A23" s="9">
        <f t="shared" si="0"/>
        <v>22</v>
      </c>
      <c r="B23" s="37" t="s">
        <v>36</v>
      </c>
      <c r="C23" s="36" t="s">
        <v>65</v>
      </c>
      <c r="D23" s="36" t="s">
        <v>86</v>
      </c>
      <c r="E23" s="10"/>
      <c r="F23" s="10" t="s">
        <v>95</v>
      </c>
      <c r="G23" s="38" t="s">
        <v>123</v>
      </c>
      <c r="H23" s="10" t="s">
        <v>138</v>
      </c>
      <c r="I23" s="10" t="s">
        <v>161</v>
      </c>
      <c r="J23" s="11" t="s">
        <v>165</v>
      </c>
      <c r="K23" s="10" t="s">
        <v>167</v>
      </c>
      <c r="L23" s="12">
        <v>12587</v>
      </c>
      <c r="M23" s="33" t="s">
        <v>191</v>
      </c>
      <c r="N23" s="47" t="s">
        <v>195</v>
      </c>
      <c r="O23" s="12">
        <v>1</v>
      </c>
      <c r="P23" s="13">
        <v>25</v>
      </c>
      <c r="Q23" s="13">
        <f t="shared" ref="Q23" si="22">ROUNDUP(P23*N23,0)</f>
        <v>25</v>
      </c>
      <c r="R23" s="34">
        <v>0.63800000000000001</v>
      </c>
      <c r="S23" s="34">
        <f t="shared" ref="S23" si="23">R23*Q23</f>
        <v>15.950000000000001</v>
      </c>
      <c r="T23" s="9">
        <f t="shared" si="3"/>
        <v>22</v>
      </c>
    </row>
    <row r="24" spans="1:20" ht="24.75" customHeight="1" x14ac:dyDescent="0.25">
      <c r="A24" s="9">
        <f>ROW(A24) - ROW($A$1)</f>
        <v>23</v>
      </c>
      <c r="B24" s="37" t="s">
        <v>37</v>
      </c>
      <c r="C24" s="36" t="s">
        <v>66</v>
      </c>
      <c r="D24" s="36" t="s">
        <v>87</v>
      </c>
      <c r="E24" s="10"/>
      <c r="F24" s="10" t="s">
        <v>100</v>
      </c>
      <c r="G24" s="38" t="s">
        <v>124</v>
      </c>
      <c r="H24" s="10" t="s">
        <v>139</v>
      </c>
      <c r="I24" s="10" t="s">
        <v>162</v>
      </c>
      <c r="J24" s="11" t="s">
        <v>165</v>
      </c>
      <c r="K24" s="10" t="s">
        <v>167</v>
      </c>
      <c r="L24" s="12">
        <v>3650</v>
      </c>
      <c r="M24" s="33" t="s">
        <v>192</v>
      </c>
      <c r="N24" s="47" t="s">
        <v>195</v>
      </c>
      <c r="O24" s="12">
        <v>1</v>
      </c>
      <c r="P24" s="13">
        <v>25</v>
      </c>
      <c r="Q24" s="13">
        <f>ROUNDUP(P24*N24,0)</f>
        <v>25</v>
      </c>
      <c r="R24" s="34">
        <v>0.82299999999999995</v>
      </c>
      <c r="S24" s="34">
        <f>R24*Q24</f>
        <v>20.574999999999999</v>
      </c>
      <c r="T24" s="9">
        <f>ROW(T24) - ROW($A$1)</f>
        <v>23</v>
      </c>
    </row>
    <row r="25" spans="1:20" ht="24.75" customHeight="1" x14ac:dyDescent="0.25">
      <c r="A25" s="9">
        <f t="shared" si="0"/>
        <v>24</v>
      </c>
      <c r="B25" s="37" t="s">
        <v>38</v>
      </c>
      <c r="C25" s="36" t="s">
        <v>67</v>
      </c>
      <c r="D25" s="36" t="s">
        <v>88</v>
      </c>
      <c r="E25" s="10"/>
      <c r="F25" s="10" t="s">
        <v>100</v>
      </c>
      <c r="G25" s="38" t="s">
        <v>125</v>
      </c>
      <c r="H25" s="10" t="s">
        <v>140</v>
      </c>
      <c r="I25" s="10" t="s">
        <v>163</v>
      </c>
      <c r="J25" s="11" t="s">
        <v>165</v>
      </c>
      <c r="K25" s="10" t="s">
        <v>167</v>
      </c>
      <c r="L25" s="12">
        <v>9046</v>
      </c>
      <c r="M25" s="33" t="s">
        <v>193</v>
      </c>
      <c r="N25" s="47" t="s">
        <v>195</v>
      </c>
      <c r="O25" s="12">
        <v>1</v>
      </c>
      <c r="P25" s="13">
        <v>25</v>
      </c>
      <c r="Q25" s="13">
        <f t="shared" ref="Q25" si="24">ROUNDUP(P25*N25,0)</f>
        <v>25</v>
      </c>
      <c r="R25" s="34">
        <v>0.73099999999999998</v>
      </c>
      <c r="S25" s="34">
        <f t="shared" ref="S25" si="25">R25*Q25</f>
        <v>18.274999999999999</v>
      </c>
      <c r="T25" s="9">
        <f t="shared" si="3"/>
        <v>24</v>
      </c>
    </row>
    <row r="26" spans="1:20" ht="24.75" customHeight="1" x14ac:dyDescent="0.25">
      <c r="A26" s="9">
        <f>ROW(A26) - ROW($A$1)</f>
        <v>25</v>
      </c>
      <c r="B26" s="37" t="s">
        <v>39</v>
      </c>
      <c r="C26" s="36" t="s">
        <v>68</v>
      </c>
      <c r="D26" s="36" t="s">
        <v>68</v>
      </c>
      <c r="E26" s="10"/>
      <c r="F26" s="10" t="s">
        <v>95</v>
      </c>
      <c r="G26" s="38" t="s">
        <v>95</v>
      </c>
      <c r="H26" s="10" t="s">
        <v>95</v>
      </c>
      <c r="I26" s="10" t="s">
        <v>95</v>
      </c>
      <c r="J26" s="11" t="s">
        <v>95</v>
      </c>
      <c r="K26" s="10" t="s">
        <v>95</v>
      </c>
      <c r="L26" s="12"/>
      <c r="M26" s="33" t="s">
        <v>95</v>
      </c>
      <c r="N26" s="47" t="s">
        <v>195</v>
      </c>
      <c r="O26" s="12">
        <v>1</v>
      </c>
      <c r="P26" s="13"/>
      <c r="Q26" s="13">
        <f>ROUNDUP(P26*N26,0)</f>
        <v>0</v>
      </c>
      <c r="R26" s="34"/>
      <c r="S26" s="34">
        <f>R26*Q26</f>
        <v>0</v>
      </c>
      <c r="T26" s="9">
        <f>ROW(T26) - ROW($A$1)</f>
        <v>25</v>
      </c>
    </row>
    <row r="27" spans="1:20" ht="24.75" customHeight="1" x14ac:dyDescent="0.25">
      <c r="A27" s="9">
        <f t="shared" si="0"/>
        <v>26</v>
      </c>
      <c r="B27" s="37" t="s">
        <v>40</v>
      </c>
      <c r="C27" s="36" t="s">
        <v>69</v>
      </c>
      <c r="D27" s="36" t="s">
        <v>89</v>
      </c>
      <c r="E27" s="10"/>
      <c r="F27" s="10" t="s">
        <v>95</v>
      </c>
      <c r="G27" s="38" t="s">
        <v>95</v>
      </c>
      <c r="H27" s="10" t="s">
        <v>95</v>
      </c>
      <c r="I27" s="10" t="s">
        <v>95</v>
      </c>
      <c r="J27" s="11" t="s">
        <v>95</v>
      </c>
      <c r="K27" s="10" t="s">
        <v>95</v>
      </c>
      <c r="L27" s="12"/>
      <c r="M27" s="33" t="s">
        <v>95</v>
      </c>
      <c r="N27" s="47" t="s">
        <v>195</v>
      </c>
      <c r="O27" s="12">
        <v>1</v>
      </c>
      <c r="P27" s="13"/>
      <c r="Q27" s="13">
        <f t="shared" ref="Q27" si="26">ROUNDUP(P27*N27,0)</f>
        <v>0</v>
      </c>
      <c r="R27" s="34"/>
      <c r="S27" s="34">
        <f t="shared" ref="S27" si="27">R27*Q27</f>
        <v>0</v>
      </c>
      <c r="T27" s="9">
        <f t="shared" si="3"/>
        <v>26</v>
      </c>
    </row>
    <row r="28" spans="1:20" ht="24.75" customHeight="1" x14ac:dyDescent="0.25">
      <c r="A28" s="9">
        <f>ROW(A28) - ROW($A$1)</f>
        <v>27</v>
      </c>
      <c r="B28" s="37" t="s">
        <v>41</v>
      </c>
      <c r="C28" s="36" t="s">
        <v>70</v>
      </c>
      <c r="D28" s="36" t="s">
        <v>90</v>
      </c>
      <c r="E28" s="10"/>
      <c r="F28" s="10" t="s">
        <v>95</v>
      </c>
      <c r="G28" s="38" t="s">
        <v>95</v>
      </c>
      <c r="H28" s="10" t="s">
        <v>95</v>
      </c>
      <c r="I28" s="10" t="s">
        <v>95</v>
      </c>
      <c r="J28" s="11" t="s">
        <v>95</v>
      </c>
      <c r="K28" s="10" t="s">
        <v>95</v>
      </c>
      <c r="L28" s="12"/>
      <c r="M28" s="33" t="s">
        <v>95</v>
      </c>
      <c r="N28" s="47" t="s">
        <v>195</v>
      </c>
      <c r="O28" s="12">
        <v>1</v>
      </c>
      <c r="P28" s="13"/>
      <c r="Q28" s="13">
        <f>ROUNDUP(P28*N28,0)</f>
        <v>0</v>
      </c>
      <c r="R28" s="34"/>
      <c r="S28" s="34">
        <f>R28*Q28</f>
        <v>0</v>
      </c>
      <c r="T28" s="9">
        <f>ROW(T28) - ROW($A$1)</f>
        <v>27</v>
      </c>
    </row>
    <row r="29" spans="1:20" ht="24.75" customHeight="1" x14ac:dyDescent="0.25">
      <c r="A29" s="9">
        <f t="shared" si="0"/>
        <v>28</v>
      </c>
      <c r="B29" s="37" t="s">
        <v>42</v>
      </c>
      <c r="C29" s="36" t="s">
        <v>71</v>
      </c>
      <c r="D29" s="36" t="s">
        <v>91</v>
      </c>
      <c r="E29" s="10"/>
      <c r="F29" s="10" t="s">
        <v>95</v>
      </c>
      <c r="G29" s="38" t="s">
        <v>95</v>
      </c>
      <c r="H29" s="10" t="s">
        <v>95</v>
      </c>
      <c r="I29" s="10" t="s">
        <v>95</v>
      </c>
      <c r="J29" s="11" t="s">
        <v>95</v>
      </c>
      <c r="K29" s="10" t="s">
        <v>95</v>
      </c>
      <c r="L29" s="12"/>
      <c r="M29" s="33" t="s">
        <v>95</v>
      </c>
      <c r="N29" s="47" t="s">
        <v>195</v>
      </c>
      <c r="O29" s="12">
        <v>1</v>
      </c>
      <c r="P29" s="13"/>
      <c r="Q29" s="13">
        <f t="shared" ref="Q29" si="28">ROUNDUP(P29*N29,0)</f>
        <v>0</v>
      </c>
      <c r="R29" s="34"/>
      <c r="S29" s="34">
        <f t="shared" ref="S29" si="29">R29*Q29</f>
        <v>0</v>
      </c>
      <c r="T29" s="9">
        <f t="shared" si="3"/>
        <v>28</v>
      </c>
    </row>
    <row r="30" spans="1:20" ht="6.75" customHeight="1" thickBot="1" x14ac:dyDescent="0.3">
      <c r="A30" s="20"/>
      <c r="B30" s="21"/>
      <c r="C30" s="22"/>
      <c r="D30" s="22"/>
      <c r="E30" s="22"/>
      <c r="F30" s="22"/>
      <c r="G30" s="21"/>
      <c r="H30" s="22"/>
      <c r="I30" s="22"/>
      <c r="J30" s="26"/>
      <c r="K30" s="22"/>
      <c r="L30" s="23"/>
      <c r="M30" s="28"/>
      <c r="N30" s="28"/>
      <c r="O30" s="24"/>
      <c r="P30" s="30"/>
      <c r="Q30" s="30"/>
      <c r="R30" s="23"/>
      <c r="S30" s="23"/>
    </row>
    <row r="31" spans="1:20" ht="21.75" customHeight="1" thickTop="1" thickBot="1" x14ac:dyDescent="0.3">
      <c r="A31" s="14" t="s">
        <v>2</v>
      </c>
      <c r="B31" s="15"/>
      <c r="C31" s="50" t="s">
        <v>10</v>
      </c>
      <c r="E31" s="19"/>
      <c r="F31" s="25" t="s">
        <v>3</v>
      </c>
      <c r="G31" s="51" t="s">
        <v>11</v>
      </c>
      <c r="H31" s="50" t="s">
        <v>12</v>
      </c>
      <c r="I31" s="19"/>
      <c r="K31" s="16" t="s">
        <v>1</v>
      </c>
      <c r="L31" s="17"/>
      <c r="M31" s="39">
        <f ca="1">NOW()</f>
        <v>42296.623160648145</v>
      </c>
      <c r="N31" s="45"/>
      <c r="O31" s="18"/>
      <c r="P31" s="31"/>
      <c r="Q31" s="31"/>
      <c r="R31" s="40" t="s">
        <v>5</v>
      </c>
      <c r="S31" s="41">
        <f>SUM(S2:S29)</f>
        <v>376.28999999999991</v>
      </c>
      <c r="T31" s="49">
        <f>(SUM(T2:T29))/P32</f>
        <v>16.239999999999998</v>
      </c>
    </row>
    <row r="32" spans="1:20" ht="16.5" customHeight="1" thickTop="1" thickBot="1" x14ac:dyDescent="0.35">
      <c r="M32" s="25" t="s">
        <v>4</v>
      </c>
      <c r="N32" s="46"/>
      <c r="O32" s="35"/>
      <c r="P32" s="52" t="s">
        <v>13</v>
      </c>
      <c r="Q32" s="44"/>
      <c r="R32" s="42"/>
      <c r="S32" s="43" t="s">
        <v>6</v>
      </c>
      <c r="T32" s="48" t="s">
        <v>9</v>
      </c>
    </row>
    <row r="33" ht="17.25" thickTop="1" x14ac:dyDescent="0.3"/>
  </sheetData>
  <pageMargins left="0.7" right="0.7" top="0.75" bottom="0.75" header="0.3" footer="0.3"/>
  <pageSetup paperSize="9" scale="4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technician</dc:creator>
  <cp:lastModifiedBy>technician</cp:lastModifiedBy>
  <cp:lastPrinted>2015-10-19T13:21:42Z</cp:lastPrinted>
  <dcterms:created xsi:type="dcterms:W3CDTF">2014-12-04T09:48:08Z</dcterms:created>
  <dcterms:modified xsi:type="dcterms:W3CDTF">2015-10-19T13:57:21Z</dcterms:modified>
</cp:coreProperties>
</file>