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480" yWindow="120" windowWidth="27795" windowHeight="14625"/>
  </bookViews>
  <sheets>
    <sheet name="PurchaseList" sheetId="1" r:id="rId1"/>
  </sheets>
  <calcPr calcId="152511"/>
</workbook>
</file>

<file path=xl/calcChain.xml><?xml version="1.0" encoding="utf-8"?>
<calcChain xmlns="http://schemas.openxmlformats.org/spreadsheetml/2006/main">
  <c r="T13" i="1" l="1"/>
  <c r="Q13" i="1"/>
  <c r="S13" i="1" s="1"/>
  <c r="A13" i="1"/>
  <c r="T12" i="1"/>
  <c r="Q12" i="1"/>
  <c r="S12" i="1" s="1"/>
  <c r="A12" i="1"/>
  <c r="T11" i="1"/>
  <c r="Q11" i="1"/>
  <c r="S11" i="1" s="1"/>
  <c r="A11" i="1"/>
  <c r="T10" i="1"/>
  <c r="Q10" i="1"/>
  <c r="S10" i="1" s="1"/>
  <c r="A10" i="1"/>
  <c r="T9" i="1"/>
  <c r="Q9" i="1"/>
  <c r="S9" i="1" s="1"/>
  <c r="A9" i="1"/>
  <c r="T8" i="1"/>
  <c r="Q8" i="1"/>
  <c r="S8" i="1" s="1"/>
  <c r="A8" i="1"/>
  <c r="T7" i="1"/>
  <c r="Q7" i="1"/>
  <c r="S7" i="1" s="1"/>
  <c r="A7" i="1"/>
  <c r="T6" i="1"/>
  <c r="Q6" i="1"/>
  <c r="S6" i="1" s="1"/>
  <c r="A6" i="1"/>
  <c r="T5" i="1"/>
  <c r="Q5" i="1"/>
  <c r="S5" i="1" s="1"/>
  <c r="A5" i="1"/>
  <c r="T4" i="1"/>
  <c r="Q4" i="1"/>
  <c r="S4" i="1" s="1"/>
  <c r="A4" i="1"/>
  <c r="T3" i="1" l="1"/>
  <c r="T2" i="1"/>
  <c r="Q3" i="1" l="1"/>
  <c r="S3" i="1" s="1"/>
  <c r="Q2" i="1"/>
  <c r="S2" i="1" s="1"/>
  <c r="T15" i="1" l="1"/>
  <c r="S15" i="1"/>
  <c r="M15" i="1"/>
  <c r="A3" i="1" l="1"/>
  <c r="A2" i="1"/>
</calcChain>
</file>

<file path=xl/sharedStrings.xml><?xml version="1.0" encoding="utf-8"?>
<sst xmlns="http://schemas.openxmlformats.org/spreadsheetml/2006/main" count="175" uniqueCount="118">
  <si>
    <t>Item #</t>
  </si>
  <si>
    <t>printed:</t>
  </si>
  <si>
    <t>project:</t>
  </si>
  <si>
    <t>report created:</t>
  </si>
  <si>
    <t>production QTY:</t>
  </si>
  <si>
    <t>G .Total</t>
  </si>
  <si>
    <t>pcs</t>
  </si>
  <si>
    <t>adjusted QTY</t>
  </si>
  <si>
    <t>Adjusted Supplier Subtotal 1</t>
  </si>
  <si>
    <t>per board</t>
  </si>
  <si>
    <t>n-MAX</t>
  </si>
  <si>
    <t>05/12/2016</t>
  </si>
  <si>
    <t>11:55:09</t>
  </si>
  <si>
    <t>10</t>
  </si>
  <si>
    <t>Designator</t>
  </si>
  <si>
    <t>C1, C2, C3, C4, C5, C6, C9, C10</t>
  </si>
  <si>
    <t>C7, C8</t>
  </si>
  <si>
    <t>JP1, JP2, JP3</t>
  </si>
  <si>
    <t>JP4, JP5</t>
  </si>
  <si>
    <t>JP6, JP7</t>
  </si>
  <si>
    <t>LD1, LD2, LD3, LD4</t>
  </si>
  <si>
    <t>R1, R2, R3, R4</t>
  </si>
  <si>
    <t>R26</t>
  </si>
  <si>
    <t>R27</t>
  </si>
  <si>
    <t>U1</t>
  </si>
  <si>
    <t>U2</t>
  </si>
  <si>
    <t>B1</t>
  </si>
  <si>
    <t>Comment</t>
  </si>
  <si>
    <t>100nF</t>
  </si>
  <si>
    <t>10uF/MLCC</t>
  </si>
  <si>
    <t>Header 5X2</t>
  </si>
  <si>
    <t>Header 10</t>
  </si>
  <si>
    <t>HEADER 9</t>
  </si>
  <si>
    <t>LED</t>
  </si>
  <si>
    <t>1K</t>
  </si>
  <si>
    <t>240R 1%</t>
  </si>
  <si>
    <t>390R 1%</t>
  </si>
  <si>
    <t>EPM240T100</t>
  </si>
  <si>
    <t>LM1117MPX-ADJ</t>
  </si>
  <si>
    <t>N-GMS-CONNECTORS</t>
  </si>
  <si>
    <t>Footprint</t>
  </si>
  <si>
    <t>0603_CAP</t>
  </si>
  <si>
    <t>ML10-FCI</t>
  </si>
  <si>
    <t>1X10</t>
  </si>
  <si>
    <t>1X12-NOSILK</t>
  </si>
  <si>
    <t>0603_LED_RED</t>
  </si>
  <si>
    <t>0603_res</t>
  </si>
  <si>
    <t>0603_RES</t>
  </si>
  <si>
    <t>TQFP100</t>
  </si>
  <si>
    <t>SOT-223</t>
  </si>
  <si>
    <t>N-GMS</t>
  </si>
  <si>
    <t>Manufacturer</t>
  </si>
  <si>
    <t>Kemet</t>
  </si>
  <si>
    <t>Murata Electronics</t>
  </si>
  <si>
    <t>Amphenol FCI</t>
  </si>
  <si>
    <t/>
  </si>
  <si>
    <t>OSRAM Opto Semiconductors</t>
  </si>
  <si>
    <t>Vishay</t>
  </si>
  <si>
    <t>Panasonic</t>
  </si>
  <si>
    <t>Vishay / Beyschlag</t>
  </si>
  <si>
    <t>Altera</t>
  </si>
  <si>
    <t>Texas Instruments</t>
  </si>
  <si>
    <t>Description</t>
  </si>
  <si>
    <t>CAPACITOR</t>
  </si>
  <si>
    <t>Header, 5-Pin, Dual row</t>
  </si>
  <si>
    <t>Header, 10-Pin</t>
  </si>
  <si>
    <t>RESISTOR</t>
  </si>
  <si>
    <t>REGULATOR LOW DROPOUT</t>
  </si>
  <si>
    <t>S.Description</t>
  </si>
  <si>
    <t>Multilayer Ceramic Capacitors MLCC - SMD/SMT 0.1uF 50volts 10% X7R AUTO</t>
  </si>
  <si>
    <t>Multilayer Ceramic Capacitors MLCC - SMD/SMT 0603 10uF 6.3volts X5R 20%</t>
  </si>
  <si>
    <t>Headers &amp; Wire Housings 10POS 2X5 HDR</t>
  </si>
  <si>
    <t>Headers &amp; Wire Housings 10 PIN SIL VERTICAL GOLD+TIN SOCKET</t>
  </si>
  <si>
    <t>Headers &amp; Wire Housings 50P SINGLE ROW</t>
  </si>
  <si>
    <t>Standard LEDs - SMD Super Red, 633nm 180mcd, 20mA</t>
  </si>
  <si>
    <t>Thick Film Resistors - SMD 1/10watt 1.0Kohms 1%</t>
  </si>
  <si>
    <t>Thick Film Resistors - SMD 0603 240ohms 1% AEC-Q200</t>
  </si>
  <si>
    <t>Thin Film Resistors - SMD .1W 390ohm 1% 0603 50ppm Auto</t>
  </si>
  <si>
    <t>CPLD - Complex Programmable Logic Devices CPLD - MAX II 192 Macro 80 IOs</t>
  </si>
  <si>
    <t>LDO Voltage Regulators 800MA LDO LINEAR REG</t>
  </si>
  <si>
    <t>Manufacturer 1</t>
  </si>
  <si>
    <t>Harwin</t>
  </si>
  <si>
    <t>TE Connectivity / AMP</t>
  </si>
  <si>
    <t>Manufacturer Part Number 1</t>
  </si>
  <si>
    <t>C0603C104K5RACAUTO</t>
  </si>
  <si>
    <t>GRM188R60J106ME47D</t>
  </si>
  <si>
    <t>66506-001LF</t>
  </si>
  <si>
    <t>M22-7131042</t>
  </si>
  <si>
    <t>5-825433-0</t>
  </si>
  <si>
    <t>LS Q976-NR-1</t>
  </si>
  <si>
    <t>CRCW06031K00FKEA</t>
  </si>
  <si>
    <t>ERJ-3EKF2400V</t>
  </si>
  <si>
    <t>MCT06030C3900FP500</t>
  </si>
  <si>
    <t>EPM240T100C5N</t>
  </si>
  <si>
    <t>LM1117MP-ADJ/NOPB</t>
  </si>
  <si>
    <t>Supplier 1</t>
  </si>
  <si>
    <t>Mouser</t>
  </si>
  <si>
    <t>Supplier Currency 1</t>
  </si>
  <si>
    <t>EUR</t>
  </si>
  <si>
    <t>Supplier Stock 1</t>
  </si>
  <si>
    <t>Supplier Part Number 1</t>
  </si>
  <si>
    <t>80-C0603C104K5RAUTO</t>
  </si>
  <si>
    <t>81-GRM188R60J106ME47</t>
  </si>
  <si>
    <t>649-66506-001LF</t>
  </si>
  <si>
    <t>855-M22-7131042</t>
  </si>
  <si>
    <t>571-5-825433-0</t>
  </si>
  <si>
    <t>720-LSQ976-NR-1</t>
  </si>
  <si>
    <t>71-CRCW0603-1.0K-E3</t>
  </si>
  <si>
    <t>667-ERJ-3EKF2400V</t>
  </si>
  <si>
    <t>594-MCT06030C3900FP5</t>
  </si>
  <si>
    <t>989-EPM240T100C5N</t>
  </si>
  <si>
    <t>926-LM1117MP-ADJNOPB</t>
  </si>
  <si>
    <t>Divider</t>
  </si>
  <si>
    <t>1</t>
  </si>
  <si>
    <t>0.25</t>
  </si>
  <si>
    <t>Quantity</t>
  </si>
  <si>
    <t>Supplier Order Qty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</si>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</sst>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\ hh:mm"/>
    <numFmt numFmtId="165" formatCode="&quot;€&quot;#,##0.00"/>
  </numFmts>
  <fonts count="1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6"/>
      <color rgb="FF000000"/>
      <name val="Arial Narrow"/>
      <family val="2"/>
    </font>
    <font>
      <b/>
      <sz val="10"/>
      <color rgb="FF000000"/>
      <name val="Courier New"/>
      <family val="3"/>
    </font>
    <font>
      <b/>
      <sz val="10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textRotation="90" wrapText="1"/>
    </xf>
    <xf numFmtId="0" fontId="0" fillId="3" borderId="0" xfId="0" applyFill="1" applyAlignment="1">
      <alignment horizontal="center" vertical="center"/>
    </xf>
    <xf numFmtId="0" fontId="6" fillId="5" borderId="1" xfId="0" quotePrefix="1" applyFont="1" applyFill="1" applyBorder="1" applyAlignment="1">
      <alignment horizontal="center" vertical="center" wrapText="1"/>
    </xf>
    <xf numFmtId="0" fontId="6" fillId="4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2" fillId="0" borderId="3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1" fillId="6" borderId="0" xfId="0" quotePrefix="1" applyFont="1" applyFill="1" applyBorder="1" applyAlignment="1">
      <alignment vertical="center" wrapText="1"/>
    </xf>
    <xf numFmtId="0" fontId="0" fillId="6" borderId="0" xfId="0" applyFill="1"/>
    <xf numFmtId="0" fontId="3" fillId="6" borderId="0" xfId="0" quotePrefix="1" applyFont="1" applyFill="1" applyBorder="1" applyAlignment="1">
      <alignment vertical="center" wrapText="1"/>
    </xf>
    <xf numFmtId="0" fontId="2" fillId="6" borderId="0" xfId="0" applyFont="1" applyFill="1"/>
    <xf numFmtId="0" fontId="3" fillId="6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165" fontId="1" fillId="0" borderId="1" xfId="0" applyNumberFormat="1" applyFont="1" applyBorder="1" applyAlignment="1">
      <alignment vertical="center" wrapText="1"/>
    </xf>
    <xf numFmtId="0" fontId="10" fillId="0" borderId="3" xfId="0" applyFont="1" applyBorder="1"/>
    <xf numFmtId="0" fontId="1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vertical="center" wrapText="1"/>
    </xf>
    <xf numFmtId="164" fontId="7" fillId="6" borderId="6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165" fontId="7" fillId="3" borderId="6" xfId="0" applyNumberFormat="1" applyFont="1" applyFill="1" applyBorder="1" applyAlignment="1">
      <alignment vertical="center"/>
    </xf>
    <xf numFmtId="0" fontId="0" fillId="3" borderId="3" xfId="0" applyFill="1" applyBorder="1"/>
    <xf numFmtId="0" fontId="7" fillId="3" borderId="4" xfId="0" applyFont="1" applyFill="1" applyBorder="1"/>
    <xf numFmtId="0" fontId="7" fillId="3" borderId="3" xfId="0" applyFont="1" applyFill="1" applyBorder="1" applyAlignment="1">
      <alignment horizontal="left" vertical="center"/>
    </xf>
    <xf numFmtId="164" fontId="7" fillId="6" borderId="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0" fillId="0" borderId="8" xfId="0" applyBorder="1"/>
    <xf numFmtId="165" fontId="0" fillId="3" borderId="7" xfId="0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6" borderId="1" xfId="0" quotePrefix="1" applyFont="1" applyFill="1" applyBorder="1" applyAlignment="1">
      <alignment vertical="center" wrapText="1"/>
    </xf>
    <xf numFmtId="0" fontId="12" fillId="7" borderId="1" xfId="0" quotePrefix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left" vertical="center"/>
    </xf>
    <xf numFmtId="0" fontId="7" fillId="0" borderId="4" xfId="0" quotePrefix="1" applyFont="1" applyBorder="1" applyAlignment="1">
      <alignment horizontal="left" vertical="center"/>
    </xf>
    <xf numFmtId="0" fontId="7" fillId="0" borderId="3" xfId="0" quotePrefix="1" applyFont="1" applyBorder="1" applyAlignment="1">
      <alignment horizontal="left" vertical="center"/>
    </xf>
    <xf numFmtId="0" fontId="7" fillId="3" borderId="9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7"/>
  <sheetViews>
    <sheetView tabSelected="1" topLeftCell="H1" zoomScale="90" zoomScaleNormal="90" workbookViewId="0">
      <selection activeCell="T6" sqref="T6"/>
    </sheetView>
  </sheetViews>
  <sheetFormatPr defaultRowHeight="16.5" x14ac:dyDescent="0.3"/>
  <cols>
    <col min="2" max="2" width="13.28515625" style="2" customWidth="1"/>
    <col min="3" max="3" width="22.42578125" customWidth="1"/>
    <col min="4" max="4" width="15.85546875" customWidth="1"/>
    <col min="5" max="5" width="9.42578125" customWidth="1"/>
    <col min="6" max="6" width="34.5703125" customWidth="1"/>
    <col min="7" max="7" width="36.85546875" customWidth="1"/>
    <col min="8" max="8" width="14.85546875" customWidth="1"/>
    <col min="9" max="9" width="21.5703125" customWidth="1"/>
    <col min="10" max="10" width="9.85546875" style="25" customWidth="1"/>
    <col min="11" max="11" width="7.5703125" customWidth="1"/>
    <col min="12" max="12" width="8.140625" customWidth="1"/>
    <col min="13" max="13" width="28" style="27" customWidth="1"/>
    <col min="14" max="14" width="4.28515625" style="27" customWidth="1"/>
    <col min="15" max="15" width="5.42578125" style="1" customWidth="1"/>
    <col min="16" max="17" width="6.42578125" style="30" customWidth="1"/>
    <col min="18" max="18" width="10.28515625" customWidth="1"/>
    <col min="19" max="19" width="12.5703125" customWidth="1"/>
    <col min="20" max="20" width="11.140625" bestFit="1" customWidth="1"/>
  </cols>
  <sheetData>
    <row r="1" spans="1:20" ht="64.5" customHeight="1" x14ac:dyDescent="0.25">
      <c r="A1" s="6" t="s">
        <v>0</v>
      </c>
      <c r="B1" s="3" t="s">
        <v>14</v>
      </c>
      <c r="C1" s="3" t="s">
        <v>27</v>
      </c>
      <c r="D1" s="3" t="s">
        <v>40</v>
      </c>
      <c r="E1" s="3" t="s">
        <v>51</v>
      </c>
      <c r="F1" s="8" t="s">
        <v>62</v>
      </c>
      <c r="G1" s="7" t="s">
        <v>68</v>
      </c>
      <c r="H1" s="4" t="s">
        <v>80</v>
      </c>
      <c r="I1" s="4" t="s">
        <v>83</v>
      </c>
      <c r="J1" s="4" t="s">
        <v>95</v>
      </c>
      <c r="K1" s="5" t="s">
        <v>97</v>
      </c>
      <c r="L1" s="4" t="s">
        <v>99</v>
      </c>
      <c r="M1" s="4" t="s">
        <v>100</v>
      </c>
      <c r="N1" s="4" t="s">
        <v>112</v>
      </c>
      <c r="O1" s="5" t="s">
        <v>115</v>
      </c>
      <c r="P1" s="5" t="s">
        <v>116</v>
      </c>
      <c r="Q1" s="5" t="s">
        <v>7</v>
      </c>
      <c r="R1" s="5" t="s">
        <v>117</v>
      </c>
      <c r="S1" s="5" t="s">
        <v>8</v>
      </c>
      <c r="T1" s="48" t="s">
        <v>0</v>
      </c>
    </row>
    <row r="2" spans="1:20" ht="24.75" customHeight="1" x14ac:dyDescent="0.25">
      <c r="A2" s="9">
        <f>ROW(A2) - ROW($A$1)</f>
        <v>1</v>
      </c>
      <c r="B2" s="34" t="s">
        <v>15</v>
      </c>
      <c r="C2" s="33" t="s">
        <v>28</v>
      </c>
      <c r="D2" s="33" t="s">
        <v>41</v>
      </c>
      <c r="E2" s="10" t="s">
        <v>52</v>
      </c>
      <c r="F2" s="10" t="s">
        <v>63</v>
      </c>
      <c r="G2" s="35" t="s">
        <v>69</v>
      </c>
      <c r="H2" s="10" t="s">
        <v>52</v>
      </c>
      <c r="I2" s="10" t="s">
        <v>84</v>
      </c>
      <c r="J2" s="49" t="s">
        <v>96</v>
      </c>
      <c r="K2" s="10" t="s">
        <v>98</v>
      </c>
      <c r="L2" s="11">
        <v>388828</v>
      </c>
      <c r="M2" s="50" t="s">
        <v>101</v>
      </c>
      <c r="N2" s="44" t="s">
        <v>113</v>
      </c>
      <c r="O2" s="11">
        <v>8</v>
      </c>
      <c r="P2" s="47">
        <v>100</v>
      </c>
      <c r="Q2" s="51">
        <f>ROUNDUP(P2*N2,0)</f>
        <v>100</v>
      </c>
      <c r="R2" s="31">
        <v>2.3E-2</v>
      </c>
      <c r="S2" s="31">
        <f>R2*Q2</f>
        <v>2.2999999999999998</v>
      </c>
      <c r="T2" s="52">
        <f>ROW(T2) - ROW($A$1)</f>
        <v>1</v>
      </c>
    </row>
    <row r="3" spans="1:20" ht="24.75" customHeight="1" x14ac:dyDescent="0.25">
      <c r="A3" s="9">
        <f t="shared" ref="A3:A13" si="0">ROW(A3) - ROW($A$1)</f>
        <v>2</v>
      </c>
      <c r="B3" s="34" t="s">
        <v>16</v>
      </c>
      <c r="C3" s="33" t="s">
        <v>29</v>
      </c>
      <c r="D3" s="33" t="s">
        <v>41</v>
      </c>
      <c r="E3" s="10" t="s">
        <v>53</v>
      </c>
      <c r="F3" s="10" t="s">
        <v>63</v>
      </c>
      <c r="G3" s="35" t="s">
        <v>70</v>
      </c>
      <c r="H3" s="10" t="s">
        <v>53</v>
      </c>
      <c r="I3" s="10" t="s">
        <v>85</v>
      </c>
      <c r="J3" s="49" t="s">
        <v>96</v>
      </c>
      <c r="K3" s="10" t="s">
        <v>98</v>
      </c>
      <c r="L3" s="11">
        <v>1017745</v>
      </c>
      <c r="M3" s="50" t="s">
        <v>102</v>
      </c>
      <c r="N3" s="44" t="s">
        <v>113</v>
      </c>
      <c r="O3" s="11">
        <v>2</v>
      </c>
      <c r="P3" s="47">
        <v>20</v>
      </c>
      <c r="Q3" s="51">
        <f t="shared" ref="Q3:Q13" si="1">ROUNDUP(P3*N3,0)</f>
        <v>20</v>
      </c>
      <c r="R3" s="31">
        <v>5.7000000000000002E-2</v>
      </c>
      <c r="S3" s="31">
        <f t="shared" ref="S3:S13" si="2">R3*Q3</f>
        <v>1.1400000000000001</v>
      </c>
      <c r="T3" s="52">
        <f t="shared" ref="T3:T13" si="3">ROW(T3) - ROW($A$1)</f>
        <v>2</v>
      </c>
    </row>
    <row r="4" spans="1:20" ht="24.75" customHeight="1" x14ac:dyDescent="0.25">
      <c r="A4" s="9">
        <f>ROW(A4) - ROW($A$1)</f>
        <v>3</v>
      </c>
      <c r="B4" s="34" t="s">
        <v>17</v>
      </c>
      <c r="C4" s="33" t="s">
        <v>30</v>
      </c>
      <c r="D4" s="33" t="s">
        <v>42</v>
      </c>
      <c r="E4" s="10" t="s">
        <v>54</v>
      </c>
      <c r="F4" s="10" t="s">
        <v>64</v>
      </c>
      <c r="G4" s="35" t="s">
        <v>71</v>
      </c>
      <c r="H4" s="10" t="s">
        <v>54</v>
      </c>
      <c r="I4" s="10" t="s">
        <v>86</v>
      </c>
      <c r="J4" s="49" t="s">
        <v>96</v>
      </c>
      <c r="K4" s="10" t="s">
        <v>98</v>
      </c>
      <c r="L4" s="11">
        <v>1794</v>
      </c>
      <c r="M4" s="50" t="s">
        <v>103</v>
      </c>
      <c r="N4" s="44" t="s">
        <v>113</v>
      </c>
      <c r="O4" s="11">
        <v>3</v>
      </c>
      <c r="P4" s="47">
        <v>30</v>
      </c>
      <c r="Q4" s="51">
        <f>ROUNDUP(P4*N4,0)</f>
        <v>30</v>
      </c>
      <c r="R4" s="31">
        <v>0.96199999999999997</v>
      </c>
      <c r="S4" s="31">
        <f>R4*Q4</f>
        <v>28.86</v>
      </c>
      <c r="T4" s="52">
        <f>ROW(T4) - ROW($A$1)</f>
        <v>3</v>
      </c>
    </row>
    <row r="5" spans="1:20" ht="24.75" customHeight="1" x14ac:dyDescent="0.25">
      <c r="A5" s="9">
        <f t="shared" si="0"/>
        <v>4</v>
      </c>
      <c r="B5" s="34" t="s">
        <v>18</v>
      </c>
      <c r="C5" s="33" t="s">
        <v>31</v>
      </c>
      <c r="D5" s="33" t="s">
        <v>43</v>
      </c>
      <c r="E5" s="10" t="s">
        <v>55</v>
      </c>
      <c r="F5" s="10" t="s">
        <v>65</v>
      </c>
      <c r="G5" s="35" t="s">
        <v>72</v>
      </c>
      <c r="H5" s="10" t="s">
        <v>81</v>
      </c>
      <c r="I5" s="10" t="s">
        <v>87</v>
      </c>
      <c r="J5" s="49" t="s">
        <v>96</v>
      </c>
      <c r="K5" s="10" t="s">
        <v>98</v>
      </c>
      <c r="L5" s="11">
        <v>5338</v>
      </c>
      <c r="M5" s="50" t="s">
        <v>104</v>
      </c>
      <c r="N5" s="44" t="s">
        <v>113</v>
      </c>
      <c r="O5" s="11">
        <v>2</v>
      </c>
      <c r="P5" s="47">
        <v>20</v>
      </c>
      <c r="Q5" s="51">
        <f t="shared" ref="Q5" si="4">ROUNDUP(P5*N5,0)</f>
        <v>20</v>
      </c>
      <c r="R5" s="31">
        <v>1.1399999999999999</v>
      </c>
      <c r="S5" s="31">
        <f t="shared" ref="S5" si="5">R5*Q5</f>
        <v>22.799999999999997</v>
      </c>
      <c r="T5" s="52">
        <f t="shared" si="3"/>
        <v>4</v>
      </c>
    </row>
    <row r="6" spans="1:20" ht="24.75" customHeight="1" x14ac:dyDescent="0.25">
      <c r="A6" s="9">
        <f>ROW(A6) - ROW($A$1)</f>
        <v>5</v>
      </c>
      <c r="B6" s="34" t="s">
        <v>19</v>
      </c>
      <c r="C6" s="33" t="s">
        <v>32</v>
      </c>
      <c r="D6" s="33" t="s">
        <v>44</v>
      </c>
      <c r="E6" s="10" t="s">
        <v>55</v>
      </c>
      <c r="F6" s="10" t="s">
        <v>55</v>
      </c>
      <c r="G6" s="35" t="s">
        <v>73</v>
      </c>
      <c r="H6" s="10" t="s">
        <v>82</v>
      </c>
      <c r="I6" s="10" t="s">
        <v>88</v>
      </c>
      <c r="J6" s="49" t="s">
        <v>96</v>
      </c>
      <c r="K6" s="10" t="s">
        <v>98</v>
      </c>
      <c r="L6" s="11">
        <v>241</v>
      </c>
      <c r="M6" s="50" t="s">
        <v>105</v>
      </c>
      <c r="N6" s="44" t="s">
        <v>114</v>
      </c>
      <c r="O6" s="11">
        <v>2</v>
      </c>
      <c r="P6" s="47">
        <v>20</v>
      </c>
      <c r="Q6" s="51">
        <f>ROUNDUP(P6*N6,0)</f>
        <v>5</v>
      </c>
      <c r="R6" s="31">
        <v>3.85</v>
      </c>
      <c r="S6" s="31">
        <f>R6*Q6</f>
        <v>19.25</v>
      </c>
      <c r="T6" s="52">
        <f>ROW(T6) - ROW($A$1)</f>
        <v>5</v>
      </c>
    </row>
    <row r="7" spans="1:20" ht="24.75" customHeight="1" x14ac:dyDescent="0.25">
      <c r="A7" s="9">
        <f t="shared" si="0"/>
        <v>6</v>
      </c>
      <c r="B7" s="34" t="s">
        <v>20</v>
      </c>
      <c r="C7" s="33" t="s">
        <v>33</v>
      </c>
      <c r="D7" s="33" t="s">
        <v>45</v>
      </c>
      <c r="E7" s="10" t="s">
        <v>56</v>
      </c>
      <c r="F7" s="10" t="s">
        <v>55</v>
      </c>
      <c r="G7" s="35" t="s">
        <v>74</v>
      </c>
      <c r="H7" s="10" t="s">
        <v>56</v>
      </c>
      <c r="I7" s="10" t="s">
        <v>89</v>
      </c>
      <c r="J7" s="49" t="s">
        <v>96</v>
      </c>
      <c r="K7" s="10" t="s">
        <v>98</v>
      </c>
      <c r="L7" s="11">
        <v>114651</v>
      </c>
      <c r="M7" s="50" t="s">
        <v>106</v>
      </c>
      <c r="N7" s="44" t="s">
        <v>113</v>
      </c>
      <c r="O7" s="11">
        <v>4</v>
      </c>
      <c r="P7" s="47">
        <v>40</v>
      </c>
      <c r="Q7" s="51">
        <f t="shared" ref="Q7" si="6">ROUNDUP(P7*N7,0)</f>
        <v>40</v>
      </c>
      <c r="R7" s="31">
        <v>0.13800000000000001</v>
      </c>
      <c r="S7" s="31">
        <f t="shared" ref="S7" si="7">R7*Q7</f>
        <v>5.5200000000000005</v>
      </c>
      <c r="T7" s="52">
        <f t="shared" si="3"/>
        <v>6</v>
      </c>
    </row>
    <row r="8" spans="1:20" ht="24.75" customHeight="1" x14ac:dyDescent="0.25">
      <c r="A8" s="9">
        <f>ROW(A8) - ROW($A$1)</f>
        <v>7</v>
      </c>
      <c r="B8" s="34" t="s">
        <v>21</v>
      </c>
      <c r="C8" s="33" t="s">
        <v>34</v>
      </c>
      <c r="D8" s="33" t="s">
        <v>46</v>
      </c>
      <c r="E8" s="10" t="s">
        <v>57</v>
      </c>
      <c r="F8" s="10" t="s">
        <v>66</v>
      </c>
      <c r="G8" s="35" t="s">
        <v>75</v>
      </c>
      <c r="H8" s="10" t="s">
        <v>57</v>
      </c>
      <c r="I8" s="10" t="s">
        <v>90</v>
      </c>
      <c r="J8" s="49" t="s">
        <v>96</v>
      </c>
      <c r="K8" s="10" t="s">
        <v>98</v>
      </c>
      <c r="L8" s="11">
        <v>674800</v>
      </c>
      <c r="M8" s="50" t="s">
        <v>107</v>
      </c>
      <c r="N8" s="44" t="s">
        <v>113</v>
      </c>
      <c r="O8" s="11">
        <v>4</v>
      </c>
      <c r="P8" s="47">
        <v>40</v>
      </c>
      <c r="Q8" s="51">
        <f>ROUNDUP(P8*N8,0)</f>
        <v>40</v>
      </c>
      <c r="R8" s="31">
        <v>4.1000000000000002E-2</v>
      </c>
      <c r="S8" s="31">
        <f>R8*Q8</f>
        <v>1.6400000000000001</v>
      </c>
      <c r="T8" s="52">
        <f>ROW(T8) - ROW($A$1)</f>
        <v>7</v>
      </c>
    </row>
    <row r="9" spans="1:20" ht="24.75" customHeight="1" x14ac:dyDescent="0.25">
      <c r="A9" s="9">
        <f t="shared" si="0"/>
        <v>8</v>
      </c>
      <c r="B9" s="34" t="s">
        <v>22</v>
      </c>
      <c r="C9" s="33" t="s">
        <v>35</v>
      </c>
      <c r="D9" s="33" t="s">
        <v>47</v>
      </c>
      <c r="E9" s="10" t="s">
        <v>58</v>
      </c>
      <c r="F9" s="10" t="s">
        <v>66</v>
      </c>
      <c r="G9" s="35" t="s">
        <v>76</v>
      </c>
      <c r="H9" s="10" t="s">
        <v>58</v>
      </c>
      <c r="I9" s="10" t="s">
        <v>91</v>
      </c>
      <c r="J9" s="49" t="s">
        <v>96</v>
      </c>
      <c r="K9" s="10" t="s">
        <v>98</v>
      </c>
      <c r="L9" s="11">
        <v>126186</v>
      </c>
      <c r="M9" s="50" t="s">
        <v>108</v>
      </c>
      <c r="N9" s="44" t="s">
        <v>113</v>
      </c>
      <c r="O9" s="11">
        <v>1</v>
      </c>
      <c r="P9" s="47">
        <v>10</v>
      </c>
      <c r="Q9" s="51">
        <f t="shared" ref="Q9" si="8">ROUNDUP(P9*N9,0)</f>
        <v>10</v>
      </c>
      <c r="R9" s="31">
        <v>1.2999999999999999E-2</v>
      </c>
      <c r="S9" s="31">
        <f t="shared" ref="S9" si="9">R9*Q9</f>
        <v>0.13</v>
      </c>
      <c r="T9" s="52">
        <f t="shared" si="3"/>
        <v>8</v>
      </c>
    </row>
    <row r="10" spans="1:20" ht="24.75" customHeight="1" x14ac:dyDescent="0.25">
      <c r="A10" s="9">
        <f>ROW(A10) - ROW($A$1)</f>
        <v>9</v>
      </c>
      <c r="B10" s="34" t="s">
        <v>23</v>
      </c>
      <c r="C10" s="33" t="s">
        <v>36</v>
      </c>
      <c r="D10" s="33" t="s">
        <v>47</v>
      </c>
      <c r="E10" s="10" t="s">
        <v>59</v>
      </c>
      <c r="F10" s="10" t="s">
        <v>66</v>
      </c>
      <c r="G10" s="35" t="s">
        <v>77</v>
      </c>
      <c r="H10" s="10" t="s">
        <v>59</v>
      </c>
      <c r="I10" s="10" t="s">
        <v>92</v>
      </c>
      <c r="J10" s="49" t="s">
        <v>96</v>
      </c>
      <c r="K10" s="10" t="s">
        <v>98</v>
      </c>
      <c r="L10" s="11">
        <v>10472</v>
      </c>
      <c r="M10" s="50" t="s">
        <v>109</v>
      </c>
      <c r="N10" s="44" t="s">
        <v>113</v>
      </c>
      <c r="O10" s="11">
        <v>1</v>
      </c>
      <c r="P10" s="47">
        <v>10</v>
      </c>
      <c r="Q10" s="51">
        <f>ROUNDUP(P10*N10,0)</f>
        <v>10</v>
      </c>
      <c r="R10" s="31">
        <v>9.4E-2</v>
      </c>
      <c r="S10" s="31">
        <f>R10*Q10</f>
        <v>0.94</v>
      </c>
      <c r="T10" s="52">
        <f>ROW(T10) - ROW($A$1)</f>
        <v>9</v>
      </c>
    </row>
    <row r="11" spans="1:20" ht="24.75" customHeight="1" x14ac:dyDescent="0.25">
      <c r="A11" s="9">
        <f t="shared" si="0"/>
        <v>10</v>
      </c>
      <c r="B11" s="34" t="s">
        <v>24</v>
      </c>
      <c r="C11" s="33" t="s">
        <v>37</v>
      </c>
      <c r="D11" s="33" t="s">
        <v>48</v>
      </c>
      <c r="E11" s="10" t="s">
        <v>60</v>
      </c>
      <c r="F11" s="10" t="s">
        <v>55</v>
      </c>
      <c r="G11" s="35" t="s">
        <v>78</v>
      </c>
      <c r="H11" s="10" t="s">
        <v>60</v>
      </c>
      <c r="I11" s="10" t="s">
        <v>93</v>
      </c>
      <c r="J11" s="49" t="s">
        <v>96</v>
      </c>
      <c r="K11" s="10" t="s">
        <v>98</v>
      </c>
      <c r="L11" s="11">
        <v>589</v>
      </c>
      <c r="M11" s="50" t="s">
        <v>110</v>
      </c>
      <c r="N11" s="44" t="s">
        <v>113</v>
      </c>
      <c r="O11" s="11">
        <v>1</v>
      </c>
      <c r="P11" s="47">
        <v>10</v>
      </c>
      <c r="Q11" s="51">
        <f t="shared" ref="Q11" si="10">ROUNDUP(P11*N11,0)</f>
        <v>10</v>
      </c>
      <c r="R11" s="31">
        <v>7.07</v>
      </c>
      <c r="S11" s="31">
        <f t="shared" ref="S11" si="11">R11*Q11</f>
        <v>70.7</v>
      </c>
      <c r="T11" s="52">
        <f t="shared" si="3"/>
        <v>10</v>
      </c>
    </row>
    <row r="12" spans="1:20" ht="24.75" customHeight="1" x14ac:dyDescent="0.25">
      <c r="A12" s="9">
        <f>ROW(A12) - ROW($A$1)</f>
        <v>11</v>
      </c>
      <c r="B12" s="34" t="s">
        <v>25</v>
      </c>
      <c r="C12" s="33" t="s">
        <v>38</v>
      </c>
      <c r="D12" s="33" t="s">
        <v>49</v>
      </c>
      <c r="E12" s="10" t="s">
        <v>61</v>
      </c>
      <c r="F12" s="10" t="s">
        <v>67</v>
      </c>
      <c r="G12" s="35" t="s">
        <v>79</v>
      </c>
      <c r="H12" s="10" t="s">
        <v>61</v>
      </c>
      <c r="I12" s="10" t="s">
        <v>94</v>
      </c>
      <c r="J12" s="49" t="s">
        <v>96</v>
      </c>
      <c r="K12" s="10" t="s">
        <v>98</v>
      </c>
      <c r="L12" s="11">
        <v>2171</v>
      </c>
      <c r="M12" s="50" t="s">
        <v>111</v>
      </c>
      <c r="N12" s="44" t="s">
        <v>113</v>
      </c>
      <c r="O12" s="11">
        <v>1</v>
      </c>
      <c r="P12" s="47">
        <v>10</v>
      </c>
      <c r="Q12" s="51">
        <f>ROUNDUP(P12*N12,0)</f>
        <v>10</v>
      </c>
      <c r="R12" s="31">
        <v>0.80500000000000005</v>
      </c>
      <c r="S12" s="31">
        <f>R12*Q12</f>
        <v>8.0500000000000007</v>
      </c>
      <c r="T12" s="52">
        <f>ROW(T12) - ROW($A$1)</f>
        <v>11</v>
      </c>
    </row>
    <row r="13" spans="1:20" ht="24.75" customHeight="1" x14ac:dyDescent="0.25">
      <c r="A13" s="9">
        <f t="shared" si="0"/>
        <v>12</v>
      </c>
      <c r="B13" s="34" t="s">
        <v>26</v>
      </c>
      <c r="C13" s="33" t="s">
        <v>39</v>
      </c>
      <c r="D13" s="33" t="s">
        <v>50</v>
      </c>
      <c r="E13" s="10" t="s">
        <v>55</v>
      </c>
      <c r="F13" s="10" t="s">
        <v>55</v>
      </c>
      <c r="G13" s="35" t="s">
        <v>55</v>
      </c>
      <c r="H13" s="10" t="s">
        <v>55</v>
      </c>
      <c r="I13" s="10" t="s">
        <v>55</v>
      </c>
      <c r="J13" s="49" t="s">
        <v>55</v>
      </c>
      <c r="K13" s="10" t="s">
        <v>55</v>
      </c>
      <c r="L13" s="11"/>
      <c r="M13" s="50" t="s">
        <v>55</v>
      </c>
      <c r="N13" s="44" t="s">
        <v>113</v>
      </c>
      <c r="O13" s="11">
        <v>1</v>
      </c>
      <c r="P13" s="47"/>
      <c r="Q13" s="51">
        <f t="shared" ref="Q13" si="12">ROUNDUP(P13*N13,0)</f>
        <v>0</v>
      </c>
      <c r="R13" s="31"/>
      <c r="S13" s="31">
        <f t="shared" ref="S13" si="13">R13*Q13</f>
        <v>0</v>
      </c>
      <c r="T13" s="52">
        <f t="shared" si="3"/>
        <v>12</v>
      </c>
    </row>
    <row r="14" spans="1:20" ht="6.75" customHeight="1" thickBot="1" x14ac:dyDescent="0.3">
      <c r="A14" s="18"/>
      <c r="B14" s="19"/>
      <c r="C14" s="20"/>
      <c r="D14" s="20"/>
      <c r="E14" s="20"/>
      <c r="F14" s="20"/>
      <c r="G14" s="19"/>
      <c r="H14" s="20"/>
      <c r="I14" s="20"/>
      <c r="J14" s="24"/>
      <c r="K14" s="20"/>
      <c r="L14" s="21"/>
      <c r="M14" s="26"/>
      <c r="N14" s="26"/>
      <c r="O14" s="22"/>
      <c r="P14" s="28"/>
      <c r="Q14" s="28"/>
      <c r="R14" s="21"/>
      <c r="S14" s="21"/>
    </row>
    <row r="15" spans="1:20" ht="21.75" customHeight="1" thickTop="1" thickBot="1" x14ac:dyDescent="0.3">
      <c r="A15" s="12" t="s">
        <v>2</v>
      </c>
      <c r="B15" s="13"/>
      <c r="C15" s="54" t="s">
        <v>10</v>
      </c>
      <c r="E15" s="17"/>
      <c r="F15" s="23" t="s">
        <v>3</v>
      </c>
      <c r="G15" s="55" t="s">
        <v>11</v>
      </c>
      <c r="H15" s="54" t="s">
        <v>12</v>
      </c>
      <c r="I15" s="17"/>
      <c r="K15" s="14" t="s">
        <v>1</v>
      </c>
      <c r="L15" s="15"/>
      <c r="M15" s="36">
        <f ca="1">NOW()</f>
        <v>42709.496669675929</v>
      </c>
      <c r="N15" s="42"/>
      <c r="O15" s="16"/>
      <c r="P15" s="29"/>
      <c r="Q15" s="29"/>
      <c r="R15" s="37" t="s">
        <v>5</v>
      </c>
      <c r="S15" s="38">
        <f>SUM(S2:S13)</f>
        <v>161.32999999999998</v>
      </c>
      <c r="T15" s="46">
        <f>(SUM(S2:S13))/P16</f>
        <v>16.132999999999999</v>
      </c>
    </row>
    <row r="16" spans="1:20" ht="16.5" customHeight="1" thickTop="1" thickBot="1" x14ac:dyDescent="0.35">
      <c r="M16" s="23" t="s">
        <v>4</v>
      </c>
      <c r="N16" s="43"/>
      <c r="O16" s="32"/>
      <c r="P16" s="56" t="s">
        <v>13</v>
      </c>
      <c r="Q16" s="41"/>
      <c r="R16" s="39"/>
      <c r="S16" s="40" t="s">
        <v>6</v>
      </c>
      <c r="T16" s="45" t="s">
        <v>9</v>
      </c>
    </row>
    <row r="17" spans="16:16" ht="19.5" thickTop="1" x14ac:dyDescent="0.3">
      <c r="P17" s="53"/>
    </row>
  </sheetData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technician</cp:lastModifiedBy>
  <cp:lastPrinted>2015-10-19T13:21:42Z</cp:lastPrinted>
  <dcterms:created xsi:type="dcterms:W3CDTF">2014-12-04T09:48:08Z</dcterms:created>
  <dcterms:modified xsi:type="dcterms:W3CDTF">2016-12-05T11:55:12Z</dcterms:modified>
</cp:coreProperties>
</file>