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3" i="1" l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25" i="1" l="1"/>
  <c r="S25" i="1"/>
  <c r="M25" i="1"/>
  <c r="A3" i="1" l="1"/>
  <c r="A2" i="1"/>
</calcChain>
</file>

<file path=xl/sharedStrings.xml><?xml version="1.0" encoding="utf-8"?>
<sst xmlns="http://schemas.openxmlformats.org/spreadsheetml/2006/main" count="273" uniqueCount="141">
  <si>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</si>
  <si>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</si>
  <si>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</si>
  <si>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</si>
  <si>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</si>
  <si>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</si>
  <si>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</si>
  <si>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</si>
  <si>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</si>
  <si>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</si>
  <si>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</si>
  <si>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26/06/2017</t>
  </si>
  <si>
    <t>11:50:35</t>
  </si>
  <si>
    <t>20</t>
  </si>
  <si>
    <t>Designator</t>
  </si>
  <si>
    <t>D1</t>
  </si>
  <si>
    <t>C1, C4, C5</t>
  </si>
  <si>
    <t>C2, C3</t>
  </si>
  <si>
    <t>C6, C7</t>
  </si>
  <si>
    <t>C8, C10</t>
  </si>
  <si>
    <t>D2</t>
  </si>
  <si>
    <t>D3</t>
  </si>
  <si>
    <t>D5</t>
  </si>
  <si>
    <t>JP2</t>
  </si>
  <si>
    <t>Q1</t>
  </si>
  <si>
    <t>R1, R3, R4, R9, R14</t>
  </si>
  <si>
    <t>R10</t>
  </si>
  <si>
    <t>R12</t>
  </si>
  <si>
    <t>R15</t>
  </si>
  <si>
    <t>R2</t>
  </si>
  <si>
    <t>R5, R7</t>
  </si>
  <si>
    <t>R6, R8</t>
  </si>
  <si>
    <t>SW3, SW4</t>
  </si>
  <si>
    <t>U1</t>
  </si>
  <si>
    <t>U2</t>
  </si>
  <si>
    <t>Y1</t>
  </si>
  <si>
    <t>B1</t>
  </si>
  <si>
    <t>Comment</t>
  </si>
  <si>
    <t>LED_RED_0603</t>
  </si>
  <si>
    <t>100nF</t>
  </si>
  <si>
    <t>18pF</t>
  </si>
  <si>
    <t>33pF</t>
  </si>
  <si>
    <t>1uF/MLCC</t>
  </si>
  <si>
    <t>LED_GRN_0603</t>
  </si>
  <si>
    <t>LED_BLU_0603</t>
  </si>
  <si>
    <t>NSR20F30NXT5G</t>
  </si>
  <si>
    <t>USB-MINI-B</t>
  </si>
  <si>
    <t>BSS84,215</t>
  </si>
  <si>
    <t>10K</t>
  </si>
  <si>
    <t>1.5K</t>
  </si>
  <si>
    <t>0R</t>
  </si>
  <si>
    <t>18K</t>
  </si>
  <si>
    <t>680R</t>
  </si>
  <si>
    <t>470R</t>
  </si>
  <si>
    <t>33R</t>
  </si>
  <si>
    <t>EVQ-P2202M</t>
  </si>
  <si>
    <t>LPC11U35FHI33/501</t>
  </si>
  <si>
    <t>TPS78233</t>
  </si>
  <si>
    <t>12MHz</t>
  </si>
  <si>
    <t>N-DAP</t>
  </si>
  <si>
    <t>Footprint</t>
  </si>
  <si>
    <t>0603_LED_RED</t>
  </si>
  <si>
    <t>0603_cap</t>
  </si>
  <si>
    <t>0603_CAP</t>
  </si>
  <si>
    <t>0603_LED_GRN</t>
  </si>
  <si>
    <t>0603_LED_BLU</t>
  </si>
  <si>
    <t>0603_DIODE-CDSU101A</t>
  </si>
  <si>
    <t>USB-MINI-B-HIR-UX60A-MB-5ST</t>
  </si>
  <si>
    <t>SOT323/SC70-3_SMALL</t>
  </si>
  <si>
    <t>0603_res</t>
  </si>
  <si>
    <t>BUTTON_4.7x3.5mm</t>
  </si>
  <si>
    <t>QFN32_0.5mm_PAD</t>
  </si>
  <si>
    <t>SOT23-5_0.95mm-NOSILK</t>
  </si>
  <si>
    <t>CRY-SMD4-2.5x2mm</t>
  </si>
  <si>
    <t>#Column Name Error:S.Footprint</t>
  </si>
  <si>
    <t>Description</t>
  </si>
  <si>
    <t/>
  </si>
  <si>
    <t>CAPACITOR</t>
  </si>
  <si>
    <t>DIODE</t>
  </si>
  <si>
    <t>POWER MOSFET-P SOT23</t>
  </si>
  <si>
    <t>RESISTOR</t>
  </si>
  <si>
    <t>BUTTON TACTILE</t>
  </si>
  <si>
    <t>CRYSTAL</t>
  </si>
  <si>
    <t>S.Description</t>
  </si>
  <si>
    <t>Oosls L29k-G1j2-1-z Q65110a1757 Led Othe</t>
  </si>
  <si>
    <t>Multilayer Ceramic Capacitors MLCC - SMD/SMT 50volts 0.1uF 10% X7R</t>
  </si>
  <si>
    <t>Multilayer Ceramic Capacitors MLCC - SMD/SMT 25volts 18pF 2% C0G</t>
  </si>
  <si>
    <t>Multilayer Ceramic Capacitors MLCC - SMD/SMT 50volts 33pF 5% C0G</t>
  </si>
  <si>
    <t>Multilayer Ceramic Capacitors MLCC - SMD/SMT 0603 1.0uF 16volts X7R 10%</t>
  </si>
  <si>
    <t>Standard LEDs - SMD Green, 570nm 10mcd, 2mA</t>
  </si>
  <si>
    <t>Standard LEDs - SMD Blue, 470nm 45mcd, 5mA</t>
  </si>
  <si>
    <t>Schottky Diodes &amp; Rectifiers 0603 FC SCHOTTKY DIODES</t>
  </si>
  <si>
    <t>USB Connectors MINI B RECEPT RA SMT W/O POST</t>
  </si>
  <si>
    <t>MOSFET -50V 200mW</t>
  </si>
  <si>
    <t>Thick Film Resistors - SMD 0603 10Kohms 1% Tol</t>
  </si>
  <si>
    <t>Thick Film Resistors - SMD 0603 1.5Kohms 1% Tol</t>
  </si>
  <si>
    <t>Thick Film Resistors - SMD 0603 Zero Ohms</t>
  </si>
  <si>
    <t>Thick Film Resistors - SMD 0603 18Kohms 5% Tol</t>
  </si>
  <si>
    <t>Thin Film Resistors - SMD 1/16W 680ohm 0.5% 25ppm</t>
  </si>
  <si>
    <t>Thick Film Resistors - SMD 0603 470ohms 1% Tol</t>
  </si>
  <si>
    <t>Thick Film Resistors - SMD 0603 33.0ohms 1% Tol</t>
  </si>
  <si>
    <t>Tactile Switches 4.7x3.5mm SMD Light Touch Switch</t>
  </si>
  <si>
    <t>ARM Microcontrollers - MCU 32-bit ARM Cortex-M0 64KB Flash 12KB SRAM</t>
  </si>
  <si>
    <t>LDO Voltage Regulators Sgl Fixed Out LDO 150mA,1uA Quies Crnt</t>
  </si>
  <si>
    <t>Crystals 12MHz 30ppm 18pF -20C +70C</t>
  </si>
  <si>
    <t>Manufacturer 1</t>
  </si>
  <si>
    <t>Supplier disabled</t>
  </si>
  <si>
    <t>Loading...</t>
  </si>
  <si>
    <t>Manufacturer Part Number 1</t>
  </si>
  <si>
    <t>Supplier 1</t>
  </si>
  <si>
    <t>Octopart</t>
  </si>
  <si>
    <t>Mouser</t>
  </si>
  <si>
    <t>Supplier Currency 1</t>
  </si>
  <si>
    <t>Supplier Stock 1</t>
  </si>
  <si>
    <t>Supplier Part Number 1</t>
  </si>
  <si>
    <t>Mouser - 720-LSL29K-G1J2-1-Z</t>
  </si>
  <si>
    <t>581-06035C104KAT2A</t>
  </si>
  <si>
    <t>581-02013A180GAT2A</t>
  </si>
  <si>
    <t>581-06035A330J</t>
  </si>
  <si>
    <t>81-GCM188R71C105K64D</t>
  </si>
  <si>
    <t>720-LGL29KF2J124Z</t>
  </si>
  <si>
    <t>720-LBQ39GL2N2351</t>
  </si>
  <si>
    <t>863-NSR20F30NXT5G</t>
  </si>
  <si>
    <t>798-UX60A-MB-5ST</t>
  </si>
  <si>
    <t>621-BSS84W-F</t>
  </si>
  <si>
    <t>667-ERJ-3EKF1002V</t>
  </si>
  <si>
    <t>667-ERJ-3EKF1501V</t>
  </si>
  <si>
    <t>667-ERJ-3GEY0R00V</t>
  </si>
  <si>
    <t>667-ERJ-3GEYJ183V</t>
  </si>
  <si>
    <t>754-RR0816P-681D</t>
  </si>
  <si>
    <t>667-ERJ-3EKF4700V</t>
  </si>
  <si>
    <t>667-ERJ-3EKF33R0V</t>
  </si>
  <si>
    <t>667-EVQ-P2202M</t>
  </si>
  <si>
    <t>771-LPC11U35FHI33501</t>
  </si>
  <si>
    <t>595-TPS78233DDCR</t>
  </si>
  <si>
    <t>717-8Z-12.000MAAJ-T</t>
  </si>
  <si>
    <t>Divider</t>
  </si>
  <si>
    <t>1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</si>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</sst>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5" borderId="1" xfId="0" quotePrefix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  <xf numFmtId="0" fontId="14" fillId="0" borderId="1" xfId="1" quotePrefix="1" applyBorder="1" applyAlignment="1">
      <alignment vertical="center" wrapText="1"/>
    </xf>
    <xf numFmtId="0" fontId="14" fillId="6" borderId="1" xfId="1" quotePrefix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Loading...&amp;mpn=Loading...&amp;seller=Mouser&amp;sku=667-ERJ-3GEY0R00V&amp;country=IE&amp;channel=BOM%20Report&amp;" TargetMode="External"/><Relationship Id="rId18" Type="http://schemas.openxmlformats.org/officeDocument/2006/relationships/hyperlink" Target="https://octopart-clicks.com/click/altium?manufacturer=Loading...&amp;mpn=Loading...&amp;seller=Mouser&amp;sku=667-EVQ-P2202M&amp;country=IE&amp;channel=BOM%20Report&amp;" TargetMode="External"/><Relationship Id="rId26" Type="http://schemas.openxmlformats.org/officeDocument/2006/relationships/hyperlink" Target="https://octopart-clicks.com/click/altium?manufacturer=Loading...&amp;mpn=Loading...&amp;seller=Mouser&amp;sku=81-GCM188R71C105K64D&amp;country=IE&amp;channel=BOM%20Report&amp;ref=man&amp;" TargetMode="External"/><Relationship Id="rId39" Type="http://schemas.openxmlformats.org/officeDocument/2006/relationships/hyperlink" Target="https://octopart-clicks.com/click/altium?manufacturer=Loading...&amp;mpn=Loading...&amp;seller=Mouser&amp;sku=667-EVQ-P2202M&amp;country=IE&amp;channel=BOM%20Report&amp;ref=man&amp;" TargetMode="External"/><Relationship Id="rId21" Type="http://schemas.openxmlformats.org/officeDocument/2006/relationships/hyperlink" Target="https://octopart-clicks.com/click/altium?manufacturer=Loading...&amp;mpn=Loading...&amp;seller=Mouser&amp;sku=717-8Z-12.000MAAJ-T&amp;country=IE&amp;channel=BOM%20Report&amp;" TargetMode="External"/><Relationship Id="rId34" Type="http://schemas.openxmlformats.org/officeDocument/2006/relationships/hyperlink" Target="https://octopart-clicks.com/click/altium?manufacturer=Loading...&amp;mpn=Loading...&amp;seller=Mouser&amp;sku=667-ERJ-3GEY0R00V&amp;country=IE&amp;channel=BOM%20Report&amp;ref=man&amp;" TargetMode="External"/><Relationship Id="rId42" Type="http://schemas.openxmlformats.org/officeDocument/2006/relationships/hyperlink" Target="https://octopart-clicks.com/click/altium?manufacturer=Loading...&amp;mpn=Loading...&amp;seller=Mouser&amp;sku=717-8Z-12.000MAAJ-T&amp;country=IE&amp;channel=BOM%20Report&amp;ref=man&amp;" TargetMode="External"/><Relationship Id="rId47" Type="http://schemas.openxmlformats.org/officeDocument/2006/relationships/hyperlink" Target="https://octopart-clicks.com/click/altium?manufacturer=Loading...&amp;mpn=Loading...&amp;seller=Mouser&amp;sku=81-GCM188R71C105K64D&amp;country=IE&amp;channel=BOM%20Report&amp;ref=supplier&amp;" TargetMode="External"/><Relationship Id="rId50" Type="http://schemas.openxmlformats.org/officeDocument/2006/relationships/hyperlink" Target="https://octopart-clicks.com/click/altium?manufacturer=Loading...&amp;mpn=Loading...&amp;seller=Mouser&amp;sku=863-NSR20F30NXT5G&amp;country=IE&amp;channel=BOM%20Report&amp;ref=supplier&amp;" TargetMode="External"/><Relationship Id="rId55" Type="http://schemas.openxmlformats.org/officeDocument/2006/relationships/hyperlink" Target="https://octopart-clicks.com/click/altium?manufacturer=Loading...&amp;mpn=Loading...&amp;seller=Mouser&amp;sku=667-ERJ-3GEY0R00V&amp;country=IE&amp;channel=BOM%20Report&amp;ref=supplier&amp;" TargetMode="External"/><Relationship Id="rId63" Type="http://schemas.openxmlformats.org/officeDocument/2006/relationships/hyperlink" Target="https://octopart-clicks.com/click/altium?manufacturer=Loading...&amp;mpn=Loading...&amp;seller=Mouser&amp;sku=717-8Z-12.000MAAJ-T&amp;country=IE&amp;channel=BOM%20Report&amp;ref=supplier&amp;" TargetMode="External"/><Relationship Id="rId7" Type="http://schemas.openxmlformats.org/officeDocument/2006/relationships/hyperlink" Target="https://octopart-clicks.com/click/altium?manufacturer=Loading...&amp;mpn=Loading...&amp;seller=Mouser&amp;sku=720-LBQ39GL2N2351&amp;country=IE&amp;channel=BOM%20Report&amp;" TargetMode="External"/><Relationship Id="rId2" Type="http://schemas.openxmlformats.org/officeDocument/2006/relationships/hyperlink" Target="https://octopart-clicks.com/click/altium?manufacturer=Loading...&amp;mpn=Loading...&amp;seller=Mouser&amp;sku=581-06035C104KAT2A&amp;country=IE&amp;channel=BOM%20Report&amp;" TargetMode="External"/><Relationship Id="rId16" Type="http://schemas.openxmlformats.org/officeDocument/2006/relationships/hyperlink" Target="https://octopart-clicks.com/click/altium?manufacturer=Loading...&amp;mpn=Loading...&amp;seller=Mouser&amp;sku=667-ERJ-3EKF4700V&amp;country=IE&amp;channel=BOM%20Report&amp;" TargetMode="External"/><Relationship Id="rId20" Type="http://schemas.openxmlformats.org/officeDocument/2006/relationships/hyperlink" Target="https://octopart-clicks.com/click/altium?manufacturer=Loading...&amp;mpn=Loading...&amp;seller=Mouser&amp;sku=595-TPS78233DDCR&amp;country=IE&amp;channel=BOM%20Report&amp;" TargetMode="External"/><Relationship Id="rId29" Type="http://schemas.openxmlformats.org/officeDocument/2006/relationships/hyperlink" Target="https://octopart-clicks.com/click/altium?manufacturer=Loading...&amp;mpn=Loading...&amp;seller=Mouser&amp;sku=863-NSR20F30NXT5G&amp;country=IE&amp;channel=BOM%20Report&amp;ref=man&amp;" TargetMode="External"/><Relationship Id="rId41" Type="http://schemas.openxmlformats.org/officeDocument/2006/relationships/hyperlink" Target="https://octopart-clicks.com/click/altium?manufacturer=Loading...&amp;mpn=Loading...&amp;seller=Mouser&amp;sku=595-TPS78233DDCR&amp;country=IE&amp;channel=BOM%20Report&amp;ref=man&amp;" TargetMode="External"/><Relationship Id="rId54" Type="http://schemas.openxmlformats.org/officeDocument/2006/relationships/hyperlink" Target="https://octopart-clicks.com/click/altium?manufacturer=Loading...&amp;mpn=Loading...&amp;seller=Mouser&amp;sku=667-ERJ-3EKF1501V&amp;country=IE&amp;channel=BOM%20Report&amp;ref=supplier&amp;" TargetMode="External"/><Relationship Id="rId62" Type="http://schemas.openxmlformats.org/officeDocument/2006/relationships/hyperlink" Target="https://octopart-clicks.com/click/altium?manufacturer=Loading...&amp;mpn=Loading...&amp;seller=Mouser&amp;sku=595-TPS78233DDCR&amp;country=IE&amp;channel=BOM%20Report&amp;ref=supplier&amp;" TargetMode="External"/><Relationship Id="rId1" Type="http://schemas.openxmlformats.org/officeDocument/2006/relationships/hyperlink" Target="https://octopart-clicks.com/click/altium?manufacturer=Supplier%20disabled&amp;mpn=Supplier%20disabled&amp;seller=Octopart&amp;sku=Mouser%20-%20720-LSL29K-G1J2-1-Z&amp;country=IE&amp;channel=BOM%20Report&amp;" TargetMode="External"/><Relationship Id="rId6" Type="http://schemas.openxmlformats.org/officeDocument/2006/relationships/hyperlink" Target="https://octopart-clicks.com/click/altium?manufacturer=Loading...&amp;mpn=Loading...&amp;seller=Mouser&amp;sku=720-LGL29KF2J124Z&amp;country=IE&amp;channel=BOM%20Report&amp;" TargetMode="External"/><Relationship Id="rId11" Type="http://schemas.openxmlformats.org/officeDocument/2006/relationships/hyperlink" Target="https://octopart-clicks.com/click/altium?manufacturer=Loading...&amp;mpn=Loading...&amp;seller=Mouser&amp;sku=667-ERJ-3EKF1002V&amp;country=IE&amp;channel=BOM%20Report&amp;" TargetMode="External"/><Relationship Id="rId24" Type="http://schemas.openxmlformats.org/officeDocument/2006/relationships/hyperlink" Target="https://octopart-clicks.com/click/altium?manufacturer=Loading...&amp;mpn=Loading...&amp;seller=Mouser&amp;sku=581-02013A180GAT2A&amp;country=IE&amp;channel=BOM%20Report&amp;ref=man&amp;" TargetMode="External"/><Relationship Id="rId32" Type="http://schemas.openxmlformats.org/officeDocument/2006/relationships/hyperlink" Target="https://octopart-clicks.com/click/altium?manufacturer=Loading...&amp;mpn=Loading...&amp;seller=Mouser&amp;sku=667-ERJ-3EKF1002V&amp;country=IE&amp;channel=BOM%20Report&amp;ref=man&amp;" TargetMode="External"/><Relationship Id="rId37" Type="http://schemas.openxmlformats.org/officeDocument/2006/relationships/hyperlink" Target="https://octopart-clicks.com/click/altium?manufacturer=Loading...&amp;mpn=Loading...&amp;seller=Mouser&amp;sku=667-ERJ-3EKF4700V&amp;country=IE&amp;channel=BOM%20Report&amp;ref=man&amp;" TargetMode="External"/><Relationship Id="rId40" Type="http://schemas.openxmlformats.org/officeDocument/2006/relationships/hyperlink" Target="https://octopart-clicks.com/click/altium?manufacturer=Loading...&amp;mpn=Loading...&amp;seller=Mouser&amp;sku=771-LPC11U35FHI33501&amp;country=IE&amp;channel=BOM%20Report&amp;ref=man&amp;" TargetMode="External"/><Relationship Id="rId45" Type="http://schemas.openxmlformats.org/officeDocument/2006/relationships/hyperlink" Target="https://octopart-clicks.com/click/altium?manufacturer=Loading...&amp;mpn=Loading...&amp;seller=Mouser&amp;sku=581-02013A180GAT2A&amp;country=IE&amp;channel=BOM%20Report&amp;ref=supplier&amp;" TargetMode="External"/><Relationship Id="rId53" Type="http://schemas.openxmlformats.org/officeDocument/2006/relationships/hyperlink" Target="https://octopart-clicks.com/click/altium?manufacturer=Loading...&amp;mpn=Loading...&amp;seller=Mouser&amp;sku=667-ERJ-3EKF1002V&amp;country=IE&amp;channel=BOM%20Report&amp;ref=supplier&amp;" TargetMode="External"/><Relationship Id="rId58" Type="http://schemas.openxmlformats.org/officeDocument/2006/relationships/hyperlink" Target="https://octopart-clicks.com/click/altium?manufacturer=Loading...&amp;mpn=Loading...&amp;seller=Mouser&amp;sku=667-ERJ-3EKF4700V&amp;country=IE&amp;channel=BOM%20Report&amp;ref=supplier&amp;" TargetMode="External"/><Relationship Id="rId5" Type="http://schemas.openxmlformats.org/officeDocument/2006/relationships/hyperlink" Target="https://octopart-clicks.com/click/altium?manufacturer=Loading...&amp;mpn=Loading...&amp;seller=Mouser&amp;sku=81-GCM188R71C105K64D&amp;country=IE&amp;channel=BOM%20Report&amp;" TargetMode="External"/><Relationship Id="rId15" Type="http://schemas.openxmlformats.org/officeDocument/2006/relationships/hyperlink" Target="https://octopart-clicks.com/click/altium?manufacturer=Loading...&amp;mpn=Loading...&amp;seller=Mouser&amp;sku=754-RR0816P-681D&amp;country=IE&amp;channel=BOM%20Report&amp;" TargetMode="External"/><Relationship Id="rId23" Type="http://schemas.openxmlformats.org/officeDocument/2006/relationships/hyperlink" Target="https://octopart-clicks.com/click/altium?manufacturer=Loading...&amp;mpn=Loading...&amp;seller=Mouser&amp;sku=581-06035C104KAT2A&amp;country=IE&amp;channel=BOM%20Report&amp;ref=man&amp;" TargetMode="External"/><Relationship Id="rId28" Type="http://schemas.openxmlformats.org/officeDocument/2006/relationships/hyperlink" Target="https://octopart-clicks.com/click/altium?manufacturer=Loading...&amp;mpn=Loading...&amp;seller=Mouser&amp;sku=720-LBQ39GL2N2351&amp;country=IE&amp;channel=BOM%20Report&amp;ref=man&amp;" TargetMode="External"/><Relationship Id="rId36" Type="http://schemas.openxmlformats.org/officeDocument/2006/relationships/hyperlink" Target="https://octopart-clicks.com/click/altium?manufacturer=Loading...&amp;mpn=Loading...&amp;seller=Mouser&amp;sku=754-RR0816P-681D&amp;country=IE&amp;channel=BOM%20Report&amp;ref=man&amp;" TargetMode="External"/><Relationship Id="rId49" Type="http://schemas.openxmlformats.org/officeDocument/2006/relationships/hyperlink" Target="https://octopart-clicks.com/click/altium?manufacturer=Loading...&amp;mpn=Loading...&amp;seller=Mouser&amp;sku=720-LBQ39GL2N2351&amp;country=IE&amp;channel=BOM%20Report&amp;ref=supplier&amp;" TargetMode="External"/><Relationship Id="rId57" Type="http://schemas.openxmlformats.org/officeDocument/2006/relationships/hyperlink" Target="https://octopart-clicks.com/click/altium?manufacturer=Loading...&amp;mpn=Loading...&amp;seller=Mouser&amp;sku=754-RR0816P-681D&amp;country=IE&amp;channel=BOM%20Report&amp;ref=supplier&amp;" TargetMode="External"/><Relationship Id="rId61" Type="http://schemas.openxmlformats.org/officeDocument/2006/relationships/hyperlink" Target="https://octopart-clicks.com/click/altium?manufacturer=Loading...&amp;mpn=Loading...&amp;seller=Mouser&amp;sku=771-LPC11U35FHI33501&amp;country=IE&amp;channel=BOM%20Report&amp;ref=supplier&amp;" TargetMode="External"/><Relationship Id="rId10" Type="http://schemas.openxmlformats.org/officeDocument/2006/relationships/hyperlink" Target="https://octopart-clicks.com/click/altium?manufacturer=Loading...&amp;mpn=Loading...&amp;seller=Mouser&amp;sku=621-BSS84W-F&amp;country=IE&amp;channel=BOM%20Report&amp;" TargetMode="External"/><Relationship Id="rId19" Type="http://schemas.openxmlformats.org/officeDocument/2006/relationships/hyperlink" Target="https://octopart-clicks.com/click/altium?manufacturer=Loading...&amp;mpn=Loading...&amp;seller=Mouser&amp;sku=771-LPC11U35FHI33501&amp;country=IE&amp;channel=BOM%20Report&amp;" TargetMode="External"/><Relationship Id="rId31" Type="http://schemas.openxmlformats.org/officeDocument/2006/relationships/hyperlink" Target="https://octopart-clicks.com/click/altium?manufacturer=Loading...&amp;mpn=Loading...&amp;seller=Mouser&amp;sku=621-BSS84W-F&amp;country=IE&amp;channel=BOM%20Report&amp;ref=man&amp;" TargetMode="External"/><Relationship Id="rId44" Type="http://schemas.openxmlformats.org/officeDocument/2006/relationships/hyperlink" Target="https://octopart-clicks.com/click/altium?manufacturer=Loading...&amp;mpn=Loading...&amp;seller=Mouser&amp;sku=581-06035C104KAT2A&amp;country=IE&amp;channel=BOM%20Report&amp;ref=supplier&amp;" TargetMode="External"/><Relationship Id="rId52" Type="http://schemas.openxmlformats.org/officeDocument/2006/relationships/hyperlink" Target="https://octopart-clicks.com/click/altium?manufacturer=Loading...&amp;mpn=Loading...&amp;seller=Mouser&amp;sku=621-BSS84W-F&amp;country=IE&amp;channel=BOM%20Report&amp;ref=supplier&amp;" TargetMode="External"/><Relationship Id="rId60" Type="http://schemas.openxmlformats.org/officeDocument/2006/relationships/hyperlink" Target="https://octopart-clicks.com/click/altium?manufacturer=Loading...&amp;mpn=Loading...&amp;seller=Mouser&amp;sku=667-EVQ-P2202M&amp;country=IE&amp;channel=BOM%20Report&amp;ref=supplier&amp;" TargetMode="External"/><Relationship Id="rId4" Type="http://schemas.openxmlformats.org/officeDocument/2006/relationships/hyperlink" Target="https://octopart-clicks.com/click/altium?manufacturer=Loading...&amp;mpn=Loading...&amp;seller=Mouser&amp;sku=581-06035A330J&amp;country=IE&amp;channel=BOM%20Report&amp;" TargetMode="External"/><Relationship Id="rId9" Type="http://schemas.openxmlformats.org/officeDocument/2006/relationships/hyperlink" Target="https://octopart-clicks.com/click/altium?manufacturer=Loading...&amp;mpn=Loading...&amp;seller=Mouser&amp;sku=798-UX60A-MB-5ST&amp;country=IE&amp;channel=BOM%20Report&amp;" TargetMode="External"/><Relationship Id="rId14" Type="http://schemas.openxmlformats.org/officeDocument/2006/relationships/hyperlink" Target="https://octopart-clicks.com/click/altium?manufacturer=Loading...&amp;mpn=Loading...&amp;seller=Mouser&amp;sku=667-ERJ-3GEYJ183V&amp;country=IE&amp;channel=BOM%20Report&amp;" TargetMode="External"/><Relationship Id="rId22" Type="http://schemas.openxmlformats.org/officeDocument/2006/relationships/hyperlink" Target="https://octopart-clicks.com/click/altium?manufacturer=Supplier%20disabled&amp;mpn=Supplier%20disabled&amp;seller=Octopart&amp;sku=Mouser%20-%20720-LSL29K-G1J2-1-Z&amp;country=IE&amp;channel=BOM%20Report&amp;ref=man&amp;" TargetMode="External"/><Relationship Id="rId27" Type="http://schemas.openxmlformats.org/officeDocument/2006/relationships/hyperlink" Target="https://octopart-clicks.com/click/altium?manufacturer=Loading...&amp;mpn=Loading...&amp;seller=Mouser&amp;sku=720-LGL29KF2J124Z&amp;country=IE&amp;channel=BOM%20Report&amp;ref=man&amp;" TargetMode="External"/><Relationship Id="rId30" Type="http://schemas.openxmlformats.org/officeDocument/2006/relationships/hyperlink" Target="https://octopart-clicks.com/click/altium?manufacturer=Loading...&amp;mpn=Loading...&amp;seller=Mouser&amp;sku=798-UX60A-MB-5ST&amp;country=IE&amp;channel=BOM%20Report&amp;ref=man&amp;" TargetMode="External"/><Relationship Id="rId35" Type="http://schemas.openxmlformats.org/officeDocument/2006/relationships/hyperlink" Target="https://octopart-clicks.com/click/altium?manufacturer=Loading...&amp;mpn=Loading...&amp;seller=Mouser&amp;sku=667-ERJ-3GEYJ183V&amp;country=IE&amp;channel=BOM%20Report&amp;ref=man&amp;" TargetMode="External"/><Relationship Id="rId43" Type="http://schemas.openxmlformats.org/officeDocument/2006/relationships/hyperlink" Target="https://octopart-clicks.com/click/altium?manufacturer=Supplier%20disabled&amp;mpn=Supplier%20disabled&amp;seller=Octopart&amp;sku=Mouser%20-%20720-LSL29K-G1J2-1-Z&amp;country=IE&amp;channel=BOM%20Report&amp;ref=supplier&amp;" TargetMode="External"/><Relationship Id="rId48" Type="http://schemas.openxmlformats.org/officeDocument/2006/relationships/hyperlink" Target="https://octopart-clicks.com/click/altium?manufacturer=Loading...&amp;mpn=Loading...&amp;seller=Mouser&amp;sku=720-LGL29KF2J124Z&amp;country=IE&amp;channel=BOM%20Report&amp;ref=supplier&amp;" TargetMode="External"/><Relationship Id="rId56" Type="http://schemas.openxmlformats.org/officeDocument/2006/relationships/hyperlink" Target="https://octopart-clicks.com/click/altium?manufacturer=Loading...&amp;mpn=Loading...&amp;seller=Mouser&amp;sku=667-ERJ-3GEYJ183V&amp;country=IE&amp;channel=BOM%20Report&amp;ref=supplier&amp;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Loading...&amp;mpn=Loading...&amp;seller=Mouser&amp;sku=863-NSR20F30NXT5G&amp;country=IE&amp;channel=BOM%20Report&amp;" TargetMode="External"/><Relationship Id="rId51" Type="http://schemas.openxmlformats.org/officeDocument/2006/relationships/hyperlink" Target="https://octopart-clicks.com/click/altium?manufacturer=Loading...&amp;mpn=Loading...&amp;seller=Mouser&amp;sku=798-UX60A-MB-5ST&amp;country=IE&amp;channel=BOM%20Report&amp;ref=supplier&amp;" TargetMode="External"/><Relationship Id="rId3" Type="http://schemas.openxmlformats.org/officeDocument/2006/relationships/hyperlink" Target="https://octopart-clicks.com/click/altium?manufacturer=Loading...&amp;mpn=Loading...&amp;seller=Mouser&amp;sku=581-02013A180GAT2A&amp;country=IE&amp;channel=BOM%20Report&amp;" TargetMode="External"/><Relationship Id="rId12" Type="http://schemas.openxmlformats.org/officeDocument/2006/relationships/hyperlink" Target="https://octopart-clicks.com/click/altium?manufacturer=Loading...&amp;mpn=Loading...&amp;seller=Mouser&amp;sku=667-ERJ-3EKF1501V&amp;country=IE&amp;channel=BOM%20Report&amp;" TargetMode="External"/><Relationship Id="rId17" Type="http://schemas.openxmlformats.org/officeDocument/2006/relationships/hyperlink" Target="https://octopart-clicks.com/click/altium?manufacturer=Loading...&amp;mpn=Loading...&amp;seller=Mouser&amp;sku=667-ERJ-3EKF33R0V&amp;country=IE&amp;channel=BOM%20Report&amp;" TargetMode="External"/><Relationship Id="rId25" Type="http://schemas.openxmlformats.org/officeDocument/2006/relationships/hyperlink" Target="https://octopart-clicks.com/click/altium?manufacturer=Loading...&amp;mpn=Loading...&amp;seller=Mouser&amp;sku=581-06035A330J&amp;country=IE&amp;channel=BOM%20Report&amp;ref=man&amp;" TargetMode="External"/><Relationship Id="rId33" Type="http://schemas.openxmlformats.org/officeDocument/2006/relationships/hyperlink" Target="https://octopart-clicks.com/click/altium?manufacturer=Loading...&amp;mpn=Loading...&amp;seller=Mouser&amp;sku=667-ERJ-3EKF1501V&amp;country=IE&amp;channel=BOM%20Report&amp;ref=man&amp;" TargetMode="External"/><Relationship Id="rId38" Type="http://schemas.openxmlformats.org/officeDocument/2006/relationships/hyperlink" Target="https://octopart-clicks.com/click/altium?manufacturer=Loading...&amp;mpn=Loading...&amp;seller=Mouser&amp;sku=667-ERJ-3EKF33R0V&amp;country=IE&amp;channel=BOM%20Report&amp;ref=man&amp;" TargetMode="External"/><Relationship Id="rId46" Type="http://schemas.openxmlformats.org/officeDocument/2006/relationships/hyperlink" Target="https://octopart-clicks.com/click/altium?manufacturer=Loading...&amp;mpn=Loading...&amp;seller=Mouser&amp;sku=581-06035A330J&amp;country=IE&amp;channel=BOM%20Report&amp;ref=supplier&amp;" TargetMode="External"/><Relationship Id="rId59" Type="http://schemas.openxmlformats.org/officeDocument/2006/relationships/hyperlink" Target="https://octopart-clicks.com/click/altium?manufacturer=Loading...&amp;mpn=Loading...&amp;seller=Mouser&amp;sku=667-ERJ-3EKF33R0V&amp;country=I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16.8554687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4" customWidth="1"/>
    <col min="11" max="11" width="7.5703125" customWidth="1"/>
    <col min="12" max="12" width="8.140625" customWidth="1"/>
    <col min="13" max="13" width="28" style="26" customWidth="1"/>
    <col min="14" max="14" width="4.28515625" style="26" customWidth="1"/>
    <col min="15" max="15" width="5.42578125" style="1" customWidth="1"/>
    <col min="16" max="17" width="6.42578125" style="29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37</v>
      </c>
      <c r="D1" s="3" t="s">
        <v>60</v>
      </c>
      <c r="E1" s="53" t="s">
        <v>74</v>
      </c>
      <c r="F1" s="7" t="s">
        <v>75</v>
      </c>
      <c r="G1" s="53" t="s">
        <v>83</v>
      </c>
      <c r="H1" s="4" t="s">
        <v>105</v>
      </c>
      <c r="I1" s="4" t="s">
        <v>108</v>
      </c>
      <c r="J1" s="4" t="s">
        <v>109</v>
      </c>
      <c r="K1" s="5" t="s">
        <v>112</v>
      </c>
      <c r="L1" s="4" t="s">
        <v>113</v>
      </c>
      <c r="M1" s="4" t="s">
        <v>114</v>
      </c>
      <c r="N1" s="4" t="s">
        <v>136</v>
      </c>
      <c r="O1" s="5" t="s">
        <v>138</v>
      </c>
      <c r="P1" s="5" t="s">
        <v>139</v>
      </c>
      <c r="Q1" s="5" t="s">
        <v>7</v>
      </c>
      <c r="R1" s="5" t="s">
        <v>140</v>
      </c>
      <c r="S1" s="5" t="s">
        <v>8</v>
      </c>
      <c r="T1" s="47" t="s">
        <v>0</v>
      </c>
    </row>
    <row r="2" spans="1:20" ht="24.75" customHeight="1" x14ac:dyDescent="0.25">
      <c r="A2" s="8">
        <f>ROW(A2) - ROW($A$1)</f>
        <v>1</v>
      </c>
      <c r="B2" s="33" t="s">
        <v>15</v>
      </c>
      <c r="C2" s="32" t="s">
        <v>38</v>
      </c>
      <c r="D2" s="32" t="s">
        <v>61</v>
      </c>
      <c r="E2" s="32"/>
      <c r="F2" s="9" t="s">
        <v>76</v>
      </c>
      <c r="G2" s="34" t="s">
        <v>84</v>
      </c>
      <c r="H2" s="57" t="s">
        <v>106</v>
      </c>
      <c r="I2" s="57" t="s">
        <v>106</v>
      </c>
      <c r="J2" s="48" t="s">
        <v>110</v>
      </c>
      <c r="K2" s="9" t="s">
        <v>106</v>
      </c>
      <c r="L2" s="10"/>
      <c r="M2" s="58" t="s">
        <v>115</v>
      </c>
      <c r="N2" s="43" t="s">
        <v>137</v>
      </c>
      <c r="O2" s="10">
        <v>1</v>
      </c>
      <c r="P2" s="46"/>
      <c r="Q2" s="49">
        <f>ROUNDUP(P2*N2,0)</f>
        <v>0</v>
      </c>
      <c r="R2" s="30"/>
      <c r="S2" s="30">
        <f>R2*Q2</f>
        <v>0</v>
      </c>
      <c r="T2" s="50">
        <f>ROW(T2) - ROW($A$1)</f>
        <v>1</v>
      </c>
    </row>
    <row r="3" spans="1:20" ht="24.75" customHeight="1" x14ac:dyDescent="0.25">
      <c r="A3" s="8">
        <f t="shared" ref="A3:A23" si="0">ROW(A3) - ROW($A$1)</f>
        <v>2</v>
      </c>
      <c r="B3" s="33" t="s">
        <v>16</v>
      </c>
      <c r="C3" s="32" t="s">
        <v>39</v>
      </c>
      <c r="D3" s="32" t="s">
        <v>62</v>
      </c>
      <c r="E3" s="32"/>
      <c r="F3" s="9" t="s">
        <v>77</v>
      </c>
      <c r="G3" s="34" t="s">
        <v>85</v>
      </c>
      <c r="H3" s="57" t="s">
        <v>107</v>
      </c>
      <c r="I3" s="57" t="s">
        <v>107</v>
      </c>
      <c r="J3" s="48" t="s">
        <v>111</v>
      </c>
      <c r="K3" s="9" t="s">
        <v>107</v>
      </c>
      <c r="L3" s="10"/>
      <c r="M3" s="58" t="s">
        <v>116</v>
      </c>
      <c r="N3" s="43" t="s">
        <v>137</v>
      </c>
      <c r="O3" s="10">
        <v>3</v>
      </c>
      <c r="P3" s="46"/>
      <c r="Q3" s="49">
        <f t="shared" ref="Q3:Q23" si="1">ROUNDUP(P3*N3,0)</f>
        <v>0</v>
      </c>
      <c r="R3" s="30"/>
      <c r="S3" s="30">
        <f t="shared" ref="S3:S23" si="2">R3*Q3</f>
        <v>0</v>
      </c>
      <c r="T3" s="50">
        <f t="shared" ref="T3:T23" si="3">ROW(T3) - ROW($A$1)</f>
        <v>2</v>
      </c>
    </row>
    <row r="4" spans="1:20" ht="24.75" customHeight="1" x14ac:dyDescent="0.25">
      <c r="A4" s="8">
        <f>ROW(A4) - ROW($A$1)</f>
        <v>3</v>
      </c>
      <c r="B4" s="33" t="s">
        <v>17</v>
      </c>
      <c r="C4" s="32" t="s">
        <v>40</v>
      </c>
      <c r="D4" s="32" t="s">
        <v>62</v>
      </c>
      <c r="E4" s="32"/>
      <c r="F4" s="9" t="s">
        <v>77</v>
      </c>
      <c r="G4" s="34" t="s">
        <v>86</v>
      </c>
      <c r="H4" s="57" t="s">
        <v>107</v>
      </c>
      <c r="I4" s="57" t="s">
        <v>107</v>
      </c>
      <c r="J4" s="48" t="s">
        <v>111</v>
      </c>
      <c r="K4" s="9" t="s">
        <v>107</v>
      </c>
      <c r="L4" s="10"/>
      <c r="M4" s="58" t="s">
        <v>117</v>
      </c>
      <c r="N4" s="43" t="s">
        <v>137</v>
      </c>
      <c r="O4" s="10">
        <v>2</v>
      </c>
      <c r="P4" s="46"/>
      <c r="Q4" s="49">
        <f>ROUNDUP(P4*N4,0)</f>
        <v>0</v>
      </c>
      <c r="R4" s="30"/>
      <c r="S4" s="30">
        <f>R4*Q4</f>
        <v>0</v>
      </c>
      <c r="T4" s="50">
        <f>ROW(T4) - ROW($A$1)</f>
        <v>3</v>
      </c>
    </row>
    <row r="5" spans="1:20" ht="24.75" customHeight="1" x14ac:dyDescent="0.25">
      <c r="A5" s="8">
        <f t="shared" si="0"/>
        <v>4</v>
      </c>
      <c r="B5" s="33" t="s">
        <v>18</v>
      </c>
      <c r="C5" s="32" t="s">
        <v>41</v>
      </c>
      <c r="D5" s="32" t="s">
        <v>62</v>
      </c>
      <c r="E5" s="32"/>
      <c r="F5" s="9" t="s">
        <v>77</v>
      </c>
      <c r="G5" s="34" t="s">
        <v>87</v>
      </c>
      <c r="H5" s="57" t="s">
        <v>107</v>
      </c>
      <c r="I5" s="57" t="s">
        <v>107</v>
      </c>
      <c r="J5" s="48" t="s">
        <v>111</v>
      </c>
      <c r="K5" s="9" t="s">
        <v>107</v>
      </c>
      <c r="L5" s="10"/>
      <c r="M5" s="58" t="s">
        <v>118</v>
      </c>
      <c r="N5" s="43" t="s">
        <v>137</v>
      </c>
      <c r="O5" s="10">
        <v>2</v>
      </c>
      <c r="P5" s="46"/>
      <c r="Q5" s="49">
        <f t="shared" ref="Q5" si="4">ROUNDUP(P5*N5,0)</f>
        <v>0</v>
      </c>
      <c r="R5" s="30"/>
      <c r="S5" s="30">
        <f t="shared" ref="S5" si="5">R5*Q5</f>
        <v>0</v>
      </c>
      <c r="T5" s="50">
        <f t="shared" si="3"/>
        <v>4</v>
      </c>
    </row>
    <row r="6" spans="1:20" ht="24.75" customHeight="1" x14ac:dyDescent="0.25">
      <c r="A6" s="8">
        <f>ROW(A6) - ROW($A$1)</f>
        <v>5</v>
      </c>
      <c r="B6" s="33" t="s">
        <v>19</v>
      </c>
      <c r="C6" s="32" t="s">
        <v>42</v>
      </c>
      <c r="D6" s="32" t="s">
        <v>63</v>
      </c>
      <c r="E6" s="32"/>
      <c r="F6" s="9" t="s">
        <v>77</v>
      </c>
      <c r="G6" s="34" t="s">
        <v>88</v>
      </c>
      <c r="H6" s="57" t="s">
        <v>107</v>
      </c>
      <c r="I6" s="57" t="s">
        <v>107</v>
      </c>
      <c r="J6" s="48" t="s">
        <v>111</v>
      </c>
      <c r="K6" s="9" t="s">
        <v>107</v>
      </c>
      <c r="L6" s="10"/>
      <c r="M6" s="58" t="s">
        <v>119</v>
      </c>
      <c r="N6" s="43" t="s">
        <v>137</v>
      </c>
      <c r="O6" s="10">
        <v>2</v>
      </c>
      <c r="P6" s="46"/>
      <c r="Q6" s="49">
        <f>ROUNDUP(P6*N6,0)</f>
        <v>0</v>
      </c>
      <c r="R6" s="30"/>
      <c r="S6" s="30">
        <f>R6*Q6</f>
        <v>0</v>
      </c>
      <c r="T6" s="50">
        <f>ROW(T6) - ROW($A$1)</f>
        <v>5</v>
      </c>
    </row>
    <row r="7" spans="1:20" ht="24.75" customHeight="1" x14ac:dyDescent="0.25">
      <c r="A7" s="8">
        <f t="shared" si="0"/>
        <v>6</v>
      </c>
      <c r="B7" s="33" t="s">
        <v>20</v>
      </c>
      <c r="C7" s="32" t="s">
        <v>43</v>
      </c>
      <c r="D7" s="32" t="s">
        <v>64</v>
      </c>
      <c r="E7" s="32"/>
      <c r="F7" s="9" t="s">
        <v>76</v>
      </c>
      <c r="G7" s="34" t="s">
        <v>89</v>
      </c>
      <c r="H7" s="57" t="s">
        <v>107</v>
      </c>
      <c r="I7" s="57" t="s">
        <v>107</v>
      </c>
      <c r="J7" s="48" t="s">
        <v>111</v>
      </c>
      <c r="K7" s="9" t="s">
        <v>107</v>
      </c>
      <c r="L7" s="10"/>
      <c r="M7" s="58" t="s">
        <v>120</v>
      </c>
      <c r="N7" s="43" t="s">
        <v>137</v>
      </c>
      <c r="O7" s="10">
        <v>1</v>
      </c>
      <c r="P7" s="46"/>
      <c r="Q7" s="49">
        <f t="shared" ref="Q7" si="6">ROUNDUP(P7*N7,0)</f>
        <v>0</v>
      </c>
      <c r="R7" s="30"/>
      <c r="S7" s="30">
        <f t="shared" ref="S7" si="7">R7*Q7</f>
        <v>0</v>
      </c>
      <c r="T7" s="50">
        <f t="shared" si="3"/>
        <v>6</v>
      </c>
    </row>
    <row r="8" spans="1:20" ht="24.75" customHeight="1" x14ac:dyDescent="0.25">
      <c r="A8" s="8">
        <f>ROW(A8) - ROW($A$1)</f>
        <v>7</v>
      </c>
      <c r="B8" s="33" t="s">
        <v>21</v>
      </c>
      <c r="C8" s="32" t="s">
        <v>44</v>
      </c>
      <c r="D8" s="32" t="s">
        <v>65</v>
      </c>
      <c r="E8" s="32"/>
      <c r="F8" s="9" t="s">
        <v>76</v>
      </c>
      <c r="G8" s="34" t="s">
        <v>90</v>
      </c>
      <c r="H8" s="57" t="s">
        <v>107</v>
      </c>
      <c r="I8" s="57" t="s">
        <v>107</v>
      </c>
      <c r="J8" s="48" t="s">
        <v>111</v>
      </c>
      <c r="K8" s="9" t="s">
        <v>107</v>
      </c>
      <c r="L8" s="10"/>
      <c r="M8" s="58" t="s">
        <v>121</v>
      </c>
      <c r="N8" s="43" t="s">
        <v>137</v>
      </c>
      <c r="O8" s="10">
        <v>1</v>
      </c>
      <c r="P8" s="46"/>
      <c r="Q8" s="49">
        <f>ROUNDUP(P8*N8,0)</f>
        <v>0</v>
      </c>
      <c r="R8" s="30"/>
      <c r="S8" s="30">
        <f>R8*Q8</f>
        <v>0</v>
      </c>
      <c r="T8" s="50">
        <f>ROW(T8) - ROW($A$1)</f>
        <v>7</v>
      </c>
    </row>
    <row r="9" spans="1:20" ht="24.75" customHeight="1" x14ac:dyDescent="0.25">
      <c r="A9" s="8">
        <f t="shared" si="0"/>
        <v>8</v>
      </c>
      <c r="B9" s="33" t="s">
        <v>22</v>
      </c>
      <c r="C9" s="32" t="s">
        <v>45</v>
      </c>
      <c r="D9" s="32" t="s">
        <v>66</v>
      </c>
      <c r="E9" s="32"/>
      <c r="F9" s="9" t="s">
        <v>78</v>
      </c>
      <c r="G9" s="34" t="s">
        <v>91</v>
      </c>
      <c r="H9" s="57" t="s">
        <v>107</v>
      </c>
      <c r="I9" s="57" t="s">
        <v>107</v>
      </c>
      <c r="J9" s="48" t="s">
        <v>111</v>
      </c>
      <c r="K9" s="9" t="s">
        <v>107</v>
      </c>
      <c r="L9" s="10"/>
      <c r="M9" s="58" t="s">
        <v>122</v>
      </c>
      <c r="N9" s="43" t="s">
        <v>137</v>
      </c>
      <c r="O9" s="10">
        <v>1</v>
      </c>
      <c r="P9" s="46"/>
      <c r="Q9" s="49">
        <f t="shared" ref="Q9" si="8">ROUNDUP(P9*N9,0)</f>
        <v>0</v>
      </c>
      <c r="R9" s="30"/>
      <c r="S9" s="30">
        <f t="shared" ref="S9" si="9">R9*Q9</f>
        <v>0</v>
      </c>
      <c r="T9" s="50">
        <f t="shared" si="3"/>
        <v>8</v>
      </c>
    </row>
    <row r="10" spans="1:20" ht="24.75" customHeight="1" x14ac:dyDescent="0.25">
      <c r="A10" s="8">
        <f>ROW(A10) - ROW($A$1)</f>
        <v>9</v>
      </c>
      <c r="B10" s="33" t="s">
        <v>23</v>
      </c>
      <c r="C10" s="32" t="s">
        <v>46</v>
      </c>
      <c r="D10" s="32" t="s">
        <v>67</v>
      </c>
      <c r="E10" s="32"/>
      <c r="F10" s="9" t="s">
        <v>76</v>
      </c>
      <c r="G10" s="34" t="s">
        <v>92</v>
      </c>
      <c r="H10" s="57" t="s">
        <v>107</v>
      </c>
      <c r="I10" s="57" t="s">
        <v>107</v>
      </c>
      <c r="J10" s="48" t="s">
        <v>111</v>
      </c>
      <c r="K10" s="9" t="s">
        <v>107</v>
      </c>
      <c r="L10" s="10"/>
      <c r="M10" s="58" t="s">
        <v>123</v>
      </c>
      <c r="N10" s="43" t="s">
        <v>137</v>
      </c>
      <c r="O10" s="10">
        <v>1</v>
      </c>
      <c r="P10" s="46"/>
      <c r="Q10" s="49">
        <f>ROUNDUP(P10*N10,0)</f>
        <v>0</v>
      </c>
      <c r="R10" s="30"/>
      <c r="S10" s="30">
        <f>R10*Q10</f>
        <v>0</v>
      </c>
      <c r="T10" s="50">
        <f>ROW(T10) - ROW($A$1)</f>
        <v>9</v>
      </c>
    </row>
    <row r="11" spans="1:20" ht="24.75" customHeight="1" x14ac:dyDescent="0.25">
      <c r="A11" s="8">
        <f t="shared" si="0"/>
        <v>10</v>
      </c>
      <c r="B11" s="33" t="s">
        <v>24</v>
      </c>
      <c r="C11" s="32" t="s">
        <v>47</v>
      </c>
      <c r="D11" s="32" t="s">
        <v>68</v>
      </c>
      <c r="E11" s="32"/>
      <c r="F11" s="9" t="s">
        <v>79</v>
      </c>
      <c r="G11" s="34" t="s">
        <v>93</v>
      </c>
      <c r="H11" s="57" t="s">
        <v>107</v>
      </c>
      <c r="I11" s="57" t="s">
        <v>107</v>
      </c>
      <c r="J11" s="48" t="s">
        <v>111</v>
      </c>
      <c r="K11" s="9" t="s">
        <v>107</v>
      </c>
      <c r="L11" s="10"/>
      <c r="M11" s="58" t="s">
        <v>124</v>
      </c>
      <c r="N11" s="43" t="s">
        <v>137</v>
      </c>
      <c r="O11" s="10">
        <v>1</v>
      </c>
      <c r="P11" s="46"/>
      <c r="Q11" s="49">
        <f t="shared" ref="Q11" si="10">ROUNDUP(P11*N11,0)</f>
        <v>0</v>
      </c>
      <c r="R11" s="30"/>
      <c r="S11" s="30">
        <f t="shared" ref="S11" si="11">R11*Q11</f>
        <v>0</v>
      </c>
      <c r="T11" s="50">
        <f t="shared" si="3"/>
        <v>10</v>
      </c>
    </row>
    <row r="12" spans="1:20" ht="24.75" customHeight="1" x14ac:dyDescent="0.25">
      <c r="A12" s="8">
        <f>ROW(A12) - ROW($A$1)</f>
        <v>11</v>
      </c>
      <c r="B12" s="33" t="s">
        <v>25</v>
      </c>
      <c r="C12" s="32" t="s">
        <v>48</v>
      </c>
      <c r="D12" s="32" t="s">
        <v>69</v>
      </c>
      <c r="E12" s="32"/>
      <c r="F12" s="9" t="s">
        <v>80</v>
      </c>
      <c r="G12" s="34" t="s">
        <v>94</v>
      </c>
      <c r="H12" s="57" t="s">
        <v>107</v>
      </c>
      <c r="I12" s="57" t="s">
        <v>107</v>
      </c>
      <c r="J12" s="48" t="s">
        <v>111</v>
      </c>
      <c r="K12" s="9" t="s">
        <v>107</v>
      </c>
      <c r="L12" s="10"/>
      <c r="M12" s="58" t="s">
        <v>125</v>
      </c>
      <c r="N12" s="43" t="s">
        <v>137</v>
      </c>
      <c r="O12" s="10">
        <v>5</v>
      </c>
      <c r="P12" s="46"/>
      <c r="Q12" s="49">
        <f>ROUNDUP(P12*N12,0)</f>
        <v>0</v>
      </c>
      <c r="R12" s="30"/>
      <c r="S12" s="30">
        <f>R12*Q12</f>
        <v>0</v>
      </c>
      <c r="T12" s="50">
        <f>ROW(T12) - ROW($A$1)</f>
        <v>11</v>
      </c>
    </row>
    <row r="13" spans="1:20" ht="24.75" customHeight="1" x14ac:dyDescent="0.25">
      <c r="A13" s="8">
        <f t="shared" si="0"/>
        <v>12</v>
      </c>
      <c r="B13" s="33" t="s">
        <v>26</v>
      </c>
      <c r="C13" s="32" t="s">
        <v>49</v>
      </c>
      <c r="D13" s="32" t="s">
        <v>69</v>
      </c>
      <c r="E13" s="32"/>
      <c r="F13" s="9" t="s">
        <v>80</v>
      </c>
      <c r="G13" s="34" t="s">
        <v>95</v>
      </c>
      <c r="H13" s="57" t="s">
        <v>107</v>
      </c>
      <c r="I13" s="57" t="s">
        <v>107</v>
      </c>
      <c r="J13" s="48" t="s">
        <v>111</v>
      </c>
      <c r="K13" s="9" t="s">
        <v>107</v>
      </c>
      <c r="L13" s="10"/>
      <c r="M13" s="58" t="s">
        <v>126</v>
      </c>
      <c r="N13" s="43" t="s">
        <v>137</v>
      </c>
      <c r="O13" s="10">
        <v>1</v>
      </c>
      <c r="P13" s="46"/>
      <c r="Q13" s="49">
        <f t="shared" ref="Q13" si="12">ROUNDUP(P13*N13,0)</f>
        <v>0</v>
      </c>
      <c r="R13" s="30"/>
      <c r="S13" s="30">
        <f t="shared" ref="S13" si="13">R13*Q13</f>
        <v>0</v>
      </c>
      <c r="T13" s="50">
        <f t="shared" si="3"/>
        <v>12</v>
      </c>
    </row>
    <row r="14" spans="1:20" ht="24.75" customHeight="1" x14ac:dyDescent="0.25">
      <c r="A14" s="8">
        <f>ROW(A14) - ROW($A$1)</f>
        <v>13</v>
      </c>
      <c r="B14" s="33" t="s">
        <v>27</v>
      </c>
      <c r="C14" s="32" t="s">
        <v>50</v>
      </c>
      <c r="D14" s="32" t="s">
        <v>69</v>
      </c>
      <c r="E14" s="32"/>
      <c r="F14" s="9" t="s">
        <v>80</v>
      </c>
      <c r="G14" s="34" t="s">
        <v>96</v>
      </c>
      <c r="H14" s="57" t="s">
        <v>107</v>
      </c>
      <c r="I14" s="57" t="s">
        <v>107</v>
      </c>
      <c r="J14" s="48" t="s">
        <v>111</v>
      </c>
      <c r="K14" s="9" t="s">
        <v>107</v>
      </c>
      <c r="L14" s="10"/>
      <c r="M14" s="58" t="s">
        <v>127</v>
      </c>
      <c r="N14" s="43" t="s">
        <v>137</v>
      </c>
      <c r="O14" s="10">
        <v>1</v>
      </c>
      <c r="P14" s="46"/>
      <c r="Q14" s="49">
        <f>ROUNDUP(P14*N14,0)</f>
        <v>0</v>
      </c>
      <c r="R14" s="30"/>
      <c r="S14" s="30">
        <f>R14*Q14</f>
        <v>0</v>
      </c>
      <c r="T14" s="50">
        <f>ROW(T14) - ROW($A$1)</f>
        <v>13</v>
      </c>
    </row>
    <row r="15" spans="1:20" ht="24.75" customHeight="1" x14ac:dyDescent="0.25">
      <c r="A15" s="8">
        <f t="shared" si="0"/>
        <v>14</v>
      </c>
      <c r="B15" s="33" t="s">
        <v>28</v>
      </c>
      <c r="C15" s="32" t="s">
        <v>51</v>
      </c>
      <c r="D15" s="32" t="s">
        <v>69</v>
      </c>
      <c r="E15" s="32"/>
      <c r="F15" s="9" t="s">
        <v>80</v>
      </c>
      <c r="G15" s="34" t="s">
        <v>97</v>
      </c>
      <c r="H15" s="57" t="s">
        <v>107</v>
      </c>
      <c r="I15" s="57" t="s">
        <v>107</v>
      </c>
      <c r="J15" s="48" t="s">
        <v>111</v>
      </c>
      <c r="K15" s="9" t="s">
        <v>107</v>
      </c>
      <c r="L15" s="10"/>
      <c r="M15" s="58" t="s">
        <v>128</v>
      </c>
      <c r="N15" s="43" t="s">
        <v>137</v>
      </c>
      <c r="O15" s="10">
        <v>1</v>
      </c>
      <c r="P15" s="46"/>
      <c r="Q15" s="49">
        <f t="shared" ref="Q15" si="14">ROUNDUP(P15*N15,0)</f>
        <v>0</v>
      </c>
      <c r="R15" s="30"/>
      <c r="S15" s="30">
        <f t="shared" ref="S15" si="15">R15*Q15</f>
        <v>0</v>
      </c>
      <c r="T15" s="50">
        <f t="shared" si="3"/>
        <v>14</v>
      </c>
    </row>
    <row r="16" spans="1:20" ht="24.75" customHeight="1" x14ac:dyDescent="0.25">
      <c r="A16" s="8">
        <f>ROW(A16) - ROW($A$1)</f>
        <v>15</v>
      </c>
      <c r="B16" s="33" t="s">
        <v>29</v>
      </c>
      <c r="C16" s="32" t="s">
        <v>52</v>
      </c>
      <c r="D16" s="32" t="s">
        <v>69</v>
      </c>
      <c r="E16" s="32"/>
      <c r="F16" s="9" t="s">
        <v>80</v>
      </c>
      <c r="G16" s="34" t="s">
        <v>98</v>
      </c>
      <c r="H16" s="57" t="s">
        <v>107</v>
      </c>
      <c r="I16" s="57" t="s">
        <v>107</v>
      </c>
      <c r="J16" s="48" t="s">
        <v>111</v>
      </c>
      <c r="K16" s="9" t="s">
        <v>107</v>
      </c>
      <c r="L16" s="10"/>
      <c r="M16" s="58" t="s">
        <v>129</v>
      </c>
      <c r="N16" s="43" t="s">
        <v>137</v>
      </c>
      <c r="O16" s="10">
        <v>1</v>
      </c>
      <c r="P16" s="46"/>
      <c r="Q16" s="49">
        <f>ROUNDUP(P16*N16,0)</f>
        <v>0</v>
      </c>
      <c r="R16" s="30"/>
      <c r="S16" s="30">
        <f>R16*Q16</f>
        <v>0</v>
      </c>
      <c r="T16" s="50">
        <f>ROW(T16) - ROW($A$1)</f>
        <v>15</v>
      </c>
    </row>
    <row r="17" spans="1:20" ht="24.75" customHeight="1" x14ac:dyDescent="0.25">
      <c r="A17" s="8">
        <f t="shared" si="0"/>
        <v>16</v>
      </c>
      <c r="B17" s="33" t="s">
        <v>30</v>
      </c>
      <c r="C17" s="32" t="s">
        <v>53</v>
      </c>
      <c r="D17" s="32" t="s">
        <v>69</v>
      </c>
      <c r="E17" s="32"/>
      <c r="F17" s="9" t="s">
        <v>80</v>
      </c>
      <c r="G17" s="34" t="s">
        <v>99</v>
      </c>
      <c r="H17" s="57" t="s">
        <v>107</v>
      </c>
      <c r="I17" s="57" t="s">
        <v>107</v>
      </c>
      <c r="J17" s="48" t="s">
        <v>111</v>
      </c>
      <c r="K17" s="9" t="s">
        <v>107</v>
      </c>
      <c r="L17" s="10"/>
      <c r="M17" s="58" t="s">
        <v>130</v>
      </c>
      <c r="N17" s="43" t="s">
        <v>137</v>
      </c>
      <c r="O17" s="10">
        <v>2</v>
      </c>
      <c r="P17" s="46"/>
      <c r="Q17" s="49">
        <f t="shared" ref="Q17" si="16">ROUNDUP(P17*N17,0)</f>
        <v>0</v>
      </c>
      <c r="R17" s="30"/>
      <c r="S17" s="30">
        <f t="shared" ref="S17" si="17">R17*Q17</f>
        <v>0</v>
      </c>
      <c r="T17" s="50">
        <f t="shared" si="3"/>
        <v>16</v>
      </c>
    </row>
    <row r="18" spans="1:20" ht="24.75" customHeight="1" x14ac:dyDescent="0.25">
      <c r="A18" s="8">
        <f>ROW(A18) - ROW($A$1)</f>
        <v>17</v>
      </c>
      <c r="B18" s="33" t="s">
        <v>31</v>
      </c>
      <c r="C18" s="32" t="s">
        <v>54</v>
      </c>
      <c r="D18" s="32" t="s">
        <v>69</v>
      </c>
      <c r="E18" s="32"/>
      <c r="F18" s="9" t="s">
        <v>80</v>
      </c>
      <c r="G18" s="34" t="s">
        <v>100</v>
      </c>
      <c r="H18" s="57" t="s">
        <v>107</v>
      </c>
      <c r="I18" s="57" t="s">
        <v>107</v>
      </c>
      <c r="J18" s="48" t="s">
        <v>111</v>
      </c>
      <c r="K18" s="9" t="s">
        <v>107</v>
      </c>
      <c r="L18" s="10"/>
      <c r="M18" s="58" t="s">
        <v>131</v>
      </c>
      <c r="N18" s="43" t="s">
        <v>137</v>
      </c>
      <c r="O18" s="10">
        <v>2</v>
      </c>
      <c r="P18" s="46"/>
      <c r="Q18" s="49">
        <f>ROUNDUP(P18*N18,0)</f>
        <v>0</v>
      </c>
      <c r="R18" s="30"/>
      <c r="S18" s="30">
        <f>R18*Q18</f>
        <v>0</v>
      </c>
      <c r="T18" s="50">
        <f>ROW(T18) - ROW($A$1)</f>
        <v>17</v>
      </c>
    </row>
    <row r="19" spans="1:20" ht="24.75" customHeight="1" x14ac:dyDescent="0.25">
      <c r="A19" s="8">
        <f t="shared" si="0"/>
        <v>18</v>
      </c>
      <c r="B19" s="33" t="s">
        <v>32</v>
      </c>
      <c r="C19" s="32" t="s">
        <v>55</v>
      </c>
      <c r="D19" s="32" t="s">
        <v>70</v>
      </c>
      <c r="E19" s="32"/>
      <c r="F19" s="9" t="s">
        <v>81</v>
      </c>
      <c r="G19" s="34" t="s">
        <v>101</v>
      </c>
      <c r="H19" s="57" t="s">
        <v>107</v>
      </c>
      <c r="I19" s="57" t="s">
        <v>107</v>
      </c>
      <c r="J19" s="48" t="s">
        <v>111</v>
      </c>
      <c r="K19" s="9" t="s">
        <v>107</v>
      </c>
      <c r="L19" s="10"/>
      <c r="M19" s="58" t="s">
        <v>132</v>
      </c>
      <c r="N19" s="43" t="s">
        <v>137</v>
      </c>
      <c r="O19" s="10">
        <v>2</v>
      </c>
      <c r="P19" s="46"/>
      <c r="Q19" s="49">
        <f t="shared" ref="Q19" si="18">ROUNDUP(P19*N19,0)</f>
        <v>0</v>
      </c>
      <c r="R19" s="30"/>
      <c r="S19" s="30">
        <f t="shared" ref="S19" si="19">R19*Q19</f>
        <v>0</v>
      </c>
      <c r="T19" s="50">
        <f t="shared" si="3"/>
        <v>18</v>
      </c>
    </row>
    <row r="20" spans="1:20" ht="24.75" customHeight="1" x14ac:dyDescent="0.25">
      <c r="A20" s="8">
        <f>ROW(A20) - ROW($A$1)</f>
        <v>19</v>
      </c>
      <c r="B20" s="33" t="s">
        <v>33</v>
      </c>
      <c r="C20" s="32" t="s">
        <v>56</v>
      </c>
      <c r="D20" s="32" t="s">
        <v>71</v>
      </c>
      <c r="E20" s="32"/>
      <c r="F20" s="9" t="s">
        <v>76</v>
      </c>
      <c r="G20" s="34" t="s">
        <v>102</v>
      </c>
      <c r="H20" s="57" t="s">
        <v>107</v>
      </c>
      <c r="I20" s="57" t="s">
        <v>107</v>
      </c>
      <c r="J20" s="48" t="s">
        <v>111</v>
      </c>
      <c r="K20" s="9" t="s">
        <v>107</v>
      </c>
      <c r="L20" s="10"/>
      <c r="M20" s="58" t="s">
        <v>133</v>
      </c>
      <c r="N20" s="43" t="s">
        <v>137</v>
      </c>
      <c r="O20" s="10">
        <v>1</v>
      </c>
      <c r="P20" s="46"/>
      <c r="Q20" s="49">
        <f>ROUNDUP(P20*N20,0)</f>
        <v>0</v>
      </c>
      <c r="R20" s="30"/>
      <c r="S20" s="30">
        <f>R20*Q20</f>
        <v>0</v>
      </c>
      <c r="T20" s="50">
        <f>ROW(T20) - ROW($A$1)</f>
        <v>19</v>
      </c>
    </row>
    <row r="21" spans="1:20" ht="24.75" customHeight="1" x14ac:dyDescent="0.25">
      <c r="A21" s="8">
        <f t="shared" si="0"/>
        <v>20</v>
      </c>
      <c r="B21" s="33" t="s">
        <v>34</v>
      </c>
      <c r="C21" s="32" t="s">
        <v>57</v>
      </c>
      <c r="D21" s="32" t="s">
        <v>72</v>
      </c>
      <c r="E21" s="32"/>
      <c r="F21" s="9" t="s">
        <v>76</v>
      </c>
      <c r="G21" s="34" t="s">
        <v>103</v>
      </c>
      <c r="H21" s="57" t="s">
        <v>107</v>
      </c>
      <c r="I21" s="57" t="s">
        <v>107</v>
      </c>
      <c r="J21" s="48" t="s">
        <v>111</v>
      </c>
      <c r="K21" s="9" t="s">
        <v>107</v>
      </c>
      <c r="L21" s="10"/>
      <c r="M21" s="58" t="s">
        <v>134</v>
      </c>
      <c r="N21" s="43" t="s">
        <v>137</v>
      </c>
      <c r="O21" s="10">
        <v>1</v>
      </c>
      <c r="P21" s="46"/>
      <c r="Q21" s="49">
        <f t="shared" ref="Q21" si="20">ROUNDUP(P21*N21,0)</f>
        <v>0</v>
      </c>
      <c r="R21" s="30"/>
      <c r="S21" s="30">
        <f t="shared" ref="S21" si="21">R21*Q21</f>
        <v>0</v>
      </c>
      <c r="T21" s="50">
        <f t="shared" si="3"/>
        <v>20</v>
      </c>
    </row>
    <row r="22" spans="1:20" ht="24.75" customHeight="1" x14ac:dyDescent="0.25">
      <c r="A22" s="8">
        <f>ROW(A22) - ROW($A$1)</f>
        <v>21</v>
      </c>
      <c r="B22" s="33" t="s">
        <v>35</v>
      </c>
      <c r="C22" s="32" t="s">
        <v>58</v>
      </c>
      <c r="D22" s="32" t="s">
        <v>73</v>
      </c>
      <c r="E22" s="32"/>
      <c r="F22" s="9" t="s">
        <v>82</v>
      </c>
      <c r="G22" s="34" t="s">
        <v>104</v>
      </c>
      <c r="H22" s="57" t="s">
        <v>107</v>
      </c>
      <c r="I22" s="57" t="s">
        <v>107</v>
      </c>
      <c r="J22" s="48" t="s">
        <v>111</v>
      </c>
      <c r="K22" s="9" t="s">
        <v>107</v>
      </c>
      <c r="L22" s="10"/>
      <c r="M22" s="58" t="s">
        <v>135</v>
      </c>
      <c r="N22" s="43" t="s">
        <v>137</v>
      </c>
      <c r="O22" s="10">
        <v>1</v>
      </c>
      <c r="P22" s="46"/>
      <c r="Q22" s="49">
        <f>ROUNDUP(P22*N22,0)</f>
        <v>0</v>
      </c>
      <c r="R22" s="30"/>
      <c r="S22" s="30">
        <f>R22*Q22</f>
        <v>0</v>
      </c>
      <c r="T22" s="50">
        <f>ROW(T22) - ROW($A$1)</f>
        <v>21</v>
      </c>
    </row>
    <row r="23" spans="1:20" ht="24.75" customHeight="1" x14ac:dyDescent="0.25">
      <c r="A23" s="8">
        <f t="shared" si="0"/>
        <v>22</v>
      </c>
      <c r="B23" s="33" t="s">
        <v>36</v>
      </c>
      <c r="C23" s="32" t="s">
        <v>59</v>
      </c>
      <c r="D23" s="32" t="s">
        <v>59</v>
      </c>
      <c r="E23" s="32"/>
      <c r="F23" s="9" t="s">
        <v>76</v>
      </c>
      <c r="G23" s="34" t="s">
        <v>76</v>
      </c>
      <c r="H23" s="57" t="s">
        <v>76</v>
      </c>
      <c r="I23" s="57" t="s">
        <v>76</v>
      </c>
      <c r="J23" s="48" t="s">
        <v>76</v>
      </c>
      <c r="K23" s="9" t="s">
        <v>76</v>
      </c>
      <c r="L23" s="10"/>
      <c r="M23" s="58" t="s">
        <v>76</v>
      </c>
      <c r="N23" s="43" t="s">
        <v>76</v>
      </c>
      <c r="O23" s="10">
        <v>1</v>
      </c>
      <c r="P23" s="46"/>
      <c r="Q23" s="49" t="e">
        <f t="shared" ref="Q23" si="22">ROUNDUP(P23*N23,0)</f>
        <v>#VALUE!</v>
      </c>
      <c r="R23" s="30"/>
      <c r="S23" s="30" t="e">
        <f t="shared" ref="S23" si="23">R23*Q23</f>
        <v>#VALUE!</v>
      </c>
      <c r="T23" s="50">
        <f t="shared" si="3"/>
        <v>22</v>
      </c>
    </row>
    <row r="24" spans="1:20" ht="6.75" customHeight="1" thickBot="1" x14ac:dyDescent="0.3">
      <c r="A24" s="17"/>
      <c r="B24" s="18"/>
      <c r="C24" s="19"/>
      <c r="D24" s="19"/>
      <c r="E24" s="18"/>
      <c r="F24" s="19"/>
      <c r="G24" s="18"/>
      <c r="H24" s="19"/>
      <c r="I24" s="19"/>
      <c r="J24" s="23"/>
      <c r="K24" s="19"/>
      <c r="L24" s="20"/>
      <c r="M24" s="25"/>
      <c r="N24" s="25"/>
      <c r="O24" s="21"/>
      <c r="P24" s="27"/>
      <c r="Q24" s="27"/>
      <c r="R24" s="20"/>
      <c r="S24" s="20"/>
    </row>
    <row r="25" spans="1:20" ht="21.75" customHeight="1" thickTop="1" thickBot="1" x14ac:dyDescent="0.3">
      <c r="A25" s="11" t="s">
        <v>2</v>
      </c>
      <c r="B25" s="12"/>
      <c r="C25" s="54" t="s">
        <v>10</v>
      </c>
      <c r="E25" s="52"/>
      <c r="F25" s="22" t="s">
        <v>3</v>
      </c>
      <c r="G25" s="55" t="s">
        <v>11</v>
      </c>
      <c r="H25" s="54" t="s">
        <v>12</v>
      </c>
      <c r="I25" s="16"/>
      <c r="K25" s="13" t="s">
        <v>1</v>
      </c>
      <c r="L25" s="14"/>
      <c r="M25" s="35">
        <f ca="1">NOW()</f>
        <v>42912.4935625</v>
      </c>
      <c r="N25" s="41"/>
      <c r="O25" s="15"/>
      <c r="P25" s="28"/>
      <c r="Q25" s="28"/>
      <c r="R25" s="36" t="s">
        <v>5</v>
      </c>
      <c r="S25" s="37" t="e">
        <f>SUM(S2:S23)</f>
        <v>#VALUE!</v>
      </c>
      <c r="T25" s="45" t="e">
        <f>(SUM(S2:S23))/P26</f>
        <v>#VALUE!</v>
      </c>
    </row>
    <row r="26" spans="1:20" ht="16.5" customHeight="1" thickTop="1" thickBot="1" x14ac:dyDescent="0.35">
      <c r="M26" s="22" t="s">
        <v>4</v>
      </c>
      <c r="N26" s="42"/>
      <c r="O26" s="31"/>
      <c r="P26" s="56" t="s">
        <v>13</v>
      </c>
      <c r="Q26" s="40"/>
      <c r="R26" s="38"/>
      <c r="S26" s="39" t="s">
        <v>6</v>
      </c>
      <c r="T26" s="44" t="s">
        <v>9</v>
      </c>
    </row>
    <row r="27" spans="1:20" ht="19.5" thickTop="1" x14ac:dyDescent="0.3">
      <c r="P27" s="51"/>
    </row>
  </sheetData>
  <hyperlinks>
    <hyperlink ref="H2" r:id="rId1" tooltip="Component" display="'Supplier disabled"/>
    <hyperlink ref="H3" r:id="rId2" tooltip="Component" display="'Loading..."/>
    <hyperlink ref="H4" r:id="rId3" tooltip="Component" display="'Loading..."/>
    <hyperlink ref="H5" r:id="rId4" tooltip="Component" display="'Loading..."/>
    <hyperlink ref="H6" r:id="rId5" tooltip="Component" display="'Loading..."/>
    <hyperlink ref="H7" r:id="rId6" tooltip="Component" display="'Loading..."/>
    <hyperlink ref="H8" r:id="rId7" tooltip="Component" display="'Loading..."/>
    <hyperlink ref="H9" r:id="rId8" tooltip="Component" display="'Loading..."/>
    <hyperlink ref="H10" r:id="rId9" tooltip="Component" display="'Loading..."/>
    <hyperlink ref="H11" r:id="rId10" tooltip="Component" display="'Loading..."/>
    <hyperlink ref="H12" r:id="rId11" tooltip="Component" display="'Loading..."/>
    <hyperlink ref="H13" r:id="rId12" tooltip="Component" display="'Loading..."/>
    <hyperlink ref="H14" r:id="rId13" tooltip="Component" display="'Loading..."/>
    <hyperlink ref="H15" r:id="rId14" tooltip="Component" display="'Loading..."/>
    <hyperlink ref="H16" r:id="rId15" tooltip="Component" display="'Loading..."/>
    <hyperlink ref="H17" r:id="rId16" tooltip="Component" display="'Loading..."/>
    <hyperlink ref="H18" r:id="rId17" tooltip="Component" display="'Loading..."/>
    <hyperlink ref="H19" r:id="rId18" tooltip="Component" display="'Loading..."/>
    <hyperlink ref="H20" r:id="rId19" tooltip="Component" display="'Loading..."/>
    <hyperlink ref="H21" r:id="rId20" tooltip="Component" display="'Loading..."/>
    <hyperlink ref="H22" r:id="rId21" tooltip="Component" display="'Loading..."/>
    <hyperlink ref="H23" tooltip="Component" display="'"/>
    <hyperlink ref="I2" r:id="rId22" tooltip="Manufacturer" display="'Supplier disabled"/>
    <hyperlink ref="I3" r:id="rId23" tooltip="Manufacturer" display="'Loading..."/>
    <hyperlink ref="I4" r:id="rId24" tooltip="Manufacturer" display="'Loading..."/>
    <hyperlink ref="I5" r:id="rId25" tooltip="Manufacturer" display="'Loading..."/>
    <hyperlink ref="I6" r:id="rId26" tooltip="Manufacturer" display="'Loading..."/>
    <hyperlink ref="I7" r:id="rId27" tooltip="Manufacturer" display="'Loading..."/>
    <hyperlink ref="I8" r:id="rId28" tooltip="Manufacturer" display="'Loading..."/>
    <hyperlink ref="I9" r:id="rId29" tooltip="Manufacturer" display="'Loading..."/>
    <hyperlink ref="I10" r:id="rId30" tooltip="Manufacturer" display="'Loading..."/>
    <hyperlink ref="I11" r:id="rId31" tooltip="Manufacturer" display="'Loading..."/>
    <hyperlink ref="I12" r:id="rId32" tooltip="Manufacturer" display="'Loading..."/>
    <hyperlink ref="I13" r:id="rId33" tooltip="Manufacturer" display="'Loading..."/>
    <hyperlink ref="I14" r:id="rId34" tooltip="Manufacturer" display="'Loading..."/>
    <hyperlink ref="I15" r:id="rId35" tooltip="Manufacturer" display="'Loading..."/>
    <hyperlink ref="I16" r:id="rId36" tooltip="Manufacturer" display="'Loading..."/>
    <hyperlink ref="I17" r:id="rId37" tooltip="Manufacturer" display="'Loading..."/>
    <hyperlink ref="I18" r:id="rId38" tooltip="Manufacturer" display="'Loading..."/>
    <hyperlink ref="I19" r:id="rId39" tooltip="Manufacturer" display="'Loading..."/>
    <hyperlink ref="I20" r:id="rId40" tooltip="Manufacturer" display="'Loading..."/>
    <hyperlink ref="I21" r:id="rId41" tooltip="Manufacturer" display="'Loading..."/>
    <hyperlink ref="I22" r:id="rId42" tooltip="Manufacturer" display="'Loading..."/>
    <hyperlink ref="I23" tooltip="Manufacturer" display="'"/>
    <hyperlink ref="M2" r:id="rId43" tooltip="Supplier" display="'Mouser - 720-LSL29K-G1J2-1-Z"/>
    <hyperlink ref="M3" r:id="rId44" tooltip="Supplier" display="'581-06035C104KAT2A"/>
    <hyperlink ref="M4" r:id="rId45" tooltip="Supplier" display="'581-02013A180GAT2A"/>
    <hyperlink ref="M5" r:id="rId46" tooltip="Supplier" display="'581-06035A330J"/>
    <hyperlink ref="M6" r:id="rId47" tooltip="Supplier" display="'81-GCM188R71C105K64D"/>
    <hyperlink ref="M7" r:id="rId48" tooltip="Supplier" display="'720-LGL29KF2J124Z"/>
    <hyperlink ref="M8" r:id="rId49" tooltip="Supplier" display="'720-LBQ39GL2N2351"/>
    <hyperlink ref="M9" r:id="rId50" tooltip="Supplier" display="'863-NSR20F30NXT5G"/>
    <hyperlink ref="M10" r:id="rId51" tooltip="Supplier" display="'798-UX60A-MB-5ST"/>
    <hyperlink ref="M11" r:id="rId52" tooltip="Supplier" display="'621-BSS84W-F"/>
    <hyperlink ref="M12" r:id="rId53" tooltip="Supplier" display="'667-ERJ-3EKF1002V"/>
    <hyperlink ref="M13" r:id="rId54" tooltip="Supplier" display="'667-ERJ-3EKF1501V"/>
    <hyperlink ref="M14" r:id="rId55" tooltip="Supplier" display="'667-ERJ-3GEY0R00V"/>
    <hyperlink ref="M15" r:id="rId56" tooltip="Supplier" display="'667-ERJ-3GEYJ183V"/>
    <hyperlink ref="M16" r:id="rId57" tooltip="Supplier" display="'754-RR0816P-681D"/>
    <hyperlink ref="M17" r:id="rId58" tooltip="Supplier" display="'667-ERJ-3EKF4700V"/>
    <hyperlink ref="M18" r:id="rId59" tooltip="Supplier" display="'667-ERJ-3EKF33R0V"/>
    <hyperlink ref="M19" r:id="rId60" tooltip="Supplier" display="'667-EVQ-P2202M"/>
    <hyperlink ref="M20" r:id="rId61" tooltip="Supplier" display="'771-LPC11U35FHI33501"/>
    <hyperlink ref="M21" r:id="rId62" tooltip="Supplier" display="'595-TPS78233DDCR"/>
    <hyperlink ref="M22" r:id="rId63" tooltip="Supplier" display="'717-8Z-12.000MAAJ-T"/>
    <hyperlink ref="M23" tooltip="Supplier" display="'"/>
  </hyperlinks>
  <pageMargins left="0.7" right="0.7" top="0.75" bottom="0.75" header="0.3" footer="0.3"/>
  <pageSetup paperSize="9" scale="46" orientation="landscape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2017-06-26T10:50:44Z</dcterms:modified>
</cp:coreProperties>
</file>