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n-dap\bom\"/>
    </mc:Choice>
  </mc:AlternateContent>
  <xr:revisionPtr revIDLastSave="0" documentId="8_{FD0FDED8-F30A-4328-A0F5-7F410E4AA455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O22" i="1"/>
  <c r="Q22" i="1" s="1"/>
  <c r="A22" i="1"/>
  <c r="R21" i="1"/>
  <c r="O21" i="1"/>
  <c r="Q21" i="1" s="1"/>
  <c r="A21" i="1"/>
  <c r="R20" i="1"/>
  <c r="O20" i="1"/>
  <c r="Q20" i="1" s="1"/>
  <c r="A20" i="1"/>
  <c r="R19" i="1"/>
  <c r="O19" i="1"/>
  <c r="Q19" i="1" s="1"/>
  <c r="A19" i="1"/>
  <c r="R18" i="1"/>
  <c r="O18" i="1"/>
  <c r="Q18" i="1" s="1"/>
  <c r="A18" i="1"/>
  <c r="R17" i="1"/>
  <c r="O17" i="1"/>
  <c r="Q17" i="1" s="1"/>
  <c r="A17" i="1"/>
  <c r="R16" i="1"/>
  <c r="O16" i="1"/>
  <c r="Q16" i="1" s="1"/>
  <c r="A16" i="1"/>
  <c r="R15" i="1"/>
  <c r="O15" i="1"/>
  <c r="Q15" i="1" s="1"/>
  <c r="A15" i="1"/>
  <c r="R14" i="1"/>
  <c r="O14" i="1"/>
  <c r="Q14" i="1" s="1"/>
  <c r="A14" i="1"/>
  <c r="R13" i="1"/>
  <c r="O13" i="1"/>
  <c r="Q13" i="1" s="1"/>
  <c r="A13" i="1"/>
  <c r="R12" i="1"/>
  <c r="O12" i="1"/>
  <c r="Q12" i="1" s="1"/>
  <c r="A12" i="1"/>
  <c r="R11" i="1"/>
  <c r="O11" i="1"/>
  <c r="Q11" i="1" s="1"/>
  <c r="A11" i="1"/>
  <c r="R10" i="1"/>
  <c r="O10" i="1"/>
  <c r="Q10" i="1" s="1"/>
  <c r="A10" i="1"/>
  <c r="R9" i="1"/>
  <c r="O9" i="1"/>
  <c r="Q9" i="1" s="1"/>
  <c r="A9" i="1"/>
  <c r="R8" i="1"/>
  <c r="O8" i="1"/>
  <c r="Q8" i="1" s="1"/>
  <c r="A8" i="1"/>
  <c r="R7" i="1"/>
  <c r="O7" i="1"/>
  <c r="Q7" i="1" s="1"/>
  <c r="A7" i="1"/>
  <c r="R6" i="1"/>
  <c r="O6" i="1"/>
  <c r="Q6" i="1" s="1"/>
  <c r="A6" i="1"/>
  <c r="R5" i="1"/>
  <c r="O5" i="1"/>
  <c r="Q5" i="1" s="1"/>
  <c r="A5" i="1"/>
  <c r="R4" i="1"/>
  <c r="O4" i="1"/>
  <c r="Q4" i="1" s="1"/>
  <c r="A4" i="1"/>
  <c r="R3" i="1" l="1"/>
  <c r="R2" i="1"/>
  <c r="O3" i="1" l="1"/>
  <c r="Q3" i="1" s="1"/>
  <c r="O2" i="1"/>
  <c r="Q2" i="1" s="1"/>
  <c r="Q24" i="1" l="1"/>
  <c r="R24" i="1" s="1"/>
  <c r="K24" i="1"/>
  <c r="A3" i="1" l="1"/>
  <c r="A2" i="1"/>
</calcChain>
</file>

<file path=xl/sharedStrings.xml><?xml version="1.0" encoding="utf-8"?>
<sst xmlns="http://schemas.openxmlformats.org/spreadsheetml/2006/main" count="211" uniqueCount="144">
  <si>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</si>
  <si>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</si>
  <si>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</si>
  <si>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</si>
  <si>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</si>
  <si>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</si>
  <si>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</si>
  <si>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</si>
  <si>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</si>
  <si>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</si>
  <si>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n-DAP</t>
  </si>
  <si>
    <t>11:49</t>
  </si>
  <si>
    <t>20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</si>
  <si>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</si>
  <si>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</si>
  <si>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</si>
  <si>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</si>
  <si>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</si>
  <si>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</si>
  <si>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</si>
  <si>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</si>
  <si>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</si>
  <si>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</si>
  <si>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</si>
  <si>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</si>
  <si>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R2</t>
  </si>
  <si>
    <t>R5, R7</t>
  </si>
  <si>
    <t>R6, R8</t>
  </si>
  <si>
    <t>R10</t>
  </si>
  <si>
    <t>R12</t>
  </si>
  <si>
    <t>R15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</si>
  <si>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</si>
  <si>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</si>
  <si>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</si>
  <si>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</si>
  <si>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</si>
  <si>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</si>
  <si>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</si>
  <si>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</si>
  <si>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</si>
  <si>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</si>
  <si>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</si>
  <si>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</si>
  <si>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</si>
  <si>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</si>
  <si>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</si>
  <si>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</si>
  <si>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680R</t>
  </si>
  <si>
    <t>470R</t>
  </si>
  <si>
    <t>33R</t>
  </si>
  <si>
    <t>1.5K</t>
  </si>
  <si>
    <t>0R</t>
  </si>
  <si>
    <t>18K</t>
  </si>
  <si>
    <t>EVQ-P2202M</t>
  </si>
  <si>
    <t>LPC11U35FHI33/501</t>
  </si>
  <si>
    <t>TPS78233</t>
  </si>
  <si>
    <t>12MHz</t>
  </si>
  <si>
    <t>Footprint</t>
  </si>
  <si>
    <t>0402_CAP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</si>
  <si>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</si>
  <si>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</si>
  <si>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</si>
  <si>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</si>
  <si>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</si>
  <si>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</si>
  <si>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0402_res</t>
  </si>
  <si>
    <t>0402_RES</t>
  </si>
  <si>
    <t>BUTTON_4.7x3.5mm</t>
  </si>
  <si>
    <t>QFN32_0.5mm_PAD</t>
  </si>
  <si>
    <t>SOT23-5_0.95mm-NOSILK</t>
  </si>
  <si>
    <t>CRY-SMD4-2.5x2mm</t>
  </si>
  <si>
    <t>Description</t>
  </si>
  <si>
    <t>CAPACITOR</t>
  </si>
  <si>
    <t>SCHOTTKY DIODE 0603</t>
  </si>
  <si>
    <t>POWER MOSFET-P SOT23</t>
  </si>
  <si>
    <t>RESISTOR</t>
  </si>
  <si>
    <t>BUTTON TACTILE</t>
  </si>
  <si>
    <t>CRYSTAL</t>
  </si>
  <si>
    <t>Manufacturer 1</t>
  </si>
  <si>
    <t>Wurth Electronics</t>
  </si>
  <si>
    <t>Walsin Technologies</t>
  </si>
  <si>
    <t>Taiyo Yuden</t>
  </si>
  <si>
    <t>Osram Opto</t>
  </si>
  <si>
    <t>Kingbright</t>
  </si>
  <si>
    <t>ON Semiconductor</t>
  </si>
  <si>
    <t>Hirose</t>
  </si>
  <si>
    <t>Diodes</t>
  </si>
  <si>
    <t>Vishay</t>
  </si>
  <si>
    <t>Vishay Semiconductors</t>
  </si>
  <si>
    <t>Panasonic</t>
  </si>
  <si>
    <t>NXP Semiconductors</t>
  </si>
  <si>
    <t>Texas Instruments</t>
  </si>
  <si>
    <t>TXC</t>
  </si>
  <si>
    <t>Manufacturer Part Number 1</t>
  </si>
  <si>
    <t>885012105016</t>
  </si>
  <si>
    <t>0402N180F500CT</t>
  </si>
  <si>
    <t>885012005058</t>
  </si>
  <si>
    <t>JMK105BJ105KP-F</t>
  </si>
  <si>
    <t>LSQ976-NR-1</t>
  </si>
  <si>
    <t>APT1608SGC</t>
  </si>
  <si>
    <t>LB Q39G-L2OO-35-1</t>
  </si>
  <si>
    <t>UX60A-MB-5ST</t>
  </si>
  <si>
    <t>BSS84W-7-F</t>
  </si>
  <si>
    <t>CRCW040210K0FKEDC</t>
  </si>
  <si>
    <t>CRCW0402680RFKEDC</t>
  </si>
  <si>
    <t>CRCW0402470RFKEDC</t>
  </si>
  <si>
    <t>CRCW040233R0FKEDC</t>
  </si>
  <si>
    <t>CRCW04021K50FKEDC</t>
  </si>
  <si>
    <t>CRCW04020000Z0EDC</t>
  </si>
  <si>
    <t>CRCW040218K0FKED</t>
  </si>
  <si>
    <t>LPC11U35FHI33/501,</t>
  </si>
  <si>
    <t>TPS78233DDCR</t>
  </si>
  <si>
    <t>8Z-12.000MAAJ-T</t>
  </si>
  <si>
    <t>Supplier 1</t>
  </si>
  <si>
    <t>Mouser</t>
  </si>
  <si>
    <t>Supplier Currency 1</t>
  </si>
  <si>
    <t>EUR</t>
  </si>
  <si>
    <t>Supplier Stock 1</t>
  </si>
  <si>
    <t>Supplier Part Number 1</t>
  </si>
  <si>
    <t>710-885012105016</t>
  </si>
  <si>
    <t>791-0402N180F500CT</t>
  </si>
  <si>
    <t>710-885012005058</t>
  </si>
  <si>
    <t>963-JMK105BJ105KP-F</t>
  </si>
  <si>
    <t>720-LSQ976-NR-1</t>
  </si>
  <si>
    <t>604-APT1608SGC</t>
  </si>
  <si>
    <t>720-LBQ39GL2N2351</t>
  </si>
  <si>
    <t>863-NSR20F30NXT5G</t>
  </si>
  <si>
    <t>798-UX60A-MB-5ST</t>
  </si>
  <si>
    <t>621-BSS84W-F</t>
  </si>
  <si>
    <t>71-CRCW040210K0FKEDC</t>
  </si>
  <si>
    <t>71-CRCW0402680RFKEDC</t>
  </si>
  <si>
    <t>71-CRCW0402470RFKEDC</t>
  </si>
  <si>
    <t>71-CRCW040233R0FKEDC</t>
  </si>
  <si>
    <t>71-CRCW04021K50FKEDC</t>
  </si>
  <si>
    <t>71-CRCW04020000Z0EDC</t>
  </si>
  <si>
    <t>71-CRCW0402-18K-E3</t>
  </si>
  <si>
    <t>667-EVQ-P2202M</t>
  </si>
  <si>
    <t>771-LPC11U35FHI33501</t>
  </si>
  <si>
    <t>595-TPS78233DDCR</t>
  </si>
  <si>
    <t>717-8Z-12.000MAAJ-T</t>
  </si>
  <si>
    <t>Divider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</si>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</sst>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"/>
    <numFmt numFmtId="165" formatCode="&quot;€&quot;#,##0.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0" fillId="3" borderId="7" xfId="0" applyNumberFormat="1" applyFont="1" applyFill="1" applyBorder="1" applyAlignment="1">
      <alignment vertical="center"/>
    </xf>
    <xf numFmtId="49" fontId="1" fillId="0" borderId="1" xfId="0" quotePrefix="1" applyNumberFormat="1" applyFont="1" applyBorder="1" applyAlignment="1">
      <alignment vertical="center" wrapText="1"/>
    </xf>
    <xf numFmtId="49" fontId="1" fillId="5" borderId="1" xfId="0" quotePrefix="1" applyNumberFormat="1" applyFont="1" applyFill="1" applyBorder="1" applyAlignment="1">
      <alignment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6"/>
  <sheetViews>
    <sheetView tabSelected="1" zoomScale="90" zoomScaleNormal="90" workbookViewId="0">
      <selection activeCell="F1" sqref="F1:F104857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34.5703125" customWidth="1"/>
    <col min="6" max="6" width="14.85546875" customWidth="1"/>
    <col min="7" max="7" width="21.5703125" customWidth="1"/>
    <col min="8" max="8" width="9.85546875" style="24" customWidth="1"/>
    <col min="9" max="9" width="7.5703125" customWidth="1"/>
    <col min="10" max="10" width="8.140625" customWidth="1"/>
    <col min="11" max="11" width="28" style="26" customWidth="1"/>
    <col min="12" max="12" width="4.28515625" style="26" customWidth="1"/>
    <col min="13" max="13" width="5.42578125" style="1" customWidth="1"/>
    <col min="14" max="15" width="6.42578125" style="29" customWidth="1"/>
    <col min="16" max="16" width="10.28515625" customWidth="1"/>
    <col min="17" max="17" width="12.5703125" customWidth="1"/>
    <col min="18" max="18" width="11.140625" bestFit="1" customWidth="1"/>
  </cols>
  <sheetData>
    <row r="1" spans="1:18" ht="58.5" x14ac:dyDescent="0.25">
      <c r="A1" s="6" t="s">
        <v>0</v>
      </c>
      <c r="B1" s="3" t="s">
        <v>13</v>
      </c>
      <c r="C1" s="3" t="s">
        <v>35</v>
      </c>
      <c r="D1" s="3" t="s">
        <v>57</v>
      </c>
      <c r="E1" s="7" t="s">
        <v>71</v>
      </c>
      <c r="F1" s="4" t="s">
        <v>78</v>
      </c>
      <c r="G1" s="4" t="s">
        <v>93</v>
      </c>
      <c r="H1" s="4" t="s">
        <v>113</v>
      </c>
      <c r="I1" s="5" t="s">
        <v>115</v>
      </c>
      <c r="J1" s="4" t="s">
        <v>117</v>
      </c>
      <c r="K1" s="4" t="s">
        <v>118</v>
      </c>
      <c r="L1" s="4" t="s">
        <v>140</v>
      </c>
      <c r="M1" s="5" t="s">
        <v>141</v>
      </c>
      <c r="N1" s="5" t="s">
        <v>142</v>
      </c>
      <c r="O1" s="5" t="s">
        <v>7</v>
      </c>
      <c r="P1" s="5" t="s">
        <v>143</v>
      </c>
      <c r="Q1" s="5" t="s">
        <v>8</v>
      </c>
      <c r="R1" s="45" t="s">
        <v>0</v>
      </c>
    </row>
    <row r="2" spans="1:18" ht="15" x14ac:dyDescent="0.25">
      <c r="A2" s="8">
        <f>ROW(A2) - ROW($A$1)</f>
        <v>1</v>
      </c>
      <c r="B2" s="33" t="s">
        <v>14</v>
      </c>
      <c r="C2" s="32" t="s">
        <v>36</v>
      </c>
      <c r="D2" s="32" t="s">
        <v>58</v>
      </c>
      <c r="E2" s="9" t="s">
        <v>72</v>
      </c>
      <c r="F2" s="51" t="s">
        <v>79</v>
      </c>
      <c r="G2" s="51" t="s">
        <v>94</v>
      </c>
      <c r="H2" s="52" t="s">
        <v>114</v>
      </c>
      <c r="I2" s="9" t="s">
        <v>116</v>
      </c>
      <c r="J2" s="10">
        <v>40996</v>
      </c>
      <c r="K2" s="46" t="s">
        <v>119</v>
      </c>
      <c r="L2" s="42">
        <v>1</v>
      </c>
      <c r="M2" s="10">
        <v>3</v>
      </c>
      <c r="N2" s="44">
        <v>300</v>
      </c>
      <c r="O2" s="47">
        <f>ROUNDUP(N2*L2,0)</f>
        <v>300</v>
      </c>
      <c r="P2" s="30">
        <v>1.8849999999999999E-2</v>
      </c>
      <c r="Q2" s="30">
        <f>P2*O2</f>
        <v>5.6549999999999994</v>
      </c>
      <c r="R2" s="48">
        <f>ROW(R2) - ROW($A$1)</f>
        <v>1</v>
      </c>
    </row>
    <row r="3" spans="1:18" ht="21" x14ac:dyDescent="0.25">
      <c r="A3" s="8">
        <f t="shared" ref="A3:A22" si="0">ROW(A3) - ROW($A$1)</f>
        <v>2</v>
      </c>
      <c r="B3" s="33" t="s">
        <v>15</v>
      </c>
      <c r="C3" s="32" t="s">
        <v>37</v>
      </c>
      <c r="D3" s="32" t="s">
        <v>58</v>
      </c>
      <c r="E3" s="9" t="s">
        <v>72</v>
      </c>
      <c r="F3" s="51" t="s">
        <v>80</v>
      </c>
      <c r="G3" s="51" t="s">
        <v>95</v>
      </c>
      <c r="H3" s="52" t="s">
        <v>114</v>
      </c>
      <c r="I3" s="9" t="s">
        <v>116</v>
      </c>
      <c r="J3" s="10">
        <v>5900</v>
      </c>
      <c r="K3" s="46" t="s">
        <v>120</v>
      </c>
      <c r="L3" s="42">
        <v>1</v>
      </c>
      <c r="M3" s="10">
        <v>2</v>
      </c>
      <c r="N3" s="44">
        <v>200</v>
      </c>
      <c r="O3" s="47">
        <f t="shared" ref="O3:O22" si="1">ROUNDUP(N3*L3,0)</f>
        <v>200</v>
      </c>
      <c r="P3" s="30">
        <v>3.5909999999999997E-2</v>
      </c>
      <c r="Q3" s="30">
        <f t="shared" ref="Q3:Q22" si="2">P3*O3</f>
        <v>7.1819999999999995</v>
      </c>
      <c r="R3" s="48">
        <f t="shared" ref="R3:R22" si="3">ROW(R3) - ROW($A$1)</f>
        <v>2</v>
      </c>
    </row>
    <row r="4" spans="1:18" ht="15" x14ac:dyDescent="0.25">
      <c r="A4" s="8">
        <f>ROW(A4) - ROW($A$1)</f>
        <v>3</v>
      </c>
      <c r="B4" s="33" t="s">
        <v>16</v>
      </c>
      <c r="C4" s="32" t="s">
        <v>38</v>
      </c>
      <c r="D4" s="32" t="s">
        <v>58</v>
      </c>
      <c r="E4" s="9" t="s">
        <v>72</v>
      </c>
      <c r="F4" s="51" t="s">
        <v>79</v>
      </c>
      <c r="G4" s="51" t="s">
        <v>96</v>
      </c>
      <c r="H4" s="52" t="s">
        <v>114</v>
      </c>
      <c r="I4" s="9" t="s">
        <v>116</v>
      </c>
      <c r="J4" s="10">
        <v>34052</v>
      </c>
      <c r="K4" s="46" t="s">
        <v>121</v>
      </c>
      <c r="L4" s="42">
        <v>1</v>
      </c>
      <c r="M4" s="10">
        <v>2</v>
      </c>
      <c r="N4" s="44">
        <v>200</v>
      </c>
      <c r="O4" s="47">
        <f>ROUNDUP(N4*L4,0)</f>
        <v>200</v>
      </c>
      <c r="P4" s="30">
        <v>1.257E-2</v>
      </c>
      <c r="Q4" s="30">
        <f>P4*O4</f>
        <v>2.5139999999999998</v>
      </c>
      <c r="R4" s="48">
        <f>ROW(R4) - ROW($A$1)</f>
        <v>3</v>
      </c>
    </row>
    <row r="5" spans="1:18" ht="15" x14ac:dyDescent="0.25">
      <c r="A5" s="8">
        <f t="shared" si="0"/>
        <v>4</v>
      </c>
      <c r="B5" s="33" t="s">
        <v>17</v>
      </c>
      <c r="C5" s="32" t="s">
        <v>39</v>
      </c>
      <c r="D5" s="32" t="s">
        <v>58</v>
      </c>
      <c r="E5" s="9" t="s">
        <v>72</v>
      </c>
      <c r="F5" s="51" t="s">
        <v>81</v>
      </c>
      <c r="G5" s="51" t="s">
        <v>97</v>
      </c>
      <c r="H5" s="52" t="s">
        <v>114</v>
      </c>
      <c r="I5" s="9" t="s">
        <v>116</v>
      </c>
      <c r="J5" s="10">
        <v>25442</v>
      </c>
      <c r="K5" s="46" t="s">
        <v>122</v>
      </c>
      <c r="L5" s="42">
        <v>1</v>
      </c>
      <c r="M5" s="10">
        <v>2</v>
      </c>
      <c r="N5" s="44">
        <v>200</v>
      </c>
      <c r="O5" s="47">
        <f t="shared" ref="O5" si="4">ROUNDUP(N5*L5,0)</f>
        <v>200</v>
      </c>
      <c r="P5" s="30">
        <v>2.8729999999999999E-2</v>
      </c>
      <c r="Q5" s="30">
        <f t="shared" ref="Q5" si="5">P5*O5</f>
        <v>5.7459999999999996</v>
      </c>
      <c r="R5" s="48">
        <f t="shared" si="3"/>
        <v>4</v>
      </c>
    </row>
    <row r="6" spans="1:18" ht="15" x14ac:dyDescent="0.25">
      <c r="A6" s="8">
        <f>ROW(A6) - ROW($A$1)</f>
        <v>5</v>
      </c>
      <c r="B6" s="33" t="s">
        <v>18</v>
      </c>
      <c r="C6" s="32" t="s">
        <v>40</v>
      </c>
      <c r="D6" s="32" t="s">
        <v>59</v>
      </c>
      <c r="E6" s="9"/>
      <c r="F6" s="51" t="s">
        <v>82</v>
      </c>
      <c r="G6" s="51" t="s">
        <v>98</v>
      </c>
      <c r="H6" s="52" t="s">
        <v>114</v>
      </c>
      <c r="I6" s="9" t="s">
        <v>116</v>
      </c>
      <c r="J6" s="10">
        <v>68575</v>
      </c>
      <c r="K6" s="46" t="s">
        <v>123</v>
      </c>
      <c r="L6" s="42">
        <v>1</v>
      </c>
      <c r="M6" s="10">
        <v>1</v>
      </c>
      <c r="N6" s="44">
        <v>100</v>
      </c>
      <c r="O6" s="47">
        <f>ROUNDUP(N6*L6,0)</f>
        <v>100</v>
      </c>
      <c r="P6" s="30">
        <v>6.8220000000000003E-2</v>
      </c>
      <c r="Q6" s="30">
        <f>P6*O6</f>
        <v>6.8220000000000001</v>
      </c>
      <c r="R6" s="48">
        <f>ROW(R6) - ROW($A$1)</f>
        <v>5</v>
      </c>
    </row>
    <row r="7" spans="1:18" ht="15" x14ac:dyDescent="0.25">
      <c r="A7" s="8">
        <f t="shared" si="0"/>
        <v>6</v>
      </c>
      <c r="B7" s="33" t="s">
        <v>19</v>
      </c>
      <c r="C7" s="32" t="s">
        <v>41</v>
      </c>
      <c r="D7" s="32" t="s">
        <v>60</v>
      </c>
      <c r="E7" s="9"/>
      <c r="F7" s="51" t="s">
        <v>83</v>
      </c>
      <c r="G7" s="51" t="s">
        <v>99</v>
      </c>
      <c r="H7" s="52" t="s">
        <v>114</v>
      </c>
      <c r="I7" s="9" t="s">
        <v>116</v>
      </c>
      <c r="J7" s="10">
        <v>43490</v>
      </c>
      <c r="K7" s="46" t="s">
        <v>124</v>
      </c>
      <c r="L7" s="42">
        <v>1</v>
      </c>
      <c r="M7" s="10">
        <v>1</v>
      </c>
      <c r="N7" s="44">
        <v>100</v>
      </c>
      <c r="O7" s="47">
        <f t="shared" ref="O7:O9" si="6">ROUNDUP(N7*L7,0)</f>
        <v>100</v>
      </c>
      <c r="P7" s="30">
        <v>5.0270000000000002E-2</v>
      </c>
      <c r="Q7" s="30">
        <f t="shared" ref="Q7:Q9" si="7">P7*O7</f>
        <v>5.0270000000000001</v>
      </c>
      <c r="R7" s="48">
        <f t="shared" si="3"/>
        <v>6</v>
      </c>
    </row>
    <row r="8" spans="1:18" ht="15" x14ac:dyDescent="0.25">
      <c r="A8" s="8">
        <f>ROW(A8) - ROW($A$1)</f>
        <v>7</v>
      </c>
      <c r="B8" s="33" t="s">
        <v>20</v>
      </c>
      <c r="C8" s="32" t="s">
        <v>42</v>
      </c>
      <c r="D8" s="32" t="s">
        <v>61</v>
      </c>
      <c r="E8" s="9"/>
      <c r="F8" s="51" t="s">
        <v>82</v>
      </c>
      <c r="G8" s="51" t="s">
        <v>100</v>
      </c>
      <c r="H8" s="52" t="s">
        <v>114</v>
      </c>
      <c r="I8" s="9" t="s">
        <v>116</v>
      </c>
      <c r="J8" s="10">
        <v>58553</v>
      </c>
      <c r="K8" s="46" t="s">
        <v>125</v>
      </c>
      <c r="L8" s="42">
        <v>1</v>
      </c>
      <c r="M8" s="10">
        <v>1</v>
      </c>
      <c r="N8" s="44">
        <v>100</v>
      </c>
      <c r="O8" s="47">
        <f>ROUNDUP(N8*L8,0)</f>
        <v>100</v>
      </c>
      <c r="P8" s="30">
        <v>0.10861999999999999</v>
      </c>
      <c r="Q8" s="30">
        <f>P8*O8</f>
        <v>10.862</v>
      </c>
      <c r="R8" s="48">
        <f>ROW(R8) - ROW($A$1)</f>
        <v>7</v>
      </c>
    </row>
    <row r="9" spans="1:18" ht="21" x14ac:dyDescent="0.25">
      <c r="A9" s="8">
        <f t="shared" si="0"/>
        <v>8</v>
      </c>
      <c r="B9" s="33" t="s">
        <v>21</v>
      </c>
      <c r="C9" s="32" t="s">
        <v>43</v>
      </c>
      <c r="D9" s="32" t="s">
        <v>62</v>
      </c>
      <c r="E9" s="9" t="s">
        <v>73</v>
      </c>
      <c r="F9" s="51" t="s">
        <v>84</v>
      </c>
      <c r="G9" s="51" t="s">
        <v>43</v>
      </c>
      <c r="H9" s="52" t="s">
        <v>114</v>
      </c>
      <c r="I9" s="9" t="s">
        <v>116</v>
      </c>
      <c r="J9" s="10">
        <v>115642</v>
      </c>
      <c r="K9" s="46" t="s">
        <v>126</v>
      </c>
      <c r="L9" s="42">
        <v>1.3</v>
      </c>
      <c r="M9" s="10">
        <v>1</v>
      </c>
      <c r="N9" s="44">
        <v>100</v>
      </c>
      <c r="O9" s="47">
        <f t="shared" ref="O9" si="8">ROUNDUP(N9*L9,0)</f>
        <v>130</v>
      </c>
      <c r="P9" s="30">
        <v>0.18582000000000001</v>
      </c>
      <c r="Q9" s="30">
        <f t="shared" ref="Q9" si="9">P9*O9</f>
        <v>24.156600000000001</v>
      </c>
      <c r="R9" s="48">
        <f t="shared" si="3"/>
        <v>8</v>
      </c>
    </row>
    <row r="10" spans="1:18" ht="31.5" x14ac:dyDescent="0.25">
      <c r="A10" s="8">
        <f>ROW(A10) - ROW($A$1)</f>
        <v>9</v>
      </c>
      <c r="B10" s="33" t="s">
        <v>22</v>
      </c>
      <c r="C10" s="32" t="s">
        <v>44</v>
      </c>
      <c r="D10" s="32" t="s">
        <v>63</v>
      </c>
      <c r="E10" s="9"/>
      <c r="F10" s="51" t="s">
        <v>85</v>
      </c>
      <c r="G10" s="51" t="s">
        <v>101</v>
      </c>
      <c r="H10" s="52" t="s">
        <v>114</v>
      </c>
      <c r="I10" s="9" t="s">
        <v>116</v>
      </c>
      <c r="J10" s="10">
        <v>21568</v>
      </c>
      <c r="K10" s="46" t="s">
        <v>127</v>
      </c>
      <c r="L10" s="42">
        <v>1</v>
      </c>
      <c r="M10" s="10">
        <v>1</v>
      </c>
      <c r="N10" s="44">
        <v>100</v>
      </c>
      <c r="O10" s="47">
        <f>ROUNDUP(N10*L10,0)</f>
        <v>100</v>
      </c>
      <c r="P10" s="30">
        <v>0.61312</v>
      </c>
      <c r="Q10" s="30">
        <f>P10*O10</f>
        <v>61.311999999999998</v>
      </c>
      <c r="R10" s="48">
        <f>ROW(R10) - ROW($A$1)</f>
        <v>9</v>
      </c>
    </row>
    <row r="11" spans="1:18" ht="21" x14ac:dyDescent="0.25">
      <c r="A11" s="8">
        <f t="shared" si="0"/>
        <v>10</v>
      </c>
      <c r="B11" s="33" t="s">
        <v>23</v>
      </c>
      <c r="C11" s="32" t="s">
        <v>45</v>
      </c>
      <c r="D11" s="32" t="s">
        <v>64</v>
      </c>
      <c r="E11" s="9" t="s">
        <v>74</v>
      </c>
      <c r="F11" s="51" t="s">
        <v>86</v>
      </c>
      <c r="G11" s="51" t="s">
        <v>102</v>
      </c>
      <c r="H11" s="52" t="s">
        <v>114</v>
      </c>
      <c r="I11" s="9" t="s">
        <v>116</v>
      </c>
      <c r="J11" s="10">
        <v>97989</v>
      </c>
      <c r="K11" s="46" t="s">
        <v>128</v>
      </c>
      <c r="L11" s="42">
        <v>1</v>
      </c>
      <c r="M11" s="10">
        <v>1</v>
      </c>
      <c r="N11" s="44">
        <v>100</v>
      </c>
      <c r="O11" s="47">
        <f t="shared" ref="O11:O17" si="10">ROUNDUP(N11*L11,0)</f>
        <v>100</v>
      </c>
      <c r="P11" s="30">
        <v>0.10234</v>
      </c>
      <c r="Q11" s="30">
        <f t="shared" ref="Q11:Q17" si="11">P11*O11</f>
        <v>10.234</v>
      </c>
      <c r="R11" s="48">
        <f t="shared" si="3"/>
        <v>10</v>
      </c>
    </row>
    <row r="12" spans="1:18" ht="25.5" x14ac:dyDescent="0.25">
      <c r="A12" s="8">
        <f>ROW(A12) - ROW($A$1)</f>
        <v>11</v>
      </c>
      <c r="B12" s="33" t="s">
        <v>24</v>
      </c>
      <c r="C12" s="32" t="s">
        <v>46</v>
      </c>
      <c r="D12" s="32" t="s">
        <v>65</v>
      </c>
      <c r="E12" s="9" t="s">
        <v>75</v>
      </c>
      <c r="F12" s="51" t="s">
        <v>87</v>
      </c>
      <c r="G12" s="51" t="s">
        <v>103</v>
      </c>
      <c r="H12" s="52" t="s">
        <v>114</v>
      </c>
      <c r="I12" s="9" t="s">
        <v>116</v>
      </c>
      <c r="J12" s="10">
        <v>1868158</v>
      </c>
      <c r="K12" s="46" t="s">
        <v>129</v>
      </c>
      <c r="L12" s="42">
        <v>1</v>
      </c>
      <c r="M12" s="10">
        <v>5</v>
      </c>
      <c r="N12" s="44">
        <v>1000</v>
      </c>
      <c r="O12" s="47">
        <f>ROUNDUP(N12*L12,0)</f>
        <v>1000</v>
      </c>
      <c r="P12" s="30">
        <v>4.4900000000000001E-3</v>
      </c>
      <c r="Q12" s="30">
        <f>P12*O12</f>
        <v>4.49</v>
      </c>
      <c r="R12" s="48">
        <f>ROW(R12) - ROW($A$1)</f>
        <v>11</v>
      </c>
    </row>
    <row r="13" spans="1:18" ht="15" x14ac:dyDescent="0.25">
      <c r="A13" s="8">
        <f t="shared" si="0"/>
        <v>12</v>
      </c>
      <c r="B13" s="33" t="s">
        <v>25</v>
      </c>
      <c r="C13" s="32" t="s">
        <v>47</v>
      </c>
      <c r="D13" s="32" t="s">
        <v>65</v>
      </c>
      <c r="E13" s="9" t="s">
        <v>75</v>
      </c>
      <c r="F13" s="51" t="s">
        <v>87</v>
      </c>
      <c r="G13" s="51" t="s">
        <v>104</v>
      </c>
      <c r="H13" s="52" t="s">
        <v>114</v>
      </c>
      <c r="I13" s="9" t="s">
        <v>116</v>
      </c>
      <c r="J13" s="10">
        <v>69395</v>
      </c>
      <c r="K13" s="46" t="s">
        <v>130</v>
      </c>
      <c r="L13" s="42">
        <v>1</v>
      </c>
      <c r="M13" s="10">
        <v>1</v>
      </c>
      <c r="N13" s="44">
        <v>100</v>
      </c>
      <c r="O13" s="47">
        <f t="shared" ref="O13" si="12">ROUNDUP(N13*L13,0)</f>
        <v>100</v>
      </c>
      <c r="P13" s="30">
        <v>1.167E-2</v>
      </c>
      <c r="Q13" s="30">
        <f t="shared" ref="Q13" si="13">P13*O13</f>
        <v>1.167</v>
      </c>
      <c r="R13" s="48">
        <f t="shared" si="3"/>
        <v>12</v>
      </c>
    </row>
    <row r="14" spans="1:18" ht="21" x14ac:dyDescent="0.25">
      <c r="A14" s="8">
        <f>ROW(A14) - ROW($A$1)</f>
        <v>13</v>
      </c>
      <c r="B14" s="33" t="s">
        <v>26</v>
      </c>
      <c r="C14" s="32" t="s">
        <v>48</v>
      </c>
      <c r="D14" s="32" t="s">
        <v>66</v>
      </c>
      <c r="E14" s="9" t="s">
        <v>75</v>
      </c>
      <c r="F14" s="51" t="s">
        <v>88</v>
      </c>
      <c r="G14" s="51" t="s">
        <v>105</v>
      </c>
      <c r="H14" s="52" t="s">
        <v>114</v>
      </c>
      <c r="I14" s="9" t="s">
        <v>116</v>
      </c>
      <c r="J14" s="10">
        <v>84527</v>
      </c>
      <c r="K14" s="46" t="s">
        <v>131</v>
      </c>
      <c r="L14" s="42">
        <v>1</v>
      </c>
      <c r="M14" s="10">
        <v>2</v>
      </c>
      <c r="N14" s="44">
        <v>200</v>
      </c>
      <c r="O14" s="47">
        <f>ROUNDUP(N14*L14,0)</f>
        <v>200</v>
      </c>
      <c r="P14" s="30">
        <v>1.167E-2</v>
      </c>
      <c r="Q14" s="30">
        <f>P14*O14</f>
        <v>2.3340000000000001</v>
      </c>
      <c r="R14" s="48">
        <f>ROW(R14) - ROW($A$1)</f>
        <v>13</v>
      </c>
    </row>
    <row r="15" spans="1:18" ht="21" x14ac:dyDescent="0.25">
      <c r="A15" s="8">
        <f t="shared" si="0"/>
        <v>14</v>
      </c>
      <c r="B15" s="33" t="s">
        <v>27</v>
      </c>
      <c r="C15" s="32" t="s">
        <v>49</v>
      </c>
      <c r="D15" s="32" t="s">
        <v>65</v>
      </c>
      <c r="E15" s="9" t="s">
        <v>75</v>
      </c>
      <c r="F15" s="51" t="s">
        <v>88</v>
      </c>
      <c r="G15" s="51" t="s">
        <v>106</v>
      </c>
      <c r="H15" s="52" t="s">
        <v>114</v>
      </c>
      <c r="I15" s="9" t="s">
        <v>116</v>
      </c>
      <c r="J15" s="10">
        <v>135537</v>
      </c>
      <c r="K15" s="46" t="s">
        <v>132</v>
      </c>
      <c r="L15" s="42">
        <v>1</v>
      </c>
      <c r="M15" s="10">
        <v>2</v>
      </c>
      <c r="N15" s="44">
        <v>200</v>
      </c>
      <c r="O15" s="47">
        <f t="shared" ref="O15:O17" si="14">ROUNDUP(N15*L15,0)</f>
        <v>200</v>
      </c>
      <c r="P15" s="30">
        <v>1.167E-2</v>
      </c>
      <c r="Q15" s="30">
        <f t="shared" ref="Q15:Q17" si="15">P15*O15</f>
        <v>2.3340000000000001</v>
      </c>
      <c r="R15" s="48">
        <f t="shared" si="3"/>
        <v>14</v>
      </c>
    </row>
    <row r="16" spans="1:18" ht="15" x14ac:dyDescent="0.25">
      <c r="A16" s="8">
        <f>ROW(A16) - ROW($A$1)</f>
        <v>15</v>
      </c>
      <c r="B16" s="33" t="s">
        <v>28</v>
      </c>
      <c r="C16" s="32" t="s">
        <v>50</v>
      </c>
      <c r="D16" s="32" t="s">
        <v>65</v>
      </c>
      <c r="E16" s="9" t="s">
        <v>75</v>
      </c>
      <c r="F16" s="51" t="s">
        <v>87</v>
      </c>
      <c r="G16" s="51" t="s">
        <v>107</v>
      </c>
      <c r="H16" s="52" t="s">
        <v>114</v>
      </c>
      <c r="I16" s="9" t="s">
        <v>116</v>
      </c>
      <c r="J16" s="10">
        <v>99644</v>
      </c>
      <c r="K16" s="46" t="s">
        <v>133</v>
      </c>
      <c r="L16" s="42">
        <v>1</v>
      </c>
      <c r="M16" s="10">
        <v>1</v>
      </c>
      <c r="N16" s="44">
        <v>100</v>
      </c>
      <c r="O16" s="47">
        <f>ROUNDUP(N16*L16,0)</f>
        <v>100</v>
      </c>
      <c r="P16" s="30">
        <v>1.167E-2</v>
      </c>
      <c r="Q16" s="30">
        <f>P16*O16</f>
        <v>1.167</v>
      </c>
      <c r="R16" s="48">
        <f>ROW(R16) - ROW($A$1)</f>
        <v>15</v>
      </c>
    </row>
    <row r="17" spans="1:18" ht="15" x14ac:dyDescent="0.25">
      <c r="A17" s="8">
        <f t="shared" si="0"/>
        <v>16</v>
      </c>
      <c r="B17" s="33" t="s">
        <v>29</v>
      </c>
      <c r="C17" s="32" t="s">
        <v>51</v>
      </c>
      <c r="D17" s="32" t="s">
        <v>65</v>
      </c>
      <c r="E17" s="9" t="s">
        <v>75</v>
      </c>
      <c r="F17" s="51" t="s">
        <v>87</v>
      </c>
      <c r="G17" s="51" t="s">
        <v>108</v>
      </c>
      <c r="H17" s="52" t="s">
        <v>114</v>
      </c>
      <c r="I17" s="9" t="s">
        <v>116</v>
      </c>
      <c r="J17" s="10">
        <v>900334</v>
      </c>
      <c r="K17" s="46" t="s">
        <v>134</v>
      </c>
      <c r="L17" s="42">
        <v>1</v>
      </c>
      <c r="M17" s="10">
        <v>1</v>
      </c>
      <c r="N17" s="44">
        <v>100</v>
      </c>
      <c r="O17" s="47">
        <f t="shared" ref="O17" si="16">ROUNDUP(N17*L17,0)</f>
        <v>100</v>
      </c>
      <c r="P17" s="30">
        <v>5.3899999999999998E-3</v>
      </c>
      <c r="Q17" s="30">
        <f t="shared" ref="Q17" si="17">P17*O17</f>
        <v>0.53900000000000003</v>
      </c>
      <c r="R17" s="48">
        <f t="shared" si="3"/>
        <v>16</v>
      </c>
    </row>
    <row r="18" spans="1:18" ht="15" x14ac:dyDescent="0.25">
      <c r="A18" s="8">
        <f>ROW(A18) - ROW($A$1)</f>
        <v>17</v>
      </c>
      <c r="B18" s="33" t="s">
        <v>30</v>
      </c>
      <c r="C18" s="32" t="s">
        <v>52</v>
      </c>
      <c r="D18" s="32" t="s">
        <v>66</v>
      </c>
      <c r="E18" s="9" t="s">
        <v>75</v>
      </c>
      <c r="F18" s="51" t="s">
        <v>87</v>
      </c>
      <c r="G18" s="51" t="s">
        <v>109</v>
      </c>
      <c r="H18" s="52" t="s">
        <v>114</v>
      </c>
      <c r="I18" s="9" t="s">
        <v>116</v>
      </c>
      <c r="J18" s="10">
        <v>18062</v>
      </c>
      <c r="K18" s="46" t="s">
        <v>135</v>
      </c>
      <c r="L18" s="42">
        <v>1</v>
      </c>
      <c r="M18" s="10">
        <v>1</v>
      </c>
      <c r="N18" s="44">
        <v>100</v>
      </c>
      <c r="O18" s="47">
        <f>ROUNDUP(N18*L18,0)</f>
        <v>100</v>
      </c>
      <c r="P18" s="30">
        <v>2.4240000000000001E-2</v>
      </c>
      <c r="Q18" s="30">
        <f>P18*O18</f>
        <v>2.4239999999999999</v>
      </c>
      <c r="R18" s="48">
        <f>ROW(R18) - ROW($A$1)</f>
        <v>17</v>
      </c>
    </row>
    <row r="19" spans="1:18" ht="15" x14ac:dyDescent="0.25">
      <c r="A19" s="8">
        <f t="shared" si="0"/>
        <v>18</v>
      </c>
      <c r="B19" s="33" t="s">
        <v>31</v>
      </c>
      <c r="C19" s="32" t="s">
        <v>53</v>
      </c>
      <c r="D19" s="32" t="s">
        <v>67</v>
      </c>
      <c r="E19" s="9" t="s">
        <v>76</v>
      </c>
      <c r="F19" s="51" t="s">
        <v>89</v>
      </c>
      <c r="G19" s="51" t="s">
        <v>53</v>
      </c>
      <c r="H19" s="52" t="s">
        <v>114</v>
      </c>
      <c r="I19" s="9" t="s">
        <v>116</v>
      </c>
      <c r="J19" s="10">
        <v>15015</v>
      </c>
      <c r="K19" s="46" t="s">
        <v>136</v>
      </c>
      <c r="L19" s="42">
        <v>1</v>
      </c>
      <c r="M19" s="10">
        <v>2</v>
      </c>
      <c r="N19" s="44">
        <v>200</v>
      </c>
      <c r="O19" s="47">
        <f t="shared" ref="O19:O22" si="18">ROUNDUP(N19*L19,0)</f>
        <v>200</v>
      </c>
      <c r="P19" s="30">
        <v>0.48743999999999998</v>
      </c>
      <c r="Q19" s="30">
        <f t="shared" ref="Q19:Q22" si="19">P19*O19</f>
        <v>97.488</v>
      </c>
      <c r="R19" s="48">
        <f t="shared" si="3"/>
        <v>18</v>
      </c>
    </row>
    <row r="20" spans="1:18" ht="21" x14ac:dyDescent="0.25">
      <c r="A20" s="8">
        <f>ROW(A20) - ROW($A$1)</f>
        <v>19</v>
      </c>
      <c r="B20" s="33" t="s">
        <v>32</v>
      </c>
      <c r="C20" s="32" t="s">
        <v>54</v>
      </c>
      <c r="D20" s="32" t="s">
        <v>68</v>
      </c>
      <c r="E20" s="9"/>
      <c r="F20" s="51" t="s">
        <v>90</v>
      </c>
      <c r="G20" s="51" t="s">
        <v>110</v>
      </c>
      <c r="H20" s="52" t="s">
        <v>114</v>
      </c>
      <c r="I20" s="9" t="s">
        <v>116</v>
      </c>
      <c r="J20" s="10">
        <v>843</v>
      </c>
      <c r="K20" s="46" t="s">
        <v>137</v>
      </c>
      <c r="L20" s="42">
        <v>1</v>
      </c>
      <c r="M20" s="10">
        <v>1</v>
      </c>
      <c r="N20" s="44">
        <v>100</v>
      </c>
      <c r="O20" s="47">
        <f>ROUNDUP(N20*L20,0)</f>
        <v>100</v>
      </c>
      <c r="P20" s="30">
        <v>2.98</v>
      </c>
      <c r="Q20" s="30">
        <f>P20*O20</f>
        <v>298</v>
      </c>
      <c r="R20" s="48">
        <f>ROW(R20) - ROW($A$1)</f>
        <v>19</v>
      </c>
    </row>
    <row r="21" spans="1:18" ht="21" x14ac:dyDescent="0.25">
      <c r="A21" s="8">
        <f t="shared" si="0"/>
        <v>20</v>
      </c>
      <c r="B21" s="33" t="s">
        <v>33</v>
      </c>
      <c r="C21" s="32" t="s">
        <v>55</v>
      </c>
      <c r="D21" s="32" t="s">
        <v>69</v>
      </c>
      <c r="E21" s="9"/>
      <c r="F21" s="51" t="s">
        <v>91</v>
      </c>
      <c r="G21" s="51" t="s">
        <v>111</v>
      </c>
      <c r="H21" s="52" t="s">
        <v>114</v>
      </c>
      <c r="I21" s="9" t="s">
        <v>116</v>
      </c>
      <c r="J21" s="10">
        <v>27461</v>
      </c>
      <c r="K21" s="46" t="s">
        <v>138</v>
      </c>
      <c r="L21" s="42">
        <v>1</v>
      </c>
      <c r="M21" s="10">
        <v>1</v>
      </c>
      <c r="N21" s="44">
        <v>100</v>
      </c>
      <c r="O21" s="47">
        <f t="shared" ref="O21" si="20">ROUNDUP(N21*L21,0)</f>
        <v>100</v>
      </c>
      <c r="P21" s="30">
        <v>0.38779999999999998</v>
      </c>
      <c r="Q21" s="30">
        <f t="shared" ref="Q21" si="21">P21*O21</f>
        <v>38.78</v>
      </c>
      <c r="R21" s="48">
        <f t="shared" si="3"/>
        <v>20</v>
      </c>
    </row>
    <row r="22" spans="1:18" ht="15" x14ac:dyDescent="0.25">
      <c r="A22" s="8">
        <f>ROW(A22) - ROW($A$1)</f>
        <v>21</v>
      </c>
      <c r="B22" s="33" t="s">
        <v>34</v>
      </c>
      <c r="C22" s="32" t="s">
        <v>56</v>
      </c>
      <c r="D22" s="32" t="s">
        <v>70</v>
      </c>
      <c r="E22" s="9" t="s">
        <v>77</v>
      </c>
      <c r="F22" s="51" t="s">
        <v>92</v>
      </c>
      <c r="G22" s="51" t="s">
        <v>112</v>
      </c>
      <c r="H22" s="52" t="s">
        <v>114</v>
      </c>
      <c r="I22" s="9" t="s">
        <v>116</v>
      </c>
      <c r="J22" s="10">
        <v>930</v>
      </c>
      <c r="K22" s="46" t="s">
        <v>139</v>
      </c>
      <c r="L22" s="42">
        <v>1</v>
      </c>
      <c r="M22" s="10">
        <v>1</v>
      </c>
      <c r="N22" s="44">
        <v>100</v>
      </c>
      <c r="O22" s="47">
        <f>ROUNDUP(N22*L22,0)</f>
        <v>100</v>
      </c>
      <c r="P22" s="30">
        <v>1.01</v>
      </c>
      <c r="Q22" s="30">
        <f>P22*O22</f>
        <v>101</v>
      </c>
      <c r="R22" s="48">
        <f>ROW(R22) - ROW($A$1)</f>
        <v>21</v>
      </c>
    </row>
    <row r="23" spans="1:18" ht="15.75" thickBot="1" x14ac:dyDescent="0.3">
      <c r="A23" s="17"/>
      <c r="B23" s="18"/>
      <c r="C23" s="19"/>
      <c r="D23" s="19"/>
      <c r="E23" s="19"/>
      <c r="F23" s="19"/>
      <c r="G23" s="19"/>
      <c r="H23" s="23"/>
      <c r="I23" s="19"/>
      <c r="J23" s="20"/>
      <c r="K23" s="25"/>
      <c r="L23" s="25"/>
      <c r="M23" s="21"/>
      <c r="N23" s="27"/>
      <c r="O23" s="27"/>
      <c r="P23" s="20"/>
      <c r="Q23" s="20"/>
    </row>
    <row r="24" spans="1:18" ht="20.25" thickTop="1" thickBot="1" x14ac:dyDescent="0.3">
      <c r="A24" s="11" t="s">
        <v>2</v>
      </c>
      <c r="B24" s="12"/>
      <c r="C24" s="53" t="s">
        <v>10</v>
      </c>
      <c r="E24" s="22" t="s">
        <v>3</v>
      </c>
      <c r="F24" s="53" t="s">
        <v>11</v>
      </c>
      <c r="G24" s="16"/>
      <c r="I24" s="13" t="s">
        <v>1</v>
      </c>
      <c r="J24" s="14"/>
      <c r="K24" s="34">
        <f ca="1">NOW()</f>
        <v>43844.492883564817</v>
      </c>
      <c r="L24" s="40"/>
      <c r="M24" s="15"/>
      <c r="N24" s="28"/>
      <c r="O24" s="28"/>
      <c r="P24" s="35" t="s">
        <v>5</v>
      </c>
      <c r="Q24" s="36">
        <f>SUM(Q2:Q22)</f>
        <v>689.23360000000002</v>
      </c>
      <c r="R24" s="50">
        <f>Q24/N25</f>
        <v>34.461680000000001</v>
      </c>
    </row>
    <row r="25" spans="1:18" ht="16.5" customHeight="1" thickTop="1" thickBot="1" x14ac:dyDescent="0.35">
      <c r="K25" s="22" t="s">
        <v>4</v>
      </c>
      <c r="L25" s="41"/>
      <c r="M25" s="31"/>
      <c r="N25" s="54" t="s">
        <v>12</v>
      </c>
      <c r="O25" s="39"/>
      <c r="P25" s="37"/>
      <c r="Q25" s="38" t="s">
        <v>6</v>
      </c>
      <c r="R25" s="43" t="s">
        <v>9</v>
      </c>
    </row>
    <row r="26" spans="1:18" ht="19.5" thickTop="1" x14ac:dyDescent="0.3">
      <c r="N26" s="49"/>
    </row>
  </sheetData>
  <printOptions horizontalCentered="1" verticalCentered="1"/>
  <pageMargins left="0.30555555555555558" right="0.30555555555555558" top="0.30555555555555558" bottom="0.30555555555555558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2020-01-14T11:49:45Z</dcterms:modified>
</cp:coreProperties>
</file>