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bookViews>
    <workbookView xWindow="480" yWindow="120" windowWidth="27795" windowHeight="14625"/>
  </bookViews>
  <sheets>
    <sheet name="PurchaseList" sheetId="1" r:id="rId1"/>
  </sheets>
  <calcPr calcId="152511"/>
</workbook>
</file>

<file path=xl/calcChain.xml><?xml version="1.0" encoding="utf-8"?>
<calcChain xmlns="http://schemas.openxmlformats.org/spreadsheetml/2006/main">
  <c r="T23" i="1" l="1"/>
  <c r="Q23" i="1"/>
  <c r="S23" i="1" s="1"/>
  <c r="A23" i="1"/>
  <c r="T22" i="1"/>
  <c r="Q22" i="1"/>
  <c r="S22" i="1" s="1"/>
  <c r="A22" i="1"/>
  <c r="T21" i="1"/>
  <c r="Q21" i="1"/>
  <c r="S21" i="1" s="1"/>
  <c r="A21" i="1"/>
  <c r="T20" i="1"/>
  <c r="Q20" i="1"/>
  <c r="S20" i="1" s="1"/>
  <c r="A20" i="1"/>
  <c r="T19" i="1"/>
  <c r="Q19" i="1"/>
  <c r="S19" i="1" s="1"/>
  <c r="A19" i="1"/>
  <c r="T18" i="1"/>
  <c r="Q18" i="1"/>
  <c r="S18" i="1" s="1"/>
  <c r="A18" i="1"/>
  <c r="T17" i="1"/>
  <c r="Q17" i="1"/>
  <c r="S17" i="1" s="1"/>
  <c r="A17" i="1"/>
  <c r="T16" i="1"/>
  <c r="Q16" i="1"/>
  <c r="S16" i="1" s="1"/>
  <c r="A16" i="1"/>
  <c r="T15" i="1"/>
  <c r="Q15" i="1"/>
  <c r="S15" i="1" s="1"/>
  <c r="A15" i="1"/>
  <c r="T14" i="1"/>
  <c r="Q14" i="1"/>
  <c r="S14" i="1" s="1"/>
  <c r="A14" i="1"/>
  <c r="T13" i="1"/>
  <c r="Q13" i="1"/>
  <c r="S13" i="1" s="1"/>
  <c r="A13" i="1"/>
  <c r="T12" i="1"/>
  <c r="Q12" i="1"/>
  <c r="S12" i="1" s="1"/>
  <c r="A12" i="1"/>
  <c r="T11" i="1"/>
  <c r="Q11" i="1"/>
  <c r="S11" i="1" s="1"/>
  <c r="A11" i="1"/>
  <c r="T10" i="1"/>
  <c r="Q10" i="1"/>
  <c r="S10" i="1" s="1"/>
  <c r="A10" i="1"/>
  <c r="T9" i="1"/>
  <c r="Q9" i="1"/>
  <c r="S9" i="1" s="1"/>
  <c r="A9" i="1"/>
  <c r="T8" i="1"/>
  <c r="Q8" i="1"/>
  <c r="S8" i="1" s="1"/>
  <c r="A8" i="1"/>
  <c r="T7" i="1"/>
  <c r="Q7" i="1"/>
  <c r="S7" i="1" s="1"/>
  <c r="A7" i="1"/>
  <c r="T6" i="1"/>
  <c r="Q6" i="1"/>
  <c r="S6" i="1" s="1"/>
  <c r="A6" i="1"/>
  <c r="T5" i="1"/>
  <c r="Q5" i="1"/>
  <c r="S5" i="1" s="1"/>
  <c r="A5" i="1"/>
  <c r="T4" i="1"/>
  <c r="Q4" i="1"/>
  <c r="S4" i="1" s="1"/>
  <c r="A4" i="1"/>
  <c r="T3" i="1" l="1"/>
  <c r="T2" i="1"/>
  <c r="Q3" i="1" l="1"/>
  <c r="S3" i="1" s="1"/>
  <c r="Q2" i="1"/>
  <c r="S2" i="1" s="1"/>
  <c r="M25" i="1" l="1"/>
  <c r="S25" i="1" l="1"/>
  <c r="A3" i="1" l="1"/>
  <c r="A2" i="1"/>
</calcChain>
</file>

<file path=xl/sharedStrings.xml><?xml version="1.0" encoding="utf-8"?>
<sst xmlns="http://schemas.openxmlformats.org/spreadsheetml/2006/main" count="272" uniqueCount="155">
  <si>
    <t>Item #</t>
  </si>
  <si>
    <t>printed:</t>
  </si>
  <si>
    <t>project:</t>
  </si>
  <si>
    <t>report created:</t>
  </si>
  <si>
    <t>production QTY:</t>
  </si>
  <si>
    <t>G .Total</t>
  </si>
  <si>
    <t>pcs</t>
  </si>
  <si>
    <t>adjusted QTY</t>
  </si>
  <si>
    <t>Adjusted Supplier Subtotal 1</t>
  </si>
  <si>
    <t>&lt;Parameter prj not found&gt;</t>
  </si>
  <si>
    <t>17/10/2015</t>
  </si>
  <si>
    <t>12:16:45</t>
  </si>
  <si>
    <t>&lt;Parameter OrderQty not found&gt;</t>
  </si>
  <si>
    <t>Designator</t>
  </si>
  <si>
    <t>C1, C4, C5</t>
  </si>
  <si>
    <t>C2, C3</t>
  </si>
  <si>
    <t>C6, C7</t>
  </si>
  <si>
    <t>C8, C10</t>
  </si>
  <si>
    <t>D1</t>
  </si>
  <si>
    <t>D2</t>
  </si>
  <si>
    <t>D3</t>
  </si>
  <si>
    <t>D5</t>
  </si>
  <si>
    <t>Q1</t>
  </si>
  <si>
    <t>R1, R3, R4, R14</t>
  </si>
  <si>
    <t>R10</t>
  </si>
  <si>
    <t>R12, R13</t>
  </si>
  <si>
    <t>R15</t>
  </si>
  <si>
    <t>R2</t>
  </si>
  <si>
    <t>R5, R7</t>
  </si>
  <si>
    <t>R6, R8</t>
  </si>
  <si>
    <t>SW3, SW4</t>
  </si>
  <si>
    <t>Y1</t>
  </si>
  <si>
    <t>B1</t>
  </si>
  <si>
    <t>JP2</t>
  </si>
  <si>
    <t>U1</t>
  </si>
  <si>
    <t>U2</t>
  </si>
  <si>
    <t>Comment</t>
  </si>
  <si>
    <t>100nF</t>
  </si>
  <si>
    <t>18pF</t>
  </si>
  <si>
    <t>30pF</t>
  </si>
  <si>
    <t>1uF/MLCC</t>
  </si>
  <si>
    <t>LED_RED_0603</t>
  </si>
  <si>
    <t>LED_GRN_0603</t>
  </si>
  <si>
    <t>LED_BLU_0603</t>
  </si>
  <si>
    <t>NSR20F30NXT5G</t>
  </si>
  <si>
    <t>BSS84,215</t>
  </si>
  <si>
    <t>10K</t>
  </si>
  <si>
    <t>1.5K</t>
  </si>
  <si>
    <t>0R</t>
  </si>
  <si>
    <t>18K</t>
  </si>
  <si>
    <t>680R</t>
  </si>
  <si>
    <t>470R</t>
  </si>
  <si>
    <t>33R</t>
  </si>
  <si>
    <t>EVQ-P2202M</t>
  </si>
  <si>
    <t>12MHz</t>
  </si>
  <si>
    <t>N-DAP</t>
  </si>
  <si>
    <t>USB-MINI-B</t>
  </si>
  <si>
    <t>LPC11U35FHI33/501</t>
  </si>
  <si>
    <t>NCP702N</t>
  </si>
  <si>
    <t>Footprint</t>
  </si>
  <si>
    <t>0603_cap</t>
  </si>
  <si>
    <t>0603_CAP</t>
  </si>
  <si>
    <t>0603_LED_RED</t>
  </si>
  <si>
    <t>0603_LED_GRN</t>
  </si>
  <si>
    <t>0603_LED_BLU</t>
  </si>
  <si>
    <t>0603_DIODE-CDSU101A</t>
  </si>
  <si>
    <t>SOT323/SC70-3_SMALL</t>
  </si>
  <si>
    <t>0603_res</t>
  </si>
  <si>
    <t>BUTTON_4.7x3.5mm</t>
  </si>
  <si>
    <t>CRY-SMD4-2.5x2mm</t>
  </si>
  <si>
    <t>USB-MINI-B-HIR-UX60A-MB-5ST</t>
  </si>
  <si>
    <t>QFN32_0.5mm_PAD</t>
  </si>
  <si>
    <t>SOT23-5_0.95mm-NOSILK</t>
  </si>
  <si>
    <t>#Column Name Error:Manufacturer</t>
  </si>
  <si>
    <t>Description</t>
  </si>
  <si>
    <t>CAPACITOR</t>
  </si>
  <si>
    <t/>
  </si>
  <si>
    <t>DIODE</t>
  </si>
  <si>
    <t>POWER MOSFET-P SOT23</t>
  </si>
  <si>
    <t>RESISTOR</t>
  </si>
  <si>
    <t>BUTTON TACTILE</t>
  </si>
  <si>
    <t>CRYSTAL</t>
  </si>
  <si>
    <t>S.Description</t>
  </si>
  <si>
    <t>Multilayer Ceramic Capacitors MLCC - SMD/SMT 0402 0.1uF 16volts X7R 10%</t>
  </si>
  <si>
    <t>Multilayer Ceramic Capacitors MLCC - SMD/SMT 0402 18pF 25volts C0G 5%</t>
  </si>
  <si>
    <t>Multilayer Ceramic Capacitors MLCC - SMD/SMT 0402 30pF 50volts C0G 5%</t>
  </si>
  <si>
    <t>Multilayer Ceramic Capacitors MLCC - SMD/SMT 10volts 1uF X5R 10%</t>
  </si>
  <si>
    <t>Standard LEDs - SMD 0402 SUPER RED Non-Diff</t>
  </si>
  <si>
    <t>Standard LEDs - SMD 0402 GREEN Non-Diff</t>
  </si>
  <si>
    <t>Standard LEDs - SMD 0402 BLUE Non-Diff</t>
  </si>
  <si>
    <t>Schottky Diodes &amp; Rectifiers 0603 FC SCHOTTKY DIODES</t>
  </si>
  <si>
    <t>MOSFET -50V 200mW</t>
  </si>
  <si>
    <t>Thick Film Resistors - SMD 1/16watt 10Kohms 1%</t>
  </si>
  <si>
    <t>Thick Film Resistors - SMD 1/16watt 1.5Kohms 1%</t>
  </si>
  <si>
    <t>Thick Film Resistors - SMD 0402 Zero ohms 5% Tol</t>
  </si>
  <si>
    <t>Thick Film Resistors - SMD 1/16watt 18.2Kohms 1%</t>
  </si>
  <si>
    <t>Thick Film Resistors - SMD 1/16watt 680ohms 1%</t>
  </si>
  <si>
    <t>Thick Film Resistors - SMD 1/16watt 470ohms 1% 100ppm</t>
  </si>
  <si>
    <t>Thick Film Resistors - SMD 1/16watt 33.2ohms 1%</t>
  </si>
  <si>
    <t>Tactile Switches 4.7x3.5mm SMD Light Touch Switch</t>
  </si>
  <si>
    <t>Crystals 12MHz 30ppm 18pF -20C +70C</t>
  </si>
  <si>
    <t>Manufacturer 1</t>
  </si>
  <si>
    <t>Murata Electronics</t>
  </si>
  <si>
    <t>Kemet</t>
  </si>
  <si>
    <t>Vishay Semiconductors</t>
  </si>
  <si>
    <t>ON Semiconductor</t>
  </si>
  <si>
    <t>Diodes Incorporated</t>
  </si>
  <si>
    <t>Vishay / Dale</t>
  </si>
  <si>
    <t>KOA Speer</t>
  </si>
  <si>
    <t>Panasonic</t>
  </si>
  <si>
    <t>TXC Corporation</t>
  </si>
  <si>
    <t>Manufacturer Part Number 1</t>
  </si>
  <si>
    <t>GRM155R71C104KA88D</t>
  </si>
  <si>
    <t>GRM1555C1E180JA01D</t>
  </si>
  <si>
    <t>GRM1555C1H300JA01D</t>
  </si>
  <si>
    <t>C0402C105K8PACTU</t>
  </si>
  <si>
    <t>VLMS1500-GS08</t>
  </si>
  <si>
    <t>VLMG1500-GS08</t>
  </si>
  <si>
    <t>VLMB1500-GS08</t>
  </si>
  <si>
    <t>BSS84W-7-F</t>
  </si>
  <si>
    <t>CRCW040210K0FKED</t>
  </si>
  <si>
    <t>RK73H1ETTP1501F</t>
  </si>
  <si>
    <t>CRCW040218K2FKED</t>
  </si>
  <si>
    <t>CRCW0402680RFKED</t>
  </si>
  <si>
    <t>CRCW0402470RFKED</t>
  </si>
  <si>
    <t>RK73H1ETTP33R2F</t>
  </si>
  <si>
    <t>8Z-12.000MAAJ-T</t>
  </si>
  <si>
    <t>Supplier 1</t>
  </si>
  <si>
    <t>Mouser</t>
  </si>
  <si>
    <t>Supplier Currency 1</t>
  </si>
  <si>
    <t>EUR</t>
  </si>
  <si>
    <t>Supplier Stock 1</t>
  </si>
  <si>
    <t>Supplier Part Number 1</t>
  </si>
  <si>
    <t>81-GRM155R71C104KA88</t>
  </si>
  <si>
    <t>81-GRM1555C1E180JA1D</t>
  </si>
  <si>
    <t>81-GRM1555C1H300JA1D</t>
  </si>
  <si>
    <t>80-C0402C105K8P</t>
  </si>
  <si>
    <t>78-VLMS1500-GS08</t>
  </si>
  <si>
    <t>78-VLMG1500-GS08</t>
  </si>
  <si>
    <t>78-VLMB1500-GS08</t>
  </si>
  <si>
    <t>863-NSR20F30NXT5G</t>
  </si>
  <si>
    <t>621-BSS84W-F</t>
  </si>
  <si>
    <t>71-CRCW0402-10K-E3</t>
  </si>
  <si>
    <t>660-RK73H1ETTP1501F</t>
  </si>
  <si>
    <t>71-CRCW0402-18.2K-E3</t>
  </si>
  <si>
    <t>71-CRCW0402-680-E3</t>
  </si>
  <si>
    <t>71-CRCW0402-470-E3</t>
  </si>
  <si>
    <t>660-RK73H1ETTP33R2F</t>
  </si>
  <si>
    <t>667-EVQ-P2202M</t>
  </si>
  <si>
    <t>717-8Z-12.000MAAJ-T</t>
  </si>
  <si>
    <t>Divider</t>
  </si>
  <si>
    <t>1</t>
  </si>
  <si>
    <t>Quantity</t>
  </si>
  <si>
    <t>Supplier Order Qty 1</t>
  </si>
  <si>
    <t>Supplier Unit Price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</si>
</sst>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m/yyyy\ hh:mm"/>
    <numFmt numFmtId="165" formatCode="&quot;€&quot;#,##0.00"/>
  </numFmts>
  <fonts count="12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b/>
      <sz val="11"/>
      <color theme="1"/>
      <name val="Calibri"/>
      <family val="2"/>
      <scheme val="minor"/>
    </font>
    <font>
      <b/>
      <sz val="8"/>
      <color rgb="FF000000"/>
      <name val="Segoe UI"/>
      <family val="2"/>
    </font>
    <font>
      <sz val="8"/>
      <color rgb="FF000000"/>
      <name val="Arial Narrow"/>
      <family val="2"/>
    </font>
    <font>
      <sz val="11"/>
      <color theme="1"/>
      <name val="Arial Narrow"/>
      <family val="2"/>
    </font>
    <font>
      <b/>
      <sz val="10"/>
      <color rgb="FF000000"/>
      <name val="Cambria"/>
      <family val="1"/>
    </font>
    <font>
      <b/>
      <sz val="14"/>
      <color theme="1"/>
      <name val="Calibri"/>
      <family val="2"/>
      <scheme val="minor"/>
    </font>
    <font>
      <sz val="14"/>
      <color theme="1"/>
      <name val="Arial Narrow"/>
      <family val="2"/>
    </font>
    <font>
      <sz val="14"/>
      <color theme="1"/>
      <name val="Calibri"/>
      <family val="2"/>
      <scheme val="minor"/>
    </font>
    <font>
      <b/>
      <sz val="14"/>
      <color theme="1"/>
      <name val="Arial Narrow"/>
      <family val="2"/>
    </font>
    <font>
      <sz val="6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6" fillId="3" borderId="1" xfId="0" quotePrefix="1" applyFont="1" applyFill="1" applyBorder="1" applyAlignment="1">
      <alignment horizontal="center" vertical="center" wrapText="1"/>
    </xf>
    <xf numFmtId="0" fontId="6" fillId="2" borderId="1" xfId="0" quotePrefix="1" applyFont="1" applyFill="1" applyBorder="1" applyAlignment="1">
      <alignment horizontal="center" vertical="center" wrapText="1"/>
    </xf>
    <xf numFmtId="0" fontId="6" fillId="2" borderId="1" xfId="0" quotePrefix="1" applyFont="1" applyFill="1" applyBorder="1" applyAlignment="1">
      <alignment horizontal="center" vertical="center" textRotation="90" wrapText="1"/>
    </xf>
    <xf numFmtId="0" fontId="0" fillId="3" borderId="0" xfId="0" applyFill="1" applyAlignment="1">
      <alignment horizontal="center" vertical="center"/>
    </xf>
    <xf numFmtId="0" fontId="6" fillId="5" borderId="1" xfId="0" quotePrefix="1" applyFont="1" applyFill="1" applyBorder="1" applyAlignment="1">
      <alignment horizontal="center" vertical="center" wrapText="1"/>
    </xf>
    <xf numFmtId="0" fontId="6" fillId="4" borderId="1" xfId="0" quotePrefix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quotePrefix="1" applyFont="1" applyBorder="1" applyAlignment="1">
      <alignment vertical="center" wrapText="1"/>
    </xf>
    <xf numFmtId="0" fontId="1" fillId="3" borderId="1" xfId="0" quotePrefix="1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7" fillId="0" borderId="2" xfId="0" applyFont="1" applyBorder="1" applyAlignment="1">
      <alignment vertical="center"/>
    </xf>
    <xf numFmtId="0" fontId="2" fillId="0" borderId="3" xfId="0" applyFont="1" applyBorder="1"/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4" fillId="0" borderId="0" xfId="0" quotePrefix="1" applyFont="1" applyBorder="1" applyAlignment="1">
      <alignment vertical="center" wrapText="1"/>
    </xf>
    <xf numFmtId="0" fontId="1" fillId="0" borderId="0" xfId="0" quotePrefix="1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 vertical="center"/>
    </xf>
    <xf numFmtId="0" fontId="1" fillId="6" borderId="0" xfId="0" quotePrefix="1" applyFont="1" applyFill="1" applyBorder="1" applyAlignment="1">
      <alignment vertical="center" wrapText="1"/>
    </xf>
    <xf numFmtId="0" fontId="0" fillId="6" borderId="0" xfId="0" applyFill="1"/>
    <xf numFmtId="0" fontId="3" fillId="6" borderId="0" xfId="0" quotePrefix="1" applyFont="1" applyFill="1" applyBorder="1" applyAlignment="1">
      <alignment vertical="center" wrapText="1"/>
    </xf>
    <xf numFmtId="0" fontId="2" fillId="6" borderId="0" xfId="0" applyFont="1" applyFill="1"/>
    <xf numFmtId="0" fontId="3" fillId="6" borderId="0" xfId="0" applyFont="1" applyFill="1" applyBorder="1" applyAlignment="1">
      <alignment horizontal="center" vertical="center" wrapText="1"/>
    </xf>
    <xf numFmtId="0" fontId="7" fillId="6" borderId="0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3" fillId="3" borderId="1" xfId="0" quotePrefix="1" applyFont="1" applyFill="1" applyBorder="1" applyAlignment="1">
      <alignment horizontal="center" vertical="center" wrapText="1"/>
    </xf>
    <xf numFmtId="165" fontId="1" fillId="0" borderId="1" xfId="0" applyNumberFormat="1" applyFont="1" applyBorder="1" applyAlignment="1">
      <alignment vertical="center" wrapText="1"/>
    </xf>
    <xf numFmtId="0" fontId="10" fillId="0" borderId="3" xfId="0" applyFont="1" applyBorder="1"/>
    <xf numFmtId="0" fontId="1" fillId="0" borderId="1" xfId="0" quotePrefix="1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vertical="center" wrapText="1"/>
    </xf>
    <xf numFmtId="164" fontId="7" fillId="6" borderId="6" xfId="0" applyNumberFormat="1" applyFont="1" applyFill="1" applyBorder="1" applyAlignment="1">
      <alignment horizontal="center" vertical="center"/>
    </xf>
    <xf numFmtId="0" fontId="7" fillId="3" borderId="5" xfId="0" applyFont="1" applyFill="1" applyBorder="1" applyAlignment="1">
      <alignment vertical="center" wrapText="1"/>
    </xf>
    <xf numFmtId="165" fontId="7" fillId="3" borderId="6" xfId="0" applyNumberFormat="1" applyFont="1" applyFill="1" applyBorder="1" applyAlignment="1">
      <alignment vertical="center"/>
    </xf>
    <xf numFmtId="0" fontId="0" fillId="3" borderId="3" xfId="0" applyFill="1" applyBorder="1"/>
    <xf numFmtId="0" fontId="7" fillId="3" borderId="4" xfId="0" applyFont="1" applyFill="1" applyBorder="1"/>
    <xf numFmtId="0" fontId="7" fillId="3" borderId="3" xfId="0" applyFont="1" applyFill="1" applyBorder="1" applyAlignment="1">
      <alignment horizontal="left" vertical="center"/>
    </xf>
    <xf numFmtId="164" fontId="7" fillId="6" borderId="0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right" vertical="center"/>
    </xf>
    <xf numFmtId="0" fontId="3" fillId="0" borderId="1" xfId="0" quotePrefix="1" applyFont="1" applyFill="1" applyBorder="1" applyAlignment="1">
      <alignment horizontal="center" vertical="center" wrapText="1"/>
    </xf>
    <xf numFmtId="0" fontId="7" fillId="0" borderId="4" xfId="0" quotePrefix="1" applyFont="1" applyBorder="1" applyAlignment="1">
      <alignment horizontal="left" vertical="center"/>
    </xf>
    <xf numFmtId="0" fontId="7" fillId="0" borderId="3" xfId="0" quotePrefix="1" applyFont="1" applyBorder="1" applyAlignment="1">
      <alignment horizontal="left" vertical="center"/>
    </xf>
    <xf numFmtId="0" fontId="7" fillId="3" borderId="3" xfId="0" quotePrefix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abSelected="1" topLeftCell="H1" workbookViewId="0">
      <selection activeCell="T1" sqref="T1:T4"/>
    </sheetView>
  </sheetViews>
  <sheetFormatPr defaultRowHeight="16.5" x14ac:dyDescent="0.3"/>
  <cols>
    <col min="2" max="2" width="13.28515625" style="2" customWidth="1"/>
    <col min="3" max="3" width="22.42578125" customWidth="1"/>
    <col min="4" max="4" width="15.85546875" customWidth="1"/>
    <col min="5" max="5" width="9.42578125" customWidth="1"/>
    <col min="6" max="6" width="34.5703125" customWidth="1"/>
    <col min="7" max="7" width="36.85546875" customWidth="1"/>
    <col min="8" max="8" width="14.85546875" customWidth="1"/>
    <col min="9" max="9" width="21.5703125" customWidth="1"/>
    <col min="10" max="10" width="9.85546875" style="27" customWidth="1"/>
    <col min="11" max="11" width="7.5703125" customWidth="1"/>
    <col min="12" max="12" width="8.140625" customWidth="1"/>
    <col min="13" max="13" width="25.140625" style="29" customWidth="1"/>
    <col min="14" max="14" width="4.28515625" style="29" customWidth="1"/>
    <col min="15" max="15" width="5.42578125" style="1" customWidth="1"/>
    <col min="16" max="17" width="6.42578125" style="32" customWidth="1"/>
    <col min="18" max="18" width="10.28515625" customWidth="1"/>
    <col min="19" max="19" width="12.5703125" customWidth="1"/>
  </cols>
  <sheetData>
    <row r="1" spans="1:20" ht="64.5" customHeight="1" x14ac:dyDescent="0.25">
      <c r="A1" s="6" t="s">
        <v>0</v>
      </c>
      <c r="B1" s="3" t="s">
        <v>13</v>
      </c>
      <c r="C1" s="3" t="s">
        <v>36</v>
      </c>
      <c r="D1" s="3" t="s">
        <v>59</v>
      </c>
      <c r="E1" s="3" t="s">
        <v>73</v>
      </c>
      <c r="F1" s="8" t="s">
        <v>74</v>
      </c>
      <c r="G1" s="7" t="s">
        <v>82</v>
      </c>
      <c r="H1" s="4" t="s">
        <v>101</v>
      </c>
      <c r="I1" s="4" t="s">
        <v>111</v>
      </c>
      <c r="J1" s="4" t="s">
        <v>127</v>
      </c>
      <c r="K1" s="5" t="s">
        <v>129</v>
      </c>
      <c r="L1" s="4" t="s">
        <v>131</v>
      </c>
      <c r="M1" s="4" t="s">
        <v>132</v>
      </c>
      <c r="N1" s="4" t="s">
        <v>150</v>
      </c>
      <c r="O1" s="5" t="s">
        <v>152</v>
      </c>
      <c r="P1" s="5" t="s">
        <v>153</v>
      </c>
      <c r="Q1" s="5" t="s">
        <v>7</v>
      </c>
      <c r="R1" s="5" t="s">
        <v>154</v>
      </c>
      <c r="S1" s="5" t="s">
        <v>8</v>
      </c>
      <c r="T1" s="6" t="s">
        <v>0</v>
      </c>
    </row>
    <row r="2" spans="1:20" ht="24.75" customHeight="1" x14ac:dyDescent="0.25">
      <c r="A2" s="9">
        <f>ROW(A2) - ROW($A$1)</f>
        <v>1</v>
      </c>
      <c r="B2" s="37" t="s">
        <v>14</v>
      </c>
      <c r="C2" s="36" t="s">
        <v>37</v>
      </c>
      <c r="D2" s="36" t="s">
        <v>60</v>
      </c>
      <c r="E2" s="10"/>
      <c r="F2" s="10" t="s">
        <v>75</v>
      </c>
      <c r="G2" s="38" t="s">
        <v>83</v>
      </c>
      <c r="H2" s="10" t="s">
        <v>102</v>
      </c>
      <c r="I2" s="10" t="s">
        <v>112</v>
      </c>
      <c r="J2" s="11" t="s">
        <v>128</v>
      </c>
      <c r="K2" s="10" t="s">
        <v>130</v>
      </c>
      <c r="L2" s="12">
        <v>4227318</v>
      </c>
      <c r="M2" s="33" t="s">
        <v>133</v>
      </c>
      <c r="N2" s="47" t="s">
        <v>76</v>
      </c>
      <c r="O2" s="12">
        <v>3</v>
      </c>
      <c r="P2" s="13">
        <v>100</v>
      </c>
      <c r="Q2" s="13" t="e">
        <f>ROUNDUP(P2*N2,0)</f>
        <v>#VALUE!</v>
      </c>
      <c r="R2" s="34">
        <v>7.0000000000000001E-3</v>
      </c>
      <c r="S2" s="34" t="e">
        <f>R2*Q2</f>
        <v>#VALUE!</v>
      </c>
      <c r="T2" s="9">
        <f>ROW(T2) - ROW($A$1)</f>
        <v>1</v>
      </c>
    </row>
    <row r="3" spans="1:20" ht="24.75" customHeight="1" x14ac:dyDescent="0.25">
      <c r="A3" s="9">
        <f t="shared" ref="A3:A23" si="0">ROW(A3) - ROW($A$1)</f>
        <v>2</v>
      </c>
      <c r="B3" s="37" t="s">
        <v>15</v>
      </c>
      <c r="C3" s="36" t="s">
        <v>38</v>
      </c>
      <c r="D3" s="36" t="s">
        <v>60</v>
      </c>
      <c r="E3" s="10"/>
      <c r="F3" s="10" t="s">
        <v>75</v>
      </c>
      <c r="G3" s="38" t="s">
        <v>84</v>
      </c>
      <c r="H3" s="10" t="s">
        <v>102</v>
      </c>
      <c r="I3" s="10" t="s">
        <v>113</v>
      </c>
      <c r="J3" s="11" t="s">
        <v>128</v>
      </c>
      <c r="K3" s="10" t="s">
        <v>130</v>
      </c>
      <c r="L3" s="12">
        <v>65669</v>
      </c>
      <c r="M3" s="33" t="s">
        <v>134</v>
      </c>
      <c r="N3" s="47" t="s">
        <v>76</v>
      </c>
      <c r="O3" s="12">
        <v>2</v>
      </c>
      <c r="P3" s="13">
        <v>100</v>
      </c>
      <c r="Q3" s="13" t="e">
        <f t="shared" ref="Q3:Q23" si="1">ROUNDUP(P3*N3,0)</f>
        <v>#VALUE!</v>
      </c>
      <c r="R3" s="34">
        <v>8.9999999999999993E-3</v>
      </c>
      <c r="S3" s="34" t="e">
        <f t="shared" ref="S3:S23" si="2">R3*Q3</f>
        <v>#VALUE!</v>
      </c>
      <c r="T3" s="9">
        <f t="shared" ref="T3:T23" si="3">ROW(T3) - ROW($A$1)</f>
        <v>2</v>
      </c>
    </row>
    <row r="4" spans="1:20" ht="24.75" customHeight="1" x14ac:dyDescent="0.25">
      <c r="A4" s="9">
        <f>ROW(A4) - ROW($A$1)</f>
        <v>3</v>
      </c>
      <c r="B4" s="37" t="s">
        <v>16</v>
      </c>
      <c r="C4" s="36" t="s">
        <v>39</v>
      </c>
      <c r="D4" s="36" t="s">
        <v>60</v>
      </c>
      <c r="E4" s="10"/>
      <c r="F4" s="10" t="s">
        <v>75</v>
      </c>
      <c r="G4" s="38" t="s">
        <v>85</v>
      </c>
      <c r="H4" s="10" t="s">
        <v>102</v>
      </c>
      <c r="I4" s="10" t="s">
        <v>114</v>
      </c>
      <c r="J4" s="11" t="s">
        <v>128</v>
      </c>
      <c r="K4" s="10" t="s">
        <v>130</v>
      </c>
      <c r="L4" s="12">
        <v>74153</v>
      </c>
      <c r="M4" s="33" t="s">
        <v>135</v>
      </c>
      <c r="N4" s="47" t="s">
        <v>76</v>
      </c>
      <c r="O4" s="12">
        <v>2</v>
      </c>
      <c r="P4" s="13">
        <v>50</v>
      </c>
      <c r="Q4" s="13" t="e">
        <f>ROUNDUP(P4*N4,0)</f>
        <v>#VALUE!</v>
      </c>
      <c r="R4" s="34">
        <v>2.4E-2</v>
      </c>
      <c r="S4" s="34" t="e">
        <f>R4*Q4</f>
        <v>#VALUE!</v>
      </c>
      <c r="T4" s="9">
        <f>ROW(T4) - ROW($A$1)</f>
        <v>3</v>
      </c>
    </row>
    <row r="5" spans="1:20" ht="24.75" customHeight="1" x14ac:dyDescent="0.25">
      <c r="A5" s="9">
        <f t="shared" si="0"/>
        <v>4</v>
      </c>
      <c r="B5" s="37" t="s">
        <v>17</v>
      </c>
      <c r="C5" s="36" t="s">
        <v>40</v>
      </c>
      <c r="D5" s="36" t="s">
        <v>61</v>
      </c>
      <c r="E5" s="10"/>
      <c r="F5" s="10" t="s">
        <v>75</v>
      </c>
      <c r="G5" s="38" t="s">
        <v>86</v>
      </c>
      <c r="H5" s="10" t="s">
        <v>103</v>
      </c>
      <c r="I5" s="10" t="s">
        <v>115</v>
      </c>
      <c r="J5" s="11" t="s">
        <v>128</v>
      </c>
      <c r="K5" s="10" t="s">
        <v>130</v>
      </c>
      <c r="L5" s="12">
        <v>63417</v>
      </c>
      <c r="M5" s="33" t="s">
        <v>136</v>
      </c>
      <c r="N5" s="47" t="s">
        <v>76</v>
      </c>
      <c r="O5" s="12">
        <v>2</v>
      </c>
      <c r="P5" s="13">
        <v>50</v>
      </c>
      <c r="Q5" s="13" t="e">
        <f t="shared" ref="Q5" si="4">ROUNDUP(P5*N5,0)</f>
        <v>#VALUE!</v>
      </c>
      <c r="R5" s="34">
        <v>3.5999999999999997E-2</v>
      </c>
      <c r="S5" s="34" t="e">
        <f t="shared" ref="S5" si="5">R5*Q5</f>
        <v>#VALUE!</v>
      </c>
      <c r="T5" s="9">
        <f t="shared" si="3"/>
        <v>4</v>
      </c>
    </row>
    <row r="6" spans="1:20" ht="24.75" customHeight="1" x14ac:dyDescent="0.25">
      <c r="A6" s="9">
        <f>ROW(A6) - ROW($A$1)</f>
        <v>5</v>
      </c>
      <c r="B6" s="37" t="s">
        <v>18</v>
      </c>
      <c r="C6" s="36" t="s">
        <v>41</v>
      </c>
      <c r="D6" s="36" t="s">
        <v>62</v>
      </c>
      <c r="E6" s="10"/>
      <c r="F6" s="10" t="s">
        <v>76</v>
      </c>
      <c r="G6" s="38" t="s">
        <v>87</v>
      </c>
      <c r="H6" s="10" t="s">
        <v>104</v>
      </c>
      <c r="I6" s="10" t="s">
        <v>116</v>
      </c>
      <c r="J6" s="11" t="s">
        <v>128</v>
      </c>
      <c r="K6" s="10" t="s">
        <v>130</v>
      </c>
      <c r="L6" s="12">
        <v>13467</v>
      </c>
      <c r="M6" s="33" t="s">
        <v>137</v>
      </c>
      <c r="N6" s="47" t="s">
        <v>76</v>
      </c>
      <c r="O6" s="12">
        <v>1</v>
      </c>
      <c r="P6" s="13">
        <v>25</v>
      </c>
      <c r="Q6" s="13" t="e">
        <f>ROUNDUP(P6*N6,0)</f>
        <v>#VALUE!</v>
      </c>
      <c r="R6" s="34">
        <v>0.27800000000000002</v>
      </c>
      <c r="S6" s="34" t="e">
        <f>R6*Q6</f>
        <v>#VALUE!</v>
      </c>
      <c r="T6" s="9">
        <f>ROW(T6) - ROW($A$1)</f>
        <v>5</v>
      </c>
    </row>
    <row r="7" spans="1:20" ht="24.75" customHeight="1" x14ac:dyDescent="0.25">
      <c r="A7" s="9">
        <f t="shared" si="0"/>
        <v>6</v>
      </c>
      <c r="B7" s="37" t="s">
        <v>19</v>
      </c>
      <c r="C7" s="36" t="s">
        <v>42</v>
      </c>
      <c r="D7" s="36" t="s">
        <v>63</v>
      </c>
      <c r="E7" s="10"/>
      <c r="F7" s="10" t="s">
        <v>76</v>
      </c>
      <c r="G7" s="38" t="s">
        <v>88</v>
      </c>
      <c r="H7" s="10" t="s">
        <v>104</v>
      </c>
      <c r="I7" s="10" t="s">
        <v>117</v>
      </c>
      <c r="J7" s="11" t="s">
        <v>128</v>
      </c>
      <c r="K7" s="10" t="s">
        <v>130</v>
      </c>
      <c r="L7" s="12">
        <v>54548</v>
      </c>
      <c r="M7" s="33" t="s">
        <v>138</v>
      </c>
      <c r="N7" s="47" t="s">
        <v>76</v>
      </c>
      <c r="O7" s="12">
        <v>1</v>
      </c>
      <c r="P7" s="13">
        <v>25</v>
      </c>
      <c r="Q7" s="13" t="e">
        <f t="shared" ref="Q7" si="6">ROUNDUP(P7*N7,0)</f>
        <v>#VALUE!</v>
      </c>
      <c r="R7" s="34">
        <v>0.27800000000000002</v>
      </c>
      <c r="S7" s="34" t="e">
        <f t="shared" ref="S7" si="7">R7*Q7</f>
        <v>#VALUE!</v>
      </c>
      <c r="T7" s="9">
        <f t="shared" si="3"/>
        <v>6</v>
      </c>
    </row>
    <row r="8" spans="1:20" ht="24.75" customHeight="1" x14ac:dyDescent="0.25">
      <c r="A8" s="9">
        <f>ROW(A8) - ROW($A$1)</f>
        <v>7</v>
      </c>
      <c r="B8" s="37" t="s">
        <v>20</v>
      </c>
      <c r="C8" s="36" t="s">
        <v>43</v>
      </c>
      <c r="D8" s="36" t="s">
        <v>64</v>
      </c>
      <c r="E8" s="10"/>
      <c r="F8" s="10" t="s">
        <v>76</v>
      </c>
      <c r="G8" s="38" t="s">
        <v>89</v>
      </c>
      <c r="H8" s="10" t="s">
        <v>104</v>
      </c>
      <c r="I8" s="10" t="s">
        <v>118</v>
      </c>
      <c r="J8" s="11" t="s">
        <v>128</v>
      </c>
      <c r="K8" s="10" t="s">
        <v>130</v>
      </c>
      <c r="L8" s="12">
        <v>0</v>
      </c>
      <c r="M8" s="33" t="s">
        <v>139</v>
      </c>
      <c r="N8" s="47" t="s">
        <v>76</v>
      </c>
      <c r="O8" s="12">
        <v>1</v>
      </c>
      <c r="P8" s="13">
        <v>25</v>
      </c>
      <c r="Q8" s="13" t="e">
        <f>ROUNDUP(P8*N8,0)</f>
        <v>#VALUE!</v>
      </c>
      <c r="R8" s="34">
        <v>0.32</v>
      </c>
      <c r="S8" s="34" t="e">
        <f>R8*Q8</f>
        <v>#VALUE!</v>
      </c>
      <c r="T8" s="9">
        <f>ROW(T8) - ROW($A$1)</f>
        <v>7</v>
      </c>
    </row>
    <row r="9" spans="1:20" ht="24.75" customHeight="1" x14ac:dyDescent="0.25">
      <c r="A9" s="9">
        <f t="shared" si="0"/>
        <v>8</v>
      </c>
      <c r="B9" s="37" t="s">
        <v>21</v>
      </c>
      <c r="C9" s="36" t="s">
        <v>44</v>
      </c>
      <c r="D9" s="36" t="s">
        <v>65</v>
      </c>
      <c r="E9" s="10"/>
      <c r="F9" s="10" t="s">
        <v>77</v>
      </c>
      <c r="G9" s="38" t="s">
        <v>90</v>
      </c>
      <c r="H9" s="10" t="s">
        <v>105</v>
      </c>
      <c r="I9" s="10" t="s">
        <v>44</v>
      </c>
      <c r="J9" s="11" t="s">
        <v>128</v>
      </c>
      <c r="K9" s="10" t="s">
        <v>130</v>
      </c>
      <c r="L9" s="12">
        <v>32441</v>
      </c>
      <c r="M9" s="33" t="s">
        <v>140</v>
      </c>
      <c r="N9" s="47" t="s">
        <v>76</v>
      </c>
      <c r="O9" s="12">
        <v>1</v>
      </c>
      <c r="P9" s="13">
        <v>25</v>
      </c>
      <c r="Q9" s="13" t="e">
        <f t="shared" ref="Q9" si="8">ROUNDUP(P9*N9,0)</f>
        <v>#VALUE!</v>
      </c>
      <c r="R9" s="34">
        <v>0.33500000000000002</v>
      </c>
      <c r="S9" s="34" t="e">
        <f t="shared" ref="S9" si="9">R9*Q9</f>
        <v>#VALUE!</v>
      </c>
      <c r="T9" s="9">
        <f t="shared" si="3"/>
        <v>8</v>
      </c>
    </row>
    <row r="10" spans="1:20" ht="24.75" customHeight="1" x14ac:dyDescent="0.25">
      <c r="A10" s="9">
        <f>ROW(A10) - ROW($A$1)</f>
        <v>9</v>
      </c>
      <c r="B10" s="37" t="s">
        <v>22</v>
      </c>
      <c r="C10" s="36" t="s">
        <v>45</v>
      </c>
      <c r="D10" s="36" t="s">
        <v>66</v>
      </c>
      <c r="E10" s="10"/>
      <c r="F10" s="10" t="s">
        <v>78</v>
      </c>
      <c r="G10" s="38" t="s">
        <v>91</v>
      </c>
      <c r="H10" s="10" t="s">
        <v>106</v>
      </c>
      <c r="I10" s="10" t="s">
        <v>119</v>
      </c>
      <c r="J10" s="11" t="s">
        <v>128</v>
      </c>
      <c r="K10" s="10" t="s">
        <v>130</v>
      </c>
      <c r="L10" s="12">
        <v>13609</v>
      </c>
      <c r="M10" s="33" t="s">
        <v>141</v>
      </c>
      <c r="N10" s="47" t="s">
        <v>76</v>
      </c>
      <c r="O10" s="12">
        <v>1</v>
      </c>
      <c r="P10" s="13">
        <v>25</v>
      </c>
      <c r="Q10" s="13" t="e">
        <f>ROUNDUP(P10*N10,0)</f>
        <v>#VALUE!</v>
      </c>
      <c r="R10" s="34">
        <v>0.24199999999999999</v>
      </c>
      <c r="S10" s="34" t="e">
        <f>R10*Q10</f>
        <v>#VALUE!</v>
      </c>
      <c r="T10" s="9">
        <f>ROW(T10) - ROW($A$1)</f>
        <v>9</v>
      </c>
    </row>
    <row r="11" spans="1:20" ht="24.75" customHeight="1" x14ac:dyDescent="0.25">
      <c r="A11" s="9">
        <f t="shared" si="0"/>
        <v>10</v>
      </c>
      <c r="B11" s="37" t="s">
        <v>23</v>
      </c>
      <c r="C11" s="36" t="s">
        <v>46</v>
      </c>
      <c r="D11" s="36" t="s">
        <v>67</v>
      </c>
      <c r="E11" s="10"/>
      <c r="F11" s="10" t="s">
        <v>79</v>
      </c>
      <c r="G11" s="38" t="s">
        <v>92</v>
      </c>
      <c r="H11" s="10" t="s">
        <v>107</v>
      </c>
      <c r="I11" s="10" t="s">
        <v>120</v>
      </c>
      <c r="J11" s="11" t="s">
        <v>128</v>
      </c>
      <c r="K11" s="10" t="s">
        <v>130</v>
      </c>
      <c r="L11" s="12">
        <v>1575557</v>
      </c>
      <c r="M11" s="33" t="s">
        <v>142</v>
      </c>
      <c r="N11" s="47" t="s">
        <v>76</v>
      </c>
      <c r="O11" s="12">
        <v>4</v>
      </c>
      <c r="P11" s="13">
        <v>100</v>
      </c>
      <c r="Q11" s="13" t="e">
        <f t="shared" ref="Q11" si="10">ROUNDUP(P11*N11,0)</f>
        <v>#VALUE!</v>
      </c>
      <c r="R11" s="34">
        <v>2.4E-2</v>
      </c>
      <c r="S11" s="34" t="e">
        <f t="shared" ref="S11" si="11">R11*Q11</f>
        <v>#VALUE!</v>
      </c>
      <c r="T11" s="9">
        <f t="shared" si="3"/>
        <v>10</v>
      </c>
    </row>
    <row r="12" spans="1:20" ht="24.75" customHeight="1" x14ac:dyDescent="0.25">
      <c r="A12" s="9">
        <f>ROW(A12) - ROW($A$1)</f>
        <v>11</v>
      </c>
      <c r="B12" s="37" t="s">
        <v>24</v>
      </c>
      <c r="C12" s="36" t="s">
        <v>47</v>
      </c>
      <c r="D12" s="36" t="s">
        <v>67</v>
      </c>
      <c r="E12" s="10"/>
      <c r="F12" s="10" t="s">
        <v>79</v>
      </c>
      <c r="G12" s="38" t="s">
        <v>93</v>
      </c>
      <c r="H12" s="10" t="s">
        <v>108</v>
      </c>
      <c r="I12" s="10" t="s">
        <v>121</v>
      </c>
      <c r="J12" s="11" t="s">
        <v>128</v>
      </c>
      <c r="K12" s="10" t="s">
        <v>130</v>
      </c>
      <c r="L12" s="12">
        <v>135838</v>
      </c>
      <c r="M12" s="33" t="s">
        <v>143</v>
      </c>
      <c r="N12" s="47" t="s">
        <v>76</v>
      </c>
      <c r="O12" s="12">
        <v>1</v>
      </c>
      <c r="P12" s="13">
        <v>25</v>
      </c>
      <c r="Q12" s="13" t="e">
        <f>ROUNDUP(P12*N12,0)</f>
        <v>#VALUE!</v>
      </c>
      <c r="R12" s="34">
        <v>2.4E-2</v>
      </c>
      <c r="S12" s="34" t="e">
        <f>R12*Q12</f>
        <v>#VALUE!</v>
      </c>
      <c r="T12" s="9">
        <f>ROW(T12) - ROW($A$1)</f>
        <v>11</v>
      </c>
    </row>
    <row r="13" spans="1:20" ht="24.75" customHeight="1" x14ac:dyDescent="0.25">
      <c r="A13" s="9">
        <f t="shared" si="0"/>
        <v>12</v>
      </c>
      <c r="B13" s="37" t="s">
        <v>25</v>
      </c>
      <c r="C13" s="36" t="s">
        <v>48</v>
      </c>
      <c r="D13" s="36" t="s">
        <v>67</v>
      </c>
      <c r="E13" s="10"/>
      <c r="F13" s="10" t="s">
        <v>79</v>
      </c>
      <c r="G13" s="38" t="s">
        <v>94</v>
      </c>
      <c r="H13" s="10" t="s">
        <v>76</v>
      </c>
      <c r="I13" s="10" t="s">
        <v>76</v>
      </c>
      <c r="J13" s="11" t="s">
        <v>128</v>
      </c>
      <c r="K13" s="10" t="s">
        <v>76</v>
      </c>
      <c r="L13" s="12"/>
      <c r="M13" s="33" t="s">
        <v>76</v>
      </c>
      <c r="N13" s="47" t="s">
        <v>76</v>
      </c>
      <c r="O13" s="12">
        <v>2</v>
      </c>
      <c r="P13" s="13"/>
      <c r="Q13" s="13" t="e">
        <f t="shared" ref="Q13" si="12">ROUNDUP(P13*N13,0)</f>
        <v>#VALUE!</v>
      </c>
      <c r="R13" s="34"/>
      <c r="S13" s="34" t="e">
        <f t="shared" ref="S13" si="13">R13*Q13</f>
        <v>#VALUE!</v>
      </c>
      <c r="T13" s="9">
        <f t="shared" si="3"/>
        <v>12</v>
      </c>
    </row>
    <row r="14" spans="1:20" ht="24.75" customHeight="1" x14ac:dyDescent="0.25">
      <c r="A14" s="9">
        <f>ROW(A14) - ROW($A$1)</f>
        <v>13</v>
      </c>
      <c r="B14" s="37" t="s">
        <v>26</v>
      </c>
      <c r="C14" s="36" t="s">
        <v>49</v>
      </c>
      <c r="D14" s="36" t="s">
        <v>67</v>
      </c>
      <c r="E14" s="10"/>
      <c r="F14" s="10" t="s">
        <v>79</v>
      </c>
      <c r="G14" s="38" t="s">
        <v>95</v>
      </c>
      <c r="H14" s="10" t="s">
        <v>107</v>
      </c>
      <c r="I14" s="10" t="s">
        <v>122</v>
      </c>
      <c r="J14" s="11" t="s">
        <v>128</v>
      </c>
      <c r="K14" s="10" t="s">
        <v>130</v>
      </c>
      <c r="L14" s="12">
        <v>45772</v>
      </c>
      <c r="M14" s="33" t="s">
        <v>144</v>
      </c>
      <c r="N14" s="47" t="s">
        <v>76</v>
      </c>
      <c r="O14" s="12">
        <v>1</v>
      </c>
      <c r="P14" s="13">
        <v>25</v>
      </c>
      <c r="Q14" s="13" t="e">
        <f>ROUNDUP(P14*N14,0)</f>
        <v>#VALUE!</v>
      </c>
      <c r="R14" s="34">
        <v>4.1000000000000002E-2</v>
      </c>
      <c r="S14" s="34" t="e">
        <f>R14*Q14</f>
        <v>#VALUE!</v>
      </c>
      <c r="T14" s="9">
        <f>ROW(T14) - ROW($A$1)</f>
        <v>13</v>
      </c>
    </row>
    <row r="15" spans="1:20" ht="24.75" customHeight="1" x14ac:dyDescent="0.25">
      <c r="A15" s="9">
        <f t="shared" si="0"/>
        <v>14</v>
      </c>
      <c r="B15" s="37" t="s">
        <v>27</v>
      </c>
      <c r="C15" s="36" t="s">
        <v>50</v>
      </c>
      <c r="D15" s="36" t="s">
        <v>67</v>
      </c>
      <c r="E15" s="10"/>
      <c r="F15" s="10" t="s">
        <v>79</v>
      </c>
      <c r="G15" s="38" t="s">
        <v>96</v>
      </c>
      <c r="H15" s="10" t="s">
        <v>107</v>
      </c>
      <c r="I15" s="10" t="s">
        <v>123</v>
      </c>
      <c r="J15" s="11" t="s">
        <v>128</v>
      </c>
      <c r="K15" s="10" t="s">
        <v>130</v>
      </c>
      <c r="L15" s="12">
        <v>48885</v>
      </c>
      <c r="M15" s="33" t="s">
        <v>145</v>
      </c>
      <c r="N15" s="47" t="s">
        <v>76</v>
      </c>
      <c r="O15" s="12">
        <v>1</v>
      </c>
      <c r="P15" s="13">
        <v>25</v>
      </c>
      <c r="Q15" s="13" t="e">
        <f t="shared" ref="Q15" si="14">ROUNDUP(P15*N15,0)</f>
        <v>#VALUE!</v>
      </c>
      <c r="R15" s="34">
        <v>4.1000000000000002E-2</v>
      </c>
      <c r="S15" s="34" t="e">
        <f t="shared" ref="S15" si="15">R15*Q15</f>
        <v>#VALUE!</v>
      </c>
      <c r="T15" s="9">
        <f t="shared" si="3"/>
        <v>14</v>
      </c>
    </row>
    <row r="16" spans="1:20" ht="24.75" customHeight="1" x14ac:dyDescent="0.25">
      <c r="A16" s="9">
        <f>ROW(A16) - ROW($A$1)</f>
        <v>15</v>
      </c>
      <c r="B16" s="37" t="s">
        <v>28</v>
      </c>
      <c r="C16" s="36" t="s">
        <v>51</v>
      </c>
      <c r="D16" s="36" t="s">
        <v>67</v>
      </c>
      <c r="E16" s="10"/>
      <c r="F16" s="10" t="s">
        <v>79</v>
      </c>
      <c r="G16" s="38" t="s">
        <v>97</v>
      </c>
      <c r="H16" s="10" t="s">
        <v>107</v>
      </c>
      <c r="I16" s="10" t="s">
        <v>124</v>
      </c>
      <c r="J16" s="11" t="s">
        <v>128</v>
      </c>
      <c r="K16" s="10" t="s">
        <v>130</v>
      </c>
      <c r="L16" s="12">
        <v>61788</v>
      </c>
      <c r="M16" s="33" t="s">
        <v>146</v>
      </c>
      <c r="N16" s="47" t="s">
        <v>76</v>
      </c>
      <c r="O16" s="12">
        <v>2</v>
      </c>
      <c r="P16" s="13">
        <v>50</v>
      </c>
      <c r="Q16" s="13" t="e">
        <f>ROUNDUP(P16*N16,0)</f>
        <v>#VALUE!</v>
      </c>
      <c r="R16" s="34">
        <v>4.1000000000000002E-2</v>
      </c>
      <c r="S16" s="34" t="e">
        <f>R16*Q16</f>
        <v>#VALUE!</v>
      </c>
      <c r="T16" s="9">
        <f>ROW(T16) - ROW($A$1)</f>
        <v>15</v>
      </c>
    </row>
    <row r="17" spans="1:20" ht="24.75" customHeight="1" x14ac:dyDescent="0.25">
      <c r="A17" s="9">
        <f t="shared" si="0"/>
        <v>16</v>
      </c>
      <c r="B17" s="37" t="s">
        <v>29</v>
      </c>
      <c r="C17" s="36" t="s">
        <v>52</v>
      </c>
      <c r="D17" s="36" t="s">
        <v>67</v>
      </c>
      <c r="E17" s="10"/>
      <c r="F17" s="10" t="s">
        <v>79</v>
      </c>
      <c r="G17" s="38" t="s">
        <v>98</v>
      </c>
      <c r="H17" s="10" t="s">
        <v>108</v>
      </c>
      <c r="I17" s="10" t="s">
        <v>125</v>
      </c>
      <c r="J17" s="11" t="s">
        <v>128</v>
      </c>
      <c r="K17" s="10" t="s">
        <v>130</v>
      </c>
      <c r="L17" s="12">
        <v>417900</v>
      </c>
      <c r="M17" s="33" t="s">
        <v>147</v>
      </c>
      <c r="N17" s="47" t="s">
        <v>76</v>
      </c>
      <c r="O17" s="12">
        <v>2</v>
      </c>
      <c r="P17" s="13">
        <v>100</v>
      </c>
      <c r="Q17" s="13" t="e">
        <f t="shared" ref="Q17" si="16">ROUNDUP(P17*N17,0)</f>
        <v>#VALUE!</v>
      </c>
      <c r="R17" s="34">
        <v>6.0000000000000001E-3</v>
      </c>
      <c r="S17" s="34" t="e">
        <f t="shared" ref="S17" si="17">R17*Q17</f>
        <v>#VALUE!</v>
      </c>
      <c r="T17" s="9">
        <f t="shared" si="3"/>
        <v>16</v>
      </c>
    </row>
    <row r="18" spans="1:20" ht="24.75" customHeight="1" x14ac:dyDescent="0.25">
      <c r="A18" s="9">
        <f>ROW(A18) - ROW($A$1)</f>
        <v>17</v>
      </c>
      <c r="B18" s="37" t="s">
        <v>30</v>
      </c>
      <c r="C18" s="36" t="s">
        <v>53</v>
      </c>
      <c r="D18" s="36" t="s">
        <v>68</v>
      </c>
      <c r="E18" s="10"/>
      <c r="F18" s="10" t="s">
        <v>80</v>
      </c>
      <c r="G18" s="38" t="s">
        <v>99</v>
      </c>
      <c r="H18" s="10" t="s">
        <v>109</v>
      </c>
      <c r="I18" s="10" t="s">
        <v>53</v>
      </c>
      <c r="J18" s="11" t="s">
        <v>128</v>
      </c>
      <c r="K18" s="10" t="s">
        <v>130</v>
      </c>
      <c r="L18" s="12">
        <v>3171</v>
      </c>
      <c r="M18" s="33" t="s">
        <v>148</v>
      </c>
      <c r="N18" s="47" t="s">
        <v>151</v>
      </c>
      <c r="O18" s="12">
        <v>2</v>
      </c>
      <c r="P18" s="13">
        <v>50</v>
      </c>
      <c r="Q18" s="13">
        <f>ROUNDUP(P18*N18,0)</f>
        <v>50</v>
      </c>
      <c r="R18" s="34">
        <v>0.58899999999999997</v>
      </c>
      <c r="S18" s="34">
        <f>R18*Q18</f>
        <v>29.45</v>
      </c>
      <c r="T18" s="9">
        <f>ROW(T18) - ROW($A$1)</f>
        <v>17</v>
      </c>
    </row>
    <row r="19" spans="1:20" ht="24.75" customHeight="1" x14ac:dyDescent="0.25">
      <c r="A19" s="9">
        <f t="shared" si="0"/>
        <v>18</v>
      </c>
      <c r="B19" s="37" t="s">
        <v>31</v>
      </c>
      <c r="C19" s="36" t="s">
        <v>54</v>
      </c>
      <c r="D19" s="36" t="s">
        <v>69</v>
      </c>
      <c r="E19" s="10"/>
      <c r="F19" s="10" t="s">
        <v>81</v>
      </c>
      <c r="G19" s="38" t="s">
        <v>100</v>
      </c>
      <c r="H19" s="10" t="s">
        <v>110</v>
      </c>
      <c r="I19" s="10" t="s">
        <v>126</v>
      </c>
      <c r="J19" s="11" t="s">
        <v>128</v>
      </c>
      <c r="K19" s="10" t="s">
        <v>130</v>
      </c>
      <c r="L19" s="12">
        <v>2708</v>
      </c>
      <c r="M19" s="33" t="s">
        <v>149</v>
      </c>
      <c r="N19" s="47" t="s">
        <v>76</v>
      </c>
      <c r="O19" s="12">
        <v>1</v>
      </c>
      <c r="P19" s="13">
        <v>25</v>
      </c>
      <c r="Q19" s="13" t="e">
        <f t="shared" ref="Q19" si="18">ROUNDUP(P19*N19,0)</f>
        <v>#VALUE!</v>
      </c>
      <c r="R19" s="34">
        <v>1.36</v>
      </c>
      <c r="S19" s="34" t="e">
        <f t="shared" ref="S19" si="19">R19*Q19</f>
        <v>#VALUE!</v>
      </c>
      <c r="T19" s="9">
        <f t="shared" si="3"/>
        <v>18</v>
      </c>
    </row>
    <row r="20" spans="1:20" ht="24.75" customHeight="1" x14ac:dyDescent="0.25">
      <c r="A20" s="9">
        <f>ROW(A20) - ROW($A$1)</f>
        <v>19</v>
      </c>
      <c r="B20" s="37" t="s">
        <v>32</v>
      </c>
      <c r="C20" s="36" t="s">
        <v>55</v>
      </c>
      <c r="D20" s="36" t="s">
        <v>55</v>
      </c>
      <c r="E20" s="10"/>
      <c r="F20" s="10" t="s">
        <v>76</v>
      </c>
      <c r="G20" s="38" t="s">
        <v>76</v>
      </c>
      <c r="H20" s="10" t="s">
        <v>76</v>
      </c>
      <c r="I20" s="10" t="s">
        <v>76</v>
      </c>
      <c r="J20" s="11" t="s">
        <v>76</v>
      </c>
      <c r="K20" s="10" t="s">
        <v>76</v>
      </c>
      <c r="L20" s="12"/>
      <c r="M20" s="33" t="s">
        <v>76</v>
      </c>
      <c r="N20" s="47" t="s">
        <v>76</v>
      </c>
      <c r="O20" s="12">
        <v>1</v>
      </c>
      <c r="P20" s="13"/>
      <c r="Q20" s="13" t="e">
        <f>ROUNDUP(P20*N20,0)</f>
        <v>#VALUE!</v>
      </c>
      <c r="R20" s="34"/>
      <c r="S20" s="34" t="e">
        <f>R20*Q20</f>
        <v>#VALUE!</v>
      </c>
      <c r="T20" s="9">
        <f>ROW(T20) - ROW($A$1)</f>
        <v>19</v>
      </c>
    </row>
    <row r="21" spans="1:20" ht="24.75" customHeight="1" x14ac:dyDescent="0.25">
      <c r="A21" s="9">
        <f t="shared" si="0"/>
        <v>20</v>
      </c>
      <c r="B21" s="37" t="s">
        <v>33</v>
      </c>
      <c r="C21" s="36" t="s">
        <v>56</v>
      </c>
      <c r="D21" s="36" t="s">
        <v>70</v>
      </c>
      <c r="E21" s="10"/>
      <c r="F21" s="10" t="s">
        <v>76</v>
      </c>
      <c r="G21" s="38" t="s">
        <v>76</v>
      </c>
      <c r="H21" s="10" t="s">
        <v>76</v>
      </c>
      <c r="I21" s="10" t="s">
        <v>76</v>
      </c>
      <c r="J21" s="11" t="s">
        <v>76</v>
      </c>
      <c r="K21" s="10" t="s">
        <v>76</v>
      </c>
      <c r="L21" s="12"/>
      <c r="M21" s="33" t="s">
        <v>76</v>
      </c>
      <c r="N21" s="47" t="s">
        <v>76</v>
      </c>
      <c r="O21" s="12">
        <v>1</v>
      </c>
      <c r="P21" s="13"/>
      <c r="Q21" s="13" t="e">
        <f t="shared" ref="Q21" si="20">ROUNDUP(P21*N21,0)</f>
        <v>#VALUE!</v>
      </c>
      <c r="R21" s="34"/>
      <c r="S21" s="34" t="e">
        <f t="shared" ref="S21" si="21">R21*Q21</f>
        <v>#VALUE!</v>
      </c>
      <c r="T21" s="9">
        <f t="shared" si="3"/>
        <v>20</v>
      </c>
    </row>
    <row r="22" spans="1:20" ht="24.75" customHeight="1" x14ac:dyDescent="0.25">
      <c r="A22" s="9">
        <f>ROW(A22) - ROW($A$1)</f>
        <v>21</v>
      </c>
      <c r="B22" s="37" t="s">
        <v>34</v>
      </c>
      <c r="C22" s="36" t="s">
        <v>57</v>
      </c>
      <c r="D22" s="36" t="s">
        <v>71</v>
      </c>
      <c r="E22" s="10"/>
      <c r="F22" s="10" t="s">
        <v>76</v>
      </c>
      <c r="G22" s="38" t="s">
        <v>76</v>
      </c>
      <c r="H22" s="10" t="s">
        <v>76</v>
      </c>
      <c r="I22" s="10" t="s">
        <v>76</v>
      </c>
      <c r="J22" s="11" t="s">
        <v>76</v>
      </c>
      <c r="K22" s="10" t="s">
        <v>76</v>
      </c>
      <c r="L22" s="12"/>
      <c r="M22" s="33" t="s">
        <v>76</v>
      </c>
      <c r="N22" s="47" t="s">
        <v>76</v>
      </c>
      <c r="O22" s="12">
        <v>1</v>
      </c>
      <c r="P22" s="13"/>
      <c r="Q22" s="13" t="e">
        <f>ROUNDUP(P22*N22,0)</f>
        <v>#VALUE!</v>
      </c>
      <c r="R22" s="34"/>
      <c r="S22" s="34" t="e">
        <f>R22*Q22</f>
        <v>#VALUE!</v>
      </c>
      <c r="T22" s="9">
        <f>ROW(T22) - ROW($A$1)</f>
        <v>21</v>
      </c>
    </row>
    <row r="23" spans="1:20" ht="24.75" customHeight="1" x14ac:dyDescent="0.25">
      <c r="A23" s="9">
        <f t="shared" si="0"/>
        <v>22</v>
      </c>
      <c r="B23" s="37" t="s">
        <v>35</v>
      </c>
      <c r="C23" s="36" t="s">
        <v>58</v>
      </c>
      <c r="D23" s="36" t="s">
        <v>72</v>
      </c>
      <c r="E23" s="10"/>
      <c r="F23" s="10" t="s">
        <v>76</v>
      </c>
      <c r="G23" s="38" t="s">
        <v>76</v>
      </c>
      <c r="H23" s="10" t="s">
        <v>76</v>
      </c>
      <c r="I23" s="10" t="s">
        <v>76</v>
      </c>
      <c r="J23" s="11" t="s">
        <v>76</v>
      </c>
      <c r="K23" s="10" t="s">
        <v>76</v>
      </c>
      <c r="L23" s="12"/>
      <c r="M23" s="33" t="s">
        <v>76</v>
      </c>
      <c r="N23" s="47" t="s">
        <v>76</v>
      </c>
      <c r="O23" s="12">
        <v>1</v>
      </c>
      <c r="P23" s="13"/>
      <c r="Q23" s="13" t="e">
        <f t="shared" ref="Q23" si="22">ROUNDUP(P23*N23,0)</f>
        <v>#VALUE!</v>
      </c>
      <c r="R23" s="34"/>
      <c r="S23" s="34" t="e">
        <f t="shared" ref="S23" si="23">R23*Q23</f>
        <v>#VALUE!</v>
      </c>
      <c r="T23" s="9">
        <f t="shared" si="3"/>
        <v>22</v>
      </c>
    </row>
    <row r="24" spans="1:20" ht="6.75" customHeight="1" thickBot="1" x14ac:dyDescent="0.3">
      <c r="A24" s="20"/>
      <c r="B24" s="21"/>
      <c r="C24" s="22"/>
      <c r="D24" s="22"/>
      <c r="E24" s="22"/>
      <c r="F24" s="22"/>
      <c r="G24" s="21"/>
      <c r="H24" s="22"/>
      <c r="I24" s="22"/>
      <c r="J24" s="26"/>
      <c r="K24" s="22"/>
      <c r="L24" s="23"/>
      <c r="M24" s="28"/>
      <c r="N24" s="28"/>
      <c r="O24" s="24"/>
      <c r="P24" s="30"/>
      <c r="Q24" s="30"/>
      <c r="R24" s="23"/>
      <c r="S24" s="23"/>
    </row>
    <row r="25" spans="1:20" ht="21.75" customHeight="1" thickTop="1" thickBot="1" x14ac:dyDescent="0.3">
      <c r="A25" s="14" t="s">
        <v>2</v>
      </c>
      <c r="B25" s="15"/>
      <c r="C25" s="48" t="s">
        <v>9</v>
      </c>
      <c r="E25" s="19"/>
      <c r="F25" s="25" t="s">
        <v>3</v>
      </c>
      <c r="G25" s="49" t="s">
        <v>10</v>
      </c>
      <c r="H25" s="48" t="s">
        <v>11</v>
      </c>
      <c r="I25" s="19"/>
      <c r="K25" s="16" t="s">
        <v>1</v>
      </c>
      <c r="L25" s="17"/>
      <c r="M25" s="39">
        <f ca="1">NOW()</f>
        <v>42294.511682870369</v>
      </c>
      <c r="N25" s="45"/>
      <c r="O25" s="18"/>
      <c r="P25" s="31"/>
      <c r="Q25" s="31"/>
      <c r="R25" s="40" t="s">
        <v>5</v>
      </c>
      <c r="S25" s="41" t="e">
        <f>SUM(S2:S23)</f>
        <v>#VALUE!</v>
      </c>
    </row>
    <row r="26" spans="1:20" ht="16.5" customHeight="1" thickTop="1" thickBot="1" x14ac:dyDescent="0.35">
      <c r="M26" s="25" t="s">
        <v>4</v>
      </c>
      <c r="N26" s="46"/>
      <c r="O26" s="35"/>
      <c r="P26" s="50" t="s">
        <v>12</v>
      </c>
      <c r="Q26" s="44"/>
      <c r="R26" s="42"/>
      <c r="S26" s="43" t="s">
        <v>6</v>
      </c>
    </row>
    <row r="27" spans="1:20" ht="17.25" thickTop="1" x14ac:dyDescent="0.3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technician</dc:creator>
  <cp:lastModifiedBy>technician</cp:lastModifiedBy>
  <dcterms:created xsi:type="dcterms:W3CDTF">2014-12-04T09:48:08Z</dcterms:created>
  <dcterms:modified xsi:type="dcterms:W3CDTF">2015-10-17T11:16:49Z</dcterms:modified>
</cp:coreProperties>
</file>