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s\ALY 6050\Module 5\"/>
    </mc:Choice>
  </mc:AlternateContent>
  <xr:revisionPtr revIDLastSave="0" documentId="13_ncr:1_{B760DE43-AE2A-4979-ACA0-09BADA8752AF}" xr6:coauthVersionLast="47" xr6:coauthVersionMax="47" xr10:uidLastSave="{00000000-0000-0000-0000-000000000000}"/>
  <bookViews>
    <workbookView xWindow="-110" yWindow="-110" windowWidth="19420" windowHeight="11500" activeTab="3" xr2:uid="{5BFC9B88-3C58-46DD-910A-92CFAC5F5FFB}"/>
  </bookViews>
  <sheets>
    <sheet name="Sensitivity Report 1" sheetId="2" r:id="rId1"/>
    <sheet name="Sensitivity Report 2" sheetId="5" state="hidden" r:id="rId2"/>
    <sheet name="Sensitivity Report 3" sheetId="15" state="hidden" r:id="rId3"/>
    <sheet name="Summary" sheetId="1" r:id="rId4"/>
    <sheet name="Changing the SP" sheetId="11" r:id="rId5"/>
    <sheet name="Changing the Budget" sheetId="14" r:id="rId6"/>
    <sheet name="Sensitivity Report 4" sheetId="18" state="hidden" r:id="rId7"/>
    <sheet name="Changing the Space" sheetId="17" r:id="rId8"/>
  </sheets>
  <definedNames>
    <definedName name="solver_adj" localSheetId="5" hidden="1">'Changing the Budget'!$F$9:$I$9</definedName>
    <definedName name="solver_adj" localSheetId="4" hidden="1">'Changing the SP'!$F$9:$I$9</definedName>
    <definedName name="solver_adj" localSheetId="7" hidden="1">'Changing the Space'!$F$9:$I$9</definedName>
    <definedName name="solver_adj" localSheetId="3" hidden="1">Summary!$F$9:$I$9</definedName>
    <definedName name="solver_cvg" localSheetId="5" hidden="1">0.0001</definedName>
    <definedName name="solver_cvg" localSheetId="4" hidden="1">0.0001</definedName>
    <definedName name="solver_cvg" localSheetId="7" hidden="1">0.0001</definedName>
    <definedName name="solver_cvg" localSheetId="3" hidden="1">0.0001</definedName>
    <definedName name="solver_drv" localSheetId="5" hidden="1">1</definedName>
    <definedName name="solver_drv" localSheetId="4" hidden="1">1</definedName>
    <definedName name="solver_drv" localSheetId="7" hidden="1">1</definedName>
    <definedName name="solver_drv" localSheetId="3" hidden="1">1</definedName>
    <definedName name="solver_eng" localSheetId="5" hidden="1">2</definedName>
    <definedName name="solver_eng" localSheetId="4" hidden="1">2</definedName>
    <definedName name="solver_eng" localSheetId="7" hidden="1">2</definedName>
    <definedName name="solver_eng" localSheetId="3" hidden="1">2</definedName>
    <definedName name="solver_est" localSheetId="5" hidden="1">1</definedName>
    <definedName name="solver_est" localSheetId="4" hidden="1">1</definedName>
    <definedName name="solver_est" localSheetId="7" hidden="1">1</definedName>
    <definedName name="solver_est" localSheetId="3" hidden="1">1</definedName>
    <definedName name="solver_itr" localSheetId="5" hidden="1">2147483647</definedName>
    <definedName name="solver_itr" localSheetId="4" hidden="1">2147483647</definedName>
    <definedName name="solver_itr" localSheetId="7" hidden="1">2147483647</definedName>
    <definedName name="solver_itr" localSheetId="3" hidden="1">2147483647</definedName>
    <definedName name="solver_lhs1" localSheetId="5" hidden="1">'Changing the Budget'!$J$13</definedName>
    <definedName name="solver_lhs1" localSheetId="4" hidden="1">'Changing the SP'!$J$13</definedName>
    <definedName name="solver_lhs1" localSheetId="7" hidden="1">'Changing the Space'!$J$13</definedName>
    <definedName name="solver_lhs1" localSheetId="3" hidden="1">Summary!$J$13</definedName>
    <definedName name="solver_lhs2" localSheetId="5" hidden="1">'Changing the Budget'!$J$14</definedName>
    <definedName name="solver_lhs2" localSheetId="4" hidden="1">'Changing the SP'!$J$14</definedName>
    <definedName name="solver_lhs2" localSheetId="7" hidden="1">'Changing the Space'!$J$14</definedName>
    <definedName name="solver_lhs2" localSheetId="3" hidden="1">Summary!$J$14</definedName>
    <definedName name="solver_lhs3" localSheetId="5" hidden="1">'Changing the Budget'!$J$15</definedName>
    <definedName name="solver_lhs3" localSheetId="4" hidden="1">'Changing the SP'!$J$15</definedName>
    <definedName name="solver_lhs3" localSheetId="7" hidden="1">'Changing the Space'!$J$15</definedName>
    <definedName name="solver_lhs3" localSheetId="3" hidden="1">Summary!$J$15</definedName>
    <definedName name="solver_lhs4" localSheetId="5" hidden="1">'Changing the Budget'!$J$16</definedName>
    <definedName name="solver_lhs4" localSheetId="4" hidden="1">'Changing the SP'!$J$16</definedName>
    <definedName name="solver_lhs4" localSheetId="7" hidden="1">'Changing the Space'!$J$16</definedName>
    <definedName name="solver_lhs4" localSheetId="3" hidden="1">Summary!$J$16</definedName>
    <definedName name="solver_mip" localSheetId="5" hidden="1">2147483647</definedName>
    <definedName name="solver_mip" localSheetId="4" hidden="1">2147483647</definedName>
    <definedName name="solver_mip" localSheetId="7" hidden="1">2147483647</definedName>
    <definedName name="solver_mip" localSheetId="3" hidden="1">2147483647</definedName>
    <definedName name="solver_mni" localSheetId="5" hidden="1">30</definedName>
    <definedName name="solver_mni" localSheetId="4" hidden="1">30</definedName>
    <definedName name="solver_mni" localSheetId="7" hidden="1">30</definedName>
    <definedName name="solver_mni" localSheetId="3" hidden="1">30</definedName>
    <definedName name="solver_mrt" localSheetId="5" hidden="1">0.075</definedName>
    <definedName name="solver_mrt" localSheetId="4" hidden="1">0.075</definedName>
    <definedName name="solver_mrt" localSheetId="7" hidden="1">0.075</definedName>
    <definedName name="solver_mrt" localSheetId="3" hidden="1">0.075</definedName>
    <definedName name="solver_msl" localSheetId="5" hidden="1">2</definedName>
    <definedName name="solver_msl" localSheetId="4" hidden="1">2</definedName>
    <definedName name="solver_msl" localSheetId="7" hidden="1">2</definedName>
    <definedName name="solver_msl" localSheetId="3" hidden="1">2</definedName>
    <definedName name="solver_neg" localSheetId="5" hidden="1">1</definedName>
    <definedName name="solver_neg" localSheetId="4" hidden="1">1</definedName>
    <definedName name="solver_neg" localSheetId="7" hidden="1">1</definedName>
    <definedName name="solver_neg" localSheetId="3" hidden="1">1</definedName>
    <definedName name="solver_nod" localSheetId="5" hidden="1">2147483647</definedName>
    <definedName name="solver_nod" localSheetId="4" hidden="1">2147483647</definedName>
    <definedName name="solver_nod" localSheetId="7" hidden="1">2147483647</definedName>
    <definedName name="solver_nod" localSheetId="3" hidden="1">2147483647</definedName>
    <definedName name="solver_num" localSheetId="5" hidden="1">4</definedName>
    <definedName name="solver_num" localSheetId="4" hidden="1">4</definedName>
    <definedName name="solver_num" localSheetId="7" hidden="1">4</definedName>
    <definedName name="solver_num" localSheetId="3" hidden="1">4</definedName>
    <definedName name="solver_nwt" localSheetId="5" hidden="1">1</definedName>
    <definedName name="solver_nwt" localSheetId="4" hidden="1">1</definedName>
    <definedName name="solver_nwt" localSheetId="7" hidden="1">1</definedName>
    <definedName name="solver_nwt" localSheetId="3" hidden="1">1</definedName>
    <definedName name="solver_opt" localSheetId="5" hidden="1">'Changing the Budget'!$J$9</definedName>
    <definedName name="solver_opt" localSheetId="4" hidden="1">'Changing the SP'!$J$9</definedName>
    <definedName name="solver_opt" localSheetId="7" hidden="1">'Changing the Space'!$J$9</definedName>
    <definedName name="solver_opt" localSheetId="3" hidden="1">Summary!$J$9</definedName>
    <definedName name="solver_pre" localSheetId="5" hidden="1">0.000001</definedName>
    <definedName name="solver_pre" localSheetId="4" hidden="1">0.000001</definedName>
    <definedName name="solver_pre" localSheetId="7" hidden="1">0.000001</definedName>
    <definedName name="solver_pre" localSheetId="3" hidden="1">0.000001</definedName>
    <definedName name="solver_rbv" localSheetId="5" hidden="1">1</definedName>
    <definedName name="solver_rbv" localSheetId="4" hidden="1">1</definedName>
    <definedName name="solver_rbv" localSheetId="7" hidden="1">1</definedName>
    <definedName name="solver_rbv" localSheetId="3" hidden="1">1</definedName>
    <definedName name="solver_rel1" localSheetId="5" hidden="1">1</definedName>
    <definedName name="solver_rel1" localSheetId="4" hidden="1">1</definedName>
    <definedName name="solver_rel1" localSheetId="7" hidden="1">1</definedName>
    <definedName name="solver_rel1" localSheetId="3" hidden="1">1</definedName>
    <definedName name="solver_rel2" localSheetId="5" hidden="1">1</definedName>
    <definedName name="solver_rel2" localSheetId="4" hidden="1">1</definedName>
    <definedName name="solver_rel2" localSheetId="7" hidden="1">1</definedName>
    <definedName name="solver_rel2" localSheetId="3" hidden="1">1</definedName>
    <definedName name="solver_rel3" localSheetId="5" hidden="1">3</definedName>
    <definedName name="solver_rel3" localSheetId="4" hidden="1">3</definedName>
    <definedName name="solver_rel3" localSheetId="7" hidden="1">3</definedName>
    <definedName name="solver_rel3" localSheetId="3" hidden="1">3</definedName>
    <definedName name="solver_rel4" localSheetId="5" hidden="1">3</definedName>
    <definedName name="solver_rel4" localSheetId="4" hidden="1">3</definedName>
    <definedName name="solver_rel4" localSheetId="7" hidden="1">3</definedName>
    <definedName name="solver_rel4" localSheetId="3" hidden="1">3</definedName>
    <definedName name="solver_rhs1" localSheetId="5" hidden="1">'Changing the Budget'!$L$13</definedName>
    <definedName name="solver_rhs1" localSheetId="4" hidden="1">'Changing the SP'!$L$13</definedName>
    <definedName name="solver_rhs1" localSheetId="7" hidden="1">'Changing the Space'!$L$13</definedName>
    <definedName name="solver_rhs1" localSheetId="3" hidden="1">Summary!$L$13</definedName>
    <definedName name="solver_rhs2" localSheetId="5" hidden="1">'Changing the Budget'!$L$14</definedName>
    <definedName name="solver_rhs2" localSheetId="4" hidden="1">'Changing the SP'!$L$14</definedName>
    <definedName name="solver_rhs2" localSheetId="7" hidden="1">'Changing the Space'!$L$14</definedName>
    <definedName name="solver_rhs2" localSheetId="3" hidden="1">Summary!$L$14</definedName>
    <definedName name="solver_rhs3" localSheetId="5" hidden="1">'Changing the Budget'!$L$15</definedName>
    <definedName name="solver_rhs3" localSheetId="4" hidden="1">'Changing the SP'!$L$15</definedName>
    <definedName name="solver_rhs3" localSheetId="7" hidden="1">'Changing the Space'!$L$15</definedName>
    <definedName name="solver_rhs3" localSheetId="3" hidden="1">Summary!$L$15</definedName>
    <definedName name="solver_rhs4" localSheetId="5" hidden="1">'Changing the Budget'!$L$16</definedName>
    <definedName name="solver_rhs4" localSheetId="4" hidden="1">'Changing the SP'!$L$16</definedName>
    <definedName name="solver_rhs4" localSheetId="7" hidden="1">'Changing the Space'!$L$16</definedName>
    <definedName name="solver_rhs4" localSheetId="3" hidden="1">Summary!$L$16</definedName>
    <definedName name="solver_rlx" localSheetId="5" hidden="1">2</definedName>
    <definedName name="solver_rlx" localSheetId="4" hidden="1">2</definedName>
    <definedName name="solver_rlx" localSheetId="7" hidden="1">2</definedName>
    <definedName name="solver_rlx" localSheetId="3" hidden="1">2</definedName>
    <definedName name="solver_rsd" localSheetId="5" hidden="1">0</definedName>
    <definedName name="solver_rsd" localSheetId="4" hidden="1">0</definedName>
    <definedName name="solver_rsd" localSheetId="7" hidden="1">0</definedName>
    <definedName name="solver_rsd" localSheetId="3" hidden="1">0</definedName>
    <definedName name="solver_scl" localSheetId="5" hidden="1">1</definedName>
    <definedName name="solver_scl" localSheetId="4" hidden="1">1</definedName>
    <definedName name="solver_scl" localSheetId="7" hidden="1">1</definedName>
    <definedName name="solver_scl" localSheetId="3" hidden="1">1</definedName>
    <definedName name="solver_sho" localSheetId="5" hidden="1">2</definedName>
    <definedName name="solver_sho" localSheetId="4" hidden="1">2</definedName>
    <definedName name="solver_sho" localSheetId="7" hidden="1">2</definedName>
    <definedName name="solver_sho" localSheetId="3" hidden="1">2</definedName>
    <definedName name="solver_ssz" localSheetId="5" hidden="1">100</definedName>
    <definedName name="solver_ssz" localSheetId="4" hidden="1">100</definedName>
    <definedName name="solver_ssz" localSheetId="7" hidden="1">100</definedName>
    <definedName name="solver_ssz" localSheetId="3" hidden="1">100</definedName>
    <definedName name="solver_tim" localSheetId="5" hidden="1">2147483647</definedName>
    <definedName name="solver_tim" localSheetId="4" hidden="1">2147483647</definedName>
    <definedName name="solver_tim" localSheetId="7" hidden="1">2147483647</definedName>
    <definedName name="solver_tim" localSheetId="3" hidden="1">2147483647</definedName>
    <definedName name="solver_tol" localSheetId="5" hidden="1">0.01</definedName>
    <definedName name="solver_tol" localSheetId="4" hidden="1">0.01</definedName>
    <definedName name="solver_tol" localSheetId="7" hidden="1">0.01</definedName>
    <definedName name="solver_tol" localSheetId="3" hidden="1">0.01</definedName>
    <definedName name="solver_typ" localSheetId="5" hidden="1">1</definedName>
    <definedName name="solver_typ" localSheetId="4" hidden="1">1</definedName>
    <definedName name="solver_typ" localSheetId="7" hidden="1">1</definedName>
    <definedName name="solver_typ" localSheetId="3" hidden="1">1</definedName>
    <definedName name="solver_val" localSheetId="5" hidden="1">0</definedName>
    <definedName name="solver_val" localSheetId="4" hidden="1">0</definedName>
    <definedName name="solver_val" localSheetId="7" hidden="1">0</definedName>
    <definedName name="solver_val" localSheetId="3" hidden="1">0</definedName>
    <definedName name="solver_ver" localSheetId="5" hidden="1">3</definedName>
    <definedName name="solver_ver" localSheetId="4" hidden="1">3</definedName>
    <definedName name="solver_ver" localSheetId="7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7" l="1"/>
  <c r="J16" i="17"/>
  <c r="M16" i="17" s="1"/>
  <c r="J15" i="17"/>
  <c r="M15" i="17" s="1"/>
  <c r="J14" i="17"/>
  <c r="M14" i="17" s="1"/>
  <c r="J13" i="17"/>
  <c r="M13" i="17" s="1"/>
  <c r="I10" i="17"/>
  <c r="H10" i="17"/>
  <c r="G10" i="17"/>
  <c r="F10" i="17"/>
  <c r="J9" i="17" s="1"/>
  <c r="F3" i="17"/>
  <c r="L13" i="14"/>
  <c r="J16" i="14"/>
  <c r="M16" i="14" s="1"/>
  <c r="J15" i="14"/>
  <c r="M15" i="14" s="1"/>
  <c r="J14" i="14"/>
  <c r="M14" i="14" s="1"/>
  <c r="J13" i="14"/>
  <c r="I10" i="14"/>
  <c r="H10" i="14"/>
  <c r="G10" i="14"/>
  <c r="F10" i="14"/>
  <c r="J9" i="14" s="1"/>
  <c r="F3" i="14"/>
  <c r="J9" i="11"/>
  <c r="J16" i="11"/>
  <c r="M16" i="11" s="1"/>
  <c r="J14" i="11"/>
  <c r="M14" i="11" s="1"/>
  <c r="J15" i="11"/>
  <c r="M15" i="11" s="1"/>
  <c r="J13" i="11"/>
  <c r="M13" i="11" s="1"/>
  <c r="F3" i="11"/>
  <c r="F10" i="11" s="1"/>
  <c r="I10" i="11"/>
  <c r="H10" i="11"/>
  <c r="G10" i="11"/>
  <c r="F3" i="1"/>
  <c r="J14" i="1"/>
  <c r="M14" i="1" s="1"/>
  <c r="J15" i="1"/>
  <c r="M15" i="1" s="1"/>
  <c r="J16" i="1"/>
  <c r="M16" i="1" s="1"/>
  <c r="J13" i="1"/>
  <c r="M13" i="1" s="1"/>
  <c r="M13" i="14" l="1"/>
  <c r="I10" i="1" l="1"/>
  <c r="H10" i="1"/>
  <c r="G10" i="1"/>
  <c r="F10" i="1"/>
  <c r="J9" i="1" s="1"/>
</calcChain>
</file>

<file path=xl/sharedStrings.xml><?xml version="1.0" encoding="utf-8"?>
<sst xmlns="http://schemas.openxmlformats.org/spreadsheetml/2006/main" count="332" uniqueCount="70">
  <si>
    <t>Decision Variables:</t>
  </si>
  <si>
    <t>Objective Function:</t>
  </si>
  <si>
    <t>Constraints:</t>
  </si>
  <si>
    <t>X1 = Number of units of Pressure Washer</t>
  </si>
  <si>
    <t>X2 = Number of units of Go-Karts</t>
  </si>
  <si>
    <t>X3 = Number of units of Generators</t>
  </si>
  <si>
    <t>X4 = Number of units of Water Pump</t>
  </si>
  <si>
    <t>Cost</t>
  </si>
  <si>
    <t>Selling Price</t>
  </si>
  <si>
    <t>X1</t>
  </si>
  <si>
    <t>X2</t>
  </si>
  <si>
    <t>X3</t>
  </si>
  <si>
    <t>X4</t>
  </si>
  <si>
    <t xml:space="preserve">     Total Budget Available ≤ 170,000                           330 X1 + 370 X2 + 410 X3 + 127 X4 ≤ 170,000</t>
  </si>
  <si>
    <t>Objective Parameters</t>
  </si>
  <si>
    <t>Budget</t>
  </si>
  <si>
    <t>Space</t>
  </si>
  <si>
    <t xml:space="preserve">                   Total Profit (Objective)                                  Z = 169.99 X1 + 359.99 X2 + 290.99 X3 + 142.99 X4</t>
  </si>
  <si>
    <t>Promotion 1</t>
  </si>
  <si>
    <t>Promotion 2</t>
  </si>
  <si>
    <t>Constraints</t>
  </si>
  <si>
    <t>Constraint LHS</t>
  </si>
  <si>
    <t>Inequality</t>
  </si>
  <si>
    <t>Constraint RHS</t>
  </si>
  <si>
    <t xml:space="preserve">     Promotion 1                                                         0.7 X1 + 0.7 X2 - 0.3 X3 - 0.3 X4 ≥ 0</t>
  </si>
  <si>
    <t xml:space="preserve">     Total Space Available ≤ 82 * (5 * 30)                    25 X1 + 40 X2 + 25 X3 + 25/ (4*5) X4 ≤  82* 150</t>
  </si>
  <si>
    <t>Promotion 2                                                                                             X3 - 2 X4 ≥ 0</t>
  </si>
  <si>
    <t xml:space="preserve"> Non-Negativity:                                                                                 X1, X2, X3, X4 ≥ 0</t>
  </si>
  <si>
    <t>≤</t>
  </si>
  <si>
    <t>≥</t>
  </si>
  <si>
    <t>Z = 169.99 X1 + 359.99 X2 + 290.99 X3 + 142.99 X4</t>
  </si>
  <si>
    <t>Microsoft Excel 16.0 Sensitivity Report</t>
  </si>
  <si>
    <t>Worksheet: [Book2.xlsx]Sheet1</t>
  </si>
  <si>
    <t>Report Created: 3/24/2023 12:53:51 PM</t>
  </si>
  <si>
    <t>Variable Cells</t>
  </si>
  <si>
    <t>Cell</t>
  </si>
  <si>
    <t>Name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</si>
  <si>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</si>
  <si>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</si>
  <si>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</si>
  <si>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</si>
  <si>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</si>
  <si>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</si>
  <si>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</si>
  <si>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</si>
  <si>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</si>
  <si>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</si>
  <si>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</si>
  <si>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</si>
  <si>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$F$9</t>
  </si>
  <si>
    <t>$G$9</t>
  </si>
  <si>
    <t>$H$9</t>
  </si>
  <si>
    <t>$I$9</t>
  </si>
  <si>
    <t>$J$13</t>
  </si>
  <si>
    <t>Budget Constraint LHS</t>
  </si>
  <si>
    <t>$J$14</t>
  </si>
  <si>
    <t>Space Constraint LHS</t>
  </si>
  <si>
    <t>$J$15</t>
  </si>
  <si>
    <t>Promotion 1 Constraint LHS</t>
  </si>
  <si>
    <t>$J$16</t>
  </si>
  <si>
    <t>Promotion 2 Constraint LHS</t>
  </si>
  <si>
    <t>Unused Resources</t>
  </si>
  <si>
    <t>Worksheet: [Book2.xlsx]Summary</t>
  </si>
  <si>
    <t>Report Created: 3/24/2023 3:45:09 PM</t>
  </si>
  <si>
    <t xml:space="preserve">                   Total Profit (Objective)                                  Z = 280.06 X1 + 359.99 X2 + 290.99 X3 + 142.99 X4</t>
  </si>
  <si>
    <t>Worksheet: [Book2.xlsx]Changing the Budget</t>
  </si>
  <si>
    <t>Report Created: 3/24/2023 8:47:07 PM</t>
  </si>
  <si>
    <t>Worksheet: [Book2.xlsx]Changing the Space</t>
  </si>
  <si>
    <t>Report Created: 3/24/2023 9:24:34 PM</t>
  </si>
  <si>
    <t>Z = 280.06 X1 + 359.99 X2 + 290.99 X3 + 142.99 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</si>
</sst>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3" fontId="0" fillId="0" borderId="1" xfId="1" applyFont="1" applyBorder="1"/>
    <xf numFmtId="0" fontId="4" fillId="0" borderId="0" xfId="0" applyFont="1"/>
    <xf numFmtId="0" fontId="0" fillId="0" borderId="4" xfId="0" applyBorder="1"/>
    <xf numFmtId="0" fontId="0" fillId="0" borderId="5" xfId="0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2" fontId="0" fillId="0" borderId="1" xfId="0" applyNumberFormat="1" applyBorder="1"/>
    <xf numFmtId="43" fontId="0" fillId="0" borderId="1" xfId="1" applyFont="1" applyBorder="1" applyAlignment="1">
      <alignment horizontal="center" vertical="center"/>
    </xf>
    <xf numFmtId="43" fontId="0" fillId="0" borderId="1" xfId="1" applyFont="1" applyBorder="1" applyAlignment="1">
      <alignment horizontal="center"/>
    </xf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671C3-3438-4D06-B96C-8BD81218FA44}">
  <dimension ref="A1:H20"/>
  <sheetViews>
    <sheetView showGridLines="0" workbookViewId="0">
      <selection activeCell="I18" sqref="I18"/>
    </sheetView>
  </sheetViews>
  <sheetFormatPr defaultRowHeight="14.5" x14ac:dyDescent="0.35"/>
  <cols>
    <col min="1" max="1" width="2.1796875" customWidth="1"/>
    <col min="2" max="2" width="5.453125" bestFit="1" customWidth="1"/>
    <col min="3" max="3" width="23.90625" bestFit="1" customWidth="1"/>
    <col min="4" max="4" width="11.81640625" bestFit="1" customWidth="1"/>
    <col min="5" max="5" width="12.453125" bestFit="1" customWidth="1"/>
    <col min="6" max="6" width="9.81640625" bestFit="1" customWidth="1"/>
    <col min="7" max="8" width="11.81640625" bestFit="1" customWidth="1"/>
  </cols>
  <sheetData>
    <row r="1" spans="1:8" x14ac:dyDescent="0.35">
      <c r="A1" s="10" t="s">
        <v>31</v>
      </c>
    </row>
    <row r="2" spans="1:8" x14ac:dyDescent="0.35">
      <c r="A2" s="10" t="s">
        <v>32</v>
      </c>
    </row>
    <row r="3" spans="1:8" x14ac:dyDescent="0.35">
      <c r="A3" s="10" t="s">
        <v>33</v>
      </c>
    </row>
    <row r="6" spans="1:8" ht="15" thickBot="1" x14ac:dyDescent="0.4">
      <c r="A6" t="s">
        <v>34</v>
      </c>
    </row>
    <row r="7" spans="1:8" x14ac:dyDescent="0.35">
      <c r="B7" s="13"/>
      <c r="C7" s="13"/>
      <c r="D7" s="13" t="s">
        <v>37</v>
      </c>
      <c r="E7" s="13" t="s">
        <v>39</v>
      </c>
      <c r="F7" s="13" t="s">
        <v>40</v>
      </c>
      <c r="G7" s="13" t="s">
        <v>42</v>
      </c>
      <c r="H7" s="13" t="s">
        <v>42</v>
      </c>
    </row>
    <row r="8" spans="1:8" ht="15" thickBot="1" x14ac:dyDescent="0.4">
      <c r="B8" s="14" t="s">
        <v>35</v>
      </c>
      <c r="C8" s="14" t="s">
        <v>36</v>
      </c>
      <c r="D8" s="14" t="s">
        <v>38</v>
      </c>
      <c r="E8" s="14" t="s">
        <v>7</v>
      </c>
      <c r="F8" s="14" t="s">
        <v>41</v>
      </c>
      <c r="G8" s="14" t="s">
        <v>43</v>
      </c>
      <c r="H8" s="14" t="s">
        <v>44</v>
      </c>
    </row>
    <row r="9" spans="1:8" x14ac:dyDescent="0.35">
      <c r="B9" s="11" t="s">
        <v>49</v>
      </c>
      <c r="C9" s="11" t="s">
        <v>9</v>
      </c>
      <c r="D9" s="11">
        <v>0</v>
      </c>
      <c r="E9" s="11">
        <v>-110.07152372142198</v>
      </c>
      <c r="F9" s="11">
        <v>169.99</v>
      </c>
      <c r="G9" s="11">
        <v>110.07152372142198</v>
      </c>
      <c r="H9" s="11">
        <v>1E+30</v>
      </c>
    </row>
    <row r="10" spans="1:8" x14ac:dyDescent="0.35">
      <c r="B10" s="11" t="s">
        <v>50</v>
      </c>
      <c r="C10" s="11" t="s">
        <v>10</v>
      </c>
      <c r="D10" s="11">
        <v>155.17906700145363</v>
      </c>
      <c r="E10" s="11">
        <v>0</v>
      </c>
      <c r="F10" s="11">
        <v>359.99</v>
      </c>
      <c r="G10" s="11">
        <v>205.840243902439</v>
      </c>
      <c r="H10" s="11">
        <v>76.738785638859468</v>
      </c>
    </row>
    <row r="11" spans="1:8" x14ac:dyDescent="0.35">
      <c r="B11" s="11" t="s">
        <v>51</v>
      </c>
      <c r="C11" s="11" t="s">
        <v>11</v>
      </c>
      <c r="D11" s="11">
        <v>237.76926126602362</v>
      </c>
      <c r="E11" s="11">
        <v>0</v>
      </c>
      <c r="F11" s="11">
        <v>290.99</v>
      </c>
      <c r="G11" s="11">
        <v>98.204905405405256</v>
      </c>
      <c r="H11" s="11">
        <v>131.86640625000001</v>
      </c>
    </row>
    <row r="12" spans="1:8" ht="15" thickBot="1" x14ac:dyDescent="0.4">
      <c r="B12" s="12" t="s">
        <v>52</v>
      </c>
      <c r="C12" s="12" t="s">
        <v>12</v>
      </c>
      <c r="D12" s="12">
        <v>118.88463063301181</v>
      </c>
      <c r="E12" s="12">
        <v>0</v>
      </c>
      <c r="F12" s="12">
        <v>142.99</v>
      </c>
      <c r="G12" s="12">
        <v>196.40981081081051</v>
      </c>
      <c r="H12" s="12">
        <v>89.119657342657476</v>
      </c>
    </row>
    <row r="14" spans="1:8" ht="15" thickBot="1" x14ac:dyDescent="0.4">
      <c r="A14" t="s">
        <v>20</v>
      </c>
    </row>
    <row r="15" spans="1:8" x14ac:dyDescent="0.35">
      <c r="B15" s="13"/>
      <c r="C15" s="13"/>
      <c r="D15" s="13" t="s">
        <v>37</v>
      </c>
      <c r="E15" s="13" t="s">
        <v>45</v>
      </c>
      <c r="F15" s="13" t="s">
        <v>47</v>
      </c>
      <c r="G15" s="13" t="s">
        <v>42</v>
      </c>
      <c r="H15" s="13" t="s">
        <v>42</v>
      </c>
    </row>
    <row r="16" spans="1:8" ht="15" thickBot="1" x14ac:dyDescent="0.4">
      <c r="B16" s="14" t="s">
        <v>35</v>
      </c>
      <c r="C16" s="14" t="s">
        <v>36</v>
      </c>
      <c r="D16" s="14" t="s">
        <v>38</v>
      </c>
      <c r="E16" s="14" t="s">
        <v>46</v>
      </c>
      <c r="F16" s="14" t="s">
        <v>48</v>
      </c>
      <c r="G16" s="14" t="s">
        <v>43</v>
      </c>
      <c r="H16" s="14" t="s">
        <v>44</v>
      </c>
    </row>
    <row r="17" spans="2:8" x14ac:dyDescent="0.35">
      <c r="B17" s="11" t="s">
        <v>53</v>
      </c>
      <c r="C17" s="11" t="s">
        <v>54</v>
      </c>
      <c r="D17" s="11">
        <v>170000.00000000003</v>
      </c>
      <c r="E17" s="11">
        <v>0.55764834148275444</v>
      </c>
      <c r="F17" s="11">
        <v>170000</v>
      </c>
      <c r="G17" s="11">
        <v>428.79999999997023</v>
      </c>
      <c r="H17" s="11">
        <v>56224.999999999985</v>
      </c>
    </row>
    <row r="18" spans="2:8" x14ac:dyDescent="0.35">
      <c r="B18" s="11" t="s">
        <v>55</v>
      </c>
      <c r="C18" s="11" t="s">
        <v>56</v>
      </c>
      <c r="D18" s="11">
        <v>12300</v>
      </c>
      <c r="E18" s="11">
        <v>3.8415028412845218</v>
      </c>
      <c r="F18" s="11">
        <v>12300</v>
      </c>
      <c r="G18" s="11">
        <v>6078.3783783783765</v>
      </c>
      <c r="H18" s="11">
        <v>30.946882217087932</v>
      </c>
    </row>
    <row r="19" spans="2:8" x14ac:dyDescent="0.35">
      <c r="B19" s="11" t="s">
        <v>57</v>
      </c>
      <c r="C19" s="11" t="s">
        <v>58</v>
      </c>
      <c r="D19" s="11">
        <v>1.6291793313069078</v>
      </c>
      <c r="E19" s="11">
        <v>0</v>
      </c>
      <c r="F19" s="11">
        <v>0</v>
      </c>
      <c r="G19" s="11">
        <v>1.6291793313068792</v>
      </c>
      <c r="H19" s="11">
        <v>1E+30</v>
      </c>
    </row>
    <row r="20" spans="2:8" ht="15" thickBot="1" x14ac:dyDescent="0.4">
      <c r="B20" s="12" t="s">
        <v>59</v>
      </c>
      <c r="C20" s="12" t="s">
        <v>60</v>
      </c>
      <c r="D20" s="12">
        <v>0</v>
      </c>
      <c r="E20" s="12">
        <v>-33.683391040042352</v>
      </c>
      <c r="F20" s="12">
        <v>0</v>
      </c>
      <c r="G20" s="12">
        <v>27.916666666664888</v>
      </c>
      <c r="H20" s="12">
        <v>974.12019491066746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E2544-DB5B-4641-A058-083C967D790B}">
  <dimension ref="A1:H20"/>
  <sheetViews>
    <sheetView showGridLines="0" workbookViewId="0">
      <selection activeCell="D10" sqref="D10"/>
    </sheetView>
  </sheetViews>
  <sheetFormatPr defaultRowHeight="14.5" x14ac:dyDescent="0.35"/>
  <cols>
    <col min="1" max="1" width="2.1796875" customWidth="1"/>
    <col min="2" max="2" width="5.453125" bestFit="1" customWidth="1"/>
    <col min="3" max="3" width="23.90625" bestFit="1" customWidth="1"/>
    <col min="4" max="4" width="11.81640625" bestFit="1" customWidth="1"/>
    <col min="5" max="5" width="12.453125" bestFit="1" customWidth="1"/>
    <col min="6" max="8" width="11.81640625" bestFit="1" customWidth="1"/>
  </cols>
  <sheetData>
    <row r="1" spans="1:8" x14ac:dyDescent="0.35">
      <c r="A1" s="10" t="s">
        <v>31</v>
      </c>
    </row>
    <row r="2" spans="1:8" x14ac:dyDescent="0.35">
      <c r="A2" s="10" t="s">
        <v>62</v>
      </c>
    </row>
    <row r="3" spans="1:8" x14ac:dyDescent="0.35">
      <c r="A3" s="10" t="s">
        <v>63</v>
      </c>
    </row>
    <row r="6" spans="1:8" ht="15" thickBot="1" x14ac:dyDescent="0.4">
      <c r="A6" t="s">
        <v>34</v>
      </c>
    </row>
    <row r="7" spans="1:8" x14ac:dyDescent="0.35">
      <c r="B7" s="13"/>
      <c r="C7" s="13"/>
      <c r="D7" s="13" t="s">
        <v>37</v>
      </c>
      <c r="E7" s="13" t="s">
        <v>39</v>
      </c>
      <c r="F7" s="13" t="s">
        <v>40</v>
      </c>
      <c r="G7" s="13" t="s">
        <v>42</v>
      </c>
      <c r="H7" s="13" t="s">
        <v>42</v>
      </c>
    </row>
    <row r="8" spans="1:8" ht="15" thickBot="1" x14ac:dyDescent="0.4">
      <c r="B8" s="14" t="s">
        <v>35</v>
      </c>
      <c r="C8" s="14" t="s">
        <v>36</v>
      </c>
      <c r="D8" s="14" t="s">
        <v>38</v>
      </c>
      <c r="E8" s="14" t="s">
        <v>7</v>
      </c>
      <c r="F8" s="14" t="s">
        <v>41</v>
      </c>
      <c r="G8" s="14" t="s">
        <v>43</v>
      </c>
      <c r="H8" s="14" t="s">
        <v>44</v>
      </c>
    </row>
    <row r="9" spans="1:8" x14ac:dyDescent="0.35">
      <c r="B9" s="11" t="s">
        <v>49</v>
      </c>
      <c r="C9" s="11" t="s">
        <v>9</v>
      </c>
      <c r="D9" s="11">
        <v>434.0998151571165</v>
      </c>
      <c r="E9" s="11">
        <v>0</v>
      </c>
      <c r="F9" s="11">
        <v>280.06152372142196</v>
      </c>
      <c r="G9" s="11">
        <v>73.582378717602381</v>
      </c>
      <c r="H9" s="11">
        <v>0</v>
      </c>
    </row>
    <row r="10" spans="1:8" x14ac:dyDescent="0.35">
      <c r="B10" s="11" t="s">
        <v>50</v>
      </c>
      <c r="C10" s="11" t="s">
        <v>10</v>
      </c>
      <c r="D10" s="11">
        <v>0</v>
      </c>
      <c r="E10" s="11">
        <v>0</v>
      </c>
      <c r="F10" s="11">
        <v>359.99</v>
      </c>
      <c r="G10" s="11">
        <v>0</v>
      </c>
      <c r="H10" s="11">
        <v>1E+30</v>
      </c>
    </row>
    <row r="11" spans="1:8" x14ac:dyDescent="0.35">
      <c r="B11" s="11" t="s">
        <v>51</v>
      </c>
      <c r="C11" s="11" t="s">
        <v>11</v>
      </c>
      <c r="D11" s="11">
        <v>56.487985212569242</v>
      </c>
      <c r="E11" s="11">
        <v>0</v>
      </c>
      <c r="F11" s="11">
        <v>290.99</v>
      </c>
      <c r="G11" s="11">
        <v>0</v>
      </c>
      <c r="H11" s="11">
        <v>75.421938185542444</v>
      </c>
    </row>
    <row r="12" spans="1:8" ht="15" thickBot="1" x14ac:dyDescent="0.4">
      <c r="B12" s="12" t="s">
        <v>52</v>
      </c>
      <c r="C12" s="12" t="s">
        <v>12</v>
      </c>
      <c r="D12" s="12">
        <v>28.243992606284621</v>
      </c>
      <c r="E12" s="12">
        <v>0</v>
      </c>
      <c r="F12" s="12">
        <v>142.99</v>
      </c>
      <c r="G12" s="12">
        <v>0</v>
      </c>
      <c r="H12" s="12">
        <v>113.8919659541429</v>
      </c>
    </row>
    <row r="14" spans="1:8" ht="15" thickBot="1" x14ac:dyDescent="0.4">
      <c r="A14" t="s">
        <v>20</v>
      </c>
    </row>
    <row r="15" spans="1:8" x14ac:dyDescent="0.35">
      <c r="B15" s="13"/>
      <c r="C15" s="13"/>
      <c r="D15" s="13" t="s">
        <v>37</v>
      </c>
      <c r="E15" s="13" t="s">
        <v>45</v>
      </c>
      <c r="F15" s="13" t="s">
        <v>47</v>
      </c>
      <c r="G15" s="13" t="s">
        <v>42</v>
      </c>
      <c r="H15" s="13" t="s">
        <v>42</v>
      </c>
    </row>
    <row r="16" spans="1:8" ht="15" thickBot="1" x14ac:dyDescent="0.4">
      <c r="B16" s="14" t="s">
        <v>35</v>
      </c>
      <c r="C16" s="14" t="s">
        <v>36</v>
      </c>
      <c r="D16" s="14" t="s">
        <v>38</v>
      </c>
      <c r="E16" s="14" t="s">
        <v>46</v>
      </c>
      <c r="F16" s="14" t="s">
        <v>48</v>
      </c>
      <c r="G16" s="14" t="s">
        <v>43</v>
      </c>
      <c r="H16" s="14" t="s">
        <v>44</v>
      </c>
    </row>
    <row r="17" spans="2:8" x14ac:dyDescent="0.35">
      <c r="B17" s="11" t="s">
        <v>53</v>
      </c>
      <c r="C17" s="11" t="s">
        <v>54</v>
      </c>
      <c r="D17" s="11">
        <v>170000</v>
      </c>
      <c r="E17" s="11">
        <v>0.55764834148275444</v>
      </c>
      <c r="F17" s="11">
        <v>170000</v>
      </c>
      <c r="G17" s="11">
        <v>32257.301927194825</v>
      </c>
      <c r="H17" s="11">
        <v>7639.99999999998</v>
      </c>
    </row>
    <row r="18" spans="2:8" x14ac:dyDescent="0.35">
      <c r="B18" s="11" t="s">
        <v>55</v>
      </c>
      <c r="C18" s="11" t="s">
        <v>56</v>
      </c>
      <c r="D18" s="11">
        <v>12299.999999999998</v>
      </c>
      <c r="E18" s="11">
        <v>3.8415028412845174</v>
      </c>
      <c r="F18" s="11">
        <v>12300</v>
      </c>
      <c r="G18" s="11">
        <v>578.78787878787728</v>
      </c>
      <c r="H18" s="11">
        <v>1961.6835086988212</v>
      </c>
    </row>
    <row r="19" spans="2:8" x14ac:dyDescent="0.35">
      <c r="B19" s="11" t="s">
        <v>57</v>
      </c>
      <c r="C19" s="11" t="s">
        <v>58</v>
      </c>
      <c r="D19" s="11">
        <v>278.45027726432539</v>
      </c>
      <c r="E19" s="11">
        <v>0</v>
      </c>
      <c r="F19" s="11">
        <v>0</v>
      </c>
      <c r="G19" s="11">
        <v>278.45027726432539</v>
      </c>
      <c r="H19" s="11">
        <v>1E+30</v>
      </c>
    </row>
    <row r="20" spans="2:8" ht="15" thickBot="1" x14ac:dyDescent="0.4">
      <c r="B20" s="12" t="s">
        <v>59</v>
      </c>
      <c r="C20" s="12" t="s">
        <v>60</v>
      </c>
      <c r="D20" s="12">
        <v>0</v>
      </c>
      <c r="E20" s="12">
        <v>-33.683391040042281</v>
      </c>
      <c r="F20" s="12">
        <v>0</v>
      </c>
      <c r="G20" s="12">
        <v>95.499999999999829</v>
      </c>
      <c r="H20" s="12">
        <v>138.28054298642525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04D4-E8A6-435B-B4A4-718DA3C1AB08}">
  <dimension ref="A1:H20"/>
  <sheetViews>
    <sheetView showGridLines="0" workbookViewId="0"/>
  </sheetViews>
  <sheetFormatPr defaultRowHeight="14.5" x14ac:dyDescent="0.35"/>
  <cols>
    <col min="1" max="1" width="2.1796875" customWidth="1"/>
    <col min="2" max="2" width="5.453125" bestFit="1" customWidth="1"/>
    <col min="3" max="3" width="23.90625" bestFit="1" customWidth="1"/>
    <col min="4" max="4" width="11.81640625" bestFit="1" customWidth="1"/>
    <col min="5" max="5" width="12.453125" bestFit="1" customWidth="1"/>
    <col min="6" max="6" width="9.81640625" bestFit="1" customWidth="1"/>
    <col min="7" max="8" width="11.81640625" bestFit="1" customWidth="1"/>
  </cols>
  <sheetData>
    <row r="1" spans="1:8" x14ac:dyDescent="0.35">
      <c r="A1" s="10" t="s">
        <v>31</v>
      </c>
    </row>
    <row r="2" spans="1:8" x14ac:dyDescent="0.35">
      <c r="A2" s="10" t="s">
        <v>65</v>
      </c>
    </row>
    <row r="3" spans="1:8" x14ac:dyDescent="0.35">
      <c r="A3" s="10" t="s">
        <v>66</v>
      </c>
    </row>
    <row r="6" spans="1:8" ht="15" thickBot="1" x14ac:dyDescent="0.4">
      <c r="A6" t="s">
        <v>34</v>
      </c>
    </row>
    <row r="7" spans="1:8" x14ac:dyDescent="0.35">
      <c r="B7" s="13"/>
      <c r="C7" s="13"/>
      <c r="D7" s="13" t="s">
        <v>37</v>
      </c>
      <c r="E7" s="13" t="s">
        <v>39</v>
      </c>
      <c r="F7" s="13" t="s">
        <v>40</v>
      </c>
      <c r="G7" s="13" t="s">
        <v>42</v>
      </c>
      <c r="H7" s="13" t="s">
        <v>42</v>
      </c>
    </row>
    <row r="8" spans="1:8" ht="15" thickBot="1" x14ac:dyDescent="0.4">
      <c r="B8" s="14" t="s">
        <v>35</v>
      </c>
      <c r="C8" s="14" t="s">
        <v>36</v>
      </c>
      <c r="D8" s="14" t="s">
        <v>38</v>
      </c>
      <c r="E8" s="14" t="s">
        <v>7</v>
      </c>
      <c r="F8" s="14" t="s">
        <v>41</v>
      </c>
      <c r="G8" s="14" t="s">
        <v>43</v>
      </c>
      <c r="H8" s="14" t="s">
        <v>44</v>
      </c>
    </row>
    <row r="9" spans="1:8" x14ac:dyDescent="0.35">
      <c r="B9" s="11" t="s">
        <v>49</v>
      </c>
      <c r="C9" s="11" t="s">
        <v>9</v>
      </c>
      <c r="D9" s="11">
        <v>0</v>
      </c>
      <c r="E9" s="11">
        <v>-16.47582608695652</v>
      </c>
      <c r="F9" s="11">
        <v>169.99</v>
      </c>
      <c r="G9" s="11">
        <v>16.47582608695652</v>
      </c>
      <c r="H9" s="11">
        <v>1E+30</v>
      </c>
    </row>
    <row r="10" spans="1:8" x14ac:dyDescent="0.35">
      <c r="B10" s="11" t="s">
        <v>50</v>
      </c>
      <c r="C10" s="11" t="s">
        <v>10</v>
      </c>
      <c r="D10" s="11">
        <v>154.01739130434785</v>
      </c>
      <c r="E10" s="11">
        <v>0</v>
      </c>
      <c r="F10" s="11">
        <v>359.99</v>
      </c>
      <c r="G10" s="11">
        <v>205.84024390243897</v>
      </c>
      <c r="H10" s="11">
        <v>20.286081370449672</v>
      </c>
    </row>
    <row r="11" spans="1:8" x14ac:dyDescent="0.35">
      <c r="B11" s="11" t="s">
        <v>51</v>
      </c>
      <c r="C11" s="11" t="s">
        <v>11</v>
      </c>
      <c r="D11" s="11">
        <v>239.58260869565211</v>
      </c>
      <c r="E11" s="11">
        <v>0</v>
      </c>
      <c r="F11" s="11">
        <v>290.99</v>
      </c>
      <c r="G11" s="11">
        <v>56.390476190476178</v>
      </c>
      <c r="H11" s="11">
        <v>131.86640624999995</v>
      </c>
    </row>
    <row r="12" spans="1:8" ht="15" thickBot="1" x14ac:dyDescent="0.4">
      <c r="B12" s="12" t="s">
        <v>52</v>
      </c>
      <c r="C12" s="12" t="s">
        <v>12</v>
      </c>
      <c r="D12" s="12">
        <v>119.79130434782606</v>
      </c>
      <c r="E12" s="12">
        <v>0</v>
      </c>
      <c r="F12" s="12">
        <v>142.99</v>
      </c>
      <c r="G12" s="12">
        <v>112.78095238095236</v>
      </c>
      <c r="H12" s="12">
        <v>102.93686440677969</v>
      </c>
    </row>
    <row r="14" spans="1:8" ht="15" thickBot="1" x14ac:dyDescent="0.4">
      <c r="A14" t="s">
        <v>20</v>
      </c>
    </row>
    <row r="15" spans="1:8" x14ac:dyDescent="0.35">
      <c r="B15" s="13"/>
      <c r="C15" s="13"/>
      <c r="D15" s="13" t="s">
        <v>37</v>
      </c>
      <c r="E15" s="13" t="s">
        <v>45</v>
      </c>
      <c r="F15" s="13" t="s">
        <v>47</v>
      </c>
      <c r="G15" s="13" t="s">
        <v>42</v>
      </c>
      <c r="H15" s="13" t="s">
        <v>42</v>
      </c>
    </row>
    <row r="16" spans="1:8" ht="15" thickBot="1" x14ac:dyDescent="0.4">
      <c r="B16" s="14" t="s">
        <v>35</v>
      </c>
      <c r="C16" s="14" t="s">
        <v>36</v>
      </c>
      <c r="D16" s="14" t="s">
        <v>38</v>
      </c>
      <c r="E16" s="14" t="s">
        <v>46</v>
      </c>
      <c r="F16" s="14" t="s">
        <v>48</v>
      </c>
      <c r="G16" s="14" t="s">
        <v>43</v>
      </c>
      <c r="H16" s="14" t="s">
        <v>44</v>
      </c>
    </row>
    <row r="17" spans="2:8" x14ac:dyDescent="0.35">
      <c r="B17" s="11" t="s">
        <v>53</v>
      </c>
      <c r="C17" s="11" t="s">
        <v>54</v>
      </c>
      <c r="D17" s="11">
        <v>170428.79999999996</v>
      </c>
      <c r="E17" s="11">
        <v>0</v>
      </c>
      <c r="F17" s="11">
        <v>170428.79999999996</v>
      </c>
      <c r="G17" s="11">
        <v>1E+30</v>
      </c>
      <c r="H17" s="11">
        <v>9.5405994215980158E-12</v>
      </c>
    </row>
    <row r="18" spans="2:8" x14ac:dyDescent="0.35">
      <c r="B18" s="11" t="s">
        <v>55</v>
      </c>
      <c r="C18" s="11" t="s">
        <v>56</v>
      </c>
      <c r="D18" s="11">
        <v>12299.999999999998</v>
      </c>
      <c r="E18" s="11">
        <v>11.568278260869564</v>
      </c>
      <c r="F18" s="11">
        <v>12300</v>
      </c>
      <c r="G18" s="11">
        <v>6.8855365340632352E-13</v>
      </c>
      <c r="H18" s="11">
        <v>12300</v>
      </c>
    </row>
    <row r="19" spans="2:8" x14ac:dyDescent="0.35">
      <c r="B19" s="11" t="s">
        <v>57</v>
      </c>
      <c r="C19" s="11" t="s">
        <v>58</v>
      </c>
      <c r="D19" s="11">
        <v>5.6843418860808015E-14</v>
      </c>
      <c r="E19" s="11">
        <v>-146.77304347826083</v>
      </c>
      <c r="F19" s="11">
        <v>0</v>
      </c>
      <c r="G19" s="11">
        <v>215.24999999999994</v>
      </c>
      <c r="H19" s="11">
        <v>3.6248478045585192E-14</v>
      </c>
    </row>
    <row r="20" spans="2:8" ht="15" thickBot="1" x14ac:dyDescent="0.4">
      <c r="B20" s="12" t="s">
        <v>59</v>
      </c>
      <c r="C20" s="12" t="s">
        <v>60</v>
      </c>
      <c r="D20" s="12">
        <v>0</v>
      </c>
      <c r="E20" s="12">
        <v>-42.248869565217404</v>
      </c>
      <c r="F20" s="12">
        <v>0</v>
      </c>
      <c r="G20" s="12">
        <v>291.86440677966095</v>
      </c>
      <c r="H20" s="12">
        <v>6.2113277484362448E-13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93FF0-6376-43CA-9F3A-7146325FD64A}">
  <dimension ref="A1:M17"/>
  <sheetViews>
    <sheetView tabSelected="1" topLeftCell="C1" workbookViewId="0">
      <selection activeCell="J13" sqref="J13"/>
    </sheetView>
  </sheetViews>
  <sheetFormatPr defaultRowHeight="14.5" x14ac:dyDescent="0.35"/>
  <cols>
    <col min="3" max="3" width="97" bestFit="1" customWidth="1"/>
    <col min="5" max="5" width="18.7265625" style="6" bestFit="1" customWidth="1"/>
    <col min="10" max="10" width="45.453125" bestFit="1" customWidth="1"/>
    <col min="11" max="11" width="10.81640625" customWidth="1"/>
    <col min="12" max="12" width="16.26953125" customWidth="1"/>
    <col min="13" max="13" width="17.81640625" bestFit="1" customWidth="1"/>
  </cols>
  <sheetData>
    <row r="1" spans="1:13" ht="26" x14ac:dyDescent="0.35">
      <c r="A1" s="1">
        <v>1</v>
      </c>
      <c r="B1" s="1"/>
    </row>
    <row r="2" spans="1:13" ht="15.5" x14ac:dyDescent="0.35">
      <c r="C2" s="4" t="s">
        <v>0</v>
      </c>
      <c r="E2" s="8"/>
      <c r="F2" s="3" t="s">
        <v>9</v>
      </c>
      <c r="G2" s="3" t="s">
        <v>10</v>
      </c>
      <c r="H2" s="3" t="s">
        <v>11</v>
      </c>
      <c r="I2" s="3" t="s">
        <v>12</v>
      </c>
    </row>
    <row r="3" spans="1:13" ht="15.5" x14ac:dyDescent="0.35">
      <c r="C3" s="5" t="s">
        <v>3</v>
      </c>
      <c r="E3" s="8" t="s">
        <v>8</v>
      </c>
      <c r="F3" s="9">
        <f>499.99</f>
        <v>499.99</v>
      </c>
      <c r="G3" s="9">
        <v>729.99</v>
      </c>
      <c r="H3" s="9">
        <v>700.99</v>
      </c>
      <c r="I3" s="9">
        <v>269.99</v>
      </c>
    </row>
    <row r="4" spans="1:13" ht="15.5" x14ac:dyDescent="0.35">
      <c r="C4" s="5" t="s">
        <v>4</v>
      </c>
      <c r="E4" s="8" t="s">
        <v>7</v>
      </c>
      <c r="F4" s="9">
        <v>330</v>
      </c>
      <c r="G4" s="9">
        <v>370</v>
      </c>
      <c r="H4" s="9">
        <v>410</v>
      </c>
      <c r="I4" s="9">
        <v>635</v>
      </c>
    </row>
    <row r="5" spans="1:13" ht="15.5" x14ac:dyDescent="0.35">
      <c r="C5" s="5" t="s">
        <v>5</v>
      </c>
    </row>
    <row r="6" spans="1:13" ht="15.5" x14ac:dyDescent="0.35">
      <c r="C6" s="5" t="s">
        <v>6</v>
      </c>
    </row>
    <row r="7" spans="1:13" ht="15.5" x14ac:dyDescent="0.35">
      <c r="C7" s="2"/>
    </row>
    <row r="8" spans="1:13" ht="15.5" x14ac:dyDescent="0.35">
      <c r="C8" s="4" t="s">
        <v>1</v>
      </c>
      <c r="E8" s="8"/>
      <c r="F8" s="3" t="s">
        <v>9</v>
      </c>
      <c r="G8" s="3" t="s">
        <v>10</v>
      </c>
      <c r="H8" s="3" t="s">
        <v>11</v>
      </c>
      <c r="I8" s="3" t="s">
        <v>12</v>
      </c>
      <c r="J8" s="3" t="s">
        <v>30</v>
      </c>
    </row>
    <row r="9" spans="1:13" ht="15.5" x14ac:dyDescent="0.35">
      <c r="C9" s="5"/>
      <c r="E9" s="8"/>
      <c r="F9" s="15">
        <v>0</v>
      </c>
      <c r="G9" s="15">
        <v>155.17906700145363</v>
      </c>
      <c r="H9" s="15">
        <v>237.76926126602362</v>
      </c>
      <c r="I9" s="15">
        <v>118.88463063301181</v>
      </c>
      <c r="J9" s="9">
        <f>SUMPRODUCT(F10:I10,F9:I9)</f>
        <v>142050.70299986788</v>
      </c>
    </row>
    <row r="10" spans="1:13" ht="15.5" x14ac:dyDescent="0.35">
      <c r="C10" s="5" t="s">
        <v>17</v>
      </c>
      <c r="E10" s="8" t="s">
        <v>14</v>
      </c>
      <c r="F10" s="7">
        <f>F3-F4</f>
        <v>169.99</v>
      </c>
      <c r="G10" s="7">
        <f>G3-G4</f>
        <v>359.99</v>
      </c>
      <c r="H10" s="7">
        <f>H3-H4</f>
        <v>290.99</v>
      </c>
      <c r="I10" s="7">
        <f>I3-(I4/5)</f>
        <v>142.99</v>
      </c>
      <c r="J10" s="7"/>
    </row>
    <row r="11" spans="1:13" ht="15.5" x14ac:dyDescent="0.35">
      <c r="C11" s="2"/>
    </row>
    <row r="12" spans="1:13" ht="15.5" x14ac:dyDescent="0.35">
      <c r="C12" s="3" t="s">
        <v>2</v>
      </c>
      <c r="E12" s="3" t="s">
        <v>20</v>
      </c>
      <c r="F12" s="7"/>
      <c r="G12" s="7"/>
      <c r="H12" s="7"/>
      <c r="I12" s="7"/>
      <c r="J12" s="3" t="s">
        <v>21</v>
      </c>
      <c r="K12" s="3" t="s">
        <v>22</v>
      </c>
      <c r="L12" s="3" t="s">
        <v>23</v>
      </c>
      <c r="M12" s="3" t="s">
        <v>61</v>
      </c>
    </row>
    <row r="13" spans="1:13" ht="15.5" x14ac:dyDescent="0.35">
      <c r="C13" s="5" t="s">
        <v>13</v>
      </c>
      <c r="E13" s="8" t="s">
        <v>15</v>
      </c>
      <c r="F13" s="9">
        <v>330</v>
      </c>
      <c r="G13" s="9">
        <v>370</v>
      </c>
      <c r="H13" s="9">
        <v>410</v>
      </c>
      <c r="I13" s="9">
        <v>127</v>
      </c>
      <c r="J13" s="9">
        <f>SUMPRODUCT(F13:I13,$F$9:$I$9)</f>
        <v>170000.00000000003</v>
      </c>
      <c r="K13" s="16" t="s">
        <v>28</v>
      </c>
      <c r="L13" s="9">
        <v>170000</v>
      </c>
      <c r="M13" s="9">
        <f>L13-J13</f>
        <v>0</v>
      </c>
    </row>
    <row r="14" spans="1:13" ht="15.5" x14ac:dyDescent="0.35">
      <c r="C14" s="5" t="s">
        <v>25</v>
      </c>
      <c r="E14" s="8" t="s">
        <v>16</v>
      </c>
      <c r="F14" s="9">
        <v>25</v>
      </c>
      <c r="G14" s="9">
        <v>40</v>
      </c>
      <c r="H14" s="9">
        <v>25</v>
      </c>
      <c r="I14" s="9">
        <v>1.25</v>
      </c>
      <c r="J14" s="9">
        <f t="shared" ref="J14:J16" si="0">SUMPRODUCT(F14:I14,$F$9:$I$9)</f>
        <v>12300</v>
      </c>
      <c r="K14" s="16" t="s">
        <v>28</v>
      </c>
      <c r="L14" s="9">
        <v>12300</v>
      </c>
      <c r="M14" s="9">
        <f t="shared" ref="M14:M16" si="1">L14-J14</f>
        <v>0</v>
      </c>
    </row>
    <row r="15" spans="1:13" ht="15.5" x14ac:dyDescent="0.35">
      <c r="C15" s="5" t="s">
        <v>24</v>
      </c>
      <c r="E15" s="8" t="s">
        <v>18</v>
      </c>
      <c r="F15" s="9">
        <v>0.7</v>
      </c>
      <c r="G15" s="9">
        <v>0.7</v>
      </c>
      <c r="H15" s="9">
        <v>-0.3</v>
      </c>
      <c r="I15" s="9">
        <v>-0.3</v>
      </c>
      <c r="J15" s="9">
        <f t="shared" si="0"/>
        <v>1.6291793313069078</v>
      </c>
      <c r="K15" s="17" t="s">
        <v>29</v>
      </c>
      <c r="L15" s="9">
        <v>0</v>
      </c>
      <c r="M15" s="9">
        <f t="shared" si="1"/>
        <v>-1.6291793313069078</v>
      </c>
    </row>
    <row r="16" spans="1:13" ht="15.5" x14ac:dyDescent="0.35">
      <c r="C16" s="5" t="s">
        <v>26</v>
      </c>
      <c r="E16" s="8" t="s">
        <v>19</v>
      </c>
      <c r="F16" s="9"/>
      <c r="G16" s="9"/>
      <c r="H16" s="9">
        <v>1</v>
      </c>
      <c r="I16" s="9">
        <v>-2</v>
      </c>
      <c r="J16" s="9">
        <f t="shared" si="0"/>
        <v>0</v>
      </c>
      <c r="K16" s="17" t="s">
        <v>29</v>
      </c>
      <c r="L16" s="9">
        <v>0</v>
      </c>
      <c r="M16" s="9">
        <f t="shared" si="1"/>
        <v>0</v>
      </c>
    </row>
    <row r="17" spans="3:3" ht="15.5" x14ac:dyDescent="0.35">
      <c r="C17" s="5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4758B-745D-42A5-9ADA-E62D9630DCEE}">
  <dimension ref="A1:M17"/>
  <sheetViews>
    <sheetView topLeftCell="D1" workbookViewId="0">
      <selection activeCell="J6" sqref="J6"/>
    </sheetView>
  </sheetViews>
  <sheetFormatPr defaultRowHeight="14.5" x14ac:dyDescent="0.35"/>
  <cols>
    <col min="3" max="3" width="97" bestFit="1" customWidth="1"/>
    <col min="5" max="5" width="18.7265625" style="6" bestFit="1" customWidth="1"/>
    <col min="10" max="10" width="45.453125" bestFit="1" customWidth="1"/>
    <col min="11" max="11" width="10.81640625" customWidth="1"/>
    <col min="12" max="12" width="19.1796875" customWidth="1"/>
    <col min="13" max="13" width="17.81640625" bestFit="1" customWidth="1"/>
  </cols>
  <sheetData>
    <row r="1" spans="1:13" ht="26" x14ac:dyDescent="0.35">
      <c r="A1" s="1">
        <v>1</v>
      </c>
      <c r="B1" s="1"/>
    </row>
    <row r="2" spans="1:13" ht="15.5" x14ac:dyDescent="0.35">
      <c r="C2" s="4" t="s">
        <v>0</v>
      </c>
      <c r="E2" s="8"/>
      <c r="F2" s="3" t="s">
        <v>9</v>
      </c>
      <c r="G2" s="3" t="s">
        <v>10</v>
      </c>
      <c r="H2" s="3" t="s">
        <v>11</v>
      </c>
      <c r="I2" s="3" t="s">
        <v>12</v>
      </c>
    </row>
    <row r="3" spans="1:13" ht="15.5" x14ac:dyDescent="0.35">
      <c r="C3" s="5" t="s">
        <v>3</v>
      </c>
      <c r="E3" s="8" t="s">
        <v>8</v>
      </c>
      <c r="F3" s="9">
        <f>499.99+110.071523721422</f>
        <v>610.06152372142196</v>
      </c>
      <c r="G3" s="9">
        <v>729.99</v>
      </c>
      <c r="H3" s="9">
        <v>700.99</v>
      </c>
      <c r="I3" s="9">
        <v>269.99</v>
      </c>
    </row>
    <row r="4" spans="1:13" ht="15.5" x14ac:dyDescent="0.35">
      <c r="C4" s="5" t="s">
        <v>4</v>
      </c>
      <c r="E4" s="8" t="s">
        <v>7</v>
      </c>
      <c r="F4" s="9">
        <v>330</v>
      </c>
      <c r="G4" s="9">
        <v>370</v>
      </c>
      <c r="H4" s="9">
        <v>410</v>
      </c>
      <c r="I4" s="9">
        <v>635</v>
      </c>
    </row>
    <row r="5" spans="1:13" ht="15.5" x14ac:dyDescent="0.35">
      <c r="C5" s="5" t="s">
        <v>5</v>
      </c>
    </row>
    <row r="6" spans="1:13" ht="15.5" x14ac:dyDescent="0.35">
      <c r="C6" s="5" t="s">
        <v>6</v>
      </c>
    </row>
    <row r="7" spans="1:13" ht="15.5" x14ac:dyDescent="0.35">
      <c r="C7" s="2"/>
    </row>
    <row r="8" spans="1:13" ht="15.5" x14ac:dyDescent="0.35">
      <c r="C8" s="4" t="s">
        <v>1</v>
      </c>
      <c r="E8" s="8"/>
      <c r="F8" s="3" t="s">
        <v>9</v>
      </c>
      <c r="G8" s="3" t="s">
        <v>10</v>
      </c>
      <c r="H8" s="3" t="s">
        <v>11</v>
      </c>
      <c r="I8" s="3" t="s">
        <v>12</v>
      </c>
      <c r="J8" s="3" t="s">
        <v>69</v>
      </c>
    </row>
    <row r="9" spans="1:13" ht="15.5" x14ac:dyDescent="0.35">
      <c r="C9" s="5"/>
      <c r="E9" s="8"/>
      <c r="F9" s="15">
        <v>434.0998151571165</v>
      </c>
      <c r="G9" s="15">
        <v>0</v>
      </c>
      <c r="H9" s="15">
        <v>56.487985212569242</v>
      </c>
      <c r="I9" s="15">
        <v>28.243992606284621</v>
      </c>
      <c r="J9" s="9">
        <f>SUMPRODUCT(F10:I10,F9:I9)</f>
        <v>142050.70299986782</v>
      </c>
    </row>
    <row r="10" spans="1:13" ht="15.5" x14ac:dyDescent="0.35">
      <c r="C10" s="5" t="s">
        <v>64</v>
      </c>
      <c r="E10" s="8" t="s">
        <v>14</v>
      </c>
      <c r="F10" s="15">
        <f>F3-F4</f>
        <v>280.06152372142196</v>
      </c>
      <c r="G10" s="7">
        <f>G3-G4</f>
        <v>359.99</v>
      </c>
      <c r="H10" s="7">
        <f>H3-H4</f>
        <v>290.99</v>
      </c>
      <c r="I10" s="7">
        <f>I3-(I4/5)</f>
        <v>142.99</v>
      </c>
      <c r="J10" s="7"/>
    </row>
    <row r="11" spans="1:13" ht="15.5" x14ac:dyDescent="0.35">
      <c r="C11" s="2"/>
    </row>
    <row r="12" spans="1:13" ht="15.5" x14ac:dyDescent="0.35">
      <c r="C12" s="3" t="s">
        <v>2</v>
      </c>
      <c r="E12" s="3" t="s">
        <v>20</v>
      </c>
      <c r="F12" s="7"/>
      <c r="G12" s="7"/>
      <c r="H12" s="7"/>
      <c r="I12" s="7"/>
      <c r="J12" s="3" t="s">
        <v>21</v>
      </c>
      <c r="K12" s="3" t="s">
        <v>22</v>
      </c>
      <c r="L12" s="3" t="s">
        <v>23</v>
      </c>
      <c r="M12" s="3" t="s">
        <v>61</v>
      </c>
    </row>
    <row r="13" spans="1:13" ht="15.5" x14ac:dyDescent="0.35">
      <c r="C13" s="5" t="s">
        <v>13</v>
      </c>
      <c r="E13" s="8" t="s">
        <v>15</v>
      </c>
      <c r="F13" s="9">
        <v>330</v>
      </c>
      <c r="G13" s="9">
        <v>370</v>
      </c>
      <c r="H13" s="9">
        <v>410</v>
      </c>
      <c r="I13" s="9">
        <v>127</v>
      </c>
      <c r="J13" s="9">
        <f>SUMPRODUCT(F13:I13,$F$9:$I$9)</f>
        <v>170000</v>
      </c>
      <c r="K13" s="16" t="s">
        <v>28</v>
      </c>
      <c r="L13" s="9">
        <v>170000</v>
      </c>
      <c r="M13" s="9">
        <f>L13-J13</f>
        <v>0</v>
      </c>
    </row>
    <row r="14" spans="1:13" ht="15.5" x14ac:dyDescent="0.35">
      <c r="C14" s="5" t="s">
        <v>25</v>
      </c>
      <c r="E14" s="8" t="s">
        <v>16</v>
      </c>
      <c r="F14" s="9">
        <v>25</v>
      </c>
      <c r="G14" s="9">
        <v>40</v>
      </c>
      <c r="H14" s="9">
        <v>25</v>
      </c>
      <c r="I14" s="9">
        <v>1.25</v>
      </c>
      <c r="J14" s="9">
        <f t="shared" ref="J14:J15" si="0">SUMPRODUCT(F14:I14,$F$9:$I$9)</f>
        <v>12299.999999999998</v>
      </c>
      <c r="K14" s="16" t="s">
        <v>28</v>
      </c>
      <c r="L14" s="9">
        <v>12300</v>
      </c>
      <c r="M14" s="9">
        <f t="shared" ref="M14:M16" si="1">L14-J14</f>
        <v>0</v>
      </c>
    </row>
    <row r="15" spans="1:13" ht="15.5" x14ac:dyDescent="0.35">
      <c r="C15" s="5" t="s">
        <v>24</v>
      </c>
      <c r="E15" s="8" t="s">
        <v>18</v>
      </c>
      <c r="F15" s="9">
        <v>0.7</v>
      </c>
      <c r="G15" s="9">
        <v>0.7</v>
      </c>
      <c r="H15" s="9">
        <v>-0.3</v>
      </c>
      <c r="I15" s="9">
        <v>-0.3</v>
      </c>
      <c r="J15" s="9">
        <f t="shared" si="0"/>
        <v>278.45027726432539</v>
      </c>
      <c r="K15" s="17" t="s">
        <v>29</v>
      </c>
      <c r="L15" s="9">
        <v>0</v>
      </c>
      <c r="M15" s="9">
        <f t="shared" si="1"/>
        <v>-278.45027726432539</v>
      </c>
    </row>
    <row r="16" spans="1:13" ht="15.5" x14ac:dyDescent="0.35">
      <c r="C16" s="5" t="s">
        <v>26</v>
      </c>
      <c r="E16" s="8" t="s">
        <v>19</v>
      </c>
      <c r="F16" s="9"/>
      <c r="G16" s="9"/>
      <c r="H16" s="9">
        <v>1</v>
      </c>
      <c r="I16" s="9">
        <v>-2</v>
      </c>
      <c r="J16" s="9">
        <f>SUMPRODUCT(F16:I16,$F$9:$I$9)</f>
        <v>0</v>
      </c>
      <c r="K16" s="17" t="s">
        <v>29</v>
      </c>
      <c r="L16" s="9">
        <v>0</v>
      </c>
      <c r="M16" s="9">
        <f t="shared" si="1"/>
        <v>0</v>
      </c>
    </row>
    <row r="17" spans="3:3" ht="15.5" x14ac:dyDescent="0.35">
      <c r="C17" s="5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C9BB1-CA32-41D0-A4E0-2F2A52A1D3AB}">
  <dimension ref="A1:M17"/>
  <sheetViews>
    <sheetView topLeftCell="D1" workbookViewId="0">
      <selection activeCell="J18" sqref="J18"/>
    </sheetView>
  </sheetViews>
  <sheetFormatPr defaultRowHeight="14.5" x14ac:dyDescent="0.35"/>
  <cols>
    <col min="3" max="3" width="97" bestFit="1" customWidth="1"/>
    <col min="5" max="5" width="18.7265625" style="6" bestFit="1" customWidth="1"/>
    <col min="10" max="10" width="45.453125" bestFit="1" customWidth="1"/>
    <col min="11" max="11" width="10.81640625" customWidth="1"/>
    <col min="12" max="12" width="19.1796875" customWidth="1"/>
    <col min="13" max="13" width="17.81640625" bestFit="1" customWidth="1"/>
  </cols>
  <sheetData>
    <row r="1" spans="1:13" ht="26" x14ac:dyDescent="0.35">
      <c r="A1" s="1">
        <v>1</v>
      </c>
      <c r="B1" s="1"/>
    </row>
    <row r="2" spans="1:13" ht="15.5" x14ac:dyDescent="0.35">
      <c r="C2" s="4" t="s">
        <v>0</v>
      </c>
      <c r="E2" s="8"/>
      <c r="F2" s="3" t="s">
        <v>9</v>
      </c>
      <c r="G2" s="3" t="s">
        <v>10</v>
      </c>
      <c r="H2" s="3" t="s">
        <v>11</v>
      </c>
      <c r="I2" s="3" t="s">
        <v>12</v>
      </c>
    </row>
    <row r="3" spans="1:13" ht="15.5" x14ac:dyDescent="0.35">
      <c r="C3" s="5" t="s">
        <v>3</v>
      </c>
      <c r="E3" s="8" t="s">
        <v>8</v>
      </c>
      <c r="F3" s="9">
        <f>499.99</f>
        <v>499.99</v>
      </c>
      <c r="G3" s="9">
        <v>729.99</v>
      </c>
      <c r="H3" s="9">
        <v>700.99</v>
      </c>
      <c r="I3" s="9">
        <v>269.99</v>
      </c>
    </row>
    <row r="4" spans="1:13" ht="15.5" x14ac:dyDescent="0.35">
      <c r="C4" s="5" t="s">
        <v>4</v>
      </c>
      <c r="E4" s="8" t="s">
        <v>7</v>
      </c>
      <c r="F4" s="9">
        <v>330</v>
      </c>
      <c r="G4" s="9">
        <v>370</v>
      </c>
      <c r="H4" s="9">
        <v>410</v>
      </c>
      <c r="I4" s="9">
        <v>635</v>
      </c>
    </row>
    <row r="5" spans="1:13" ht="15.5" x14ac:dyDescent="0.35">
      <c r="C5" s="5" t="s">
        <v>5</v>
      </c>
    </row>
    <row r="6" spans="1:13" ht="15.5" x14ac:dyDescent="0.35">
      <c r="C6" s="5" t="s">
        <v>6</v>
      </c>
    </row>
    <row r="7" spans="1:13" ht="15.5" x14ac:dyDescent="0.35">
      <c r="C7" s="2"/>
    </row>
    <row r="8" spans="1:13" ht="15.5" x14ac:dyDescent="0.35">
      <c r="C8" s="4" t="s">
        <v>1</v>
      </c>
      <c r="E8" s="8"/>
      <c r="F8" s="3" t="s">
        <v>9</v>
      </c>
      <c r="G8" s="3" t="s">
        <v>10</v>
      </c>
      <c r="H8" s="3" t="s">
        <v>11</v>
      </c>
      <c r="I8" s="3" t="s">
        <v>12</v>
      </c>
      <c r="J8" s="3" t="s">
        <v>30</v>
      </c>
    </row>
    <row r="9" spans="1:13" ht="15.5" x14ac:dyDescent="0.35">
      <c r="C9" s="5"/>
      <c r="E9" s="8"/>
      <c r="F9" s="15">
        <v>0</v>
      </c>
      <c r="G9" s="15">
        <v>154.01739130434785</v>
      </c>
      <c r="H9" s="15">
        <v>239.58260869565211</v>
      </c>
      <c r="I9" s="15">
        <v>119.79130434782606</v>
      </c>
      <c r="J9" s="9">
        <f>SUMPRODUCT(F10:I10,F9:I9)</f>
        <v>142289.82260869566</v>
      </c>
      <c r="K9" s="18"/>
    </row>
    <row r="10" spans="1:13" ht="15.5" x14ac:dyDescent="0.35">
      <c r="C10" s="5" t="s">
        <v>17</v>
      </c>
      <c r="E10" s="8" t="s">
        <v>14</v>
      </c>
      <c r="F10" s="7">
        <f>F3-F4</f>
        <v>169.99</v>
      </c>
      <c r="G10" s="7">
        <f>G3-G4</f>
        <v>359.99</v>
      </c>
      <c r="H10" s="7">
        <f>H3-H4</f>
        <v>290.99</v>
      </c>
      <c r="I10" s="7">
        <f>I3-(I4/5)</f>
        <v>142.99</v>
      </c>
      <c r="J10" s="7"/>
    </row>
    <row r="11" spans="1:13" ht="15.5" x14ac:dyDescent="0.35">
      <c r="C11" s="2"/>
    </row>
    <row r="12" spans="1:13" ht="15.5" x14ac:dyDescent="0.35">
      <c r="C12" s="3" t="s">
        <v>2</v>
      </c>
      <c r="E12" s="3" t="s">
        <v>20</v>
      </c>
      <c r="F12" s="7"/>
      <c r="G12" s="7"/>
      <c r="H12" s="7"/>
      <c r="I12" s="7"/>
      <c r="J12" s="3" t="s">
        <v>21</v>
      </c>
      <c r="K12" s="3" t="s">
        <v>22</v>
      </c>
      <c r="L12" s="3" t="s">
        <v>23</v>
      </c>
      <c r="M12" s="3" t="s">
        <v>61</v>
      </c>
    </row>
    <row r="13" spans="1:13" ht="15.5" x14ac:dyDescent="0.35">
      <c r="C13" s="5" t="s">
        <v>13</v>
      </c>
      <c r="E13" s="8" t="s">
        <v>15</v>
      </c>
      <c r="F13" s="9">
        <v>330</v>
      </c>
      <c r="G13" s="9">
        <v>370</v>
      </c>
      <c r="H13" s="9">
        <v>410</v>
      </c>
      <c r="I13" s="9">
        <v>127</v>
      </c>
      <c r="J13" s="9">
        <f>SUMPRODUCT(F13:I13,$F$9:$I$9)</f>
        <v>170428.79999999996</v>
      </c>
      <c r="K13" s="16" t="s">
        <v>28</v>
      </c>
      <c r="L13" s="9">
        <f>170000+428.79999999997</f>
        <v>170428.79999999996</v>
      </c>
      <c r="M13" s="9">
        <f>L13-J13</f>
        <v>0</v>
      </c>
    </row>
    <row r="14" spans="1:13" ht="15.5" x14ac:dyDescent="0.35">
      <c r="C14" s="5" t="s">
        <v>25</v>
      </c>
      <c r="E14" s="8" t="s">
        <v>16</v>
      </c>
      <c r="F14" s="9">
        <v>25</v>
      </c>
      <c r="G14" s="9">
        <v>40</v>
      </c>
      <c r="H14" s="9">
        <v>25</v>
      </c>
      <c r="I14" s="9">
        <v>1.25</v>
      </c>
      <c r="J14" s="9">
        <f t="shared" ref="J14:J16" si="0">SUMPRODUCT(F14:I14,$F$9:$I$9)</f>
        <v>12299.999999999998</v>
      </c>
      <c r="K14" s="16" t="s">
        <v>28</v>
      </c>
      <c r="L14" s="9">
        <v>12300</v>
      </c>
      <c r="M14" s="9">
        <f t="shared" ref="M14:M16" si="1">L14-J14</f>
        <v>0</v>
      </c>
    </row>
    <row r="15" spans="1:13" ht="15.5" x14ac:dyDescent="0.35">
      <c r="C15" s="5" t="s">
        <v>24</v>
      </c>
      <c r="E15" s="8" t="s">
        <v>18</v>
      </c>
      <c r="F15" s="9">
        <v>0.7</v>
      </c>
      <c r="G15" s="9">
        <v>0.7</v>
      </c>
      <c r="H15" s="9">
        <v>-0.3</v>
      </c>
      <c r="I15" s="9">
        <v>-0.3</v>
      </c>
      <c r="J15" s="9">
        <f t="shared" si="0"/>
        <v>5.6843418860808015E-14</v>
      </c>
      <c r="K15" s="17" t="s">
        <v>29</v>
      </c>
      <c r="L15" s="9">
        <v>0</v>
      </c>
      <c r="M15" s="9">
        <f t="shared" si="1"/>
        <v>-5.6843418860808015E-14</v>
      </c>
    </row>
    <row r="16" spans="1:13" ht="15.5" x14ac:dyDescent="0.35">
      <c r="C16" s="5" t="s">
        <v>26</v>
      </c>
      <c r="E16" s="8" t="s">
        <v>19</v>
      </c>
      <c r="F16" s="9"/>
      <c r="G16" s="9"/>
      <c r="H16" s="9">
        <v>1</v>
      </c>
      <c r="I16" s="9">
        <v>-2</v>
      </c>
      <c r="J16" s="9">
        <f t="shared" si="0"/>
        <v>0</v>
      </c>
      <c r="K16" s="17" t="s">
        <v>29</v>
      </c>
      <c r="L16" s="9">
        <v>0</v>
      </c>
      <c r="M16" s="9">
        <f t="shared" si="1"/>
        <v>0</v>
      </c>
    </row>
    <row r="17" spans="3:3" ht="15.5" x14ac:dyDescent="0.35">
      <c r="C17" s="5" t="s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48B8A-CC3B-4387-88BF-FDAF04199A4D}">
  <dimension ref="A1:H20"/>
  <sheetViews>
    <sheetView showGridLines="0" workbookViewId="0"/>
  </sheetViews>
  <sheetFormatPr defaultRowHeight="14.5" x14ac:dyDescent="0.35"/>
  <cols>
    <col min="1" max="1" width="2.1796875" customWidth="1"/>
    <col min="2" max="2" width="5.453125" bestFit="1" customWidth="1"/>
    <col min="3" max="3" width="23.90625" bestFit="1" customWidth="1"/>
    <col min="4" max="5" width="12.453125" bestFit="1" customWidth="1"/>
    <col min="6" max="8" width="11.81640625" bestFit="1" customWidth="1"/>
  </cols>
  <sheetData>
    <row r="1" spans="1:8" x14ac:dyDescent="0.35">
      <c r="A1" s="10" t="s">
        <v>31</v>
      </c>
    </row>
    <row r="2" spans="1:8" x14ac:dyDescent="0.35">
      <c r="A2" s="10" t="s">
        <v>67</v>
      </c>
    </row>
    <row r="3" spans="1:8" x14ac:dyDescent="0.35">
      <c r="A3" s="10" t="s">
        <v>68</v>
      </c>
    </row>
    <row r="6" spans="1:8" ht="15" thickBot="1" x14ac:dyDescent="0.4">
      <c r="A6" t="s">
        <v>34</v>
      </c>
    </row>
    <row r="7" spans="1:8" x14ac:dyDescent="0.35">
      <c r="B7" s="13"/>
      <c r="C7" s="13"/>
      <c r="D7" s="13" t="s">
        <v>37</v>
      </c>
      <c r="E7" s="13" t="s">
        <v>39</v>
      </c>
      <c r="F7" s="13" t="s">
        <v>40</v>
      </c>
      <c r="G7" s="13" t="s">
        <v>42</v>
      </c>
      <c r="H7" s="13" t="s">
        <v>42</v>
      </c>
    </row>
    <row r="8" spans="1:8" ht="15" thickBot="1" x14ac:dyDescent="0.4">
      <c r="B8" s="14" t="s">
        <v>35</v>
      </c>
      <c r="C8" s="14" t="s">
        <v>36</v>
      </c>
      <c r="D8" s="14" t="s">
        <v>38</v>
      </c>
      <c r="E8" s="14" t="s">
        <v>7</v>
      </c>
      <c r="F8" s="14" t="s">
        <v>41</v>
      </c>
      <c r="G8" s="14" t="s">
        <v>43</v>
      </c>
      <c r="H8" s="14" t="s">
        <v>44</v>
      </c>
    </row>
    <row r="9" spans="1:8" x14ac:dyDescent="0.35">
      <c r="B9" s="11" t="s">
        <v>49</v>
      </c>
      <c r="C9" s="11" t="s">
        <v>9</v>
      </c>
      <c r="D9" s="11">
        <v>0</v>
      </c>
      <c r="E9" s="11">
        <v>-151.08216216216215</v>
      </c>
      <c r="F9" s="11">
        <v>169.99</v>
      </c>
      <c r="G9" s="11">
        <v>151.08216216216215</v>
      </c>
      <c r="H9" s="11">
        <v>1E+30</v>
      </c>
    </row>
    <row r="10" spans="1:8" x14ac:dyDescent="0.35">
      <c r="B10" s="11" t="s">
        <v>50</v>
      </c>
      <c r="C10" s="11" t="s">
        <v>10</v>
      </c>
      <c r="D10" s="11">
        <v>459.45945945945948</v>
      </c>
      <c r="E10" s="11">
        <v>0</v>
      </c>
      <c r="F10" s="11">
        <v>359.99</v>
      </c>
      <c r="G10" s="11">
        <v>1E+30</v>
      </c>
      <c r="H10" s="11">
        <v>76.738785638859468</v>
      </c>
    </row>
    <row r="11" spans="1:8" x14ac:dyDescent="0.35">
      <c r="B11" s="11" t="s">
        <v>51</v>
      </c>
      <c r="C11" s="11" t="s">
        <v>11</v>
      </c>
      <c r="D11" s="11">
        <v>-2.8421709430404007E-14</v>
      </c>
      <c r="E11" s="11">
        <v>0</v>
      </c>
      <c r="F11" s="11">
        <v>290.99</v>
      </c>
      <c r="G11" s="11">
        <v>98.20490540540527</v>
      </c>
      <c r="H11" s="11">
        <v>1E+30</v>
      </c>
    </row>
    <row r="12" spans="1:8" ht="15" thickBot="1" x14ac:dyDescent="0.4">
      <c r="B12" s="12" t="s">
        <v>52</v>
      </c>
      <c r="C12" s="12" t="s">
        <v>12</v>
      </c>
      <c r="D12" s="12">
        <v>0</v>
      </c>
      <c r="E12" s="12">
        <v>-196.40981081081054</v>
      </c>
      <c r="F12" s="12">
        <v>142.99</v>
      </c>
      <c r="G12" s="12">
        <v>196.40981081081054</v>
      </c>
      <c r="H12" s="12">
        <v>1E+30</v>
      </c>
    </row>
    <row r="14" spans="1:8" ht="15" thickBot="1" x14ac:dyDescent="0.4">
      <c r="A14" t="s">
        <v>20</v>
      </c>
    </row>
    <row r="15" spans="1:8" x14ac:dyDescent="0.35">
      <c r="B15" s="13"/>
      <c r="C15" s="13"/>
      <c r="D15" s="13" t="s">
        <v>37</v>
      </c>
      <c r="E15" s="13" t="s">
        <v>45</v>
      </c>
      <c r="F15" s="13" t="s">
        <v>47</v>
      </c>
      <c r="G15" s="13" t="s">
        <v>42</v>
      </c>
      <c r="H15" s="13" t="s">
        <v>42</v>
      </c>
    </row>
    <row r="16" spans="1:8" ht="15" thickBot="1" x14ac:dyDescent="0.4">
      <c r="B16" s="14" t="s">
        <v>35</v>
      </c>
      <c r="C16" s="14" t="s">
        <v>36</v>
      </c>
      <c r="D16" s="14" t="s">
        <v>38</v>
      </c>
      <c r="E16" s="14" t="s">
        <v>46</v>
      </c>
      <c r="F16" s="14" t="s">
        <v>48</v>
      </c>
      <c r="G16" s="14" t="s">
        <v>43</v>
      </c>
      <c r="H16" s="14" t="s">
        <v>44</v>
      </c>
    </row>
    <row r="17" spans="2:8" x14ac:dyDescent="0.35">
      <c r="B17" s="11" t="s">
        <v>53</v>
      </c>
      <c r="C17" s="11" t="s">
        <v>54</v>
      </c>
      <c r="D17" s="11">
        <v>170000</v>
      </c>
      <c r="E17" s="11">
        <v>0.97294594594594597</v>
      </c>
      <c r="F17" s="11">
        <v>170000</v>
      </c>
      <c r="G17" s="11">
        <v>2.5238477974198759E-11</v>
      </c>
      <c r="H17" s="11">
        <v>170000.00000000003</v>
      </c>
    </row>
    <row r="18" spans="2:8" x14ac:dyDescent="0.35">
      <c r="B18" s="11" t="s">
        <v>55</v>
      </c>
      <c r="C18" s="11" t="s">
        <v>56</v>
      </c>
      <c r="D18" s="11">
        <v>18378.37837837838</v>
      </c>
      <c r="E18" s="11">
        <v>0</v>
      </c>
      <c r="F18" s="11">
        <v>18378.37837837838</v>
      </c>
      <c r="G18" s="11">
        <v>1E+30</v>
      </c>
      <c r="H18" s="11">
        <v>2.7284841053187847E-12</v>
      </c>
    </row>
    <row r="19" spans="2:8" x14ac:dyDescent="0.35">
      <c r="B19" s="11" t="s">
        <v>57</v>
      </c>
      <c r="C19" s="11" t="s">
        <v>58</v>
      </c>
      <c r="D19" s="11">
        <v>321.62162162162161</v>
      </c>
      <c r="E19" s="11">
        <v>0</v>
      </c>
      <c r="F19" s="11">
        <v>0</v>
      </c>
      <c r="G19" s="11">
        <v>321.62162162162161</v>
      </c>
      <c r="H19" s="11">
        <v>1E+30</v>
      </c>
    </row>
    <row r="20" spans="2:8" ht="15" thickBot="1" x14ac:dyDescent="0.4">
      <c r="B20" s="12" t="s">
        <v>59</v>
      </c>
      <c r="C20" s="12" t="s">
        <v>60</v>
      </c>
      <c r="D20" s="12">
        <v>-2.8421709430404007E-14</v>
      </c>
      <c r="E20" s="12">
        <v>-107.91783783783782</v>
      </c>
      <c r="F20" s="12">
        <v>0</v>
      </c>
      <c r="G20" s="12">
        <v>298.99497487437191</v>
      </c>
      <c r="H20" s="12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3B00A-FC43-42C8-BA82-31DC259B8947}">
  <dimension ref="A1:M17"/>
  <sheetViews>
    <sheetView topLeftCell="D1" workbookViewId="0">
      <selection activeCell="J16" sqref="J16"/>
    </sheetView>
  </sheetViews>
  <sheetFormatPr defaultRowHeight="14.5" x14ac:dyDescent="0.35"/>
  <cols>
    <col min="3" max="3" width="97" bestFit="1" customWidth="1"/>
    <col min="5" max="5" width="18.7265625" style="6" bestFit="1" customWidth="1"/>
    <col min="10" max="10" width="45.453125" bestFit="1" customWidth="1"/>
    <col min="11" max="11" width="10.81640625" customWidth="1"/>
    <col min="12" max="12" width="16.26953125" customWidth="1"/>
    <col min="13" max="13" width="17.81640625" bestFit="1" customWidth="1"/>
  </cols>
  <sheetData>
    <row r="1" spans="1:13" ht="26" x14ac:dyDescent="0.35">
      <c r="A1" s="1">
        <v>1</v>
      </c>
      <c r="B1" s="1"/>
    </row>
    <row r="2" spans="1:13" ht="15.5" x14ac:dyDescent="0.35">
      <c r="C2" s="4" t="s">
        <v>0</v>
      </c>
      <c r="E2" s="8"/>
      <c r="F2" s="3" t="s">
        <v>9</v>
      </c>
      <c r="G2" s="3" t="s">
        <v>10</v>
      </c>
      <c r="H2" s="3" t="s">
        <v>11</v>
      </c>
      <c r="I2" s="3" t="s">
        <v>12</v>
      </c>
    </row>
    <row r="3" spans="1:13" ht="15.5" x14ac:dyDescent="0.35">
      <c r="C3" s="5" t="s">
        <v>3</v>
      </c>
      <c r="E3" s="8" t="s">
        <v>8</v>
      </c>
      <c r="F3" s="9">
        <f>499.99</f>
        <v>499.99</v>
      </c>
      <c r="G3" s="9">
        <v>729.99</v>
      </c>
      <c r="H3" s="9">
        <v>700.99</v>
      </c>
      <c r="I3" s="9">
        <v>269.99</v>
      </c>
    </row>
    <row r="4" spans="1:13" ht="15.5" x14ac:dyDescent="0.35">
      <c r="C4" s="5" t="s">
        <v>4</v>
      </c>
      <c r="E4" s="8" t="s">
        <v>7</v>
      </c>
      <c r="F4" s="9">
        <v>330</v>
      </c>
      <c r="G4" s="9">
        <v>370</v>
      </c>
      <c r="H4" s="9">
        <v>410</v>
      </c>
      <c r="I4" s="9">
        <v>635</v>
      </c>
    </row>
    <row r="5" spans="1:13" ht="15.5" x14ac:dyDescent="0.35">
      <c r="C5" s="5" t="s">
        <v>5</v>
      </c>
    </row>
    <row r="6" spans="1:13" ht="15.5" x14ac:dyDescent="0.35">
      <c r="C6" s="5" t="s">
        <v>6</v>
      </c>
    </row>
    <row r="7" spans="1:13" ht="15.5" x14ac:dyDescent="0.35">
      <c r="C7" s="2"/>
    </row>
    <row r="8" spans="1:13" ht="15.5" x14ac:dyDescent="0.35">
      <c r="C8" s="4" t="s">
        <v>1</v>
      </c>
      <c r="E8" s="8"/>
      <c r="F8" s="3" t="s">
        <v>9</v>
      </c>
      <c r="G8" s="3" t="s">
        <v>10</v>
      </c>
      <c r="H8" s="3" t="s">
        <v>11</v>
      </c>
      <c r="I8" s="3" t="s">
        <v>12</v>
      </c>
      <c r="J8" s="3" t="s">
        <v>30</v>
      </c>
    </row>
    <row r="9" spans="1:13" ht="15.5" x14ac:dyDescent="0.35">
      <c r="C9" s="5"/>
      <c r="E9" s="8"/>
      <c r="F9" s="15">
        <v>0</v>
      </c>
      <c r="G9" s="15">
        <v>459.45945945945948</v>
      </c>
      <c r="H9" s="15">
        <v>-2.8421709430404007E-14</v>
      </c>
      <c r="I9" s="15">
        <v>0</v>
      </c>
      <c r="J9" s="9">
        <f>SUMPRODUCT(F10:I10,F9:I9)</f>
        <v>165400.81081081083</v>
      </c>
      <c r="K9" s="18"/>
    </row>
    <row r="10" spans="1:13" ht="15.5" x14ac:dyDescent="0.35">
      <c r="C10" s="5" t="s">
        <v>17</v>
      </c>
      <c r="E10" s="8" t="s">
        <v>14</v>
      </c>
      <c r="F10" s="7">
        <f>F3-F4</f>
        <v>169.99</v>
      </c>
      <c r="G10" s="7">
        <f>G3-G4</f>
        <v>359.99</v>
      </c>
      <c r="H10" s="7">
        <f>H3-H4</f>
        <v>290.99</v>
      </c>
      <c r="I10" s="7">
        <f>I3-(I4/5)</f>
        <v>142.99</v>
      </c>
      <c r="J10" s="7"/>
    </row>
    <row r="11" spans="1:13" ht="15.5" x14ac:dyDescent="0.35">
      <c r="C11" s="2"/>
    </row>
    <row r="12" spans="1:13" ht="15.5" x14ac:dyDescent="0.35">
      <c r="C12" s="3" t="s">
        <v>2</v>
      </c>
      <c r="E12" s="3" t="s">
        <v>20</v>
      </c>
      <c r="F12" s="7"/>
      <c r="G12" s="7"/>
      <c r="H12" s="7"/>
      <c r="I12" s="7"/>
      <c r="J12" s="3" t="s">
        <v>21</v>
      </c>
      <c r="K12" s="3" t="s">
        <v>22</v>
      </c>
      <c r="L12" s="3" t="s">
        <v>23</v>
      </c>
      <c r="M12" s="3" t="s">
        <v>61</v>
      </c>
    </row>
    <row r="13" spans="1:13" ht="15.5" x14ac:dyDescent="0.35">
      <c r="C13" s="5" t="s">
        <v>13</v>
      </c>
      <c r="E13" s="8" t="s">
        <v>15</v>
      </c>
      <c r="F13" s="9">
        <v>330</v>
      </c>
      <c r="G13" s="9">
        <v>370</v>
      </c>
      <c r="H13" s="9">
        <v>410</v>
      </c>
      <c r="I13" s="9">
        <v>127</v>
      </c>
      <c r="J13" s="9">
        <f>SUMPRODUCT(F13:I13,$F$9:$I$9)</f>
        <v>170000</v>
      </c>
      <c r="K13" s="16" t="s">
        <v>28</v>
      </c>
      <c r="L13" s="9">
        <v>170000</v>
      </c>
      <c r="M13" s="9">
        <f>L13-J13</f>
        <v>0</v>
      </c>
    </row>
    <row r="14" spans="1:13" ht="15.5" x14ac:dyDescent="0.35">
      <c r="C14" s="5" t="s">
        <v>25</v>
      </c>
      <c r="E14" s="8" t="s">
        <v>16</v>
      </c>
      <c r="F14" s="9">
        <v>25</v>
      </c>
      <c r="G14" s="9">
        <v>40</v>
      </c>
      <c r="H14" s="9">
        <v>25</v>
      </c>
      <c r="I14" s="9">
        <v>1.25</v>
      </c>
      <c r="J14" s="9">
        <f t="shared" ref="J14:J16" si="0">SUMPRODUCT(F14:I14,$F$9:$I$9)</f>
        <v>18378.37837837838</v>
      </c>
      <c r="K14" s="16" t="s">
        <v>28</v>
      </c>
      <c r="L14" s="9">
        <f>12300+6078.37837837838</f>
        <v>18378.37837837838</v>
      </c>
      <c r="M14" s="9">
        <f t="shared" ref="M14:M16" si="1">L14-J14</f>
        <v>0</v>
      </c>
    </row>
    <row r="15" spans="1:13" ht="15.5" x14ac:dyDescent="0.35">
      <c r="C15" s="5" t="s">
        <v>24</v>
      </c>
      <c r="E15" s="8" t="s">
        <v>18</v>
      </c>
      <c r="F15" s="9">
        <v>0.7</v>
      </c>
      <c r="G15" s="9">
        <v>0.7</v>
      </c>
      <c r="H15" s="9">
        <v>-0.3</v>
      </c>
      <c r="I15" s="9">
        <v>-0.3</v>
      </c>
      <c r="J15" s="9">
        <f t="shared" si="0"/>
        <v>321.62162162162161</v>
      </c>
      <c r="K15" s="17" t="s">
        <v>29</v>
      </c>
      <c r="L15" s="9">
        <v>0</v>
      </c>
      <c r="M15" s="9">
        <f t="shared" si="1"/>
        <v>-321.62162162162161</v>
      </c>
    </row>
    <row r="16" spans="1:13" ht="15.5" x14ac:dyDescent="0.35">
      <c r="C16" s="5" t="s">
        <v>26</v>
      </c>
      <c r="E16" s="8" t="s">
        <v>19</v>
      </c>
      <c r="F16" s="9"/>
      <c r="G16" s="9"/>
      <c r="H16" s="9">
        <v>1</v>
      </c>
      <c r="I16" s="9">
        <v>-2</v>
      </c>
      <c r="J16" s="9">
        <f t="shared" si="0"/>
        <v>-2.8421709430404007E-14</v>
      </c>
      <c r="K16" s="17" t="s">
        <v>29</v>
      </c>
      <c r="L16" s="9">
        <v>0</v>
      </c>
      <c r="M16" s="9">
        <f t="shared" si="1"/>
        <v>2.8421709430404007E-14</v>
      </c>
    </row>
    <row r="17" spans="3:3" ht="15.5" x14ac:dyDescent="0.35">
      <c r="C17" s="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Sensitivity Report 1</vt:lpstr>
      <vt:lpstr>Sensitivity Report 2</vt:lpstr>
      <vt:lpstr>Sensitivity Report 3</vt:lpstr>
      <vt:lpstr>Summary</vt:lpstr>
      <vt:lpstr>Changing the SP</vt:lpstr>
      <vt:lpstr>Changing the Budget</vt:lpstr>
      <vt:lpstr>Sensitivity Report 4</vt:lpstr>
      <vt:lpstr>Changing the Space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Nikshita Ranganathan</dc:creator>
  <cp:lastModifiedBy>Nikshita Ranganathan</cp:lastModifiedBy>
  <dcterms:created xsi:type="dcterms:W3CDTF">2023-03-24T02:45:46Z</dcterms:created>
  <dcterms:modified xsi:type="dcterms:W3CDTF">2023-03-26T06:51:20Z</dcterms:modified>
</cp:coreProperties>
</file>