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.DESKTOP-N01B4AU\Downloads\ZAŁĄCZNIKI DO LABORATORIÓW\Laboratorium 7\"/>
    </mc:Choice>
  </mc:AlternateContent>
  <xr:revisionPtr revIDLastSave="0" documentId="8_{E9605E93-ACD3-4173-9F5B-7348304987EA}" xr6:coauthVersionLast="36" xr6:coauthVersionMax="36" xr10:uidLastSave="{00000000-0000-0000-0000-000000000000}"/>
  <bookViews>
    <workbookView xWindow="600" yWindow="75" windowWidth="18180" windowHeight="6915" activeTab="2" xr2:uid="{00000000-000D-0000-FFFF-FFFF00000000}"/>
  </bookViews>
  <sheets>
    <sheet name="Arkusz1" sheetId="4" r:id="rId1"/>
    <sheet name="dane walutowe" sheetId="1" r:id="rId2"/>
    <sheet name="dane walutowe (2)" sheetId="5" r:id="rId3"/>
  </sheets>
  <definedNames>
    <definedName name="Fragmentator_Bank_kantor">#N/A</definedName>
    <definedName name="Fragmentator_Data">#N/A</definedName>
  </definedNames>
  <calcPr calcId="191029"/>
  <pivotCaches>
    <pivotCache cacheId="6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</x15:slicerCaches>
    </ext>
  </extLst>
</workbook>
</file>

<file path=xl/calcChain.xml><?xml version="1.0" encoding="utf-8"?>
<calcChain xmlns="http://schemas.openxmlformats.org/spreadsheetml/2006/main">
  <c r="F51" i="5" l="1"/>
  <c r="F2" i="5" s="1"/>
  <c r="G51" i="5"/>
  <c r="J51" i="5"/>
  <c r="I51" i="5"/>
  <c r="H51" i="5"/>
  <c r="E2" i="5"/>
  <c r="E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I2" i="1"/>
  <c r="I11" i="1"/>
  <c r="I12" i="1"/>
  <c r="I3" i="1"/>
  <c r="I4" i="1"/>
  <c r="I5" i="1"/>
  <c r="I6" i="1"/>
  <c r="I7" i="1"/>
  <c r="I8" i="1"/>
  <c r="I9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F1" i="5" l="1"/>
  <c r="J1" i="5"/>
  <c r="I1" i="5"/>
</calcChain>
</file>

<file path=xl/sharedStrings.xml><?xml version="1.0" encoding="utf-8"?>
<sst xmlns="http://schemas.openxmlformats.org/spreadsheetml/2006/main" count="306" uniqueCount="32">
  <si>
    <t>Data</t>
  </si>
  <si>
    <t>Bank/kantor</t>
  </si>
  <si>
    <t>Waluta</t>
  </si>
  <si>
    <t>Kod waluty</t>
  </si>
  <si>
    <t>Sprzedaż-kurs</t>
  </si>
  <si>
    <t>Kupno-kurs</t>
  </si>
  <si>
    <t>Ilość sprzedaży</t>
  </si>
  <si>
    <t>Ilość skupu</t>
  </si>
  <si>
    <t>Wartość sprzedaży</t>
  </si>
  <si>
    <t>Wartość skupu</t>
  </si>
  <si>
    <t>Super kantor</t>
  </si>
  <si>
    <t>dolar amerykański</t>
  </si>
  <si>
    <t>1 USD</t>
  </si>
  <si>
    <t>euro</t>
  </si>
  <si>
    <t>1 EUR</t>
  </si>
  <si>
    <t>funt brytyjski</t>
  </si>
  <si>
    <t>1 GBP</t>
  </si>
  <si>
    <t>frank szwajcarskie</t>
  </si>
  <si>
    <t>1CHF</t>
  </si>
  <si>
    <t>jen japoński</t>
  </si>
  <si>
    <t>100JPY</t>
  </si>
  <si>
    <t>Bank kantorowy</t>
  </si>
  <si>
    <t>Internetowy kantor</t>
  </si>
  <si>
    <t>Etykiety wierszy</t>
  </si>
  <si>
    <t>Suma końcowa</t>
  </si>
  <si>
    <t>Suma z Wartość skupu</t>
  </si>
  <si>
    <t>(Wszystko)</t>
  </si>
  <si>
    <t>Średnia z Wartość sprzedaży</t>
  </si>
  <si>
    <t>Suma z Ilość sprzedaży</t>
  </si>
  <si>
    <t>Suma z Ilość skupu</t>
  </si>
  <si>
    <t>suma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</si>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</sst>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\ &quot;zł&quot;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ADE9AD"/>
        <bgColor indexed="64"/>
      </patternFill>
    </fill>
    <fill>
      <patternFill patternType="solid">
        <fgColor rgb="FFB0D0C8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5" xfId="0" applyFont="1" applyFill="1" applyBorder="1"/>
    <xf numFmtId="0" fontId="1" fillId="3" borderId="6" xfId="0" applyFont="1" applyFill="1" applyBorder="1"/>
    <xf numFmtId="0" fontId="2" fillId="3" borderId="7" xfId="0" applyFont="1" applyFill="1" applyBorder="1"/>
    <xf numFmtId="0" fontId="1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3" fontId="2" fillId="3" borderId="9" xfId="0" applyNumberFormat="1" applyFont="1" applyFill="1" applyBorder="1"/>
    <xf numFmtId="0" fontId="1" fillId="4" borderId="4" xfId="0" applyFont="1" applyFill="1" applyBorder="1"/>
    <xf numFmtId="0" fontId="2" fillId="4" borderId="5" xfId="0" applyFont="1" applyFill="1" applyBorder="1"/>
    <xf numFmtId="0" fontId="1" fillId="4" borderId="6" xfId="0" applyFont="1" applyFill="1" applyBorder="1"/>
    <xf numFmtId="0" fontId="2" fillId="4" borderId="7" xfId="0" applyFont="1" applyFill="1" applyBorder="1"/>
    <xf numFmtId="3" fontId="2" fillId="4" borderId="7" xfId="0" applyNumberFormat="1" applyFont="1" applyFill="1" applyBorder="1"/>
    <xf numFmtId="0" fontId="1" fillId="4" borderId="8" xfId="0" applyFont="1" applyFill="1" applyBorder="1"/>
    <xf numFmtId="0" fontId="2" fillId="4" borderId="9" xfId="0" applyFont="1" applyFill="1" applyBorder="1"/>
    <xf numFmtId="3" fontId="2" fillId="4" borderId="9" xfId="0" applyNumberFormat="1" applyFont="1" applyFill="1" applyBorder="1"/>
    <xf numFmtId="0" fontId="1" fillId="5" borderId="4" xfId="0" applyFont="1" applyFill="1" applyBorder="1"/>
    <xf numFmtId="0" fontId="2" fillId="5" borderId="5" xfId="0" applyFont="1" applyFill="1" applyBorder="1"/>
    <xf numFmtId="0" fontId="2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0" fontId="2" fillId="5" borderId="9" xfId="0" applyFont="1" applyFill="1" applyBorder="1"/>
    <xf numFmtId="164" fontId="2" fillId="5" borderId="9" xfId="0" applyNumberFormat="1" applyFont="1" applyFill="1" applyBorder="1"/>
    <xf numFmtId="3" fontId="2" fillId="5" borderId="9" xfId="0" applyNumberFormat="1" applyFont="1" applyFill="1" applyBorder="1"/>
    <xf numFmtId="3" fontId="2" fillId="5" borderId="7" xfId="0" applyNumberFormat="1" applyFont="1" applyFill="1" applyBorder="1"/>
    <xf numFmtId="14" fontId="2" fillId="3" borderId="11" xfId="0" applyNumberFormat="1" applyFont="1" applyFill="1" applyBorder="1"/>
    <xf numFmtId="14" fontId="2" fillId="4" borderId="11" xfId="0" applyNumberFormat="1" applyFont="1" applyFill="1" applyBorder="1"/>
    <xf numFmtId="14" fontId="2" fillId="5" borderId="11" xfId="0" applyNumberFormat="1" applyFont="1" applyFill="1" applyBorder="1"/>
    <xf numFmtId="3" fontId="2" fillId="5" borderId="5" xfId="0" applyNumberFormat="1" applyFont="1" applyFill="1" applyBorder="1"/>
    <xf numFmtId="0" fontId="1" fillId="2" borderId="12" xfId="0" applyFont="1" applyFill="1" applyBorder="1" applyAlignment="1">
      <alignment horizontal="center"/>
    </xf>
    <xf numFmtId="14" fontId="2" fillId="5" borderId="13" xfId="0" applyNumberFormat="1" applyFont="1" applyFill="1" applyBorder="1"/>
    <xf numFmtId="0" fontId="2" fillId="3" borderId="5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14" fontId="2" fillId="3" borderId="14" xfId="0" applyNumberFormat="1" applyFont="1" applyFill="1" applyBorder="1"/>
    <xf numFmtId="14" fontId="2" fillId="4" borderId="14" xfId="0" applyNumberFormat="1" applyFont="1" applyFill="1" applyBorder="1"/>
    <xf numFmtId="14" fontId="2" fillId="5" borderId="14" xfId="0" applyNumberFormat="1" applyFont="1" applyFill="1" applyBorder="1"/>
    <xf numFmtId="14" fontId="2" fillId="5" borderId="15" xfId="0" applyNumberFormat="1" applyFont="1" applyFill="1" applyBorder="1"/>
    <xf numFmtId="0" fontId="2" fillId="3" borderId="16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5" borderId="0" xfId="0" applyFont="1" applyFill="1" applyBorder="1"/>
    <xf numFmtId="0" fontId="1" fillId="5" borderId="21" xfId="0" applyFont="1" applyFill="1" applyBorder="1"/>
    <xf numFmtId="0" fontId="2" fillId="5" borderId="19" xfId="0" applyFont="1" applyFill="1" applyBorder="1"/>
    <xf numFmtId="0" fontId="2" fillId="5" borderId="19" xfId="0" applyFont="1" applyFill="1" applyBorder="1" applyAlignment="1">
      <alignment horizontal="center"/>
    </xf>
    <xf numFmtId="0" fontId="2" fillId="3" borderId="19" xfId="0" applyFont="1" applyFill="1" applyBorder="1"/>
    <xf numFmtId="0" fontId="2" fillId="3" borderId="20" xfId="0" applyFont="1" applyFill="1" applyBorder="1"/>
    <xf numFmtId="3" fontId="2" fillId="5" borderId="19" xfId="0" applyNumberFormat="1" applyFont="1" applyFill="1" applyBorder="1"/>
  </cellXfs>
  <cellStyles count="1">
    <cellStyle name="Normalny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rgb="FFADE9AD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rgb="FFADE9AD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rgb="FFADE9AD"/>
        </patternFill>
      </fill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rgb="FFADE9AD"/>
        </patternFill>
      </fill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numFmt numFmtId="3" formatCode="#,##0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numFmt numFmtId="3" formatCode="#,##0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38"/>
        <scheme val="none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[NikodemGolawski_L7-7.2.xlsx]Arkusz1!średnie-sprzedaż/skup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</c:f>
              <c:strCache>
                <c:ptCount val="1"/>
                <c:pt idx="0">
                  <c:v>Średnia z Wartość sprzedaży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Arkusz1!$B$5:$B$8</c:f>
              <c:numCache>
                <c:formatCode>#\ ##0.00\ "zł"</c:formatCode>
                <c:ptCount val="3"/>
                <c:pt idx="0">
                  <c:v>2117.5193600000002</c:v>
                </c:pt>
                <c:pt idx="1">
                  <c:v>6163.6789666666673</c:v>
                </c:pt>
                <c:pt idx="2">
                  <c:v>9877.137200000001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8-4112-97BB-FE305FFD8C64}"/>
            </c:ext>
          </c:extLst>
        </c:ser>
        <c:ser>
          <c:idx val="1"/>
          <c:order val="1"/>
          <c:tx>
            <c:strRef>
              <c:f>Arkusz1!$C$4</c:f>
              <c:strCache>
                <c:ptCount val="1"/>
                <c:pt idx="0">
                  <c:v>Suma z Wartość skupu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Arkusz1!$A$5:$A$8</c:f>
              <c:strCache>
                <c:ptCount val="3"/>
                <c:pt idx="0">
                  <c:v>01.09.2019</c:v>
                </c:pt>
                <c:pt idx="1">
                  <c:v>02.09.2019</c:v>
                </c:pt>
                <c:pt idx="2">
                  <c:v>03.09.2019</c:v>
                </c:pt>
              </c:strCache>
            </c:strRef>
          </c:cat>
          <c:val>
            <c:numRef>
              <c:f>Arkusz1!$C$5:$C$8</c:f>
              <c:numCache>
                <c:formatCode>General</c:formatCode>
                <c:ptCount val="3"/>
                <c:pt idx="0">
                  <c:v>24085.118999999999</c:v>
                </c:pt>
                <c:pt idx="1">
                  <c:v>77162.7215</c:v>
                </c:pt>
                <c:pt idx="2">
                  <c:v>127779.732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8-4112-97BB-FE305FFD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783840"/>
        <c:axId val="1123404000"/>
      </c:barChart>
      <c:catAx>
        <c:axId val="14087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3404000"/>
        <c:crosses val="autoZero"/>
        <c:auto val="1"/>
        <c:lblAlgn val="ctr"/>
        <c:lblOffset val="100"/>
        <c:noMultiLvlLbl val="0"/>
      </c:catAx>
      <c:valAx>
        <c:axId val="11234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87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2">
            <a:lumMod val="40000"/>
            <a:lumOff val="60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19</xdr:row>
      <xdr:rowOff>38100</xdr:rowOff>
    </xdr:from>
    <xdr:to>
      <xdr:col>3</xdr:col>
      <xdr:colOff>466725</xdr:colOff>
      <xdr:row>34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653CBF-F530-44F7-9EAA-872F261E3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819150</xdr:colOff>
      <xdr:row>11</xdr:row>
      <xdr:rowOff>66675</xdr:rowOff>
    </xdr:from>
    <xdr:to>
      <xdr:col>5</xdr:col>
      <xdr:colOff>657225</xdr:colOff>
      <xdr:row>23</xdr:row>
      <xdr:rowOff>190500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A5E23140-62A9-49F7-BB40-997D0C8FE9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5" y="2181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57150</xdr:colOff>
      <xdr:row>11</xdr:row>
      <xdr:rowOff>133350</xdr:rowOff>
    </xdr:from>
    <xdr:to>
      <xdr:col>7</xdr:col>
      <xdr:colOff>733425</xdr:colOff>
      <xdr:row>24</xdr:row>
      <xdr:rowOff>57150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Bank/kantor">
              <a:extLst>
                <a:ext uri="{FF2B5EF4-FFF2-40B4-BE49-F238E27FC236}">
                  <a16:creationId xmlns:a16="http://schemas.microsoft.com/office/drawing/2014/main" id="{41CBCA72-B06D-4798-9B86-BD2DEB131D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nk/kant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2247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637.737888425923" createdVersion="6" refreshedVersion="6" minRefreshableVersion="3" recordCount="45" xr:uid="{7076A679-C91E-43DD-8D83-49046258E48F}">
  <cacheSource type="worksheet">
    <worksheetSource ref="A1:J46" sheet="dane walutowe"/>
  </cacheSource>
  <cacheFields count="10">
    <cacheField name="Data" numFmtId="14">
      <sharedItems containsSemiMixedTypes="0" containsNonDate="0" containsDate="1" containsString="0" minDate="2019-09-01T00:00:00" maxDate="2019-09-04T00:00:00" count="3">
        <d v="2019-09-01T00:00:00"/>
        <d v="2019-09-02T00:00:00"/>
        <d v="2019-09-03T00:00:00"/>
      </sharedItems>
    </cacheField>
    <cacheField name="Bank/kantor" numFmtId="0">
      <sharedItems count="3">
        <s v="Super kantor"/>
        <s v="Bank kantorowy"/>
        <s v="Internetowy kantor"/>
      </sharedItems>
    </cacheField>
    <cacheField name="Waluta" numFmtId="0">
      <sharedItems count="5">
        <s v="dolar amerykański"/>
        <s v="euro"/>
        <s v="funt brytyjski"/>
        <s v="frank szwajcarskie"/>
        <s v="jen japoński"/>
      </sharedItems>
    </cacheField>
    <cacheField name="Kod waluty" numFmtId="0">
      <sharedItems/>
    </cacheField>
    <cacheField name="Sprzedaż-kurs" numFmtId="0">
      <sharedItems containsSemiMixedTypes="0" containsString="0" containsNumber="1" minValue="3.5001000000000002" maxValue="4.9023000000000003"/>
    </cacheField>
    <cacheField name="Kupno-kurs" numFmtId="0">
      <sharedItems containsSemiMixedTypes="0" containsString="0" containsNumber="1" minValue="3.4439000000000002" maxValue="4.9448999999999996"/>
    </cacheField>
    <cacheField name="Ilość sprzedaży" numFmtId="0">
      <sharedItems containsSemiMixedTypes="0" containsString="0" containsNumber="1" containsInteger="1" minValue="0" maxValue="50000"/>
    </cacheField>
    <cacheField name="Ilość skupu" numFmtId="0">
      <sharedItems containsSemiMixedTypes="0" containsString="0" containsNumber="1" containsInteger="1" minValue="0" maxValue="40000"/>
    </cacheField>
    <cacheField name="Wartość sprzedaży" numFmtId="0">
      <sharedItems containsSemiMixedTypes="0" containsString="0" containsNumber="1" minValue="0" maxValue="60284.597999999998"/>
    </cacheField>
    <cacheField name="Wartość skupu" numFmtId="0">
      <sharedItems containsSemiMixedTypes="0" containsString="0" containsNumber="1" minValue="0" maxValue="58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s v="1 USD"/>
    <n v="3.9062999999999999"/>
    <n v="3.7509000000000001"/>
    <n v="783"/>
    <n v="100"/>
    <n v="3058.6329000000001"/>
    <n v="375.09000000000003"/>
  </r>
  <r>
    <x v="0"/>
    <x v="0"/>
    <x v="1"/>
    <s v="1 EUR"/>
    <n v="4.3978000000000002"/>
    <n v="4.2988999999999997"/>
    <n v="490"/>
    <n v="50"/>
    <n v="2154.922"/>
    <n v="214.94499999999999"/>
  </r>
  <r>
    <x v="0"/>
    <x v="0"/>
    <x v="2"/>
    <s v="1 GBP"/>
    <n v="4.8731999999999998"/>
    <n v="4.7835000000000001"/>
    <n v="342"/>
    <n v="0"/>
    <n v="1666.6343999999999"/>
    <n v="0"/>
  </r>
  <r>
    <x v="0"/>
    <x v="0"/>
    <x v="3"/>
    <s v="1CHF"/>
    <n v="3.9032"/>
    <n v="3.8281999999999998"/>
    <n v="400"/>
    <n v="450"/>
    <n v="1561.28"/>
    <n v="1722.6899999999998"/>
  </r>
  <r>
    <x v="0"/>
    <x v="0"/>
    <x v="4"/>
    <s v="100JPY"/>
    <n v="3.5023"/>
    <n v="3.4441000000000002"/>
    <n v="200"/>
    <n v="1000"/>
    <n v="7.0045999999999999"/>
    <n v="34.441000000000003"/>
  </r>
  <r>
    <x v="0"/>
    <x v="1"/>
    <x v="0"/>
    <s v="1 USD"/>
    <n v="4.0105000000000004"/>
    <n v="3.9310999999999998"/>
    <n v="400"/>
    <n v="150"/>
    <n v="1604.2000000000003"/>
    <n v="589.66499999999996"/>
  </r>
  <r>
    <x v="0"/>
    <x v="1"/>
    <x v="1"/>
    <s v="1 EUR"/>
    <n v="4.4295999999999998"/>
    <n v="4.3418000000000001"/>
    <n v="500"/>
    <n v="650"/>
    <n v="2214.7999999999997"/>
    <n v="2822.17"/>
  </r>
  <r>
    <x v="0"/>
    <x v="1"/>
    <x v="2"/>
    <s v="1 GBP"/>
    <n v="4.8967000000000001"/>
    <n v="4.7996999999999996"/>
    <n v="100"/>
    <n v="300"/>
    <n v="489.67"/>
    <n v="1439.9099999999999"/>
  </r>
  <r>
    <x v="0"/>
    <x v="1"/>
    <x v="3"/>
    <s v="1CHF"/>
    <n v="4.0594999999999999"/>
    <n v="3.9790999999999999"/>
    <n v="285"/>
    <n v="200"/>
    <n v="1156.9575"/>
    <n v="795.81999999999994"/>
  </r>
  <r>
    <x v="0"/>
    <x v="1"/>
    <x v="4"/>
    <s v="100JPY"/>
    <n v="3.7776000000000001"/>
    <n v="3.7027999999999999"/>
    <n v="0"/>
    <n v="1000"/>
    <n v="0"/>
    <n v="37.027999999999999"/>
  </r>
  <r>
    <x v="0"/>
    <x v="2"/>
    <x v="0"/>
    <s v="1 USD"/>
    <n v="3.9293"/>
    <n v="3.9022999999999999"/>
    <n v="1000"/>
    <n v="500"/>
    <n v="3929.3"/>
    <n v="1951.1499999999999"/>
  </r>
  <r>
    <x v="0"/>
    <x v="2"/>
    <x v="1"/>
    <s v="1 EUR"/>
    <n v="4.3902000000000001"/>
    <n v="4.2603"/>
    <n v="1250"/>
    <n v="2000"/>
    <n v="5487.75"/>
    <n v="8520.6"/>
  </r>
  <r>
    <x v="0"/>
    <x v="2"/>
    <x v="2"/>
    <s v="1 GBP"/>
    <n v="4.8701999999999996"/>
    <n v="4.7801"/>
    <n v="635"/>
    <n v="700"/>
    <n v="3092.5769999999998"/>
    <n v="3346.07"/>
  </r>
  <r>
    <x v="0"/>
    <x v="2"/>
    <x v="3"/>
    <s v="1CHF"/>
    <n v="3.9011"/>
    <n v="3.8199000000000001"/>
    <n v="920"/>
    <n v="450"/>
    <n v="3589.0120000000002"/>
    <n v="1718.9549999999999"/>
  </r>
  <r>
    <x v="0"/>
    <x v="2"/>
    <x v="4"/>
    <s v="100JPY"/>
    <n v="3.5001000000000002"/>
    <n v="3.4439000000000002"/>
    <n v="50000"/>
    <n v="15000"/>
    <n v="1750.05"/>
    <n v="516.58500000000004"/>
  </r>
  <r>
    <x v="1"/>
    <x v="0"/>
    <x v="0"/>
    <s v="1 USD"/>
    <n v="4.0105000000000004"/>
    <n v="3.9310999999999998"/>
    <n v="932"/>
    <n v="1200"/>
    <n v="3737.7860000000005"/>
    <n v="4717.32"/>
  </r>
  <r>
    <x v="1"/>
    <x v="0"/>
    <x v="1"/>
    <s v="1 EUR"/>
    <n v="4.4295999999999998"/>
    <n v="4.3418000000000001"/>
    <n v="10230"/>
    <n v="500"/>
    <n v="45314.807999999997"/>
    <n v="2170.9"/>
  </r>
  <r>
    <x v="1"/>
    <x v="0"/>
    <x v="2"/>
    <s v="1 GBP"/>
    <n v="4.8967000000000001"/>
    <n v="4.7996999999999996"/>
    <n v="700"/>
    <n v="700"/>
    <n v="3427.69"/>
    <n v="3359.79"/>
  </r>
  <r>
    <x v="1"/>
    <x v="0"/>
    <x v="3"/>
    <s v="1CHF"/>
    <n v="4.0594999999999999"/>
    <n v="3.9790999999999999"/>
    <n v="200"/>
    <n v="4000"/>
    <n v="811.9"/>
    <n v="15916.4"/>
  </r>
  <r>
    <x v="1"/>
    <x v="0"/>
    <x v="4"/>
    <s v="100JPY"/>
    <n v="3.7776000000000001"/>
    <n v="3.7027999999999999"/>
    <n v="6000"/>
    <n v="10000"/>
    <n v="226.65600000000003"/>
    <n v="370.28"/>
  </r>
  <r>
    <x v="1"/>
    <x v="1"/>
    <x v="0"/>
    <s v="1 USD"/>
    <n v="4.0342000000000002"/>
    <n v="3.9843000000000002"/>
    <n v="340"/>
    <n v="0"/>
    <n v="1371.6280000000002"/>
    <n v="0"/>
  </r>
  <r>
    <x v="1"/>
    <x v="1"/>
    <x v="1"/>
    <s v="1 EUR"/>
    <n v="4.4423000000000004"/>
    <n v="4.4010999999999996"/>
    <n v="270"/>
    <n v="0"/>
    <n v="1199.421"/>
    <n v="0"/>
  </r>
  <r>
    <x v="1"/>
    <x v="1"/>
    <x v="2"/>
    <s v="1 GBP"/>
    <n v="4.9023000000000003"/>
    <n v="4.8301999999999996"/>
    <n v="480"/>
    <n v="200"/>
    <n v="2353.1040000000003"/>
    <n v="966.04"/>
  </r>
  <r>
    <x v="1"/>
    <x v="1"/>
    <x v="3"/>
    <s v="1CHF"/>
    <n v="4.0789"/>
    <n v="3.9923000000000002"/>
    <n v="500"/>
    <n v="800"/>
    <n v="2039.45"/>
    <n v="3193.84"/>
  </r>
  <r>
    <x v="1"/>
    <x v="1"/>
    <x v="4"/>
    <s v="100JPY"/>
    <n v="3.8020999999999998"/>
    <n v="3.8365"/>
    <n v="0"/>
    <n v="100"/>
    <n v="0"/>
    <n v="3.8364999999999996"/>
  </r>
  <r>
    <x v="1"/>
    <x v="2"/>
    <x v="0"/>
    <s v="1 USD"/>
    <n v="4.0034000000000001"/>
    <n v="3.9792000000000001"/>
    <n v="2000"/>
    <n v="4000"/>
    <n v="8006.8"/>
    <n v="15916.800000000001"/>
  </r>
  <r>
    <x v="1"/>
    <x v="2"/>
    <x v="1"/>
    <s v="1 EUR"/>
    <n v="4.4103000000000003"/>
    <n v="4.3402000000000003"/>
    <n v="1705"/>
    <n v="2000"/>
    <n v="7519.5615000000007"/>
    <n v="8680.4000000000015"/>
  </r>
  <r>
    <x v="1"/>
    <x v="2"/>
    <x v="2"/>
    <s v="1 GBP"/>
    <n v="4.8901000000000003"/>
    <n v="4.7801"/>
    <n v="2050"/>
    <n v="1800"/>
    <n v="10024.705"/>
    <n v="8604.18"/>
  </r>
  <r>
    <x v="1"/>
    <x v="2"/>
    <x v="3"/>
    <s v="1CHF"/>
    <n v="4.0354000000000001"/>
    <n v="3.9893000000000001"/>
    <n v="1450"/>
    <n v="3000"/>
    <n v="5851.33"/>
    <n v="11967.9"/>
  </r>
  <r>
    <x v="1"/>
    <x v="2"/>
    <x v="4"/>
    <s v="100JPY"/>
    <n v="3.8022999999999998"/>
    <n v="3.7000999999999999"/>
    <n v="15000"/>
    <n v="35000"/>
    <n v="570.34500000000003"/>
    <n v="1295.0350000000001"/>
  </r>
  <r>
    <x v="2"/>
    <x v="0"/>
    <x v="0"/>
    <s v="1 USD"/>
    <n v="4.0304000000000002"/>
    <n v="3.8473000000000002"/>
    <n v="595"/>
    <n v="600"/>
    <n v="2398.0880000000002"/>
    <n v="2308.38"/>
  </r>
  <r>
    <x v="2"/>
    <x v="0"/>
    <x v="1"/>
    <s v="1 EUR"/>
    <n v="4.3209"/>
    <n v="4.2778"/>
    <n v="720"/>
    <n v="390"/>
    <n v="3111.0479999999998"/>
    <n v="1668.3420000000001"/>
  </r>
  <r>
    <x v="2"/>
    <x v="0"/>
    <x v="2"/>
    <s v="1 GBP"/>
    <n v="4.7398999999999996"/>
    <n v="4.9448999999999996"/>
    <n v="690"/>
    <n v="100"/>
    <n v="3270.5309999999995"/>
    <n v="494.48999999999995"/>
  </r>
  <r>
    <x v="2"/>
    <x v="0"/>
    <x v="3"/>
    <s v="1CHF"/>
    <n v="4.0533999999999999"/>
    <n v="3.8887"/>
    <n v="1000"/>
    <n v="0"/>
    <n v="4053.4"/>
    <n v="0"/>
  </r>
  <r>
    <x v="2"/>
    <x v="0"/>
    <x v="4"/>
    <s v="100JPY"/>
    <n v="3.7709000000000001"/>
    <n v="3.55"/>
    <n v="0"/>
    <n v="0"/>
    <n v="0"/>
    <n v="0"/>
  </r>
  <r>
    <x v="2"/>
    <x v="1"/>
    <x v="0"/>
    <s v="1 USD"/>
    <n v="4.0237999999999996"/>
    <n v="3.9441999999999999"/>
    <n v="50"/>
    <n v="150"/>
    <n v="201.18999999999997"/>
    <n v="591.63"/>
  </r>
  <r>
    <x v="2"/>
    <x v="1"/>
    <x v="1"/>
    <s v="1 EUR"/>
    <n v="4.3177000000000003"/>
    <n v="4.4048999999999996"/>
    <n v="180"/>
    <n v="0"/>
    <n v="777.18600000000004"/>
    <n v="0"/>
  </r>
  <r>
    <x v="2"/>
    <x v="1"/>
    <x v="2"/>
    <s v="1 GBP"/>
    <n v="4.7428999999999997"/>
    <n v="4.8388999999999998"/>
    <n v="320"/>
    <n v="100"/>
    <n v="1517.7279999999998"/>
    <n v="483.89"/>
  </r>
  <r>
    <x v="2"/>
    <x v="1"/>
    <x v="3"/>
    <s v="1CHF"/>
    <n v="4.0654000000000003"/>
    <n v="3.9847000000000001"/>
    <n v="270"/>
    <n v="300"/>
    <n v="1097.6580000000001"/>
    <n v="1195.4100000000001"/>
  </r>
  <r>
    <x v="2"/>
    <x v="1"/>
    <x v="4"/>
    <s v="100JPY"/>
    <n v="3.7869000000000002"/>
    <n v="3.7119"/>
    <n v="9000"/>
    <n v="0"/>
    <n v="340.82099999999997"/>
    <n v="0"/>
  </r>
  <r>
    <x v="2"/>
    <x v="2"/>
    <x v="0"/>
    <s v="1 USD"/>
    <n v="4.0109000000000004"/>
    <n v="3.9653999999999998"/>
    <n v="3500"/>
    <n v="5000"/>
    <n v="14038.150000000001"/>
    <n v="19827"/>
  </r>
  <r>
    <x v="2"/>
    <x v="2"/>
    <x v="1"/>
    <s v="1 EUR"/>
    <n v="4.2999000000000001"/>
    <n v="4.3998999999999997"/>
    <n v="14020"/>
    <n v="5700"/>
    <n v="60284.597999999998"/>
    <n v="25079.429999999997"/>
  </r>
  <r>
    <x v="2"/>
    <x v="2"/>
    <x v="2"/>
    <s v="1 GBP"/>
    <n v="4.7011000000000003"/>
    <n v="4.8944999999999999"/>
    <n v="10300"/>
    <n v="12000"/>
    <n v="48421.33"/>
    <n v="58734"/>
  </r>
  <r>
    <x v="2"/>
    <x v="2"/>
    <x v="3"/>
    <s v="1CHF"/>
    <n v="4.0034000000000001"/>
    <n v="3.9902000000000002"/>
    <n v="1990"/>
    <n v="4000"/>
    <n v="7966.7660000000005"/>
    <n v="15960.800000000001"/>
  </r>
  <r>
    <x v="2"/>
    <x v="2"/>
    <x v="4"/>
    <s v="100JPY"/>
    <n v="3.7698"/>
    <n v="3.5909"/>
    <n v="18000"/>
    <n v="40000"/>
    <n v="678.56399999999996"/>
    <n v="1436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6B719-D16D-49EC-8246-8F5E29E48669}" name="średnie-sprzedaż/skup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4:C8" firstHeaderRow="0" firstDataRow="1" firstDataCol="1" rowPageCount="2" colPageCount="1"/>
  <pivotFields count="10">
    <pivotField axis="axisRow" numFmtId="14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" hier="-1"/>
  </pageFields>
  <dataFields count="2">
    <dataField name="Średnia z Wartość sprzedaży" fld="8" subtotal="average" baseField="0" baseItem="0" numFmtId="165"/>
    <dataField name="Suma z Wartość skupu" fld="9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67741-A5F9-4C0B-AE7C-310CEF0ED071}" name="tab2. ilości-sprzedaż/skup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3:C17" firstHeaderRow="0" firstDataRow="1" firstDataCol="1" rowPageCount="1" colPageCount="1"/>
  <pivotFields count="10">
    <pivotField axis="axisRow" numFmtId="14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z Ilość sprzedaży" fld="6" baseField="0" baseItem="0"/>
    <dataField name="Suma z Ilość skupu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Data" xr10:uid="{21B5179F-3B78-4A8A-A59D-15D1F46757C7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Bank_kantor" xr10:uid="{6B6064B6-C3F7-49EE-B379-2CE82BDB857D}" sourceName="Bank/kant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8DE0FB78-FE5F-4937-9CFD-A521645F611D}" cache="Fragmentator_Data" caption="Data" rowHeight="241300"/>
  <slicer name="Bank/kantor" xr10:uid="{374B5880-F744-4A4F-8FEE-D2B87FAE4905}" cache="Fragmentator_Bank_kantor" caption="Bank/kant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7EE62-5A97-484B-BFD4-5B1CF5DB8FDF}" name="Tabela1" displayName="Tabela1" ref="A5:J51" totalsRowCount="1" headerRowDxfId="10" tableBorderDxfId="21">
  <autoFilter ref="A5:J50" xr:uid="{96632313-6E06-4B4E-BB22-2F8B1E21DF14}"/>
  <tableColumns count="10">
    <tableColumn id="1" xr3:uid="{4123160A-3CBA-4505-B27F-730BB8D7AF10}" name="Data" totalsRowLabel="Suma" dataDxfId="20" totalsRowDxfId="5"/>
    <tableColumn id="2" xr3:uid="{380A4468-9725-4F6F-A31E-36B433595E5C}" name="Bank/kantor" dataDxfId="19" totalsRowDxfId="6"/>
    <tableColumn id="3" xr3:uid="{FA3CE0E9-00F5-4928-A9B0-2CC3EFC043B2}" name="Waluta" dataDxfId="18" totalsRowDxfId="7"/>
    <tableColumn id="4" xr3:uid="{38E1E66D-221B-4057-9860-E1B9B6084DDB}" name="Kod waluty" dataDxfId="17" totalsRowDxfId="8"/>
    <tableColumn id="5" xr3:uid="{3913B213-1243-40D3-BD56-607AD577C612}" name="Sprzedaż-kurs" dataDxfId="16" totalsRowDxfId="9"/>
    <tableColumn id="6" xr3:uid="{69E27FB5-1894-4164-80F7-970A5E92FACC}" name="Kupno-kurs" totalsRowFunction="var" dataDxfId="15" totalsRowDxfId="0"/>
    <tableColumn id="7" xr3:uid="{A817E072-BC41-4B79-8A78-0AC8AB667123}" name="Ilość sprzedaży" totalsRowFunction="stdDev" dataDxfId="14" totalsRowDxfId="1"/>
    <tableColumn id="8" xr3:uid="{B3FA58EF-D637-4FB5-A7DB-60E6115D7554}" name="Ilość skupu" totalsRowFunction="average" dataDxfId="13" totalsRowDxfId="4"/>
    <tableColumn id="9" xr3:uid="{BFB3EF61-1759-4FE1-8DB4-DCEB180BA9C2}" name="Wartość sprzedaży" totalsRowFunction="max" dataDxfId="12" totalsRowDxfId="3">
      <calculatedColumnFormula>IF(C6="jen japoński",E6*G6/100,E6*G6)</calculatedColumnFormula>
    </tableColumn>
    <tableColumn id="10" xr3:uid="{67E0360B-1C04-4FDE-BDFA-89D2E4A5E099}" name="Wartość skupu" totalsRowFunction="max" dataDxfId="11" totalsRowDxfId="2">
      <calculatedColumnFormula>IF(C6="jen japoński",F6*H6/100,F6*H6)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9775-886C-4663-A279-CD340DC3884D}">
  <dimension ref="A1:C17"/>
  <sheetViews>
    <sheetView workbookViewId="0">
      <selection activeCell="A4" sqref="A4"/>
    </sheetView>
  </sheetViews>
  <sheetFormatPr defaultRowHeight="14.25"/>
  <cols>
    <col min="1" max="1" width="17" bestFit="1" customWidth="1"/>
    <col min="2" max="2" width="21.75" bestFit="1" customWidth="1"/>
    <col min="3" max="3" width="18" bestFit="1" customWidth="1"/>
    <col min="4" max="4" width="12.375" bestFit="1" customWidth="1"/>
    <col min="5" max="5" width="21" bestFit="1" customWidth="1"/>
    <col min="6" max="6" width="17.625" bestFit="1" customWidth="1"/>
    <col min="7" max="7" width="12.375" bestFit="1" customWidth="1"/>
    <col min="8" max="8" width="34.125" bestFit="1" customWidth="1"/>
    <col min="9" max="9" width="28.25" bestFit="1" customWidth="1"/>
  </cols>
  <sheetData>
    <row r="1" spans="1:3">
      <c r="A1" s="44" t="s">
        <v>2</v>
      </c>
      <c r="B1" t="s">
        <v>26</v>
      </c>
    </row>
    <row r="2" spans="1:3">
      <c r="A2" s="44" t="s">
        <v>1</v>
      </c>
      <c r="B2" t="s">
        <v>26</v>
      </c>
    </row>
    <row r="4" spans="1:3">
      <c r="A4" s="44" t="s">
        <v>23</v>
      </c>
      <c r="B4" t="s">
        <v>27</v>
      </c>
      <c r="C4" t="s">
        <v>25</v>
      </c>
    </row>
    <row r="5" spans="1:3">
      <c r="A5" s="45">
        <v>43709</v>
      </c>
      <c r="B5" s="47">
        <v>2117.5193600000002</v>
      </c>
      <c r="C5" s="46">
        <v>24085.118999999999</v>
      </c>
    </row>
    <row r="6" spans="1:3">
      <c r="A6" s="45">
        <v>43710</v>
      </c>
      <c r="B6" s="47">
        <v>6163.6789666666673</v>
      </c>
      <c r="C6" s="46">
        <v>77162.7215</v>
      </c>
    </row>
    <row r="7" spans="1:3">
      <c r="A7" s="45">
        <v>43711</v>
      </c>
      <c r="B7" s="47">
        <v>9877.137200000001</v>
      </c>
      <c r="C7" s="46">
        <v>127779.732</v>
      </c>
    </row>
    <row r="8" spans="1:3">
      <c r="A8" s="45" t="s">
        <v>24</v>
      </c>
      <c r="B8" s="47">
        <v>6052.7785088888886</v>
      </c>
      <c r="C8" s="46">
        <v>229027.57249999998</v>
      </c>
    </row>
    <row r="11" spans="1:3">
      <c r="A11" s="44" t="s">
        <v>1</v>
      </c>
      <c r="B11" t="s">
        <v>26</v>
      </c>
    </row>
    <row r="13" spans="1:3">
      <c r="A13" s="44" t="s">
        <v>23</v>
      </c>
      <c r="B13" t="s">
        <v>28</v>
      </c>
      <c r="C13" t="s">
        <v>29</v>
      </c>
    </row>
    <row r="14" spans="1:3">
      <c r="A14" s="45">
        <v>43709</v>
      </c>
      <c r="B14" s="46">
        <v>57305</v>
      </c>
      <c r="C14" s="46">
        <v>22550</v>
      </c>
    </row>
    <row r="15" spans="1:3">
      <c r="A15" s="45">
        <v>43710</v>
      </c>
      <c r="B15" s="46">
        <v>41857</v>
      </c>
      <c r="C15" s="46">
        <v>63300</v>
      </c>
    </row>
    <row r="16" spans="1:3">
      <c r="A16" s="45">
        <v>43711</v>
      </c>
      <c r="B16" s="46">
        <v>60635</v>
      </c>
      <c r="C16" s="46">
        <v>68340</v>
      </c>
    </row>
    <row r="17" spans="1:3">
      <c r="A17" s="45" t="s">
        <v>24</v>
      </c>
      <c r="B17" s="46">
        <v>159797</v>
      </c>
      <c r="C17" s="46">
        <v>154190</v>
      </c>
    </row>
  </sheetData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>
      <selection activeCell="J46" sqref="A1:J46"/>
    </sheetView>
  </sheetViews>
  <sheetFormatPr defaultRowHeight="14.25"/>
  <cols>
    <col min="1" max="1" width="9.125" bestFit="1" customWidth="1"/>
    <col min="2" max="2" width="16.75" bestFit="1" customWidth="1"/>
    <col min="3" max="3" width="14.75" bestFit="1" customWidth="1"/>
    <col min="4" max="4" width="10" bestFit="1" customWidth="1"/>
    <col min="5" max="5" width="12.375" bestFit="1" customWidth="1"/>
    <col min="6" max="6" width="10.75" bestFit="1" customWidth="1"/>
    <col min="7" max="7" width="13.375" bestFit="1" customWidth="1"/>
    <col min="8" max="8" width="10.375" bestFit="1" customWidth="1"/>
    <col min="9" max="9" width="16.125" bestFit="1" customWidth="1"/>
    <col min="10" max="10" width="13.25" bestFit="1" customWidth="1"/>
  </cols>
  <sheetData>
    <row r="1" spans="1:10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3" t="s">
        <v>9</v>
      </c>
    </row>
    <row r="2" spans="1:10" ht="15.75" thickBot="1">
      <c r="A2" s="29">
        <v>43709</v>
      </c>
      <c r="B2" s="4" t="s">
        <v>10</v>
      </c>
      <c r="C2" s="5" t="s">
        <v>11</v>
      </c>
      <c r="D2" s="35" t="s">
        <v>12</v>
      </c>
      <c r="E2" s="5">
        <v>3.9062999999999999</v>
      </c>
      <c r="F2" s="5">
        <v>3.7509000000000001</v>
      </c>
      <c r="G2" s="5">
        <v>783</v>
      </c>
      <c r="H2" s="5">
        <v>100</v>
      </c>
      <c r="I2" s="5">
        <f>IF(C2="jen japoński",E2*G2/100,E2*G2)</f>
        <v>3058.6329000000001</v>
      </c>
      <c r="J2" s="10">
        <f>IF(C2="jen japoński",F2*H2/100,F2*H2)</f>
        <v>375.09000000000003</v>
      </c>
    </row>
    <row r="3" spans="1:10" ht="15.75" thickBot="1">
      <c r="A3" s="29">
        <v>43709</v>
      </c>
      <c r="B3" s="6" t="s">
        <v>10</v>
      </c>
      <c r="C3" s="7" t="s">
        <v>13</v>
      </c>
      <c r="D3" s="36" t="s">
        <v>14</v>
      </c>
      <c r="E3" s="7">
        <v>4.3978000000000002</v>
      </c>
      <c r="F3" s="7">
        <v>4.2988999999999997</v>
      </c>
      <c r="G3" s="7">
        <v>490</v>
      </c>
      <c r="H3" s="7">
        <v>50</v>
      </c>
      <c r="I3" s="5">
        <f t="shared" ref="I3:I46" si="0">IF(C3="jen japoński",E3*G3/100,E3*G3)</f>
        <v>2154.922</v>
      </c>
      <c r="J3" s="10">
        <f t="shared" ref="J3:J46" si="1">IF(C3="jen japoński",F3*H3/100,F3*H3)</f>
        <v>214.94499999999999</v>
      </c>
    </row>
    <row r="4" spans="1:10" ht="15.75" thickBot="1">
      <c r="A4" s="29">
        <v>43709</v>
      </c>
      <c r="B4" s="6" t="s">
        <v>10</v>
      </c>
      <c r="C4" s="7" t="s">
        <v>15</v>
      </c>
      <c r="D4" s="36" t="s">
        <v>16</v>
      </c>
      <c r="E4" s="7">
        <v>4.8731999999999998</v>
      </c>
      <c r="F4" s="7">
        <v>4.7835000000000001</v>
      </c>
      <c r="G4" s="7">
        <v>342</v>
      </c>
      <c r="H4" s="7">
        <v>0</v>
      </c>
      <c r="I4" s="5">
        <f t="shared" si="0"/>
        <v>1666.6343999999999</v>
      </c>
      <c r="J4" s="10">
        <f t="shared" si="1"/>
        <v>0</v>
      </c>
    </row>
    <row r="5" spans="1:10" ht="15.75" thickBot="1">
      <c r="A5" s="29">
        <v>43709</v>
      </c>
      <c r="B5" s="6" t="s">
        <v>10</v>
      </c>
      <c r="C5" s="7" t="s">
        <v>17</v>
      </c>
      <c r="D5" s="36" t="s">
        <v>18</v>
      </c>
      <c r="E5" s="7">
        <v>3.9032</v>
      </c>
      <c r="F5" s="7">
        <v>3.8281999999999998</v>
      </c>
      <c r="G5" s="7">
        <v>400</v>
      </c>
      <c r="H5" s="7">
        <v>450</v>
      </c>
      <c r="I5" s="5">
        <f t="shared" si="0"/>
        <v>1561.28</v>
      </c>
      <c r="J5" s="10">
        <f t="shared" si="1"/>
        <v>1722.6899999999998</v>
      </c>
    </row>
    <row r="6" spans="1:10" ht="15.75" thickBot="1">
      <c r="A6" s="29">
        <v>43709</v>
      </c>
      <c r="B6" s="8" t="s">
        <v>10</v>
      </c>
      <c r="C6" s="9" t="s">
        <v>19</v>
      </c>
      <c r="D6" s="37" t="s">
        <v>20</v>
      </c>
      <c r="E6" s="9">
        <v>3.5023</v>
      </c>
      <c r="F6" s="9">
        <v>3.4441000000000002</v>
      </c>
      <c r="G6" s="9">
        <v>200</v>
      </c>
      <c r="H6" s="9">
        <v>1000</v>
      </c>
      <c r="I6" s="5">
        <f t="shared" si="0"/>
        <v>7.0045999999999999</v>
      </c>
      <c r="J6" s="10">
        <f t="shared" si="1"/>
        <v>34.441000000000003</v>
      </c>
    </row>
    <row r="7" spans="1:10" ht="15.75" thickBot="1">
      <c r="A7" s="29">
        <v>43709</v>
      </c>
      <c r="B7" s="4" t="s">
        <v>21</v>
      </c>
      <c r="C7" s="5" t="s">
        <v>11</v>
      </c>
      <c r="D7" s="35" t="s">
        <v>12</v>
      </c>
      <c r="E7" s="5">
        <v>4.0105000000000004</v>
      </c>
      <c r="F7" s="5">
        <v>3.9310999999999998</v>
      </c>
      <c r="G7" s="5">
        <v>400</v>
      </c>
      <c r="H7" s="5">
        <v>150</v>
      </c>
      <c r="I7" s="5">
        <f t="shared" si="0"/>
        <v>1604.2000000000003</v>
      </c>
      <c r="J7" s="10">
        <f t="shared" si="1"/>
        <v>589.66499999999996</v>
      </c>
    </row>
    <row r="8" spans="1:10" ht="15.75" thickBot="1">
      <c r="A8" s="29">
        <v>43709</v>
      </c>
      <c r="B8" s="6" t="s">
        <v>21</v>
      </c>
      <c r="C8" s="7" t="s">
        <v>13</v>
      </c>
      <c r="D8" s="36" t="s">
        <v>14</v>
      </c>
      <c r="E8" s="7">
        <v>4.4295999999999998</v>
      </c>
      <c r="F8" s="7">
        <v>4.3418000000000001</v>
      </c>
      <c r="G8" s="7">
        <v>500</v>
      </c>
      <c r="H8" s="7">
        <v>650</v>
      </c>
      <c r="I8" s="5">
        <f t="shared" si="0"/>
        <v>2214.7999999999997</v>
      </c>
      <c r="J8" s="10">
        <f t="shared" si="1"/>
        <v>2822.17</v>
      </c>
    </row>
    <row r="9" spans="1:10" ht="15.75" thickBot="1">
      <c r="A9" s="29">
        <v>43709</v>
      </c>
      <c r="B9" s="6" t="s">
        <v>21</v>
      </c>
      <c r="C9" s="7" t="s">
        <v>15</v>
      </c>
      <c r="D9" s="36" t="s">
        <v>16</v>
      </c>
      <c r="E9" s="7">
        <v>4.8967000000000001</v>
      </c>
      <c r="F9" s="7">
        <v>4.7996999999999996</v>
      </c>
      <c r="G9" s="7">
        <v>100</v>
      </c>
      <c r="H9" s="7">
        <v>300</v>
      </c>
      <c r="I9" s="5">
        <f t="shared" si="0"/>
        <v>489.67</v>
      </c>
      <c r="J9" s="10">
        <f t="shared" si="1"/>
        <v>1439.9099999999999</v>
      </c>
    </row>
    <row r="10" spans="1:10" ht="15.75" thickBot="1">
      <c r="A10" s="29">
        <v>43709</v>
      </c>
      <c r="B10" s="6" t="s">
        <v>21</v>
      </c>
      <c r="C10" s="7" t="s">
        <v>17</v>
      </c>
      <c r="D10" s="36" t="s">
        <v>18</v>
      </c>
      <c r="E10" s="7">
        <v>4.0594999999999999</v>
      </c>
      <c r="F10" s="7">
        <v>3.9790999999999999</v>
      </c>
      <c r="G10" s="7">
        <v>285</v>
      </c>
      <c r="H10" s="7">
        <v>200</v>
      </c>
      <c r="I10" s="5">
        <f t="shared" si="0"/>
        <v>1156.9575</v>
      </c>
      <c r="J10" s="10">
        <f t="shared" si="1"/>
        <v>795.81999999999994</v>
      </c>
    </row>
    <row r="11" spans="1:10" ht="15.75" thickBot="1">
      <c r="A11" s="29">
        <v>43709</v>
      </c>
      <c r="B11" s="8" t="s">
        <v>21</v>
      </c>
      <c r="C11" s="9" t="s">
        <v>19</v>
      </c>
      <c r="D11" s="37" t="s">
        <v>20</v>
      </c>
      <c r="E11" s="9">
        <v>3.7776000000000001</v>
      </c>
      <c r="F11" s="9">
        <v>3.7027999999999999</v>
      </c>
      <c r="G11" s="9">
        <v>0</v>
      </c>
      <c r="H11" s="9">
        <v>1000</v>
      </c>
      <c r="I11" s="5">
        <f>IF(C11="jen japoński",E11*G11/100,E11*G11)</f>
        <v>0</v>
      </c>
      <c r="J11" s="10">
        <f t="shared" si="1"/>
        <v>37.027999999999999</v>
      </c>
    </row>
    <row r="12" spans="1:10" ht="15.75" thickBot="1">
      <c r="A12" s="29">
        <v>43709</v>
      </c>
      <c r="B12" s="4" t="s">
        <v>22</v>
      </c>
      <c r="C12" s="5" t="s">
        <v>11</v>
      </c>
      <c r="D12" s="35" t="s">
        <v>12</v>
      </c>
      <c r="E12" s="5">
        <v>3.9293</v>
      </c>
      <c r="F12" s="5">
        <v>3.9022999999999999</v>
      </c>
      <c r="G12" s="5">
        <v>1000</v>
      </c>
      <c r="H12" s="5">
        <v>500</v>
      </c>
      <c r="I12" s="5">
        <f>IF(C12="jen japoński","huj",E12*G12)</f>
        <v>3929.3</v>
      </c>
      <c r="J12" s="10">
        <f t="shared" si="1"/>
        <v>1951.1499999999999</v>
      </c>
    </row>
    <row r="13" spans="1:10" ht="15.75" thickBot="1">
      <c r="A13" s="29">
        <v>43709</v>
      </c>
      <c r="B13" s="6" t="s">
        <v>22</v>
      </c>
      <c r="C13" s="7" t="s">
        <v>13</v>
      </c>
      <c r="D13" s="36" t="s">
        <v>14</v>
      </c>
      <c r="E13" s="7">
        <v>4.3902000000000001</v>
      </c>
      <c r="F13" s="7">
        <v>4.2603</v>
      </c>
      <c r="G13" s="7">
        <v>1250</v>
      </c>
      <c r="H13" s="7">
        <v>2000</v>
      </c>
      <c r="I13" s="5">
        <f t="shared" si="0"/>
        <v>5487.75</v>
      </c>
      <c r="J13" s="10">
        <f t="shared" si="1"/>
        <v>8520.6</v>
      </c>
    </row>
    <row r="14" spans="1:10" ht="15.75" thickBot="1">
      <c r="A14" s="29">
        <v>43709</v>
      </c>
      <c r="B14" s="6" t="s">
        <v>22</v>
      </c>
      <c r="C14" s="7" t="s">
        <v>15</v>
      </c>
      <c r="D14" s="36" t="s">
        <v>16</v>
      </c>
      <c r="E14" s="7">
        <v>4.8701999999999996</v>
      </c>
      <c r="F14" s="7">
        <v>4.7801</v>
      </c>
      <c r="G14" s="7">
        <v>635</v>
      </c>
      <c r="H14" s="7">
        <v>700</v>
      </c>
      <c r="I14" s="5">
        <f t="shared" si="0"/>
        <v>3092.5769999999998</v>
      </c>
      <c r="J14" s="10">
        <f t="shared" si="1"/>
        <v>3346.07</v>
      </c>
    </row>
    <row r="15" spans="1:10" ht="15.75" thickBot="1">
      <c r="A15" s="29">
        <v>43709</v>
      </c>
      <c r="B15" s="6" t="s">
        <v>22</v>
      </c>
      <c r="C15" s="7" t="s">
        <v>17</v>
      </c>
      <c r="D15" s="36" t="s">
        <v>18</v>
      </c>
      <c r="E15" s="7">
        <v>3.9011</v>
      </c>
      <c r="F15" s="7">
        <v>3.8199000000000001</v>
      </c>
      <c r="G15" s="7">
        <v>920</v>
      </c>
      <c r="H15" s="7">
        <v>450</v>
      </c>
      <c r="I15" s="5">
        <f t="shared" si="0"/>
        <v>3589.0120000000002</v>
      </c>
      <c r="J15" s="10">
        <f t="shared" si="1"/>
        <v>1718.9549999999999</v>
      </c>
    </row>
    <row r="16" spans="1:10" ht="15.75" thickBot="1">
      <c r="A16" s="29">
        <v>43709</v>
      </c>
      <c r="B16" s="8" t="s">
        <v>22</v>
      </c>
      <c r="C16" s="9" t="s">
        <v>19</v>
      </c>
      <c r="D16" s="37" t="s">
        <v>20</v>
      </c>
      <c r="E16" s="9">
        <v>3.5001000000000002</v>
      </c>
      <c r="F16" s="9">
        <v>3.4439000000000002</v>
      </c>
      <c r="G16" s="11">
        <v>50000</v>
      </c>
      <c r="H16" s="11">
        <v>15000</v>
      </c>
      <c r="I16" s="5">
        <f t="shared" si="0"/>
        <v>1750.05</v>
      </c>
      <c r="J16" s="10">
        <f t="shared" si="1"/>
        <v>516.58500000000004</v>
      </c>
    </row>
    <row r="17" spans="1:10" ht="15.75" thickBot="1">
      <c r="A17" s="30">
        <v>43710</v>
      </c>
      <c r="B17" s="12" t="s">
        <v>10</v>
      </c>
      <c r="C17" s="13" t="s">
        <v>11</v>
      </c>
      <c r="D17" s="38" t="s">
        <v>12</v>
      </c>
      <c r="E17" s="13">
        <v>4.0105000000000004</v>
      </c>
      <c r="F17" s="13">
        <v>3.9310999999999998</v>
      </c>
      <c r="G17" s="13">
        <v>932</v>
      </c>
      <c r="H17" s="13">
        <v>1200</v>
      </c>
      <c r="I17" s="5">
        <f t="shared" si="0"/>
        <v>3737.7860000000005</v>
      </c>
      <c r="J17" s="10">
        <f t="shared" si="1"/>
        <v>4717.32</v>
      </c>
    </row>
    <row r="18" spans="1:10" ht="15.75" thickBot="1">
      <c r="A18" s="30">
        <v>43710</v>
      </c>
      <c r="B18" s="14" t="s">
        <v>10</v>
      </c>
      <c r="C18" s="15" t="s">
        <v>13</v>
      </c>
      <c r="D18" s="39" t="s">
        <v>14</v>
      </c>
      <c r="E18" s="15">
        <v>4.4295999999999998</v>
      </c>
      <c r="F18" s="15">
        <v>4.3418000000000001</v>
      </c>
      <c r="G18" s="15">
        <v>10230</v>
      </c>
      <c r="H18" s="15">
        <v>500</v>
      </c>
      <c r="I18" s="5">
        <f t="shared" si="0"/>
        <v>45314.807999999997</v>
      </c>
      <c r="J18" s="10">
        <f t="shared" si="1"/>
        <v>2170.9</v>
      </c>
    </row>
    <row r="19" spans="1:10" ht="15.75" thickBot="1">
      <c r="A19" s="30">
        <v>43710</v>
      </c>
      <c r="B19" s="14" t="s">
        <v>10</v>
      </c>
      <c r="C19" s="15" t="s">
        <v>15</v>
      </c>
      <c r="D19" s="39" t="s">
        <v>16</v>
      </c>
      <c r="E19" s="15">
        <v>4.8967000000000001</v>
      </c>
      <c r="F19" s="15">
        <v>4.7996999999999996</v>
      </c>
      <c r="G19" s="15">
        <v>700</v>
      </c>
      <c r="H19" s="15">
        <v>700</v>
      </c>
      <c r="I19" s="5">
        <f t="shared" si="0"/>
        <v>3427.69</v>
      </c>
      <c r="J19" s="10">
        <f t="shared" si="1"/>
        <v>3359.79</v>
      </c>
    </row>
    <row r="20" spans="1:10" ht="15.75" thickBot="1">
      <c r="A20" s="30">
        <v>43710</v>
      </c>
      <c r="B20" s="14" t="s">
        <v>10</v>
      </c>
      <c r="C20" s="15" t="s">
        <v>17</v>
      </c>
      <c r="D20" s="39" t="s">
        <v>18</v>
      </c>
      <c r="E20" s="15">
        <v>4.0594999999999999</v>
      </c>
      <c r="F20" s="15">
        <v>3.9790999999999999</v>
      </c>
      <c r="G20" s="15">
        <v>200</v>
      </c>
      <c r="H20" s="16">
        <v>4000</v>
      </c>
      <c r="I20" s="5">
        <f t="shared" si="0"/>
        <v>811.9</v>
      </c>
      <c r="J20" s="10">
        <f t="shared" si="1"/>
        <v>15916.4</v>
      </c>
    </row>
    <row r="21" spans="1:10" ht="15.75" thickBot="1">
      <c r="A21" s="30">
        <v>43710</v>
      </c>
      <c r="B21" s="17" t="s">
        <v>10</v>
      </c>
      <c r="C21" s="18" t="s">
        <v>19</v>
      </c>
      <c r="D21" s="40" t="s">
        <v>20</v>
      </c>
      <c r="E21" s="18">
        <v>3.7776000000000001</v>
      </c>
      <c r="F21" s="18">
        <v>3.7027999999999999</v>
      </c>
      <c r="G21" s="18">
        <v>6000</v>
      </c>
      <c r="H21" s="19">
        <v>10000</v>
      </c>
      <c r="I21" s="5">
        <f t="shared" si="0"/>
        <v>226.65600000000003</v>
      </c>
      <c r="J21" s="10">
        <f t="shared" si="1"/>
        <v>370.28</v>
      </c>
    </row>
    <row r="22" spans="1:10" ht="15.75" thickBot="1">
      <c r="A22" s="30">
        <v>43710</v>
      </c>
      <c r="B22" s="12" t="s">
        <v>21</v>
      </c>
      <c r="C22" s="13" t="s">
        <v>11</v>
      </c>
      <c r="D22" s="38" t="s">
        <v>12</v>
      </c>
      <c r="E22" s="13">
        <v>4.0342000000000002</v>
      </c>
      <c r="F22" s="13">
        <v>3.9843000000000002</v>
      </c>
      <c r="G22" s="13">
        <v>340</v>
      </c>
      <c r="H22" s="13">
        <v>0</v>
      </c>
      <c r="I22" s="5">
        <f t="shared" si="0"/>
        <v>1371.6280000000002</v>
      </c>
      <c r="J22" s="10">
        <f t="shared" si="1"/>
        <v>0</v>
      </c>
    </row>
    <row r="23" spans="1:10" ht="15.75" thickBot="1">
      <c r="A23" s="30">
        <v>43710</v>
      </c>
      <c r="B23" s="14" t="s">
        <v>21</v>
      </c>
      <c r="C23" s="15" t="s">
        <v>13</v>
      </c>
      <c r="D23" s="39" t="s">
        <v>14</v>
      </c>
      <c r="E23" s="15">
        <v>4.4423000000000004</v>
      </c>
      <c r="F23" s="15">
        <v>4.4010999999999996</v>
      </c>
      <c r="G23" s="15">
        <v>270</v>
      </c>
      <c r="H23" s="15">
        <v>0</v>
      </c>
      <c r="I23" s="5">
        <f t="shared" si="0"/>
        <v>1199.421</v>
      </c>
      <c r="J23" s="10">
        <f t="shared" si="1"/>
        <v>0</v>
      </c>
    </row>
    <row r="24" spans="1:10" ht="15.75" thickBot="1">
      <c r="A24" s="30">
        <v>43710</v>
      </c>
      <c r="B24" s="14" t="s">
        <v>21</v>
      </c>
      <c r="C24" s="15" t="s">
        <v>15</v>
      </c>
      <c r="D24" s="39" t="s">
        <v>16</v>
      </c>
      <c r="E24" s="15">
        <v>4.9023000000000003</v>
      </c>
      <c r="F24" s="15">
        <v>4.8301999999999996</v>
      </c>
      <c r="G24" s="15">
        <v>480</v>
      </c>
      <c r="H24" s="15">
        <v>200</v>
      </c>
      <c r="I24" s="5">
        <f t="shared" si="0"/>
        <v>2353.1040000000003</v>
      </c>
      <c r="J24" s="10">
        <f t="shared" si="1"/>
        <v>966.04</v>
      </c>
    </row>
    <row r="25" spans="1:10" ht="15.75" thickBot="1">
      <c r="A25" s="30">
        <v>43710</v>
      </c>
      <c r="B25" s="14" t="s">
        <v>21</v>
      </c>
      <c r="C25" s="15" t="s">
        <v>17</v>
      </c>
      <c r="D25" s="39" t="s">
        <v>18</v>
      </c>
      <c r="E25" s="15">
        <v>4.0789</v>
      </c>
      <c r="F25" s="15">
        <v>3.9923000000000002</v>
      </c>
      <c r="G25" s="15">
        <v>500</v>
      </c>
      <c r="H25" s="15">
        <v>800</v>
      </c>
      <c r="I25" s="5">
        <f t="shared" si="0"/>
        <v>2039.45</v>
      </c>
      <c r="J25" s="10">
        <f t="shared" si="1"/>
        <v>3193.84</v>
      </c>
    </row>
    <row r="26" spans="1:10" ht="15.75" thickBot="1">
      <c r="A26" s="30">
        <v>43710</v>
      </c>
      <c r="B26" s="17" t="s">
        <v>21</v>
      </c>
      <c r="C26" s="18" t="s">
        <v>19</v>
      </c>
      <c r="D26" s="40" t="s">
        <v>20</v>
      </c>
      <c r="E26" s="18">
        <v>3.8020999999999998</v>
      </c>
      <c r="F26" s="18">
        <v>3.8365</v>
      </c>
      <c r="G26" s="18">
        <v>0</v>
      </c>
      <c r="H26" s="18">
        <v>100</v>
      </c>
      <c r="I26" s="5">
        <f t="shared" si="0"/>
        <v>0</v>
      </c>
      <c r="J26" s="10">
        <f t="shared" si="1"/>
        <v>3.8364999999999996</v>
      </c>
    </row>
    <row r="27" spans="1:10" ht="15.75" thickBot="1">
      <c r="A27" s="30">
        <v>43710</v>
      </c>
      <c r="B27" s="12" t="s">
        <v>22</v>
      </c>
      <c r="C27" s="13" t="s">
        <v>11</v>
      </c>
      <c r="D27" s="38" t="s">
        <v>12</v>
      </c>
      <c r="E27" s="13">
        <v>4.0034000000000001</v>
      </c>
      <c r="F27" s="13">
        <v>3.9792000000000001</v>
      </c>
      <c r="G27" s="13">
        <v>2000</v>
      </c>
      <c r="H27" s="13">
        <v>4000</v>
      </c>
      <c r="I27" s="5">
        <f t="shared" si="0"/>
        <v>8006.8</v>
      </c>
      <c r="J27" s="10">
        <f t="shared" si="1"/>
        <v>15916.800000000001</v>
      </c>
    </row>
    <row r="28" spans="1:10" ht="15.75" thickBot="1">
      <c r="A28" s="30">
        <v>43710</v>
      </c>
      <c r="B28" s="14" t="s">
        <v>22</v>
      </c>
      <c r="C28" s="15" t="s">
        <v>13</v>
      </c>
      <c r="D28" s="39" t="s">
        <v>14</v>
      </c>
      <c r="E28" s="15">
        <v>4.4103000000000003</v>
      </c>
      <c r="F28" s="15">
        <v>4.3402000000000003</v>
      </c>
      <c r="G28" s="15">
        <v>1705</v>
      </c>
      <c r="H28" s="15">
        <v>2000</v>
      </c>
      <c r="I28" s="5">
        <f t="shared" si="0"/>
        <v>7519.5615000000007</v>
      </c>
      <c r="J28" s="10">
        <f t="shared" si="1"/>
        <v>8680.4000000000015</v>
      </c>
    </row>
    <row r="29" spans="1:10" ht="15.75" thickBot="1">
      <c r="A29" s="30">
        <v>43710</v>
      </c>
      <c r="B29" s="14" t="s">
        <v>22</v>
      </c>
      <c r="C29" s="15" t="s">
        <v>15</v>
      </c>
      <c r="D29" s="39" t="s">
        <v>16</v>
      </c>
      <c r="E29" s="15">
        <v>4.8901000000000003</v>
      </c>
      <c r="F29" s="15">
        <v>4.7801</v>
      </c>
      <c r="G29" s="15">
        <v>2050</v>
      </c>
      <c r="H29" s="15">
        <v>1800</v>
      </c>
      <c r="I29" s="5">
        <f t="shared" si="0"/>
        <v>10024.705</v>
      </c>
      <c r="J29" s="10">
        <f t="shared" si="1"/>
        <v>8604.18</v>
      </c>
    </row>
    <row r="30" spans="1:10" ht="15.75" thickBot="1">
      <c r="A30" s="30">
        <v>43710</v>
      </c>
      <c r="B30" s="14" t="s">
        <v>22</v>
      </c>
      <c r="C30" s="15" t="s">
        <v>17</v>
      </c>
      <c r="D30" s="39" t="s">
        <v>18</v>
      </c>
      <c r="E30" s="15">
        <v>4.0354000000000001</v>
      </c>
      <c r="F30" s="15">
        <v>3.9893000000000001</v>
      </c>
      <c r="G30" s="15">
        <v>1450</v>
      </c>
      <c r="H30" s="15">
        <v>3000</v>
      </c>
      <c r="I30" s="5">
        <f t="shared" si="0"/>
        <v>5851.33</v>
      </c>
      <c r="J30" s="10">
        <f t="shared" si="1"/>
        <v>11967.9</v>
      </c>
    </row>
    <row r="31" spans="1:10" ht="15.75" thickBot="1">
      <c r="A31" s="30">
        <v>43710</v>
      </c>
      <c r="B31" s="17" t="s">
        <v>22</v>
      </c>
      <c r="C31" s="18" t="s">
        <v>19</v>
      </c>
      <c r="D31" s="40" t="s">
        <v>20</v>
      </c>
      <c r="E31" s="18">
        <v>3.8022999999999998</v>
      </c>
      <c r="F31" s="18">
        <v>3.7000999999999999</v>
      </c>
      <c r="G31" s="19">
        <v>15000</v>
      </c>
      <c r="H31" s="19">
        <v>35000</v>
      </c>
      <c r="I31" s="5">
        <f t="shared" si="0"/>
        <v>570.34500000000003</v>
      </c>
      <c r="J31" s="10">
        <f t="shared" si="1"/>
        <v>1295.0350000000001</v>
      </c>
    </row>
    <row r="32" spans="1:10" ht="15.75" thickBot="1">
      <c r="A32" s="31">
        <v>43711</v>
      </c>
      <c r="B32" s="20" t="s">
        <v>10</v>
      </c>
      <c r="C32" s="21" t="s">
        <v>11</v>
      </c>
      <c r="D32" s="41" t="s">
        <v>12</v>
      </c>
      <c r="E32" s="21">
        <v>4.0304000000000002</v>
      </c>
      <c r="F32" s="21">
        <v>3.8473000000000002</v>
      </c>
      <c r="G32" s="21">
        <v>595</v>
      </c>
      <c r="H32" s="21">
        <v>600</v>
      </c>
      <c r="I32" s="5">
        <f t="shared" si="0"/>
        <v>2398.0880000000002</v>
      </c>
      <c r="J32" s="10">
        <f t="shared" si="1"/>
        <v>2308.38</v>
      </c>
    </row>
    <row r="33" spans="1:10" ht="15.75" thickBot="1">
      <c r="A33" s="31">
        <v>43711</v>
      </c>
      <c r="B33" s="23" t="s">
        <v>10</v>
      </c>
      <c r="C33" s="22" t="s">
        <v>13</v>
      </c>
      <c r="D33" s="42" t="s">
        <v>14</v>
      </c>
      <c r="E33" s="22">
        <v>4.3209</v>
      </c>
      <c r="F33" s="22">
        <v>4.2778</v>
      </c>
      <c r="G33" s="22">
        <v>720</v>
      </c>
      <c r="H33" s="22">
        <v>390</v>
      </c>
      <c r="I33" s="5">
        <f t="shared" si="0"/>
        <v>3111.0479999999998</v>
      </c>
      <c r="J33" s="10">
        <f t="shared" si="1"/>
        <v>1668.3420000000001</v>
      </c>
    </row>
    <row r="34" spans="1:10" ht="15.75" thickBot="1">
      <c r="A34" s="31">
        <v>43711</v>
      </c>
      <c r="B34" s="23" t="s">
        <v>10</v>
      </c>
      <c r="C34" s="22" t="s">
        <v>15</v>
      </c>
      <c r="D34" s="42" t="s">
        <v>16</v>
      </c>
      <c r="E34" s="22">
        <v>4.7398999999999996</v>
      </c>
      <c r="F34" s="22">
        <v>4.9448999999999996</v>
      </c>
      <c r="G34" s="22">
        <v>690</v>
      </c>
      <c r="H34" s="22">
        <v>100</v>
      </c>
      <c r="I34" s="5">
        <f t="shared" si="0"/>
        <v>3270.5309999999995</v>
      </c>
      <c r="J34" s="10">
        <f t="shared" si="1"/>
        <v>494.48999999999995</v>
      </c>
    </row>
    <row r="35" spans="1:10" ht="15.75" thickBot="1">
      <c r="A35" s="31">
        <v>43711</v>
      </c>
      <c r="B35" s="23" t="s">
        <v>10</v>
      </c>
      <c r="C35" s="22" t="s">
        <v>17</v>
      </c>
      <c r="D35" s="42" t="s">
        <v>18</v>
      </c>
      <c r="E35" s="22">
        <v>4.0533999999999999</v>
      </c>
      <c r="F35" s="22">
        <v>3.8887</v>
      </c>
      <c r="G35" s="22">
        <v>1000</v>
      </c>
      <c r="H35" s="22">
        <v>0</v>
      </c>
      <c r="I35" s="5">
        <f t="shared" si="0"/>
        <v>4053.4</v>
      </c>
      <c r="J35" s="10">
        <f t="shared" si="1"/>
        <v>0</v>
      </c>
    </row>
    <row r="36" spans="1:10" ht="15.75" thickBot="1">
      <c r="A36" s="31">
        <v>43711</v>
      </c>
      <c r="B36" s="24" t="s">
        <v>10</v>
      </c>
      <c r="C36" s="25" t="s">
        <v>19</v>
      </c>
      <c r="D36" s="43" t="s">
        <v>20</v>
      </c>
      <c r="E36" s="25">
        <v>3.7709000000000001</v>
      </c>
      <c r="F36" s="26">
        <v>3.55</v>
      </c>
      <c r="G36" s="25">
        <v>0</v>
      </c>
      <c r="H36" s="25">
        <v>0</v>
      </c>
      <c r="I36" s="5">
        <f t="shared" si="0"/>
        <v>0</v>
      </c>
      <c r="J36" s="10">
        <f t="shared" si="1"/>
        <v>0</v>
      </c>
    </row>
    <row r="37" spans="1:10" ht="15.75" thickBot="1">
      <c r="A37" s="31">
        <v>43711</v>
      </c>
      <c r="B37" s="20" t="s">
        <v>21</v>
      </c>
      <c r="C37" s="21" t="s">
        <v>11</v>
      </c>
      <c r="D37" s="41" t="s">
        <v>12</v>
      </c>
      <c r="E37" s="21">
        <v>4.0237999999999996</v>
      </c>
      <c r="F37" s="21">
        <v>3.9441999999999999</v>
      </c>
      <c r="G37" s="21">
        <v>50</v>
      </c>
      <c r="H37" s="21">
        <v>150</v>
      </c>
      <c r="I37" s="5">
        <f t="shared" si="0"/>
        <v>201.18999999999997</v>
      </c>
      <c r="J37" s="10">
        <f t="shared" si="1"/>
        <v>591.63</v>
      </c>
    </row>
    <row r="38" spans="1:10" ht="15.75" thickBot="1">
      <c r="A38" s="31">
        <v>43711</v>
      </c>
      <c r="B38" s="23" t="s">
        <v>21</v>
      </c>
      <c r="C38" s="22" t="s">
        <v>13</v>
      </c>
      <c r="D38" s="42" t="s">
        <v>14</v>
      </c>
      <c r="E38" s="22">
        <v>4.3177000000000003</v>
      </c>
      <c r="F38" s="22">
        <v>4.4048999999999996</v>
      </c>
      <c r="G38" s="22">
        <v>180</v>
      </c>
      <c r="H38" s="22">
        <v>0</v>
      </c>
      <c r="I38" s="5">
        <f t="shared" si="0"/>
        <v>777.18600000000004</v>
      </c>
      <c r="J38" s="10">
        <f t="shared" si="1"/>
        <v>0</v>
      </c>
    </row>
    <row r="39" spans="1:10" ht="15.75" thickBot="1">
      <c r="A39" s="31">
        <v>43711</v>
      </c>
      <c r="B39" s="23" t="s">
        <v>21</v>
      </c>
      <c r="C39" s="22" t="s">
        <v>15</v>
      </c>
      <c r="D39" s="42" t="s">
        <v>16</v>
      </c>
      <c r="E39" s="22">
        <v>4.7428999999999997</v>
      </c>
      <c r="F39" s="22">
        <v>4.8388999999999998</v>
      </c>
      <c r="G39" s="22">
        <v>320</v>
      </c>
      <c r="H39" s="22">
        <v>100</v>
      </c>
      <c r="I39" s="5">
        <f t="shared" si="0"/>
        <v>1517.7279999999998</v>
      </c>
      <c r="J39" s="10">
        <f t="shared" si="1"/>
        <v>483.89</v>
      </c>
    </row>
    <row r="40" spans="1:10" ht="15.75" thickBot="1">
      <c r="A40" s="31">
        <v>43711</v>
      </c>
      <c r="B40" s="23" t="s">
        <v>21</v>
      </c>
      <c r="C40" s="22" t="s">
        <v>17</v>
      </c>
      <c r="D40" s="42" t="s">
        <v>18</v>
      </c>
      <c r="E40" s="22">
        <v>4.0654000000000003</v>
      </c>
      <c r="F40" s="22">
        <v>3.9847000000000001</v>
      </c>
      <c r="G40" s="22">
        <v>270</v>
      </c>
      <c r="H40" s="22">
        <v>300</v>
      </c>
      <c r="I40" s="5">
        <f t="shared" si="0"/>
        <v>1097.6580000000001</v>
      </c>
      <c r="J40" s="10">
        <f t="shared" si="1"/>
        <v>1195.4100000000001</v>
      </c>
    </row>
    <row r="41" spans="1:10" ht="15.75" thickBot="1">
      <c r="A41" s="31">
        <v>43711</v>
      </c>
      <c r="B41" s="24" t="s">
        <v>21</v>
      </c>
      <c r="C41" s="25" t="s">
        <v>19</v>
      </c>
      <c r="D41" s="43" t="s">
        <v>20</v>
      </c>
      <c r="E41" s="25">
        <v>3.7869000000000002</v>
      </c>
      <c r="F41" s="25">
        <v>3.7119</v>
      </c>
      <c r="G41" s="27">
        <v>9000</v>
      </c>
      <c r="H41" s="25">
        <v>0</v>
      </c>
      <c r="I41" s="5">
        <f t="shared" si="0"/>
        <v>340.82099999999997</v>
      </c>
      <c r="J41" s="10">
        <f t="shared" si="1"/>
        <v>0</v>
      </c>
    </row>
    <row r="42" spans="1:10" ht="15.75" thickBot="1">
      <c r="A42" s="31">
        <v>43711</v>
      </c>
      <c r="B42" s="20" t="s">
        <v>22</v>
      </c>
      <c r="C42" s="21" t="s">
        <v>11</v>
      </c>
      <c r="D42" s="41" t="s">
        <v>12</v>
      </c>
      <c r="E42" s="21">
        <v>4.0109000000000004</v>
      </c>
      <c r="F42" s="21">
        <v>3.9653999999999998</v>
      </c>
      <c r="G42" s="32">
        <v>3500</v>
      </c>
      <c r="H42" s="21">
        <v>5000</v>
      </c>
      <c r="I42" s="5">
        <f t="shared" si="0"/>
        <v>14038.150000000001</v>
      </c>
      <c r="J42" s="10">
        <f t="shared" si="1"/>
        <v>19827</v>
      </c>
    </row>
    <row r="43" spans="1:10" ht="15.75" thickBot="1">
      <c r="A43" s="31">
        <v>43711</v>
      </c>
      <c r="B43" s="23" t="s">
        <v>22</v>
      </c>
      <c r="C43" s="22" t="s">
        <v>13</v>
      </c>
      <c r="D43" s="42" t="s">
        <v>14</v>
      </c>
      <c r="E43" s="22">
        <v>4.2999000000000001</v>
      </c>
      <c r="F43" s="22">
        <v>4.3998999999999997</v>
      </c>
      <c r="G43" s="28">
        <v>14020</v>
      </c>
      <c r="H43" s="22">
        <v>5700</v>
      </c>
      <c r="I43" s="5">
        <f t="shared" si="0"/>
        <v>60284.597999999998</v>
      </c>
      <c r="J43" s="10">
        <f t="shared" si="1"/>
        <v>25079.429999999997</v>
      </c>
    </row>
    <row r="44" spans="1:10" ht="15.75" thickBot="1">
      <c r="A44" s="31">
        <v>43711</v>
      </c>
      <c r="B44" s="23" t="s">
        <v>22</v>
      </c>
      <c r="C44" s="22" t="s">
        <v>15</v>
      </c>
      <c r="D44" s="42" t="s">
        <v>16</v>
      </c>
      <c r="E44" s="22">
        <v>4.7011000000000003</v>
      </c>
      <c r="F44" s="22">
        <v>4.8944999999999999</v>
      </c>
      <c r="G44" s="28">
        <v>10300</v>
      </c>
      <c r="H44" s="28">
        <v>12000</v>
      </c>
      <c r="I44" s="5">
        <f t="shared" si="0"/>
        <v>48421.33</v>
      </c>
      <c r="J44" s="10">
        <f t="shared" si="1"/>
        <v>58734</v>
      </c>
    </row>
    <row r="45" spans="1:10" ht="15.75" thickBot="1">
      <c r="A45" s="31">
        <v>43711</v>
      </c>
      <c r="B45" s="23" t="s">
        <v>22</v>
      </c>
      <c r="C45" s="22" t="s">
        <v>17</v>
      </c>
      <c r="D45" s="42" t="s">
        <v>18</v>
      </c>
      <c r="E45" s="22">
        <v>4.0034000000000001</v>
      </c>
      <c r="F45" s="22">
        <v>3.9902000000000002</v>
      </c>
      <c r="G45" s="28">
        <v>1990</v>
      </c>
      <c r="H45" s="28">
        <v>4000</v>
      </c>
      <c r="I45" s="5">
        <f t="shared" si="0"/>
        <v>7966.7660000000005</v>
      </c>
      <c r="J45" s="10">
        <f t="shared" si="1"/>
        <v>15960.800000000001</v>
      </c>
    </row>
    <row r="46" spans="1:10" ht="15.75" thickBot="1">
      <c r="A46" s="34">
        <v>43711</v>
      </c>
      <c r="B46" s="24" t="s">
        <v>22</v>
      </c>
      <c r="C46" s="25" t="s">
        <v>19</v>
      </c>
      <c r="D46" s="43" t="s">
        <v>20</v>
      </c>
      <c r="E46" s="25">
        <v>3.7698</v>
      </c>
      <c r="F46" s="25">
        <v>3.5909</v>
      </c>
      <c r="G46" s="27">
        <v>18000</v>
      </c>
      <c r="H46" s="27">
        <v>40000</v>
      </c>
      <c r="I46" s="5">
        <f t="shared" si="0"/>
        <v>678.56399999999996</v>
      </c>
      <c r="J46" s="10">
        <f t="shared" si="1"/>
        <v>1436.36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A50C-39EB-4388-9CEF-CB1497A71D2B}">
  <dimension ref="A1:J51"/>
  <sheetViews>
    <sheetView tabSelected="1" topLeftCell="C34" workbookViewId="0">
      <selection activeCell="F51" sqref="F51"/>
    </sheetView>
  </sheetViews>
  <sheetFormatPr defaultRowHeight="14.25"/>
  <cols>
    <col min="1" max="1" width="9.125" bestFit="1" customWidth="1"/>
    <col min="2" max="2" width="16.75" bestFit="1" customWidth="1"/>
    <col min="3" max="3" width="14.75" bestFit="1" customWidth="1"/>
    <col min="4" max="4" width="11.875" customWidth="1"/>
    <col min="5" max="5" width="14.25" customWidth="1"/>
    <col min="6" max="6" width="12.625" customWidth="1"/>
    <col min="7" max="7" width="15.125" customWidth="1"/>
    <col min="8" max="8" width="12.25" customWidth="1"/>
    <col min="9" max="9" width="17.875" customWidth="1"/>
    <col min="10" max="10" width="15" customWidth="1"/>
  </cols>
  <sheetData>
    <row r="1" spans="1:10">
      <c r="E1">
        <f>SUBTOTAL(1,Tabela1[Sprzedaż-kurs])</f>
        <v>4.1902244444444454</v>
      </c>
      <c r="F1">
        <f>SUBTOTAL(1,Tabela1[[#All],[Kupno-kurs]])</f>
        <v>4.130857777777778</v>
      </c>
      <c r="H1" t="s">
        <v>30</v>
      </c>
      <c r="I1">
        <f>SUBTOTAL(9,Tabela1[[#All],[Wartość sprzedaży]])</f>
        <v>272375.03289999999</v>
      </c>
      <c r="J1">
        <f>SUBTOTAL(9,Tabela1[[#All],[Wartość skupu]])</f>
        <v>229027.57249999998</v>
      </c>
    </row>
    <row r="2" spans="1:10">
      <c r="E2">
        <f>_xlfn.AGGREGATE(1,2,Tabela1[[#All],[Sprzedaż-kurs]])</f>
        <v>4.1902244444444454</v>
      </c>
      <c r="F2">
        <f>_xlfn.AGGREGATE(1,2,Tabela1[[#All],[Kupno-kurs]])</f>
        <v>4.130857777777778</v>
      </c>
    </row>
    <row r="5" spans="1:10" ht="15" thickBot="1">
      <c r="A5" s="53" t="s">
        <v>0</v>
      </c>
      <c r="B5" s="54" t="s">
        <v>1</v>
      </c>
      <c r="C5" s="55" t="s">
        <v>2</v>
      </c>
      <c r="D5" s="55" t="s">
        <v>3</v>
      </c>
      <c r="E5" s="55" t="s">
        <v>4</v>
      </c>
      <c r="F5" s="55" t="s">
        <v>5</v>
      </c>
      <c r="G5" s="55" t="s">
        <v>6</v>
      </c>
      <c r="H5" s="55" t="s">
        <v>7</v>
      </c>
      <c r="I5" s="55" t="s">
        <v>8</v>
      </c>
      <c r="J5" s="56" t="s">
        <v>9</v>
      </c>
    </row>
    <row r="6" spans="1:10" ht="15.75" thickBot="1">
      <c r="A6" s="48">
        <v>43709</v>
      </c>
      <c r="B6" s="4" t="s">
        <v>10</v>
      </c>
      <c r="C6" s="5" t="s">
        <v>11</v>
      </c>
      <c r="D6" s="35" t="s">
        <v>12</v>
      </c>
      <c r="E6" s="5">
        <v>3.9062999999999999</v>
      </c>
      <c r="F6" s="5">
        <v>3.7509000000000001</v>
      </c>
      <c r="G6" s="5">
        <v>783</v>
      </c>
      <c r="H6" s="5">
        <v>100</v>
      </c>
      <c r="I6" s="5">
        <f>IF(C6="jen japoński",E6*G6/100,E6*G6)</f>
        <v>3058.6329000000001</v>
      </c>
      <c r="J6" s="52">
        <f>IF(C6="jen japoński",F6*H6/100,F6*H6)</f>
        <v>375.09000000000003</v>
      </c>
    </row>
    <row r="7" spans="1:10" ht="15.75" thickBot="1">
      <c r="A7" s="48">
        <v>43709</v>
      </c>
      <c r="B7" s="6" t="s">
        <v>10</v>
      </c>
      <c r="C7" s="7" t="s">
        <v>13</v>
      </c>
      <c r="D7" s="36" t="s">
        <v>14</v>
      </c>
      <c r="E7" s="7">
        <v>4.3978000000000002</v>
      </c>
      <c r="F7" s="7">
        <v>4.2988999999999997</v>
      </c>
      <c r="G7" s="7">
        <v>490</v>
      </c>
      <c r="H7" s="7">
        <v>50</v>
      </c>
      <c r="I7" s="5">
        <f t="shared" ref="I7:I50" si="0">IF(C7="jen japoński",E7*G7/100,E7*G7)</f>
        <v>2154.922</v>
      </c>
      <c r="J7" s="52">
        <f t="shared" ref="J7:J50" si="1">IF(C7="jen japoński",F7*H7/100,F7*H7)</f>
        <v>214.94499999999999</v>
      </c>
    </row>
    <row r="8" spans="1:10" ht="15.75" thickBot="1">
      <c r="A8" s="48">
        <v>43709</v>
      </c>
      <c r="B8" s="6" t="s">
        <v>10</v>
      </c>
      <c r="C8" s="7" t="s">
        <v>15</v>
      </c>
      <c r="D8" s="36" t="s">
        <v>16</v>
      </c>
      <c r="E8" s="7">
        <v>4.8731999999999998</v>
      </c>
      <c r="F8" s="7">
        <v>4.7835000000000001</v>
      </c>
      <c r="G8" s="7">
        <v>342</v>
      </c>
      <c r="H8" s="7">
        <v>0</v>
      </c>
      <c r="I8" s="5">
        <f t="shared" si="0"/>
        <v>1666.6343999999999</v>
      </c>
      <c r="J8" s="52">
        <f t="shared" si="1"/>
        <v>0</v>
      </c>
    </row>
    <row r="9" spans="1:10" ht="15.75" thickBot="1">
      <c r="A9" s="48">
        <v>43709</v>
      </c>
      <c r="B9" s="6" t="s">
        <v>10</v>
      </c>
      <c r="C9" s="7" t="s">
        <v>17</v>
      </c>
      <c r="D9" s="36" t="s">
        <v>18</v>
      </c>
      <c r="E9" s="7">
        <v>3.9032</v>
      </c>
      <c r="F9" s="7">
        <v>3.8281999999999998</v>
      </c>
      <c r="G9" s="7">
        <v>400</v>
      </c>
      <c r="H9" s="7">
        <v>450</v>
      </c>
      <c r="I9" s="5">
        <f t="shared" si="0"/>
        <v>1561.28</v>
      </c>
      <c r="J9" s="52">
        <f t="shared" si="1"/>
        <v>1722.6899999999998</v>
      </c>
    </row>
    <row r="10" spans="1:10" ht="15.75" thickBot="1">
      <c r="A10" s="48">
        <v>43709</v>
      </c>
      <c r="B10" s="8" t="s">
        <v>10</v>
      </c>
      <c r="C10" s="9" t="s">
        <v>19</v>
      </c>
      <c r="D10" s="37" t="s">
        <v>20</v>
      </c>
      <c r="E10" s="9">
        <v>3.5023</v>
      </c>
      <c r="F10" s="9">
        <v>3.4441000000000002</v>
      </c>
      <c r="G10" s="9">
        <v>200</v>
      </c>
      <c r="H10" s="9">
        <v>1000</v>
      </c>
      <c r="I10" s="5">
        <f t="shared" si="0"/>
        <v>7.0045999999999999</v>
      </c>
      <c r="J10" s="52">
        <f t="shared" si="1"/>
        <v>34.441000000000003</v>
      </c>
    </row>
    <row r="11" spans="1:10" ht="15.75" thickBot="1">
      <c r="A11" s="48">
        <v>43709</v>
      </c>
      <c r="B11" s="4" t="s">
        <v>21</v>
      </c>
      <c r="C11" s="5" t="s">
        <v>11</v>
      </c>
      <c r="D11" s="35" t="s">
        <v>12</v>
      </c>
      <c r="E11" s="5">
        <v>4.0105000000000004</v>
      </c>
      <c r="F11" s="5">
        <v>3.9310999999999998</v>
      </c>
      <c r="G11" s="5">
        <v>400</v>
      </c>
      <c r="H11" s="5">
        <v>150</v>
      </c>
      <c r="I11" s="5">
        <f t="shared" si="0"/>
        <v>1604.2000000000003</v>
      </c>
      <c r="J11" s="52">
        <f t="shared" si="1"/>
        <v>589.66499999999996</v>
      </c>
    </row>
    <row r="12" spans="1:10" ht="15.75" thickBot="1">
      <c r="A12" s="48">
        <v>43709</v>
      </c>
      <c r="B12" s="6" t="s">
        <v>21</v>
      </c>
      <c r="C12" s="7" t="s">
        <v>13</v>
      </c>
      <c r="D12" s="36" t="s">
        <v>14</v>
      </c>
      <c r="E12" s="7">
        <v>4.4295999999999998</v>
      </c>
      <c r="F12" s="7">
        <v>4.3418000000000001</v>
      </c>
      <c r="G12" s="7">
        <v>500</v>
      </c>
      <c r="H12" s="7">
        <v>650</v>
      </c>
      <c r="I12" s="5">
        <f t="shared" si="0"/>
        <v>2214.7999999999997</v>
      </c>
      <c r="J12" s="52">
        <f t="shared" si="1"/>
        <v>2822.17</v>
      </c>
    </row>
    <row r="13" spans="1:10" ht="15.75" thickBot="1">
      <c r="A13" s="48">
        <v>43709</v>
      </c>
      <c r="B13" s="6" t="s">
        <v>21</v>
      </c>
      <c r="C13" s="7" t="s">
        <v>15</v>
      </c>
      <c r="D13" s="36" t="s">
        <v>16</v>
      </c>
      <c r="E13" s="7">
        <v>4.8967000000000001</v>
      </c>
      <c r="F13" s="7">
        <v>4.7996999999999996</v>
      </c>
      <c r="G13" s="7">
        <v>100</v>
      </c>
      <c r="H13" s="7">
        <v>300</v>
      </c>
      <c r="I13" s="5">
        <f t="shared" si="0"/>
        <v>489.67</v>
      </c>
      <c r="J13" s="52">
        <f t="shared" si="1"/>
        <v>1439.9099999999999</v>
      </c>
    </row>
    <row r="14" spans="1:10" ht="15.75" thickBot="1">
      <c r="A14" s="48">
        <v>43709</v>
      </c>
      <c r="B14" s="6" t="s">
        <v>21</v>
      </c>
      <c r="C14" s="7" t="s">
        <v>17</v>
      </c>
      <c r="D14" s="36" t="s">
        <v>18</v>
      </c>
      <c r="E14" s="7">
        <v>4.0594999999999999</v>
      </c>
      <c r="F14" s="7">
        <v>3.9790999999999999</v>
      </c>
      <c r="G14" s="7">
        <v>285</v>
      </c>
      <c r="H14" s="7">
        <v>200</v>
      </c>
      <c r="I14" s="5">
        <f t="shared" si="0"/>
        <v>1156.9575</v>
      </c>
      <c r="J14" s="52">
        <f t="shared" si="1"/>
        <v>795.81999999999994</v>
      </c>
    </row>
    <row r="15" spans="1:10" ht="15.75" thickBot="1">
      <c r="A15" s="48">
        <v>43709</v>
      </c>
      <c r="B15" s="8" t="s">
        <v>21</v>
      </c>
      <c r="C15" s="9" t="s">
        <v>19</v>
      </c>
      <c r="D15" s="37" t="s">
        <v>20</v>
      </c>
      <c r="E15" s="9">
        <v>3.7776000000000001</v>
      </c>
      <c r="F15" s="9">
        <v>3.7027999999999999</v>
      </c>
      <c r="G15" s="9">
        <v>0</v>
      </c>
      <c r="H15" s="9">
        <v>1000</v>
      </c>
      <c r="I15" s="5">
        <f>IF(C15="jen japoński",E15*G15/100,E15*G15)</f>
        <v>0</v>
      </c>
      <c r="J15" s="52">
        <f t="shared" si="1"/>
        <v>37.027999999999999</v>
      </c>
    </row>
    <row r="16" spans="1:10" ht="15.75" thickBot="1">
      <c r="A16" s="48">
        <v>43709</v>
      </c>
      <c r="B16" s="4" t="s">
        <v>22</v>
      </c>
      <c r="C16" s="5" t="s">
        <v>11</v>
      </c>
      <c r="D16" s="35" t="s">
        <v>12</v>
      </c>
      <c r="E16" s="5">
        <v>3.9293</v>
      </c>
      <c r="F16" s="5">
        <v>3.9022999999999999</v>
      </c>
      <c r="G16" s="5">
        <v>1000</v>
      </c>
      <c r="H16" s="5">
        <v>500</v>
      </c>
      <c r="I16" s="5">
        <f>IF(C16="jen japoński","huj",E16*G16)</f>
        <v>3929.3</v>
      </c>
      <c r="J16" s="52">
        <f t="shared" si="1"/>
        <v>1951.1499999999999</v>
      </c>
    </row>
    <row r="17" spans="1:10" ht="15.75" thickBot="1">
      <c r="A17" s="48">
        <v>43709</v>
      </c>
      <c r="B17" s="6" t="s">
        <v>22</v>
      </c>
      <c r="C17" s="7" t="s">
        <v>13</v>
      </c>
      <c r="D17" s="36" t="s">
        <v>14</v>
      </c>
      <c r="E17" s="7">
        <v>4.3902000000000001</v>
      </c>
      <c r="F17" s="7">
        <v>4.2603</v>
      </c>
      <c r="G17" s="7">
        <v>1250</v>
      </c>
      <c r="H17" s="7">
        <v>2000</v>
      </c>
      <c r="I17" s="5">
        <f t="shared" si="0"/>
        <v>5487.75</v>
      </c>
      <c r="J17" s="52">
        <f t="shared" si="1"/>
        <v>8520.6</v>
      </c>
    </row>
    <row r="18" spans="1:10" ht="15.75" thickBot="1">
      <c r="A18" s="48">
        <v>43709</v>
      </c>
      <c r="B18" s="6" t="s">
        <v>22</v>
      </c>
      <c r="C18" s="7" t="s">
        <v>15</v>
      </c>
      <c r="D18" s="36" t="s">
        <v>16</v>
      </c>
      <c r="E18" s="7">
        <v>4.8701999999999996</v>
      </c>
      <c r="F18" s="7">
        <v>4.7801</v>
      </c>
      <c r="G18" s="7">
        <v>635</v>
      </c>
      <c r="H18" s="7">
        <v>700</v>
      </c>
      <c r="I18" s="5">
        <f t="shared" si="0"/>
        <v>3092.5769999999998</v>
      </c>
      <c r="J18" s="52">
        <f t="shared" si="1"/>
        <v>3346.07</v>
      </c>
    </row>
    <row r="19" spans="1:10" ht="15.75" thickBot="1">
      <c r="A19" s="48">
        <v>43709</v>
      </c>
      <c r="B19" s="6" t="s">
        <v>22</v>
      </c>
      <c r="C19" s="7" t="s">
        <v>17</v>
      </c>
      <c r="D19" s="36" t="s">
        <v>18</v>
      </c>
      <c r="E19" s="7">
        <v>3.9011</v>
      </c>
      <c r="F19" s="7">
        <v>3.8199000000000001</v>
      </c>
      <c r="G19" s="7">
        <v>920</v>
      </c>
      <c r="H19" s="7">
        <v>450</v>
      </c>
      <c r="I19" s="5">
        <f t="shared" si="0"/>
        <v>3589.0120000000002</v>
      </c>
      <c r="J19" s="52">
        <f t="shared" si="1"/>
        <v>1718.9549999999999</v>
      </c>
    </row>
    <row r="20" spans="1:10" ht="15.75" thickBot="1">
      <c r="A20" s="48">
        <v>43709</v>
      </c>
      <c r="B20" s="8" t="s">
        <v>22</v>
      </c>
      <c r="C20" s="9" t="s">
        <v>19</v>
      </c>
      <c r="D20" s="37" t="s">
        <v>20</v>
      </c>
      <c r="E20" s="9">
        <v>3.5001000000000002</v>
      </c>
      <c r="F20" s="9">
        <v>3.4439000000000002</v>
      </c>
      <c r="G20" s="11">
        <v>50000</v>
      </c>
      <c r="H20" s="11">
        <v>15000</v>
      </c>
      <c r="I20" s="5">
        <f t="shared" si="0"/>
        <v>1750.05</v>
      </c>
      <c r="J20" s="52">
        <f t="shared" si="1"/>
        <v>516.58500000000004</v>
      </c>
    </row>
    <row r="21" spans="1:10" ht="15.75" thickBot="1">
      <c r="A21" s="49">
        <v>43710</v>
      </c>
      <c r="B21" s="12" t="s">
        <v>10</v>
      </c>
      <c r="C21" s="13" t="s">
        <v>11</v>
      </c>
      <c r="D21" s="38" t="s">
        <v>12</v>
      </c>
      <c r="E21" s="13">
        <v>4.0105000000000004</v>
      </c>
      <c r="F21" s="13">
        <v>3.9310999999999998</v>
      </c>
      <c r="G21" s="13">
        <v>932</v>
      </c>
      <c r="H21" s="13">
        <v>1200</v>
      </c>
      <c r="I21" s="5">
        <f t="shared" si="0"/>
        <v>3737.7860000000005</v>
      </c>
      <c r="J21" s="52">
        <f t="shared" si="1"/>
        <v>4717.32</v>
      </c>
    </row>
    <row r="22" spans="1:10" ht="15.75" thickBot="1">
      <c r="A22" s="49">
        <v>43710</v>
      </c>
      <c r="B22" s="14" t="s">
        <v>10</v>
      </c>
      <c r="C22" s="15" t="s">
        <v>13</v>
      </c>
      <c r="D22" s="39" t="s">
        <v>14</v>
      </c>
      <c r="E22" s="15">
        <v>4.4295999999999998</v>
      </c>
      <c r="F22" s="15">
        <v>4.3418000000000001</v>
      </c>
      <c r="G22" s="15">
        <v>10230</v>
      </c>
      <c r="H22" s="15">
        <v>500</v>
      </c>
      <c r="I22" s="5">
        <f t="shared" si="0"/>
        <v>45314.807999999997</v>
      </c>
      <c r="J22" s="52">
        <f t="shared" si="1"/>
        <v>2170.9</v>
      </c>
    </row>
    <row r="23" spans="1:10" ht="15.75" thickBot="1">
      <c r="A23" s="49">
        <v>43710</v>
      </c>
      <c r="B23" s="14" t="s">
        <v>10</v>
      </c>
      <c r="C23" s="15" t="s">
        <v>15</v>
      </c>
      <c r="D23" s="39" t="s">
        <v>16</v>
      </c>
      <c r="E23" s="15">
        <v>4.8967000000000001</v>
      </c>
      <c r="F23" s="15">
        <v>4.7996999999999996</v>
      </c>
      <c r="G23" s="15">
        <v>700</v>
      </c>
      <c r="H23" s="15">
        <v>700</v>
      </c>
      <c r="I23" s="5">
        <f t="shared" si="0"/>
        <v>3427.69</v>
      </c>
      <c r="J23" s="52">
        <f t="shared" si="1"/>
        <v>3359.79</v>
      </c>
    </row>
    <row r="24" spans="1:10" ht="15.75" thickBot="1">
      <c r="A24" s="49">
        <v>43710</v>
      </c>
      <c r="B24" s="14" t="s">
        <v>10</v>
      </c>
      <c r="C24" s="15" t="s">
        <v>17</v>
      </c>
      <c r="D24" s="39" t="s">
        <v>18</v>
      </c>
      <c r="E24" s="15">
        <v>4.0594999999999999</v>
      </c>
      <c r="F24" s="15">
        <v>3.9790999999999999</v>
      </c>
      <c r="G24" s="15">
        <v>200</v>
      </c>
      <c r="H24" s="16">
        <v>4000</v>
      </c>
      <c r="I24" s="5">
        <f t="shared" si="0"/>
        <v>811.9</v>
      </c>
      <c r="J24" s="52">
        <f t="shared" si="1"/>
        <v>15916.4</v>
      </c>
    </row>
    <row r="25" spans="1:10" ht="15.75" thickBot="1">
      <c r="A25" s="49">
        <v>43710</v>
      </c>
      <c r="B25" s="17" t="s">
        <v>10</v>
      </c>
      <c r="C25" s="18" t="s">
        <v>19</v>
      </c>
      <c r="D25" s="40" t="s">
        <v>20</v>
      </c>
      <c r="E25" s="18">
        <v>3.7776000000000001</v>
      </c>
      <c r="F25" s="18">
        <v>3.7027999999999999</v>
      </c>
      <c r="G25" s="18">
        <v>6000</v>
      </c>
      <c r="H25" s="19">
        <v>10000</v>
      </c>
      <c r="I25" s="5">
        <f t="shared" si="0"/>
        <v>226.65600000000003</v>
      </c>
      <c r="J25" s="52">
        <f t="shared" si="1"/>
        <v>370.28</v>
      </c>
    </row>
    <row r="26" spans="1:10" ht="15.75" thickBot="1">
      <c r="A26" s="49">
        <v>43710</v>
      </c>
      <c r="B26" s="12" t="s">
        <v>21</v>
      </c>
      <c r="C26" s="13" t="s">
        <v>11</v>
      </c>
      <c r="D26" s="38" t="s">
        <v>12</v>
      </c>
      <c r="E26" s="13">
        <v>4.0342000000000002</v>
      </c>
      <c r="F26" s="13">
        <v>3.9843000000000002</v>
      </c>
      <c r="G26" s="13">
        <v>340</v>
      </c>
      <c r="H26" s="13">
        <v>0</v>
      </c>
      <c r="I26" s="5">
        <f t="shared" si="0"/>
        <v>1371.6280000000002</v>
      </c>
      <c r="J26" s="52">
        <f t="shared" si="1"/>
        <v>0</v>
      </c>
    </row>
    <row r="27" spans="1:10" ht="15.75" thickBot="1">
      <c r="A27" s="49">
        <v>43710</v>
      </c>
      <c r="B27" s="14" t="s">
        <v>21</v>
      </c>
      <c r="C27" s="15" t="s">
        <v>13</v>
      </c>
      <c r="D27" s="39" t="s">
        <v>14</v>
      </c>
      <c r="E27" s="15">
        <v>4.4423000000000004</v>
      </c>
      <c r="F27" s="15">
        <v>4.4010999999999996</v>
      </c>
      <c r="G27" s="15">
        <v>270</v>
      </c>
      <c r="H27" s="15">
        <v>0</v>
      </c>
      <c r="I27" s="5">
        <f t="shared" si="0"/>
        <v>1199.421</v>
      </c>
      <c r="J27" s="52">
        <f t="shared" si="1"/>
        <v>0</v>
      </c>
    </row>
    <row r="28" spans="1:10" ht="15.75" thickBot="1">
      <c r="A28" s="49">
        <v>43710</v>
      </c>
      <c r="B28" s="14" t="s">
        <v>21</v>
      </c>
      <c r="C28" s="15" t="s">
        <v>15</v>
      </c>
      <c r="D28" s="39" t="s">
        <v>16</v>
      </c>
      <c r="E28" s="15">
        <v>4.9023000000000003</v>
      </c>
      <c r="F28" s="15">
        <v>4.8301999999999996</v>
      </c>
      <c r="G28" s="15">
        <v>480</v>
      </c>
      <c r="H28" s="15">
        <v>200</v>
      </c>
      <c r="I28" s="5">
        <f t="shared" si="0"/>
        <v>2353.1040000000003</v>
      </c>
      <c r="J28" s="52">
        <f t="shared" si="1"/>
        <v>966.04</v>
      </c>
    </row>
    <row r="29" spans="1:10" ht="15.75" thickBot="1">
      <c r="A29" s="49">
        <v>43710</v>
      </c>
      <c r="B29" s="14" t="s">
        <v>21</v>
      </c>
      <c r="C29" s="15" t="s">
        <v>17</v>
      </c>
      <c r="D29" s="39" t="s">
        <v>18</v>
      </c>
      <c r="E29" s="15">
        <v>4.0789</v>
      </c>
      <c r="F29" s="15">
        <v>3.9923000000000002</v>
      </c>
      <c r="G29" s="15">
        <v>500</v>
      </c>
      <c r="H29" s="15">
        <v>800</v>
      </c>
      <c r="I29" s="5">
        <f t="shared" si="0"/>
        <v>2039.45</v>
      </c>
      <c r="J29" s="52">
        <f t="shared" si="1"/>
        <v>3193.84</v>
      </c>
    </row>
    <row r="30" spans="1:10" ht="15.75" thickBot="1">
      <c r="A30" s="49">
        <v>43710</v>
      </c>
      <c r="B30" s="17" t="s">
        <v>21</v>
      </c>
      <c r="C30" s="18" t="s">
        <v>19</v>
      </c>
      <c r="D30" s="40" t="s">
        <v>20</v>
      </c>
      <c r="E30" s="18">
        <v>3.8020999999999998</v>
      </c>
      <c r="F30" s="18">
        <v>3.8365</v>
      </c>
      <c r="G30" s="18">
        <v>0</v>
      </c>
      <c r="H30" s="18">
        <v>100</v>
      </c>
      <c r="I30" s="5">
        <f t="shared" si="0"/>
        <v>0</v>
      </c>
      <c r="J30" s="52">
        <f t="shared" si="1"/>
        <v>3.8364999999999996</v>
      </c>
    </row>
    <row r="31" spans="1:10" ht="15.75" thickBot="1">
      <c r="A31" s="49">
        <v>43710</v>
      </c>
      <c r="B31" s="12" t="s">
        <v>22</v>
      </c>
      <c r="C31" s="13" t="s">
        <v>11</v>
      </c>
      <c r="D31" s="38" t="s">
        <v>12</v>
      </c>
      <c r="E31" s="13">
        <v>4.0034000000000001</v>
      </c>
      <c r="F31" s="13">
        <v>3.9792000000000001</v>
      </c>
      <c r="G31" s="13">
        <v>2000</v>
      </c>
      <c r="H31" s="13">
        <v>4000</v>
      </c>
      <c r="I31" s="5">
        <f t="shared" si="0"/>
        <v>8006.8</v>
      </c>
      <c r="J31" s="52">
        <f t="shared" si="1"/>
        <v>15916.800000000001</v>
      </c>
    </row>
    <row r="32" spans="1:10" ht="15.75" thickBot="1">
      <c r="A32" s="49">
        <v>43710</v>
      </c>
      <c r="B32" s="14" t="s">
        <v>22</v>
      </c>
      <c r="C32" s="15" t="s">
        <v>13</v>
      </c>
      <c r="D32" s="39" t="s">
        <v>14</v>
      </c>
      <c r="E32" s="15">
        <v>4.4103000000000003</v>
      </c>
      <c r="F32" s="15">
        <v>4.3402000000000003</v>
      </c>
      <c r="G32" s="15">
        <v>1705</v>
      </c>
      <c r="H32" s="15">
        <v>2000</v>
      </c>
      <c r="I32" s="5">
        <f t="shared" si="0"/>
        <v>7519.5615000000007</v>
      </c>
      <c r="J32" s="52">
        <f t="shared" si="1"/>
        <v>8680.4000000000015</v>
      </c>
    </row>
    <row r="33" spans="1:10" ht="15.75" thickBot="1">
      <c r="A33" s="49">
        <v>43710</v>
      </c>
      <c r="B33" s="14" t="s">
        <v>22</v>
      </c>
      <c r="C33" s="15" t="s">
        <v>15</v>
      </c>
      <c r="D33" s="39" t="s">
        <v>16</v>
      </c>
      <c r="E33" s="15">
        <v>4.8901000000000003</v>
      </c>
      <c r="F33" s="15">
        <v>4.7801</v>
      </c>
      <c r="G33" s="15">
        <v>2050</v>
      </c>
      <c r="H33" s="15">
        <v>1800</v>
      </c>
      <c r="I33" s="5">
        <f t="shared" si="0"/>
        <v>10024.705</v>
      </c>
      <c r="J33" s="52">
        <f t="shared" si="1"/>
        <v>8604.18</v>
      </c>
    </row>
    <row r="34" spans="1:10" ht="15.75" thickBot="1">
      <c r="A34" s="49">
        <v>43710</v>
      </c>
      <c r="B34" s="14" t="s">
        <v>22</v>
      </c>
      <c r="C34" s="15" t="s">
        <v>17</v>
      </c>
      <c r="D34" s="39" t="s">
        <v>18</v>
      </c>
      <c r="E34" s="15">
        <v>4.0354000000000001</v>
      </c>
      <c r="F34" s="15">
        <v>3.9893000000000001</v>
      </c>
      <c r="G34" s="15">
        <v>1450</v>
      </c>
      <c r="H34" s="15">
        <v>3000</v>
      </c>
      <c r="I34" s="5">
        <f t="shared" si="0"/>
        <v>5851.33</v>
      </c>
      <c r="J34" s="52">
        <f t="shared" si="1"/>
        <v>11967.9</v>
      </c>
    </row>
    <row r="35" spans="1:10" ht="15.75" thickBot="1">
      <c r="A35" s="49">
        <v>43710</v>
      </c>
      <c r="B35" s="17" t="s">
        <v>22</v>
      </c>
      <c r="C35" s="18" t="s">
        <v>19</v>
      </c>
      <c r="D35" s="40" t="s">
        <v>20</v>
      </c>
      <c r="E35" s="18">
        <v>3.8022999999999998</v>
      </c>
      <c r="F35" s="18">
        <v>3.7000999999999999</v>
      </c>
      <c r="G35" s="19">
        <v>15000</v>
      </c>
      <c r="H35" s="19">
        <v>35000</v>
      </c>
      <c r="I35" s="5">
        <f t="shared" si="0"/>
        <v>570.34500000000003</v>
      </c>
      <c r="J35" s="52">
        <f t="shared" si="1"/>
        <v>1295.0350000000001</v>
      </c>
    </row>
    <row r="36" spans="1:10" ht="15.75" thickBot="1">
      <c r="A36" s="50">
        <v>43711</v>
      </c>
      <c r="B36" s="20" t="s">
        <v>10</v>
      </c>
      <c r="C36" s="21" t="s">
        <v>11</v>
      </c>
      <c r="D36" s="41" t="s">
        <v>12</v>
      </c>
      <c r="E36" s="21">
        <v>4.0304000000000002</v>
      </c>
      <c r="F36" s="21">
        <v>3.8473000000000002</v>
      </c>
      <c r="G36" s="21">
        <v>595</v>
      </c>
      <c r="H36" s="21">
        <v>600</v>
      </c>
      <c r="I36" s="5">
        <f t="shared" si="0"/>
        <v>2398.0880000000002</v>
      </c>
      <c r="J36" s="52">
        <f t="shared" si="1"/>
        <v>2308.38</v>
      </c>
    </row>
    <row r="37" spans="1:10" ht="15.75" thickBot="1">
      <c r="A37" s="50">
        <v>43711</v>
      </c>
      <c r="B37" s="23" t="s">
        <v>10</v>
      </c>
      <c r="C37" s="22" t="s">
        <v>13</v>
      </c>
      <c r="D37" s="42" t="s">
        <v>14</v>
      </c>
      <c r="E37" s="22">
        <v>4.3209</v>
      </c>
      <c r="F37" s="22">
        <v>4.2778</v>
      </c>
      <c r="G37" s="22">
        <v>720</v>
      </c>
      <c r="H37" s="22">
        <v>390</v>
      </c>
      <c r="I37" s="5">
        <f t="shared" si="0"/>
        <v>3111.0479999999998</v>
      </c>
      <c r="J37" s="52">
        <f t="shared" si="1"/>
        <v>1668.3420000000001</v>
      </c>
    </row>
    <row r="38" spans="1:10" ht="15.75" thickBot="1">
      <c r="A38" s="50">
        <v>43711</v>
      </c>
      <c r="B38" s="23" t="s">
        <v>10</v>
      </c>
      <c r="C38" s="22" t="s">
        <v>15</v>
      </c>
      <c r="D38" s="42" t="s">
        <v>16</v>
      </c>
      <c r="E38" s="22">
        <v>4.7398999999999996</v>
      </c>
      <c r="F38" s="22">
        <v>4.9448999999999996</v>
      </c>
      <c r="G38" s="22">
        <v>690</v>
      </c>
      <c r="H38" s="22">
        <v>100</v>
      </c>
      <c r="I38" s="5">
        <f t="shared" si="0"/>
        <v>3270.5309999999995</v>
      </c>
      <c r="J38" s="52">
        <f t="shared" si="1"/>
        <v>494.48999999999995</v>
      </c>
    </row>
    <row r="39" spans="1:10" ht="15.75" thickBot="1">
      <c r="A39" s="50">
        <v>43711</v>
      </c>
      <c r="B39" s="23" t="s">
        <v>10</v>
      </c>
      <c r="C39" s="22" t="s">
        <v>17</v>
      </c>
      <c r="D39" s="42" t="s">
        <v>18</v>
      </c>
      <c r="E39" s="22">
        <v>4.0533999999999999</v>
      </c>
      <c r="F39" s="22">
        <v>3.8887</v>
      </c>
      <c r="G39" s="22">
        <v>1000</v>
      </c>
      <c r="H39" s="22">
        <v>0</v>
      </c>
      <c r="I39" s="5">
        <f t="shared" si="0"/>
        <v>4053.4</v>
      </c>
      <c r="J39" s="52">
        <f t="shared" si="1"/>
        <v>0</v>
      </c>
    </row>
    <row r="40" spans="1:10" ht="15.75" thickBot="1">
      <c r="A40" s="50">
        <v>43711</v>
      </c>
      <c r="B40" s="24" t="s">
        <v>10</v>
      </c>
      <c r="C40" s="25" t="s">
        <v>19</v>
      </c>
      <c r="D40" s="43" t="s">
        <v>20</v>
      </c>
      <c r="E40" s="25">
        <v>3.7709000000000001</v>
      </c>
      <c r="F40" s="26">
        <v>3.55</v>
      </c>
      <c r="G40" s="25">
        <v>0</v>
      </c>
      <c r="H40" s="25">
        <v>0</v>
      </c>
      <c r="I40" s="5">
        <f t="shared" si="0"/>
        <v>0</v>
      </c>
      <c r="J40" s="52">
        <f t="shared" si="1"/>
        <v>0</v>
      </c>
    </row>
    <row r="41" spans="1:10" ht="15.75" thickBot="1">
      <c r="A41" s="50">
        <v>43711</v>
      </c>
      <c r="B41" s="20" t="s">
        <v>21</v>
      </c>
      <c r="C41" s="21" t="s">
        <v>11</v>
      </c>
      <c r="D41" s="41" t="s">
        <v>12</v>
      </c>
      <c r="E41" s="21">
        <v>4.0237999999999996</v>
      </c>
      <c r="F41" s="21">
        <v>3.9441999999999999</v>
      </c>
      <c r="G41" s="21">
        <v>50</v>
      </c>
      <c r="H41" s="21">
        <v>150</v>
      </c>
      <c r="I41" s="5">
        <f t="shared" si="0"/>
        <v>201.18999999999997</v>
      </c>
      <c r="J41" s="52">
        <f t="shared" si="1"/>
        <v>591.63</v>
      </c>
    </row>
    <row r="42" spans="1:10" ht="15.75" thickBot="1">
      <c r="A42" s="50">
        <v>43711</v>
      </c>
      <c r="B42" s="23" t="s">
        <v>21</v>
      </c>
      <c r="C42" s="22" t="s">
        <v>13</v>
      </c>
      <c r="D42" s="42" t="s">
        <v>14</v>
      </c>
      <c r="E42" s="22">
        <v>4.3177000000000003</v>
      </c>
      <c r="F42" s="22">
        <v>4.4048999999999996</v>
      </c>
      <c r="G42" s="22">
        <v>180</v>
      </c>
      <c r="H42" s="22">
        <v>0</v>
      </c>
      <c r="I42" s="5">
        <f t="shared" si="0"/>
        <v>777.18600000000004</v>
      </c>
      <c r="J42" s="52">
        <f t="shared" si="1"/>
        <v>0</v>
      </c>
    </row>
    <row r="43" spans="1:10" ht="15.75" thickBot="1">
      <c r="A43" s="50">
        <v>43711</v>
      </c>
      <c r="B43" s="23" t="s">
        <v>21</v>
      </c>
      <c r="C43" s="22" t="s">
        <v>15</v>
      </c>
      <c r="D43" s="42" t="s">
        <v>16</v>
      </c>
      <c r="E43" s="22">
        <v>4.7428999999999997</v>
      </c>
      <c r="F43" s="22">
        <v>4.8388999999999998</v>
      </c>
      <c r="G43" s="22">
        <v>320</v>
      </c>
      <c r="H43" s="22">
        <v>100</v>
      </c>
      <c r="I43" s="5">
        <f t="shared" si="0"/>
        <v>1517.7279999999998</v>
      </c>
      <c r="J43" s="52">
        <f t="shared" si="1"/>
        <v>483.89</v>
      </c>
    </row>
    <row r="44" spans="1:10" ht="15.75" thickBot="1">
      <c r="A44" s="50">
        <v>43711</v>
      </c>
      <c r="B44" s="23" t="s">
        <v>21</v>
      </c>
      <c r="C44" s="22" t="s">
        <v>17</v>
      </c>
      <c r="D44" s="42" t="s">
        <v>18</v>
      </c>
      <c r="E44" s="22">
        <v>4.0654000000000003</v>
      </c>
      <c r="F44" s="22">
        <v>3.9847000000000001</v>
      </c>
      <c r="G44" s="22">
        <v>270</v>
      </c>
      <c r="H44" s="22">
        <v>300</v>
      </c>
      <c r="I44" s="5">
        <f t="shared" si="0"/>
        <v>1097.6580000000001</v>
      </c>
      <c r="J44" s="52">
        <f t="shared" si="1"/>
        <v>1195.4100000000001</v>
      </c>
    </row>
    <row r="45" spans="1:10" ht="15.75" thickBot="1">
      <c r="A45" s="50">
        <v>43711</v>
      </c>
      <c r="B45" s="24" t="s">
        <v>21</v>
      </c>
      <c r="C45" s="25" t="s">
        <v>19</v>
      </c>
      <c r="D45" s="43" t="s">
        <v>20</v>
      </c>
      <c r="E45" s="25">
        <v>3.7869000000000002</v>
      </c>
      <c r="F45" s="25">
        <v>3.7119</v>
      </c>
      <c r="G45" s="27">
        <v>9000</v>
      </c>
      <c r="H45" s="25">
        <v>0</v>
      </c>
      <c r="I45" s="5">
        <f t="shared" si="0"/>
        <v>340.82099999999997</v>
      </c>
      <c r="J45" s="52">
        <f t="shared" si="1"/>
        <v>0</v>
      </c>
    </row>
    <row r="46" spans="1:10" ht="15.75" thickBot="1">
      <c r="A46" s="50">
        <v>43711</v>
      </c>
      <c r="B46" s="20" t="s">
        <v>22</v>
      </c>
      <c r="C46" s="21" t="s">
        <v>11</v>
      </c>
      <c r="D46" s="41" t="s">
        <v>12</v>
      </c>
      <c r="E46" s="21">
        <v>4.0109000000000004</v>
      </c>
      <c r="F46" s="21">
        <v>3.9653999999999998</v>
      </c>
      <c r="G46" s="32">
        <v>3500</v>
      </c>
      <c r="H46" s="21">
        <v>5000</v>
      </c>
      <c r="I46" s="5">
        <f t="shared" si="0"/>
        <v>14038.150000000001</v>
      </c>
      <c r="J46" s="52">
        <f t="shared" si="1"/>
        <v>19827</v>
      </c>
    </row>
    <row r="47" spans="1:10" ht="15.75" thickBot="1">
      <c r="A47" s="50">
        <v>43711</v>
      </c>
      <c r="B47" s="23" t="s">
        <v>22</v>
      </c>
      <c r="C47" s="22" t="s">
        <v>13</v>
      </c>
      <c r="D47" s="42" t="s">
        <v>14</v>
      </c>
      <c r="E47" s="22">
        <v>4.2999000000000001</v>
      </c>
      <c r="F47" s="22">
        <v>4.3998999999999997</v>
      </c>
      <c r="G47" s="28">
        <v>14020</v>
      </c>
      <c r="H47" s="22">
        <v>5700</v>
      </c>
      <c r="I47" s="5">
        <f t="shared" si="0"/>
        <v>60284.597999999998</v>
      </c>
      <c r="J47" s="52">
        <f t="shared" si="1"/>
        <v>25079.429999999997</v>
      </c>
    </row>
    <row r="48" spans="1:10" ht="15.75" thickBot="1">
      <c r="A48" s="50">
        <v>43711</v>
      </c>
      <c r="B48" s="23" t="s">
        <v>22</v>
      </c>
      <c r="C48" s="22" t="s">
        <v>15</v>
      </c>
      <c r="D48" s="42" t="s">
        <v>16</v>
      </c>
      <c r="E48" s="22">
        <v>4.7011000000000003</v>
      </c>
      <c r="F48" s="22">
        <v>4.8944999999999999</v>
      </c>
      <c r="G48" s="28">
        <v>10300</v>
      </c>
      <c r="H48" s="28">
        <v>12000</v>
      </c>
      <c r="I48" s="5">
        <f t="shared" si="0"/>
        <v>48421.33</v>
      </c>
      <c r="J48" s="52">
        <f t="shared" si="1"/>
        <v>58734</v>
      </c>
    </row>
    <row r="49" spans="1:10" ht="15.75" thickBot="1">
      <c r="A49" s="50">
        <v>43711</v>
      </c>
      <c r="B49" s="23" t="s">
        <v>22</v>
      </c>
      <c r="C49" s="22" t="s">
        <v>17</v>
      </c>
      <c r="D49" s="42" t="s">
        <v>18</v>
      </c>
      <c r="E49" s="22">
        <v>4.0034000000000001</v>
      </c>
      <c r="F49" s="22">
        <v>3.9902000000000002</v>
      </c>
      <c r="G49" s="28">
        <v>1990</v>
      </c>
      <c r="H49" s="28">
        <v>4000</v>
      </c>
      <c r="I49" s="5">
        <f t="shared" si="0"/>
        <v>7966.7660000000005</v>
      </c>
      <c r="J49" s="52">
        <f t="shared" si="1"/>
        <v>15960.800000000001</v>
      </c>
    </row>
    <row r="50" spans="1:10" ht="15.75" thickBot="1">
      <c r="A50" s="51">
        <v>43711</v>
      </c>
      <c r="B50" s="24" t="s">
        <v>22</v>
      </c>
      <c r="C50" s="25" t="s">
        <v>19</v>
      </c>
      <c r="D50" s="43" t="s">
        <v>20</v>
      </c>
      <c r="E50" s="25">
        <v>3.7698</v>
      </c>
      <c r="F50" s="25">
        <v>3.5909</v>
      </c>
      <c r="G50" s="27">
        <v>18000</v>
      </c>
      <c r="H50" s="27">
        <v>40000</v>
      </c>
      <c r="I50" s="5">
        <f t="shared" si="0"/>
        <v>678.56399999999996</v>
      </c>
      <c r="J50" s="52">
        <f t="shared" si="1"/>
        <v>1436.36</v>
      </c>
    </row>
    <row r="51" spans="1:10" ht="15">
      <c r="A51" s="57" t="s">
        <v>31</v>
      </c>
      <c r="B51" s="58"/>
      <c r="C51" s="59"/>
      <c r="D51" s="60"/>
      <c r="E51" s="59"/>
      <c r="F51" s="59">
        <f>SUBTOTAL(110,Tabela1[Kupno-kurs])</f>
        <v>0.18280434840404391</v>
      </c>
      <c r="G51" s="63">
        <f>SUBTOTAL(107,Tabela1[Ilość sprzedaży])</f>
        <v>8319.4581990206862</v>
      </c>
      <c r="H51" s="63">
        <f>SUBTOTAL(101,Tabela1[Ilość skupu])</f>
        <v>3426.4444444444443</v>
      </c>
      <c r="I51" s="61">
        <f>SUBTOTAL(104,Tabela1[Wartość sprzedaży])</f>
        <v>60284.597999999998</v>
      </c>
      <c r="J51" s="62">
        <f>SUBTOTAL(104,Tabela1[Wartość skupu])</f>
        <v>58734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dane walutowe</vt:lpstr>
      <vt:lpstr>dane walutowe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student</cp:lastModifiedBy>
  <dcterms:created xsi:type="dcterms:W3CDTF">2019-10-26T11:24:12Z</dcterms:created>
  <dcterms:modified xsi:type="dcterms:W3CDTF">2024-12-11T17:12:39Z</dcterms:modified>
</cp:coreProperties>
</file>