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895" windowHeight="7875" activeTab="2"/>
  </bookViews>
  <sheets>
    <sheet name="CT-IP" sheetId="1" r:id="rId1"/>
    <sheet name="CT-NL" sheetId="2" r:id="rId2"/>
    <sheet name="ICICI" sheetId="3" r:id="rId3"/>
  </sheets>
  <calcPr calcId="124519"/>
</workbook>
</file>

<file path=xl/calcChain.xml><?xml version="1.0" encoding="utf-8"?>
<calcChain xmlns="http://schemas.openxmlformats.org/spreadsheetml/2006/main">
  <c r="F5" i="3"/>
  <c r="J28" i="2"/>
  <c r="J26"/>
  <c r="J25"/>
  <c r="J24"/>
  <c r="J19" i="1"/>
  <c r="J17"/>
  <c r="J16"/>
  <c r="J11" i="3"/>
  <c r="F4"/>
  <c r="J4" s="1"/>
  <c r="F9"/>
  <c r="J16"/>
  <c r="F3"/>
  <c r="J14" i="1"/>
  <c r="F14"/>
  <c r="J21" i="2"/>
  <c r="J22"/>
  <c r="H22"/>
  <c r="H21"/>
  <c r="H20"/>
  <c r="F22"/>
  <c r="F21"/>
  <c r="J15" i="1"/>
  <c r="J20" i="2"/>
  <c r="F20"/>
  <c r="H17"/>
  <c r="J17" s="1"/>
  <c r="F18"/>
  <c r="H18" s="1"/>
  <c r="J18" s="1"/>
  <c r="J7"/>
  <c r="J32" s="1"/>
  <c r="J12"/>
  <c r="F12"/>
  <c r="H11"/>
  <c r="F9"/>
  <c r="H9" s="1"/>
  <c r="F4"/>
  <c r="H4" s="1"/>
  <c r="F3"/>
  <c r="F15"/>
  <c r="H15" s="1"/>
  <c r="J15" s="1"/>
  <c r="F16"/>
  <c r="H16" s="1"/>
  <c r="J16" s="1"/>
  <c r="F13"/>
  <c r="H13" s="1"/>
  <c r="J13" s="1"/>
  <c r="J8" i="1"/>
  <c r="J10"/>
  <c r="J11"/>
  <c r="J12"/>
  <c r="J9"/>
  <c r="F3"/>
  <c r="F4"/>
  <c r="F5"/>
  <c r="F6"/>
  <c r="F8"/>
  <c r="F9"/>
  <c r="F10"/>
  <c r="F11"/>
  <c r="F12"/>
  <c r="J18" i="3" l="1"/>
  <c r="J23" i="1"/>
</calcChain>
</file>

<file path=xl/sharedStrings.xml><?xml version="1.0" encoding="utf-8"?>
<sst xmlns="http://schemas.openxmlformats.org/spreadsheetml/2006/main" count="113" uniqueCount="49">
  <si>
    <t>bk</t>
  </si>
  <si>
    <t>amt</t>
  </si>
  <si>
    <t>days</t>
  </si>
  <si>
    <t>CT-IP</t>
  </si>
  <si>
    <t>id</t>
  </si>
  <si>
    <t>0X0XX8500900</t>
  </si>
  <si>
    <t>0X0XX8501000</t>
  </si>
  <si>
    <t>0X0XX8501100</t>
  </si>
  <si>
    <t>mat date</t>
  </si>
  <si>
    <t>0X0XX8500800</t>
  </si>
  <si>
    <t>0X0XX8000100</t>
  </si>
  <si>
    <t>0X0XX8500400</t>
  </si>
  <si>
    <t xml:space="preserve">0X0XX8500500 </t>
  </si>
  <si>
    <t xml:space="preserve">0X0XX8500600 </t>
  </si>
  <si>
    <t xml:space="preserve">0X0XX8500700 </t>
  </si>
  <si>
    <t>rt</t>
  </si>
  <si>
    <t>INT 2013 HY-2</t>
  </si>
  <si>
    <t>CT-NL</t>
  </si>
  <si>
    <t>2X0XX1505400</t>
  </si>
  <si>
    <t>2X0XX1505600</t>
  </si>
  <si>
    <t>2X0XX1505700</t>
  </si>
  <si>
    <t>int tot</t>
  </si>
  <si>
    <t>isu date</t>
  </si>
  <si>
    <t>mat</t>
  </si>
  <si>
    <t>int fy</t>
  </si>
  <si>
    <t>2X0XX1505500</t>
  </si>
  <si>
    <t xml:space="preserve">2X0XX1505900 </t>
  </si>
  <si>
    <t xml:space="preserve">2X0XX1506000 </t>
  </si>
  <si>
    <t xml:space="preserve">2X0XX1506100 </t>
  </si>
  <si>
    <t>Remarks</t>
  </si>
  <si>
    <t>Closed Pre-mat</t>
  </si>
  <si>
    <t>2X0XX1505800</t>
  </si>
  <si>
    <t>Part Cls</t>
  </si>
  <si>
    <t>Closed</t>
  </si>
  <si>
    <t xml:space="preserve">2X0XX1506300 </t>
  </si>
  <si>
    <t xml:space="preserve">2X0XX1506200 </t>
  </si>
  <si>
    <t>Uptd</t>
  </si>
  <si>
    <t>INT 2014 HY-1</t>
  </si>
  <si>
    <t>2X0XX1506400</t>
  </si>
  <si>
    <t>0X0XX8501200</t>
  </si>
  <si>
    <t>IC</t>
  </si>
  <si>
    <t>Monthly</t>
  </si>
  <si>
    <t>2X0XX1506500</t>
  </si>
  <si>
    <t>2X0XX1506600</t>
  </si>
  <si>
    <t>0X0XX8501300</t>
  </si>
  <si>
    <t>0X0XX8501400</t>
  </si>
  <si>
    <t>0X0XX8501500</t>
  </si>
  <si>
    <t>INT 2014 QT-1</t>
  </si>
  <si>
    <t>INT 2014 HY-2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</si>
</sst>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A23" sqref="A23:B23"/>
    </sheetView>
  </sheetViews>
  <sheetFormatPr defaultRowHeight="15"/>
  <cols>
    <col min="1" max="1" width="8" style="4" customWidth="1"/>
    <col min="2" max="2" width="11" style="4" customWidth="1"/>
    <col min="3" max="3" width="15.42578125" style="4" customWidth="1"/>
    <col min="4" max="4" width="9.42578125" style="4" customWidth="1"/>
    <col min="5" max="5" width="11.42578125" style="4" customWidth="1"/>
    <col min="6" max="6" width="14.42578125" style="6" customWidth="1"/>
    <col min="7" max="7" width="16.140625" style="4" customWidth="1"/>
    <col min="8" max="8" width="15.7109375" style="4" customWidth="1"/>
    <col min="9" max="9" width="16" style="4" customWidth="1"/>
    <col min="10" max="10" width="13.5703125" style="8" customWidth="1"/>
    <col min="11" max="16384" width="9.140625" style="4"/>
  </cols>
  <sheetData>
    <row r="1" spans="1:10" s="1" customFormat="1">
      <c r="A1" s="1" t="s">
        <v>0</v>
      </c>
      <c r="B1" s="1" t="s">
        <v>1</v>
      </c>
      <c r="C1" s="1" t="s">
        <v>22</v>
      </c>
      <c r="D1" s="1" t="s">
        <v>15</v>
      </c>
      <c r="E1" s="1" t="s">
        <v>2</v>
      </c>
      <c r="F1" s="2" t="s">
        <v>21</v>
      </c>
      <c r="G1" s="1" t="s">
        <v>8</v>
      </c>
      <c r="H1" s="1" t="s">
        <v>23</v>
      </c>
      <c r="I1" s="1" t="s">
        <v>4</v>
      </c>
      <c r="J1" s="3" t="s">
        <v>24</v>
      </c>
    </row>
    <row r="3" spans="1:10">
      <c r="A3" s="4" t="s">
        <v>3</v>
      </c>
      <c r="B3" s="4">
        <v>50000</v>
      </c>
      <c r="C3" s="5">
        <v>41698</v>
      </c>
      <c r="D3" s="4">
        <v>7</v>
      </c>
      <c r="E3" s="4">
        <v>61</v>
      </c>
      <c r="F3" s="6">
        <f>B3*(D3/100)*E3/365</f>
        <v>584.93150684931516</v>
      </c>
      <c r="G3" s="5">
        <v>41759</v>
      </c>
      <c r="H3" s="8">
        <v>50585</v>
      </c>
      <c r="I3" s="7" t="s">
        <v>10</v>
      </c>
      <c r="J3" s="8">
        <v>278</v>
      </c>
    </row>
    <row r="4" spans="1:10">
      <c r="A4" s="4" t="s">
        <v>3</v>
      </c>
      <c r="B4" s="4">
        <v>55000</v>
      </c>
      <c r="C4" s="5">
        <v>41674</v>
      </c>
      <c r="D4" s="4">
        <v>7</v>
      </c>
      <c r="E4" s="4">
        <v>62</v>
      </c>
      <c r="F4" s="6">
        <f>B4*(D4/100)*E4/365</f>
        <v>653.97260273972609</v>
      </c>
      <c r="G4" s="5">
        <v>41736</v>
      </c>
      <c r="H4" s="8">
        <v>55654</v>
      </c>
      <c r="I4" s="7" t="s">
        <v>11</v>
      </c>
      <c r="J4" s="8">
        <v>63</v>
      </c>
    </row>
    <row r="5" spans="1:10">
      <c r="A5" s="4" t="s">
        <v>3</v>
      </c>
      <c r="B5" s="4">
        <v>40000</v>
      </c>
      <c r="C5" s="5">
        <v>41678</v>
      </c>
      <c r="D5" s="4">
        <v>7</v>
      </c>
      <c r="E5" s="4">
        <v>61</v>
      </c>
      <c r="F5" s="6">
        <f>B5*(D5/100)*E5/365</f>
        <v>467.94520547945211</v>
      </c>
      <c r="G5" s="5">
        <v>41739</v>
      </c>
      <c r="H5" s="8">
        <v>40468</v>
      </c>
      <c r="I5" s="7" t="s">
        <v>12</v>
      </c>
      <c r="J5" s="8">
        <v>69</v>
      </c>
    </row>
    <row r="6" spans="1:10">
      <c r="A6" s="4" t="s">
        <v>3</v>
      </c>
      <c r="B6" s="4">
        <v>70000</v>
      </c>
      <c r="C6" s="5">
        <v>41725</v>
      </c>
      <c r="D6" s="4">
        <v>8</v>
      </c>
      <c r="E6" s="4">
        <v>61</v>
      </c>
      <c r="F6" s="6">
        <f>B6*(D6/100)*E6/365</f>
        <v>935.89041095890411</v>
      </c>
      <c r="G6" s="5">
        <v>41786</v>
      </c>
      <c r="H6" s="6">
        <v>70936</v>
      </c>
      <c r="I6" s="7" t="s">
        <v>13</v>
      </c>
      <c r="J6" s="8">
        <v>859</v>
      </c>
    </row>
    <row r="7" spans="1:10">
      <c r="C7" s="5"/>
      <c r="G7" s="5"/>
      <c r="H7" s="6"/>
      <c r="I7" s="7"/>
    </row>
    <row r="8" spans="1:10">
      <c r="A8" s="4" t="s">
        <v>3</v>
      </c>
      <c r="B8" s="4">
        <v>81000</v>
      </c>
      <c r="C8" s="5">
        <v>41771</v>
      </c>
      <c r="D8" s="4">
        <v>8</v>
      </c>
      <c r="E8" s="4">
        <v>63</v>
      </c>
      <c r="F8" s="6">
        <f>B8*(D8/100)*E8/365</f>
        <v>1118.4657534246576</v>
      </c>
      <c r="G8" s="5">
        <v>41834</v>
      </c>
      <c r="H8" s="6">
        <v>82118</v>
      </c>
      <c r="I8" s="7" t="s">
        <v>14</v>
      </c>
      <c r="J8" s="8">
        <f>H8-B8</f>
        <v>1118</v>
      </c>
    </row>
    <row r="9" spans="1:10">
      <c r="A9" s="4" t="s">
        <v>3</v>
      </c>
      <c r="B9" s="4">
        <v>71000</v>
      </c>
      <c r="C9" s="5">
        <v>41787</v>
      </c>
      <c r="D9" s="4">
        <v>8</v>
      </c>
      <c r="E9" s="4">
        <v>61</v>
      </c>
      <c r="F9" s="6">
        <f>B9*(D9/100)*E9/365</f>
        <v>949.2602739726027</v>
      </c>
      <c r="G9" s="5">
        <v>41848</v>
      </c>
      <c r="H9" s="8">
        <v>71949</v>
      </c>
      <c r="I9" s="7" t="s">
        <v>9</v>
      </c>
      <c r="J9" s="8">
        <f>H9-B9</f>
        <v>949</v>
      </c>
    </row>
    <row r="10" spans="1:10">
      <c r="A10" s="4" t="s">
        <v>3</v>
      </c>
      <c r="B10" s="4">
        <v>49000</v>
      </c>
      <c r="C10" s="5">
        <v>41789</v>
      </c>
      <c r="D10" s="4">
        <v>8</v>
      </c>
      <c r="E10" s="4">
        <v>61</v>
      </c>
      <c r="F10" s="6">
        <f>((B10*(D10/100))/365)*E10</f>
        <v>655.1232876712329</v>
      </c>
      <c r="G10" s="5">
        <v>41850</v>
      </c>
      <c r="H10" s="8">
        <v>49655</v>
      </c>
      <c r="I10" s="7" t="s">
        <v>5</v>
      </c>
      <c r="J10" s="8">
        <f>H10-B10</f>
        <v>655</v>
      </c>
    </row>
    <row r="11" spans="1:10">
      <c r="A11" s="4" t="s">
        <v>3</v>
      </c>
      <c r="B11" s="4">
        <v>85000</v>
      </c>
      <c r="C11" s="5">
        <v>41835</v>
      </c>
      <c r="D11" s="4">
        <v>8</v>
      </c>
      <c r="E11" s="4">
        <v>62</v>
      </c>
      <c r="F11" s="6">
        <f>((B11*(D11/100))/365)*E11</f>
        <v>1155.0684931506848</v>
      </c>
      <c r="G11" s="5">
        <v>41897</v>
      </c>
      <c r="H11" s="8">
        <v>86155</v>
      </c>
      <c r="I11" s="7" t="s">
        <v>6</v>
      </c>
      <c r="J11" s="8">
        <f>H11-B11</f>
        <v>1155</v>
      </c>
    </row>
    <row r="12" spans="1:10">
      <c r="A12" s="4" t="s">
        <v>3</v>
      </c>
      <c r="B12" s="4">
        <v>73000</v>
      </c>
      <c r="C12" s="5">
        <v>41849</v>
      </c>
      <c r="D12" s="4">
        <v>8.3000000000000007</v>
      </c>
      <c r="E12" s="4">
        <v>62</v>
      </c>
      <c r="F12" s="6">
        <f>((B12*(D12/100))/365)*E12</f>
        <v>1029.2</v>
      </c>
      <c r="G12" s="5">
        <v>41911</v>
      </c>
      <c r="H12" s="8">
        <v>74029</v>
      </c>
      <c r="I12" s="7" t="s">
        <v>7</v>
      </c>
      <c r="J12" s="8">
        <f>H12-B12</f>
        <v>1029</v>
      </c>
    </row>
    <row r="14" spans="1:10">
      <c r="A14" s="4" t="s">
        <v>3</v>
      </c>
      <c r="B14" s="4">
        <v>100000</v>
      </c>
      <c r="C14" s="5">
        <v>41925</v>
      </c>
      <c r="D14" s="4">
        <v>8.3000000000000007</v>
      </c>
      <c r="E14" s="4">
        <v>61</v>
      </c>
      <c r="F14" s="6">
        <f>((B14*(D14/100))/365)*E14</f>
        <v>1387.1232876712329</v>
      </c>
      <c r="G14" s="5">
        <v>41986</v>
      </c>
      <c r="H14" s="8">
        <v>101387</v>
      </c>
      <c r="I14" s="4" t="s">
        <v>39</v>
      </c>
      <c r="J14" s="8">
        <f>H14-B14</f>
        <v>1387</v>
      </c>
    </row>
    <row r="15" spans="1:10">
      <c r="A15" s="4" t="s">
        <v>3</v>
      </c>
      <c r="B15" s="4">
        <v>30000</v>
      </c>
      <c r="C15" s="5">
        <v>41975</v>
      </c>
      <c r="D15" s="4">
        <v>7.75</v>
      </c>
      <c r="E15" s="4">
        <v>61</v>
      </c>
      <c r="F15" s="6">
        <v>395</v>
      </c>
      <c r="G15" s="5">
        <v>42037</v>
      </c>
      <c r="H15" s="8">
        <v>30395</v>
      </c>
      <c r="I15" s="4" t="s">
        <v>44</v>
      </c>
      <c r="J15" s="8">
        <f>H15-B15</f>
        <v>395</v>
      </c>
    </row>
    <row r="16" spans="1:10">
      <c r="A16" s="4" t="s">
        <v>3</v>
      </c>
      <c r="B16" s="4">
        <v>80000</v>
      </c>
      <c r="C16" s="5">
        <v>41992</v>
      </c>
      <c r="D16" s="4">
        <v>7.75</v>
      </c>
      <c r="E16" s="4">
        <v>61</v>
      </c>
      <c r="F16" s="6">
        <v>1138</v>
      </c>
      <c r="G16" s="5">
        <v>42059</v>
      </c>
      <c r="H16" s="8">
        <v>81138</v>
      </c>
      <c r="I16" s="4" t="s">
        <v>45</v>
      </c>
      <c r="J16" s="8">
        <f>H16-B16</f>
        <v>1138</v>
      </c>
    </row>
    <row r="17" spans="1:10">
      <c r="A17" s="4" t="s">
        <v>3</v>
      </c>
      <c r="B17" s="4">
        <v>20000</v>
      </c>
      <c r="C17" s="5">
        <v>42051</v>
      </c>
      <c r="D17" s="4">
        <v>7.75</v>
      </c>
      <c r="E17" s="4">
        <v>61</v>
      </c>
      <c r="F17" s="6">
        <v>259</v>
      </c>
      <c r="G17" s="5">
        <v>42112</v>
      </c>
      <c r="H17" s="8">
        <v>20259</v>
      </c>
      <c r="I17" s="4" t="s">
        <v>46</v>
      </c>
      <c r="J17" s="8">
        <f>H17-B17</f>
        <v>259</v>
      </c>
    </row>
    <row r="19" spans="1:10">
      <c r="J19" s="3">
        <f>SUM(J3:J17)</f>
        <v>9354</v>
      </c>
    </row>
    <row r="21" spans="1:10">
      <c r="F21" s="8"/>
      <c r="I21" s="4" t="s">
        <v>37</v>
      </c>
      <c r="J21" s="8">
        <v>299</v>
      </c>
    </row>
    <row r="23" spans="1:10">
      <c r="A23" s="1" t="s">
        <v>36</v>
      </c>
      <c r="B23" s="12">
        <v>42050</v>
      </c>
      <c r="J23" s="3">
        <f>J19+J21*2</f>
        <v>9952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2"/>
  <sheetViews>
    <sheetView topLeftCell="A12" workbookViewId="0">
      <selection activeCell="A31" sqref="A31:B31"/>
    </sheetView>
  </sheetViews>
  <sheetFormatPr defaultRowHeight="15"/>
  <cols>
    <col min="1" max="1" width="9.140625" customWidth="1"/>
    <col min="2" max="2" width="10.7109375" customWidth="1"/>
    <col min="3" max="3" width="12" customWidth="1"/>
    <col min="4" max="5" width="10.140625" customWidth="1"/>
    <col min="6" max="6" width="13.140625" customWidth="1"/>
    <col min="7" max="8" width="14.5703125" customWidth="1"/>
    <col min="9" max="9" width="14.140625" customWidth="1"/>
    <col min="10" max="11" width="15.140625" customWidth="1"/>
    <col min="12" max="12" width="10" customWidth="1"/>
    <col min="13" max="13" width="18.85546875" customWidth="1"/>
  </cols>
  <sheetData>
    <row r="1" spans="1:13" s="1" customFormat="1">
      <c r="A1" s="1" t="s">
        <v>0</v>
      </c>
      <c r="B1" s="1" t="s">
        <v>1</v>
      </c>
      <c r="C1" s="1" t="s">
        <v>22</v>
      </c>
      <c r="D1" s="1" t="s">
        <v>15</v>
      </c>
      <c r="E1" s="1" t="s">
        <v>2</v>
      </c>
      <c r="F1" s="2" t="s">
        <v>21</v>
      </c>
      <c r="G1" s="1" t="s">
        <v>8</v>
      </c>
      <c r="H1" s="1" t="s">
        <v>23</v>
      </c>
      <c r="I1" s="1" t="s">
        <v>4</v>
      </c>
      <c r="J1" s="3" t="s">
        <v>24</v>
      </c>
      <c r="M1" s="10" t="s">
        <v>29</v>
      </c>
    </row>
    <row r="2" spans="1:13" s="4" customFormat="1">
      <c r="F2" s="6"/>
      <c r="J2" s="8"/>
    </row>
    <row r="3" spans="1:13" s="4" customFormat="1">
      <c r="A3" s="4" t="s">
        <v>17</v>
      </c>
      <c r="B3" s="4">
        <v>70</v>
      </c>
      <c r="C3" s="5">
        <v>41701</v>
      </c>
      <c r="D3" s="4">
        <v>7</v>
      </c>
      <c r="E3" s="4">
        <v>61</v>
      </c>
      <c r="F3" s="6">
        <f>B3*1000*(D3/100)*E3/365</f>
        <v>818.90410958904124</v>
      </c>
      <c r="G3" s="5">
        <v>41762</v>
      </c>
      <c r="H3" s="8">
        <v>70780</v>
      </c>
      <c r="I3" s="7" t="s">
        <v>18</v>
      </c>
      <c r="J3" s="8">
        <v>430</v>
      </c>
    </row>
    <row r="4" spans="1:13" s="4" customFormat="1">
      <c r="A4" s="4" t="s">
        <v>17</v>
      </c>
      <c r="B4" s="4">
        <v>100</v>
      </c>
      <c r="C4" s="5">
        <v>41731</v>
      </c>
      <c r="D4" s="4">
        <v>8</v>
      </c>
      <c r="E4" s="4">
        <v>61</v>
      </c>
      <c r="F4" s="6">
        <f>B4*1000*(D4/100)*E4/365</f>
        <v>1336.986301369863</v>
      </c>
      <c r="G4" s="5">
        <v>41801</v>
      </c>
      <c r="H4" s="9">
        <f>B4*1000+F4</f>
        <v>101336.98630136986</v>
      </c>
      <c r="I4" s="7" t="s">
        <v>25</v>
      </c>
      <c r="J4" s="8">
        <v>0</v>
      </c>
      <c r="K4" s="8"/>
    </row>
    <row r="5" spans="1:13" s="4" customFormat="1">
      <c r="A5" s="4" t="s">
        <v>32</v>
      </c>
      <c r="B5" s="4">
        <v>-1</v>
      </c>
      <c r="C5" s="5">
        <v>41731</v>
      </c>
      <c r="D5" s="4">
        <v>8</v>
      </c>
      <c r="E5" s="4">
        <v>61</v>
      </c>
      <c r="F5" s="6">
        <v>1</v>
      </c>
      <c r="G5" s="5">
        <v>41744</v>
      </c>
      <c r="H5" s="8">
        <v>1000</v>
      </c>
      <c r="I5" s="7" t="s">
        <v>25</v>
      </c>
      <c r="J5" s="8">
        <v>0</v>
      </c>
      <c r="K5" s="8"/>
    </row>
    <row r="6" spans="1:13" s="4" customFormat="1">
      <c r="A6" s="4" t="s">
        <v>32</v>
      </c>
      <c r="B6" s="4">
        <v>-69</v>
      </c>
      <c r="C6" s="5">
        <v>41731</v>
      </c>
      <c r="D6" s="4">
        <v>8</v>
      </c>
      <c r="E6" s="4">
        <v>61</v>
      </c>
      <c r="F6" s="6">
        <v>265</v>
      </c>
      <c r="G6" s="5">
        <v>41771</v>
      </c>
      <c r="H6" s="8">
        <v>69000</v>
      </c>
      <c r="I6" s="7" t="s">
        <v>25</v>
      </c>
      <c r="J6" s="8">
        <v>0</v>
      </c>
      <c r="K6" s="8"/>
    </row>
    <row r="7" spans="1:13" s="4" customFormat="1">
      <c r="A7" s="4" t="s">
        <v>33</v>
      </c>
      <c r="B7" s="4">
        <v>-30</v>
      </c>
      <c r="C7" s="5">
        <v>41731</v>
      </c>
      <c r="D7" s="4">
        <v>8</v>
      </c>
      <c r="E7" s="4">
        <v>61</v>
      </c>
      <c r="F7" s="6">
        <v>460</v>
      </c>
      <c r="G7" s="5">
        <v>41801</v>
      </c>
      <c r="H7" s="8">
        <v>30460</v>
      </c>
      <c r="I7" s="7" t="s">
        <v>25</v>
      </c>
      <c r="J7" s="8">
        <f>SUM(F5:F7)</f>
        <v>726</v>
      </c>
      <c r="K7" s="8"/>
    </row>
    <row r="8" spans="1:13" s="4" customFormat="1">
      <c r="C8" s="5"/>
      <c r="F8" s="6"/>
      <c r="G8" s="5"/>
      <c r="H8" s="8"/>
      <c r="I8" s="7"/>
      <c r="J8" s="8"/>
      <c r="K8" s="8"/>
    </row>
    <row r="9" spans="1:13" s="4" customFormat="1">
      <c r="A9" s="4" t="s">
        <v>17</v>
      </c>
      <c r="B9" s="4">
        <v>20</v>
      </c>
      <c r="C9" s="5">
        <v>41731</v>
      </c>
      <c r="D9" s="4">
        <v>8</v>
      </c>
      <c r="E9" s="4">
        <v>70</v>
      </c>
      <c r="F9" s="6">
        <f>B9*1000*(D9/100)*E9/365</f>
        <v>306.84931506849313</v>
      </c>
      <c r="G9" s="5">
        <v>41801</v>
      </c>
      <c r="H9" s="9">
        <f>B9*1000+F9</f>
        <v>20306.849315068492</v>
      </c>
      <c r="I9" s="7" t="s">
        <v>19</v>
      </c>
      <c r="J9" s="8">
        <v>307</v>
      </c>
      <c r="K9" s="8"/>
    </row>
    <row r="10" spans="1:13" s="4" customFormat="1">
      <c r="C10" s="5"/>
      <c r="F10" s="6"/>
      <c r="G10" s="5"/>
      <c r="H10" s="8"/>
      <c r="I10" s="7"/>
      <c r="J10" s="8"/>
      <c r="K10" s="8"/>
    </row>
    <row r="11" spans="1:13" s="4" customFormat="1">
      <c r="A11" s="4" t="s">
        <v>17</v>
      </c>
      <c r="B11" s="4">
        <v>80</v>
      </c>
      <c r="C11" s="5">
        <v>41764</v>
      </c>
      <c r="D11" s="4">
        <v>8</v>
      </c>
      <c r="E11" s="4">
        <v>61</v>
      </c>
      <c r="F11" s="6">
        <v>31</v>
      </c>
      <c r="G11" s="5">
        <v>41978</v>
      </c>
      <c r="H11" s="9">
        <f>B11*1000+F11</f>
        <v>80031</v>
      </c>
      <c r="I11" s="7" t="s">
        <v>20</v>
      </c>
      <c r="J11" s="8">
        <v>31</v>
      </c>
      <c r="K11" s="6"/>
      <c r="M11" s="4" t="s">
        <v>30</v>
      </c>
    </row>
    <row r="12" spans="1:13" s="4" customFormat="1">
      <c r="A12" s="4" t="s">
        <v>17</v>
      </c>
      <c r="B12" s="4">
        <v>40</v>
      </c>
      <c r="C12" s="5">
        <v>41787</v>
      </c>
      <c r="D12" s="4">
        <v>8</v>
      </c>
      <c r="E12" s="4">
        <v>61</v>
      </c>
      <c r="F12" s="6">
        <f>B12*1000*(D12/100)*E12/365</f>
        <v>534.79452054794524</v>
      </c>
      <c r="G12" s="5">
        <v>41848</v>
      </c>
      <c r="H12" s="9">
        <v>40535</v>
      </c>
      <c r="I12" s="7" t="s">
        <v>31</v>
      </c>
      <c r="J12" s="9">
        <f t="shared" ref="J12:J15" si="0">H12-B12*1000</f>
        <v>535</v>
      </c>
      <c r="K12" s="6"/>
    </row>
    <row r="13" spans="1:13" s="4" customFormat="1">
      <c r="A13" s="4" t="s">
        <v>17</v>
      </c>
      <c r="B13" s="4">
        <v>70</v>
      </c>
      <c r="C13" s="5">
        <v>41802</v>
      </c>
      <c r="D13" s="4">
        <v>8</v>
      </c>
      <c r="E13" s="4">
        <v>61</v>
      </c>
      <c r="F13" s="6">
        <f>B13*1000*(D13/100)*E13/365</f>
        <v>935.89041095890411</v>
      </c>
      <c r="G13" s="5">
        <v>41863</v>
      </c>
      <c r="H13" s="9">
        <f>B13*1000+F13</f>
        <v>70935.890410958906</v>
      </c>
      <c r="I13" s="7" t="s">
        <v>26</v>
      </c>
      <c r="J13" s="9">
        <f t="shared" si="0"/>
        <v>935.8904109589057</v>
      </c>
    </row>
    <row r="14" spans="1:13" s="4" customFormat="1">
      <c r="C14" s="5"/>
      <c r="F14" s="6"/>
      <c r="G14" s="5"/>
      <c r="H14" s="9"/>
      <c r="I14" s="7"/>
      <c r="J14" s="9"/>
    </row>
    <row r="15" spans="1:13" s="4" customFormat="1">
      <c r="A15" s="4" t="s">
        <v>17</v>
      </c>
      <c r="B15" s="4">
        <v>150</v>
      </c>
      <c r="C15" s="5">
        <v>41835</v>
      </c>
      <c r="D15" s="4">
        <v>8</v>
      </c>
      <c r="E15" s="4">
        <v>62</v>
      </c>
      <c r="F15" s="6">
        <f>B15*1000*(D15/100)*E15/365</f>
        <v>2038.3561643835617</v>
      </c>
      <c r="G15" s="5">
        <v>41897</v>
      </c>
      <c r="H15" s="9">
        <f t="shared" ref="H15:H16" si="1">B15*1000+F15</f>
        <v>152038.35616438356</v>
      </c>
      <c r="I15" s="7" t="s">
        <v>27</v>
      </c>
      <c r="J15" s="9">
        <f t="shared" si="0"/>
        <v>2038.3561643835565</v>
      </c>
    </row>
    <row r="16" spans="1:13" s="4" customFormat="1">
      <c r="A16" s="4" t="s">
        <v>17</v>
      </c>
      <c r="B16" s="4">
        <v>50</v>
      </c>
      <c r="C16" s="5">
        <v>41848</v>
      </c>
      <c r="D16" s="4">
        <v>8.3000000000000007</v>
      </c>
      <c r="E16" s="4">
        <v>61</v>
      </c>
      <c r="F16" s="6">
        <f t="shared" ref="F16:F22" si="2">B16*1000*(D16/100)*E16/365</f>
        <v>693.56164383561645</v>
      </c>
      <c r="G16" s="5">
        <v>41909</v>
      </c>
      <c r="H16" s="9">
        <f t="shared" si="1"/>
        <v>50693.561643835616</v>
      </c>
      <c r="I16" s="7" t="s">
        <v>28</v>
      </c>
      <c r="J16" s="9">
        <f>H16-B16*1000</f>
        <v>693.56164383561554</v>
      </c>
    </row>
    <row r="17" spans="1:10" s="4" customFormat="1">
      <c r="A17" s="4" t="s">
        <v>17</v>
      </c>
      <c r="B17" s="4">
        <v>75</v>
      </c>
      <c r="C17" s="5">
        <v>41850</v>
      </c>
      <c r="D17" s="4">
        <v>6.25</v>
      </c>
      <c r="E17" s="4">
        <v>46</v>
      </c>
      <c r="F17" s="6">
        <v>0</v>
      </c>
      <c r="G17" s="5">
        <v>41850</v>
      </c>
      <c r="H17" s="9">
        <f t="shared" ref="H17:H22" si="3">B17*1000+F17</f>
        <v>75000</v>
      </c>
      <c r="I17" s="7" t="s">
        <v>35</v>
      </c>
      <c r="J17" s="9">
        <f>H17-B17*1000</f>
        <v>0</v>
      </c>
    </row>
    <row r="18" spans="1:10" s="4" customFormat="1">
      <c r="A18" s="4" t="s">
        <v>17</v>
      </c>
      <c r="B18" s="4">
        <v>75</v>
      </c>
      <c r="C18" s="5">
        <v>41850</v>
      </c>
      <c r="D18" s="4">
        <v>8.3000000000000007</v>
      </c>
      <c r="E18" s="4">
        <v>61</v>
      </c>
      <c r="F18" s="6">
        <f t="shared" si="2"/>
        <v>1040.3424657534247</v>
      </c>
      <c r="G18" s="5">
        <v>41911</v>
      </c>
      <c r="H18" s="9">
        <f t="shared" si="3"/>
        <v>76040.34246575342</v>
      </c>
      <c r="I18" s="7" t="s">
        <v>34</v>
      </c>
      <c r="J18" s="9">
        <f>H18-B18*1000</f>
        <v>1040.3424657534197</v>
      </c>
    </row>
    <row r="19" spans="1:10" s="4" customFormat="1">
      <c r="C19" s="5"/>
      <c r="F19" s="6"/>
      <c r="G19" s="5"/>
      <c r="H19" s="9"/>
      <c r="I19" s="7"/>
      <c r="J19" s="9"/>
    </row>
    <row r="20" spans="1:10" s="4" customFormat="1">
      <c r="A20" s="4" t="s">
        <v>17</v>
      </c>
      <c r="B20" s="4">
        <v>80</v>
      </c>
      <c r="C20" s="5">
        <v>41925</v>
      </c>
      <c r="D20" s="4">
        <v>8.3000000000000007</v>
      </c>
      <c r="E20" s="4">
        <v>61</v>
      </c>
      <c r="F20" s="6">
        <f t="shared" si="2"/>
        <v>1109.6986301369864</v>
      </c>
      <c r="G20" s="5">
        <v>41986</v>
      </c>
      <c r="H20" s="9">
        <f t="shared" si="3"/>
        <v>81109.698630136991</v>
      </c>
      <c r="I20" t="s">
        <v>38</v>
      </c>
      <c r="J20" s="9">
        <f>H20-B20*1000</f>
        <v>1109.6986301369907</v>
      </c>
    </row>
    <row r="21" spans="1:10" s="4" customFormat="1">
      <c r="A21" s="4" t="s">
        <v>17</v>
      </c>
      <c r="B21" s="4">
        <v>25</v>
      </c>
      <c r="C21" s="5">
        <v>41925</v>
      </c>
      <c r="D21" s="4">
        <v>8.3000000000000007</v>
      </c>
      <c r="E21" s="4">
        <v>61</v>
      </c>
      <c r="F21" s="6">
        <f t="shared" si="2"/>
        <v>346.78082191780823</v>
      </c>
      <c r="G21" s="5">
        <v>41986</v>
      </c>
      <c r="H21" s="9">
        <f t="shared" si="3"/>
        <v>25346.780821917808</v>
      </c>
      <c r="I21" t="s">
        <v>42</v>
      </c>
      <c r="J21" s="9">
        <f t="shared" ref="J21:J22" si="4">H21-B21*1000</f>
        <v>346.78082191780777</v>
      </c>
    </row>
    <row r="22" spans="1:10" s="4" customFormat="1">
      <c r="A22" s="4" t="s">
        <v>17</v>
      </c>
      <c r="B22" s="4">
        <v>200</v>
      </c>
      <c r="C22" s="5">
        <v>41925</v>
      </c>
      <c r="D22" s="4">
        <v>8.3000000000000007</v>
      </c>
      <c r="E22" s="4">
        <v>61</v>
      </c>
      <c r="F22" s="6">
        <f t="shared" si="2"/>
        <v>2774.2465753424658</v>
      </c>
      <c r="G22" s="5">
        <v>41986</v>
      </c>
      <c r="H22" s="9">
        <f t="shared" si="3"/>
        <v>202774.24657534246</v>
      </c>
      <c r="I22" t="s">
        <v>43</v>
      </c>
      <c r="J22" s="9">
        <f t="shared" si="4"/>
        <v>2774.2465753424622</v>
      </c>
    </row>
    <row r="23" spans="1:10" s="4" customFormat="1">
      <c r="C23" s="5"/>
      <c r="F23" s="6"/>
      <c r="G23" s="5"/>
      <c r="H23" s="9"/>
      <c r="I23"/>
      <c r="J23" s="9"/>
    </row>
    <row r="24" spans="1:10" s="4" customFormat="1">
      <c r="A24" s="4" t="s">
        <v>17</v>
      </c>
      <c r="B24" s="4">
        <v>100</v>
      </c>
      <c r="C24" s="5">
        <v>41992</v>
      </c>
      <c r="D24" s="4">
        <v>7.75</v>
      </c>
      <c r="E24" s="4">
        <v>61</v>
      </c>
      <c r="F24" s="6">
        <v>1401</v>
      </c>
      <c r="G24" s="5">
        <v>42058</v>
      </c>
      <c r="H24" s="9">
        <v>101401</v>
      </c>
      <c r="I24" t="s">
        <v>38</v>
      </c>
      <c r="J24" s="9">
        <f>H24-B24*1000</f>
        <v>1401</v>
      </c>
    </row>
    <row r="25" spans="1:10" s="4" customFormat="1">
      <c r="A25" s="4" t="s">
        <v>17</v>
      </c>
      <c r="B25" s="4">
        <v>25</v>
      </c>
      <c r="C25" s="5">
        <v>41992</v>
      </c>
      <c r="D25" s="4">
        <v>7.75</v>
      </c>
      <c r="E25" s="4">
        <v>61</v>
      </c>
      <c r="F25" s="6">
        <v>372</v>
      </c>
      <c r="G25" s="5">
        <v>42062</v>
      </c>
      <c r="H25" s="9">
        <v>25372</v>
      </c>
      <c r="I25" t="s">
        <v>42</v>
      </c>
      <c r="J25" s="9">
        <f t="shared" ref="J25:J26" si="5">H25-B25*1000</f>
        <v>372</v>
      </c>
    </row>
    <row r="26" spans="1:10" s="4" customFormat="1">
      <c r="A26" s="4" t="s">
        <v>17</v>
      </c>
      <c r="B26" s="4">
        <v>75</v>
      </c>
      <c r="C26" s="5">
        <v>41992</v>
      </c>
      <c r="D26" s="4">
        <v>7.75</v>
      </c>
      <c r="E26" s="4">
        <v>61</v>
      </c>
      <c r="F26" s="6">
        <v>1067</v>
      </c>
      <c r="G26" s="5">
        <v>42059</v>
      </c>
      <c r="H26" s="9">
        <v>76067</v>
      </c>
      <c r="I26" t="s">
        <v>43</v>
      </c>
      <c r="J26" s="9">
        <f t="shared" si="5"/>
        <v>1067</v>
      </c>
    </row>
    <row r="27" spans="1:10" s="4" customFormat="1">
      <c r="C27" s="5"/>
      <c r="F27" s="6"/>
      <c r="G27" s="5"/>
      <c r="H27" s="8"/>
      <c r="I27" s="7"/>
      <c r="J27" s="9"/>
    </row>
    <row r="28" spans="1:10" s="4" customFormat="1">
      <c r="F28" s="6"/>
      <c r="J28" s="11">
        <f>SUM(J3:J26)</f>
        <v>13807.876712328758</v>
      </c>
    </row>
    <row r="29" spans="1:10" s="4" customFormat="1">
      <c r="F29" s="6"/>
      <c r="J29" s="9"/>
    </row>
    <row r="30" spans="1:10" s="4" customFormat="1">
      <c r="F30" s="6"/>
      <c r="I30" s="4" t="s">
        <v>16</v>
      </c>
      <c r="J30" s="9">
        <v>1168</v>
      </c>
    </row>
    <row r="31" spans="1:10" s="4" customFormat="1">
      <c r="A31" s="1" t="s">
        <v>36</v>
      </c>
      <c r="B31" s="12">
        <v>42050</v>
      </c>
      <c r="F31" s="6"/>
      <c r="J31" s="9"/>
    </row>
    <row r="32" spans="1:10" s="4" customFormat="1">
      <c r="F32" s="6"/>
      <c r="J32" s="11">
        <f>J28 + J30*2</f>
        <v>16143.876712328758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>
      <selection activeCell="B22" sqref="B22"/>
    </sheetView>
  </sheetViews>
  <sheetFormatPr defaultRowHeight="15"/>
  <cols>
    <col min="2" max="2" width="11.5703125" customWidth="1"/>
    <col min="3" max="3" width="13.28515625" customWidth="1"/>
    <col min="4" max="4" width="10.28515625" customWidth="1"/>
    <col min="6" max="6" width="15.140625" customWidth="1"/>
    <col min="7" max="7" width="14.5703125" customWidth="1"/>
    <col min="8" max="8" width="15" customWidth="1"/>
    <col min="9" max="9" width="15.28515625" customWidth="1"/>
    <col min="10" max="10" width="16.42578125" customWidth="1"/>
    <col min="13" max="13" width="11.140625" customWidth="1"/>
  </cols>
  <sheetData>
    <row r="1" spans="1:13" s="1" customFormat="1">
      <c r="A1" s="1" t="s">
        <v>0</v>
      </c>
      <c r="B1" s="1" t="s">
        <v>1</v>
      </c>
      <c r="C1" s="1" t="s">
        <v>22</v>
      </c>
      <c r="D1" s="1" t="s">
        <v>15</v>
      </c>
      <c r="E1" s="1" t="s">
        <v>2</v>
      </c>
      <c r="F1" s="2" t="s">
        <v>21</v>
      </c>
      <c r="G1" s="1" t="s">
        <v>8</v>
      </c>
      <c r="H1" s="1" t="s">
        <v>23</v>
      </c>
      <c r="I1" s="1" t="s">
        <v>4</v>
      </c>
      <c r="J1" s="3" t="s">
        <v>24</v>
      </c>
      <c r="M1" s="1" t="s">
        <v>29</v>
      </c>
    </row>
    <row r="2" spans="1:1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4" t="s">
        <v>40</v>
      </c>
      <c r="B3" s="4">
        <v>50000</v>
      </c>
      <c r="C3" s="5">
        <v>41925</v>
      </c>
      <c r="D3" s="4">
        <v>9</v>
      </c>
      <c r="E3" s="4">
        <v>390</v>
      </c>
      <c r="F3" s="8">
        <f xml:space="preserve"> ( ( (B3*D3/100) / 365 ) * E3 )</f>
        <v>4808.2191780821913</v>
      </c>
      <c r="G3" s="5">
        <v>42315</v>
      </c>
      <c r="H3" s="8">
        <v>50000</v>
      </c>
      <c r="I3" s="4">
        <v>4710071983</v>
      </c>
      <c r="J3" s="8">
        <v>2500</v>
      </c>
      <c r="K3" s="4"/>
      <c r="L3" s="4"/>
      <c r="M3" s="4" t="s">
        <v>41</v>
      </c>
    </row>
    <row r="4" spans="1:13">
      <c r="A4" s="4" t="s">
        <v>40</v>
      </c>
      <c r="B4" s="4">
        <v>25000</v>
      </c>
      <c r="C4" s="5">
        <v>41975</v>
      </c>
      <c r="D4" s="4">
        <v>8.75</v>
      </c>
      <c r="E4" s="4">
        <v>390</v>
      </c>
      <c r="F4" s="8">
        <f>H4-B4</f>
        <v>2424</v>
      </c>
      <c r="G4" s="5">
        <v>42365</v>
      </c>
      <c r="H4" s="9">
        <v>27424</v>
      </c>
      <c r="I4" s="4">
        <v>4713004066</v>
      </c>
      <c r="J4" s="8">
        <f>F4</f>
        <v>2424</v>
      </c>
      <c r="K4" s="4"/>
      <c r="L4" s="4"/>
      <c r="M4" s="4" t="s">
        <v>41</v>
      </c>
    </row>
    <row r="5" spans="1:13">
      <c r="A5" s="4" t="s">
        <v>40</v>
      </c>
      <c r="B5" s="4">
        <v>50000</v>
      </c>
      <c r="C5" s="5">
        <v>42009</v>
      </c>
      <c r="D5" s="4">
        <v>7</v>
      </c>
      <c r="E5" s="4">
        <v>61</v>
      </c>
      <c r="F5" s="8">
        <f xml:space="preserve"> ( ( (B5*D5/100) / 365 ) * E5 )</f>
        <v>584.93150684931504</v>
      </c>
      <c r="G5" s="5">
        <v>42069</v>
      </c>
      <c r="H5" s="8">
        <v>50000</v>
      </c>
      <c r="I5" s="4">
        <v>4710073233</v>
      </c>
      <c r="J5" s="8">
        <v>329</v>
      </c>
      <c r="K5" s="4"/>
      <c r="L5" s="4"/>
      <c r="M5" s="4" t="s">
        <v>41</v>
      </c>
    </row>
    <row r="6" spans="1:13">
      <c r="A6" s="4"/>
      <c r="B6" s="4"/>
      <c r="C6" s="5"/>
      <c r="D6" s="4"/>
      <c r="E6" s="4"/>
      <c r="F6" s="8"/>
      <c r="G6" s="5"/>
      <c r="H6" s="8"/>
      <c r="I6" s="4"/>
      <c r="J6" s="8"/>
      <c r="K6" s="4"/>
      <c r="L6" s="4"/>
      <c r="M6" s="4"/>
    </row>
    <row r="7" spans="1:13">
      <c r="A7" s="1" t="s">
        <v>33</v>
      </c>
      <c r="B7" s="4"/>
      <c r="C7" s="5"/>
      <c r="D7" s="4"/>
      <c r="E7" s="4"/>
      <c r="F7" s="8"/>
      <c r="G7" s="5"/>
      <c r="H7" s="9"/>
      <c r="I7" s="4"/>
      <c r="J7" s="8"/>
      <c r="K7" s="4"/>
      <c r="L7" s="4"/>
      <c r="M7" s="4"/>
    </row>
    <row r="8" spans="1:13">
      <c r="A8" s="4"/>
      <c r="B8" s="4"/>
      <c r="C8" s="5"/>
      <c r="D8" s="4"/>
      <c r="E8" s="4"/>
      <c r="F8" s="8"/>
      <c r="G8" s="5"/>
      <c r="H8" s="9"/>
      <c r="I8" s="4"/>
      <c r="J8" s="8"/>
      <c r="K8" s="4"/>
      <c r="L8" s="4"/>
      <c r="M8" s="4"/>
    </row>
    <row r="9" spans="1:13">
      <c r="A9" s="4" t="s">
        <v>40</v>
      </c>
      <c r="B9" s="4">
        <v>25000</v>
      </c>
      <c r="C9" s="5">
        <v>41947</v>
      </c>
      <c r="D9" s="4">
        <v>7.75</v>
      </c>
      <c r="E9" s="4">
        <v>61</v>
      </c>
      <c r="F9" s="8">
        <f xml:space="preserve"> ( ( (B9*D9/100) / 365 ) * E9 )</f>
        <v>323.80136986301369</v>
      </c>
      <c r="G9" s="5">
        <v>42009</v>
      </c>
      <c r="H9" s="8">
        <v>25000</v>
      </c>
      <c r="I9" s="4">
        <v>4710072323</v>
      </c>
      <c r="J9" s="8">
        <v>329</v>
      </c>
      <c r="K9" s="4"/>
      <c r="L9" s="4"/>
      <c r="M9" s="4" t="s">
        <v>41</v>
      </c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8">
        <f>SUM(J3:J9)</f>
        <v>5582</v>
      </c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 t="s">
        <v>47</v>
      </c>
      <c r="J13" s="4">
        <v>744</v>
      </c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 t="s">
        <v>48</v>
      </c>
      <c r="J14" s="4">
        <v>832</v>
      </c>
      <c r="K14" s="4"/>
      <c r="L14" s="4"/>
      <c r="M14" s="4"/>
    </row>
    <row r="16" spans="1:13">
      <c r="J16" s="4">
        <f>J13+J14</f>
        <v>1576</v>
      </c>
    </row>
    <row r="18" spans="1:10">
      <c r="J18" s="1">
        <f xml:space="preserve"> J11 + J16*2</f>
        <v>8734</v>
      </c>
    </row>
    <row r="21" spans="1:10">
      <c r="A21" s="1" t="s">
        <v>36</v>
      </c>
      <c r="B21" s="5">
        <v>42050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CT-IP</vt:lpstr>
      <vt:lpstr>CT-NL</vt:lpstr>
      <vt:lpstr>ICICI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2014-07-29T06:14:06Z</dcterms:created>
  <dcterms:modified xsi:type="dcterms:W3CDTF">2015-02-15T15:49:08Z</dcterms:modified>
</cp:coreProperties>
</file>