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8" i="1"/>
  <c r="F36"/>
  <c r="F19"/>
  <c r="F6"/>
  <c r="K27"/>
  <c r="K19"/>
  <c r="K15"/>
  <c r="K11"/>
  <c r="C47"/>
  <c r="C48"/>
  <c r="E48" s="1"/>
  <c r="F15"/>
  <c r="G48"/>
  <c r="I48" s="1"/>
  <c r="G47"/>
  <c r="I47" l="1"/>
  <c r="J47" s="1"/>
  <c r="J48"/>
  <c r="E47"/>
  <c r="E46"/>
  <c r="F27"/>
  <c r="F41" s="1"/>
  <c r="F11"/>
  <c r="I26"/>
  <c r="C45" l="1"/>
  <c r="E45" s="1"/>
  <c r="I41"/>
  <c r="K6"/>
  <c r="E49"/>
</calcChain>
</file>

<file path=xl/sharedStrings.xml><?xml version="1.0" encoding="utf-8"?>
<sst xmlns="http://schemas.openxmlformats.org/spreadsheetml/2006/main" count="99" uniqueCount="53">
  <si>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</si>
  <si>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</si>
  <si>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</si>
  <si>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</si>
  <si>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</si>
  <si>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</si>
  <si>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</si>
  <si>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</si>
  <si>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</si>
  <si>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</si>
  <si>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</si>
  <si>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</si>
  <si>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</si>
  <si>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</si>
  <si>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</si>
  <si>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</si>
  <si>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</si>
  <si>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</si>
  <si>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</si>
  <si>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</si>
  <si>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913040005788755</t>
  </si>
  <si>
    <t>500 EOM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</si>
  <si>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</si>
  <si>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</si>
  <si>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</si>
  <si>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</si>
  <si>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</si>
  <si>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</si>
  <si>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</si>
  <si>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</si>
  <si>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</si>
  <si>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</si>
  <si>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</si>
  <si>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</si>
  <si>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</si>
  <si>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</si>
  <si>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</si>
  <si>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</si>
  <si>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</si>
  <si>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</si>
  <si>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</si>
  <si>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</si>
  <si>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</si>
  <si>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</si>
  <si>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</si>
  <si>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</si>
  <si>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</si>
  <si>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</si>
  <si>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</si>
  <si>
    <t>50300091974896</t>
  </si>
  <si>
    <t>12+25</t>
  </si>
  <si>
    <t>8911584817</t>
  </si>
  <si>
    <t>12 EOM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</si>
</sst>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3"/>
  <sheetViews>
    <sheetView tabSelected="1" topLeftCell="A19" workbookViewId="0">
      <selection activeCell="I21" sqref="I21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37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41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2" customFormat="1" ht="12.75" customHeight="1">
      <c r="A5" s="37">
        <v>1.5</v>
      </c>
      <c r="B5" s="37">
        <v>9</v>
      </c>
      <c r="C5" s="37">
        <v>1000</v>
      </c>
      <c r="D5" s="37" t="s">
        <v>6</v>
      </c>
      <c r="E5" s="37" t="s">
        <v>7</v>
      </c>
      <c r="F5" s="37"/>
      <c r="G5" s="39">
        <v>41941</v>
      </c>
      <c r="H5" s="39">
        <v>42941</v>
      </c>
      <c r="I5" s="25">
        <v>1117</v>
      </c>
      <c r="J5" s="40" t="s">
        <v>16</v>
      </c>
      <c r="K5" s="37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38">
        <v>10215</v>
      </c>
      <c r="J7" s="9" t="s">
        <v>20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25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59" customFormat="1" ht="12.75" customHeight="1">
      <c r="A9" s="54">
        <v>4.25</v>
      </c>
      <c r="B9" s="54">
        <v>9.75</v>
      </c>
      <c r="C9" s="54">
        <v>12</v>
      </c>
      <c r="D9" s="54" t="s">
        <v>6</v>
      </c>
      <c r="E9" s="54" t="s">
        <v>8</v>
      </c>
      <c r="F9" s="54"/>
      <c r="G9" s="55">
        <v>41776</v>
      </c>
      <c r="H9" s="55">
        <v>42141</v>
      </c>
      <c r="I9" s="56">
        <v>3425</v>
      </c>
      <c r="J9" s="57" t="s">
        <v>31</v>
      </c>
      <c r="K9" s="54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38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32</v>
      </c>
      <c r="D12" s="8" t="s">
        <v>6</v>
      </c>
      <c r="E12" s="8" t="s">
        <v>40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21</v>
      </c>
      <c r="D13" s="8" t="s">
        <v>6</v>
      </c>
      <c r="E13" s="8" t="s">
        <v>40</v>
      </c>
      <c r="F13" s="8"/>
      <c r="G13" s="13">
        <v>41741</v>
      </c>
      <c r="H13" s="13">
        <v>42241</v>
      </c>
      <c r="I13" s="16">
        <v>10125</v>
      </c>
      <c r="J13" s="9" t="s">
        <v>29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52</v>
      </c>
      <c r="D14" s="8" t="s">
        <v>6</v>
      </c>
      <c r="E14" s="8" t="s">
        <v>40</v>
      </c>
      <c r="F14" s="8"/>
      <c r="G14" s="13">
        <v>41838</v>
      </c>
      <c r="H14" s="13">
        <v>42203</v>
      </c>
      <c r="I14" s="16">
        <v>3175</v>
      </c>
      <c r="J14" s="9" t="s">
        <v>39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23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17</v>
      </c>
      <c r="B17" s="8">
        <v>9.18</v>
      </c>
      <c r="C17" s="8">
        <v>2</v>
      </c>
      <c r="D17" s="8" t="s">
        <v>6</v>
      </c>
      <c r="E17" s="8" t="s">
        <v>13</v>
      </c>
      <c r="F17" s="8"/>
      <c r="G17" s="13">
        <v>42051</v>
      </c>
      <c r="H17" s="13">
        <v>42782</v>
      </c>
      <c r="I17" s="28">
        <v>13254</v>
      </c>
      <c r="J17" s="9" t="s">
        <v>48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53" customFormat="1" ht="12.75" customHeight="1">
      <c r="A18" s="49">
        <v>3.75</v>
      </c>
      <c r="B18" s="49">
        <v>8.93</v>
      </c>
      <c r="C18" s="49">
        <v>12</v>
      </c>
      <c r="D18" s="49" t="s">
        <v>6</v>
      </c>
      <c r="E18" s="49" t="s">
        <v>13</v>
      </c>
      <c r="F18" s="49"/>
      <c r="G18" s="50">
        <v>42135</v>
      </c>
      <c r="H18" s="50">
        <v>42502</v>
      </c>
      <c r="I18" s="25">
        <v>2500</v>
      </c>
      <c r="J18" s="51" t="s">
        <v>49</v>
      </c>
      <c r="K18" s="49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12.75" customHeight="1">
      <c r="A19" s="3"/>
      <c r="B19" s="3"/>
      <c r="C19" s="3"/>
      <c r="D19" s="3"/>
      <c r="E19" s="3"/>
      <c r="F19" s="3">
        <f>SUM(A16:A18)</f>
        <v>23.15</v>
      </c>
      <c r="G19" s="3"/>
      <c r="H19" s="3"/>
      <c r="I19" s="7"/>
      <c r="J19" s="3"/>
      <c r="K19" s="7">
        <f>SUM(I16:I18)</f>
        <v>17625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53" customFormat="1" ht="12.75" customHeight="1">
      <c r="A21" s="49">
        <v>6.5</v>
      </c>
      <c r="B21" s="49">
        <v>9.25</v>
      </c>
      <c r="C21" s="49">
        <v>2</v>
      </c>
      <c r="D21" s="49" t="s">
        <v>6</v>
      </c>
      <c r="E21" s="49" t="s">
        <v>14</v>
      </c>
      <c r="F21" s="49"/>
      <c r="G21" s="50">
        <v>42107</v>
      </c>
      <c r="H21" s="50">
        <v>42838</v>
      </c>
      <c r="I21" s="28">
        <v>5010</v>
      </c>
      <c r="J21" s="51" t="s">
        <v>22</v>
      </c>
      <c r="K21" s="49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24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27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30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26.25</v>
      </c>
      <c r="G27" s="3"/>
      <c r="H27" s="3"/>
      <c r="I27" s="7"/>
      <c r="J27" s="3"/>
      <c r="K27" s="7">
        <f>SUM(I20:I25)</f>
        <v>20700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7" customFormat="1" ht="12.75" customHeight="1">
      <c r="A29" s="43">
        <v>0.25</v>
      </c>
      <c r="B29" s="43">
        <v>9.25</v>
      </c>
      <c r="C29" s="43">
        <v>270</v>
      </c>
      <c r="D29" s="43" t="s">
        <v>19</v>
      </c>
      <c r="E29" s="43" t="s">
        <v>42</v>
      </c>
      <c r="F29" s="43"/>
      <c r="G29" s="44">
        <v>42010</v>
      </c>
      <c r="H29" s="44">
        <v>42280</v>
      </c>
      <c r="I29" s="29">
        <v>570</v>
      </c>
      <c r="J29" s="45" t="s">
        <v>43</v>
      </c>
      <c r="K29" s="4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42</v>
      </c>
      <c r="F30" s="3"/>
      <c r="G30" s="5">
        <v>42011</v>
      </c>
      <c r="H30" s="5">
        <v>42281</v>
      </c>
      <c r="I30" s="16">
        <v>2183</v>
      </c>
      <c r="J30" s="6" t="s">
        <v>44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42</v>
      </c>
      <c r="F31" s="3"/>
      <c r="G31" s="5">
        <v>42012</v>
      </c>
      <c r="H31" s="5">
        <v>42407</v>
      </c>
      <c r="I31" s="16">
        <v>2612</v>
      </c>
      <c r="J31" s="6" t="s">
        <v>45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42</v>
      </c>
      <c r="F32" s="3"/>
      <c r="G32" s="5">
        <v>42017</v>
      </c>
      <c r="H32" s="5">
        <v>42287</v>
      </c>
      <c r="I32" s="16">
        <v>4210</v>
      </c>
      <c r="J32" s="6" t="s">
        <v>46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42</v>
      </c>
      <c r="F33" s="3"/>
      <c r="G33" s="5">
        <v>42018</v>
      </c>
      <c r="H33" s="5">
        <v>42383</v>
      </c>
      <c r="I33" s="16">
        <v>4210</v>
      </c>
      <c r="J33" s="6" t="s">
        <v>47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>
        <v>2.2000000000000002</v>
      </c>
      <c r="B34" s="3">
        <v>9.0299999999999994</v>
      </c>
      <c r="C34" s="3" t="s">
        <v>50</v>
      </c>
      <c r="D34" s="3" t="s">
        <v>6</v>
      </c>
      <c r="E34" s="3" t="s">
        <v>42</v>
      </c>
      <c r="F34" s="3"/>
      <c r="G34" s="5">
        <v>42135</v>
      </c>
      <c r="H34" s="5">
        <v>42526</v>
      </c>
      <c r="I34" s="16">
        <v>1687</v>
      </c>
      <c r="J34" s="6" t="s">
        <v>51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/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>
        <f>SUM(A29:A34)</f>
        <v>19.400000000000002</v>
      </c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F37" s="3"/>
      <c r="G37" s="3"/>
      <c r="H37" s="3"/>
      <c r="I37" s="7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3"/>
      <c r="D38" s="3"/>
      <c r="E38" s="3"/>
      <c r="G38" s="3"/>
      <c r="H38" s="3"/>
      <c r="I38" s="7">
        <f>SUM(I3:I34)</f>
        <v>101149</v>
      </c>
      <c r="J38" s="3" t="s">
        <v>3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7"/>
      <c r="D39" s="4"/>
      <c r="E39" s="4"/>
      <c r="F39" s="4"/>
      <c r="G39" s="4"/>
      <c r="H39" s="4"/>
      <c r="I39" s="7">
        <v>18095</v>
      </c>
      <c r="J39" s="3" t="s">
        <v>12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3"/>
      <c r="C40" s="4"/>
      <c r="D40" s="4"/>
      <c r="E40" s="4"/>
      <c r="F40" s="4"/>
      <c r="G40" s="4"/>
      <c r="H40" s="4"/>
      <c r="I40" s="17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8">
        <v>42050</v>
      </c>
      <c r="B41" s="7"/>
      <c r="C41" s="4"/>
      <c r="D41" s="4"/>
      <c r="E41" s="4"/>
      <c r="F41" s="1">
        <f>SUM(F3:F36)</f>
        <v>127.60000000000001</v>
      </c>
      <c r="H41" s="4"/>
      <c r="I41" s="14">
        <f>I38+I39</f>
        <v>119244</v>
      </c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25"/>
      <c r="D42" s="12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11"/>
      <c r="E43" s="4"/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7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33</v>
      </c>
      <c r="B45" s="4">
        <v>250000</v>
      </c>
      <c r="C45" s="4">
        <f>SUM(I20:I25) * 12 + 4*I26</f>
        <v>249900</v>
      </c>
      <c r="E45" s="4">
        <f>B45-C45</f>
        <v>100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34</v>
      </c>
      <c r="B46" s="4">
        <v>250000</v>
      </c>
      <c r="C46" s="4">
        <v>211176</v>
      </c>
      <c r="E46" s="4">
        <f>B46-C46</f>
        <v>38824</v>
      </c>
      <c r="G46" s="4"/>
      <c r="H46" s="4"/>
      <c r="I46" s="4"/>
      <c r="J46" s="36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35</v>
      </c>
      <c r="B47" s="4">
        <v>250000</v>
      </c>
      <c r="C47" s="4">
        <f>(29597 + 6488) + (3175 * 2 + 1258) + (3175 * 12) + (5354 * 3 + 1040) + (6075 + 10125 * 11) + (1331 + 3175 * 8)</f>
        <v>243076</v>
      </c>
      <c r="D47" s="4"/>
      <c r="E47" s="4">
        <f t="shared" ref="E47:E49" si="0">B47-C47</f>
        <v>6924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243076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36</v>
      </c>
      <c r="B48" s="4">
        <v>250000</v>
      </c>
      <c r="C48" s="4">
        <f>(4030 * 3) + (3425 * 9) + (10215 * 12) + (4830 * 12) + 567 + (2309 * 9)</f>
        <v>244803</v>
      </c>
      <c r="D48" s="4"/>
      <c r="E48" s="4">
        <f>B48-C48</f>
        <v>5197</v>
      </c>
      <c r="F48" s="4"/>
      <c r="G48">
        <f>G42*0.1/12</f>
        <v>0</v>
      </c>
      <c r="H48" s="17">
        <v>9</v>
      </c>
      <c r="I48" s="17">
        <f>G48*H48</f>
        <v>0</v>
      </c>
      <c r="J48" s="35">
        <f>C48+I48</f>
        <v>244803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 t="s">
        <v>37</v>
      </c>
      <c r="B49" s="4">
        <v>250000</v>
      </c>
      <c r="C49" s="4">
        <v>174204</v>
      </c>
      <c r="D49" s="4"/>
      <c r="E49" s="4">
        <f t="shared" si="0"/>
        <v>75796</v>
      </c>
      <c r="F49" s="4"/>
      <c r="G49" s="4"/>
      <c r="H49" s="4"/>
      <c r="I49" s="4"/>
      <c r="J49" s="36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35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2015-05-14T09:39:52Z</dcterms:modified>
</cp:coreProperties>
</file>