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7" i="1"/>
  <c r="K29"/>
  <c r="K21"/>
  <c r="K16"/>
  <c r="K12"/>
  <c r="C41"/>
  <c r="C42"/>
  <c r="E42" s="1"/>
  <c r="F16"/>
  <c r="G42"/>
  <c r="I42" s="1"/>
  <c r="G41"/>
  <c r="I41" l="1"/>
  <c r="J41" s="1"/>
  <c r="J42"/>
  <c r="E41"/>
  <c r="C40"/>
  <c r="E40" s="1"/>
  <c r="F29"/>
  <c r="F21"/>
  <c r="F12"/>
  <c r="I28"/>
  <c r="C39" s="1"/>
  <c r="E39" s="1"/>
  <c r="I3" l="1"/>
  <c r="K7" l="1"/>
  <c r="C43"/>
  <c r="E43" s="1"/>
  <c r="I31"/>
  <c r="I35" l="1"/>
  <c r="F31"/>
</calcChain>
</file>

<file path=xl/sharedStrings.xml><?xml version="1.0" encoding="utf-8"?>
<sst xmlns="http://schemas.openxmlformats.org/spreadsheetml/2006/main" count="89" uniqueCount="48">
  <si>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</si>
  <si>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</si>
  <si>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</si>
  <si>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</si>
  <si>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</si>
  <si>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</si>
  <si>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</si>
  <si>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</si>
  <si>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</si>
  <si>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</si>
  <si>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</si>
  <si>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</si>
  <si>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</si>
  <si>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</si>
  <si>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</si>
  <si>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</si>
  <si>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</si>
  <si>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</si>
  <si>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</si>
  <si>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32108628506</t>
  </si>
  <si>
    <t>q</t>
  </si>
  <si>
    <t>12+1</t>
  </si>
  <si>
    <t>913040005788755</t>
  </si>
  <si>
    <t>50300001644294</t>
  </si>
  <si>
    <t>500 EOM</t>
  </si>
  <si>
    <t>1 + 11</t>
  </si>
  <si>
    <t>1111500111448001</t>
  </si>
  <si>
    <t>50300006198500</t>
  </si>
  <si>
    <t>1111500111450501</t>
  </si>
  <si>
    <t>913040034665887</t>
  </si>
  <si>
    <t>1111500111463301</t>
  </si>
  <si>
    <t>1111500111466401</t>
  </si>
  <si>
    <t>1111500111468501</t>
  </si>
  <si>
    <t>50300030601844</t>
  </si>
  <si>
    <t xml:space="preserve">24106000093949  </t>
  </si>
  <si>
    <t xml:space="preserve"> 1111500111497001 </t>
  </si>
  <si>
    <t>50300041454823</t>
  </si>
  <si>
    <t xml:space="preserve">914040017483807 </t>
  </si>
  <si>
    <t>16+11 EOM</t>
  </si>
  <si>
    <t>KB</t>
  </si>
  <si>
    <t>HD</t>
  </si>
  <si>
    <t>ID</t>
  </si>
  <si>
    <t>AX</t>
  </si>
  <si>
    <t>SB</t>
  </si>
  <si>
    <t>914040024180474</t>
  </si>
  <si>
    <t>24106000098528</t>
  </si>
  <si>
    <t>id</t>
  </si>
  <si>
    <t>34145934830</t>
  </si>
</sst>
</file>

<file path=xl/styles.xml><?xml version="1.0" encoding="utf-8"?>
<styleSheet xmlns="http://schemas.openxmlformats.org/spreadsheetml/2006/main">
  <numFmts count="1">
    <numFmt numFmtId="164" formatCode="m/d/yyyy;@"/>
  </numFmts>
  <fonts count="1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0033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5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0" fontId="6" fillId="0" borderId="0" xfId="0" quotePrefix="1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6" fillId="0" borderId="0" xfId="0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wrapText="1"/>
    </xf>
    <xf numFmtId="0" fontId="6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/>
    <xf numFmtId="2" fontId="5" fillId="0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0" fontId="7" fillId="0" borderId="0" xfId="0" quotePrefix="1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 wrapText="1"/>
    </xf>
    <xf numFmtId="2" fontId="6" fillId="3" borderId="0" xfId="0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 wrapText="1"/>
    </xf>
    <xf numFmtId="16" fontId="1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right" wrapText="1"/>
    </xf>
    <xf numFmtId="0" fontId="10" fillId="0" borderId="0" xfId="0" applyNumberFormat="1" applyFont="1" applyFill="1" applyBorder="1" applyAlignment="1">
      <alignment horizontal="center" wrapText="1"/>
    </xf>
    <xf numFmtId="2" fontId="10" fillId="0" borderId="0" xfId="0" applyNumberFormat="1" applyFont="1" applyFill="1" applyBorder="1" applyAlignment="1">
      <alignment horizontal="center" wrapText="1"/>
    </xf>
    <xf numFmtId="0" fontId="10" fillId="0" borderId="0" xfId="0" quotePrefix="1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 applyAlignment="1"/>
    <xf numFmtId="164" fontId="10" fillId="0" borderId="0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0" fontId="10" fillId="3" borderId="0" xfId="0" applyNumberFormat="1" applyFont="1" applyFill="1" applyBorder="1" applyAlignment="1">
      <alignment horizontal="center" wrapText="1"/>
    </xf>
    <xf numFmtId="164" fontId="10" fillId="3" borderId="0" xfId="0" applyNumberFormat="1" applyFont="1" applyFill="1" applyBorder="1" applyAlignment="1">
      <alignment horizontal="center" wrapText="1"/>
    </xf>
    <xf numFmtId="2" fontId="10" fillId="3" borderId="0" xfId="0" applyNumberFormat="1" applyFont="1" applyFill="1" applyBorder="1" applyAlignment="1">
      <alignment horizontal="center" wrapText="1"/>
    </xf>
    <xf numFmtId="0" fontId="10" fillId="3" borderId="0" xfId="0" quotePrefix="1" applyNumberFormat="1" applyFont="1" applyFill="1" applyBorder="1" applyAlignment="1">
      <alignment horizontal="center" wrapText="1"/>
    </xf>
    <xf numFmtId="0" fontId="10" fillId="3" borderId="0" xfId="0" applyNumberFormat="1" applyFont="1" applyFill="1" applyBorder="1" applyAlignment="1">
      <alignment wrapText="1"/>
    </xf>
    <xf numFmtId="0" fontId="10" fillId="3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7"/>
  <sheetViews>
    <sheetView tabSelected="1" topLeftCell="A31" workbookViewId="0">
      <selection activeCell="A32" sqref="A32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style="29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9</v>
      </c>
      <c r="I1" s="1" t="s">
        <v>10</v>
      </c>
      <c r="J1" s="1" t="s">
        <v>11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54" customFormat="1" ht="12.75" customHeight="1">
      <c r="A3" s="49">
        <v>10.75</v>
      </c>
      <c r="B3" s="49">
        <v>9.25</v>
      </c>
      <c r="C3" s="49">
        <v>1</v>
      </c>
      <c r="D3" s="49" t="s">
        <v>20</v>
      </c>
      <c r="E3" s="49" t="s">
        <v>7</v>
      </c>
      <c r="F3" s="49"/>
      <c r="G3" s="50">
        <v>41636</v>
      </c>
      <c r="H3" s="50">
        <v>42001</v>
      </c>
      <c r="I3" s="51">
        <f>24188/3</f>
        <v>8062.666666666667</v>
      </c>
      <c r="J3" s="52" t="s">
        <v>19</v>
      </c>
      <c r="K3" s="49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12" customFormat="1" ht="12.75" customHeight="1">
      <c r="A4" s="9">
        <v>4.5</v>
      </c>
      <c r="B4" s="9">
        <v>9.25</v>
      </c>
      <c r="C4" s="9">
        <v>555</v>
      </c>
      <c r="D4" s="9" t="s">
        <v>6</v>
      </c>
      <c r="E4" s="9" t="s">
        <v>7</v>
      </c>
      <c r="F4" s="47"/>
      <c r="G4" s="15">
        <v>41713</v>
      </c>
      <c r="H4" s="15">
        <v>42268</v>
      </c>
      <c r="I4" s="19">
        <v>3442</v>
      </c>
      <c r="J4" s="10" t="s">
        <v>17</v>
      </c>
      <c r="K4" s="9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s="12" customFormat="1" ht="12.75" customHeight="1">
      <c r="A5" s="9">
        <v>6.75</v>
      </c>
      <c r="B5" s="9">
        <v>9.25</v>
      </c>
      <c r="C5" s="9">
        <v>1</v>
      </c>
      <c r="D5" s="9" t="s">
        <v>6</v>
      </c>
      <c r="E5" s="9" t="s">
        <v>7</v>
      </c>
      <c r="F5" s="9"/>
      <c r="G5" s="15">
        <v>41887</v>
      </c>
      <c r="H5" s="15">
        <v>42252</v>
      </c>
      <c r="I5" s="19">
        <v>5164</v>
      </c>
      <c r="J5" s="10" t="s">
        <v>47</v>
      </c>
      <c r="K5" s="9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s="45" customFormat="1" ht="12.75" customHeight="1">
      <c r="A6" s="41">
        <v>1.5</v>
      </c>
      <c r="B6" s="41">
        <v>9</v>
      </c>
      <c r="C6" s="41">
        <v>1000</v>
      </c>
      <c r="D6" s="41" t="s">
        <v>6</v>
      </c>
      <c r="E6" s="41" t="s">
        <v>7</v>
      </c>
      <c r="F6" s="41"/>
      <c r="G6" s="46">
        <v>41941</v>
      </c>
      <c r="H6" s="46">
        <v>42941</v>
      </c>
      <c r="I6" s="42">
        <v>1117</v>
      </c>
      <c r="J6" s="43" t="s">
        <v>16</v>
      </c>
      <c r="K6" s="41"/>
      <c r="L6" s="44"/>
      <c r="M6" s="44"/>
      <c r="N6" s="44"/>
      <c r="O6" s="44"/>
      <c r="P6" s="44"/>
      <c r="Q6" s="44"/>
      <c r="R6" s="44"/>
      <c r="S6" s="44"/>
      <c r="T6" s="44"/>
      <c r="U6" s="44"/>
    </row>
    <row r="7" spans="1:21" ht="12.75" customHeight="1">
      <c r="A7" s="3"/>
      <c r="B7" s="3"/>
      <c r="C7" s="3"/>
      <c r="D7" s="3"/>
      <c r="E7" s="3"/>
      <c r="F7" s="3">
        <f>SUM(A3:A6)</f>
        <v>23.5</v>
      </c>
      <c r="G7" s="3"/>
      <c r="H7" s="3"/>
      <c r="I7" s="8"/>
      <c r="K7" s="8">
        <f>SUM(I3:I5)</f>
        <v>16668.666666666668</v>
      </c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s="24" customFormat="1" ht="12.75" customHeight="1">
      <c r="A8" s="9">
        <v>12.3</v>
      </c>
      <c r="B8" s="9">
        <v>10.050000000000001</v>
      </c>
      <c r="C8" s="9">
        <v>3</v>
      </c>
      <c r="D8" s="9" t="s">
        <v>6</v>
      </c>
      <c r="E8" s="9" t="s">
        <v>8</v>
      </c>
      <c r="F8" s="9"/>
      <c r="G8" s="21">
        <v>41304</v>
      </c>
      <c r="H8" s="21">
        <v>42399</v>
      </c>
      <c r="I8" s="48">
        <v>10215</v>
      </c>
      <c r="J8" s="10" t="s">
        <v>22</v>
      </c>
      <c r="K8" s="22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1:21" s="12" customFormat="1" ht="12.75" customHeight="1">
      <c r="A9" s="9">
        <v>6.15</v>
      </c>
      <c r="B9" s="9">
        <v>9.5</v>
      </c>
      <c r="C9" s="9">
        <v>24</v>
      </c>
      <c r="D9" s="9" t="s">
        <v>6</v>
      </c>
      <c r="E9" s="9" t="s">
        <v>8</v>
      </c>
      <c r="F9" s="9"/>
      <c r="G9" s="21">
        <v>41480</v>
      </c>
      <c r="H9" s="21">
        <v>42210</v>
      </c>
      <c r="I9" s="19">
        <v>4830</v>
      </c>
      <c r="J9" s="10" t="s">
        <v>29</v>
      </c>
      <c r="K9" s="9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s="12" customFormat="1" ht="12.75" customHeight="1">
      <c r="A10" s="9">
        <v>4.25</v>
      </c>
      <c r="B10" s="9">
        <v>9.75</v>
      </c>
      <c r="C10" s="9">
        <v>12</v>
      </c>
      <c r="D10" s="9" t="s">
        <v>6</v>
      </c>
      <c r="E10" s="9" t="s">
        <v>8</v>
      </c>
      <c r="F10" s="9"/>
      <c r="G10" s="21">
        <v>41776</v>
      </c>
      <c r="H10" s="21">
        <v>42141</v>
      </c>
      <c r="I10" s="19">
        <v>3425</v>
      </c>
      <c r="J10" s="30" t="s">
        <v>37</v>
      </c>
      <c r="K10" s="9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s="12" customFormat="1" ht="12.75" customHeight="1">
      <c r="A11" s="9">
        <v>2.85</v>
      </c>
      <c r="B11" s="9">
        <v>9.8000000000000007</v>
      </c>
      <c r="C11" s="9">
        <v>24</v>
      </c>
      <c r="D11" s="9" t="s">
        <v>6</v>
      </c>
      <c r="E11" s="9" t="s">
        <v>8</v>
      </c>
      <c r="F11" s="9"/>
      <c r="G11" s="21">
        <v>41816</v>
      </c>
      <c r="H11" s="21">
        <v>42547</v>
      </c>
      <c r="I11" s="19">
        <v>2309</v>
      </c>
      <c r="J11" s="30" t="s">
        <v>44</v>
      </c>
      <c r="K11" s="9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ht="12.75" customHeight="1">
      <c r="A12" s="3"/>
      <c r="B12" s="3"/>
      <c r="C12" s="3"/>
      <c r="D12" s="3"/>
      <c r="E12" s="3"/>
      <c r="F12" s="3">
        <f>SUM(A8:A11)</f>
        <v>25.550000000000004</v>
      </c>
      <c r="G12" s="3"/>
      <c r="H12" s="3"/>
      <c r="I12" s="8"/>
      <c r="J12" s="3"/>
      <c r="K12" s="8">
        <f>SUM(I8:I11)</f>
        <v>20779</v>
      </c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s="12" customFormat="1" ht="12.75" customHeight="1">
      <c r="A13" s="9">
        <v>4</v>
      </c>
      <c r="B13" s="9">
        <v>9.6</v>
      </c>
      <c r="C13" s="9" t="s">
        <v>38</v>
      </c>
      <c r="D13" s="9" t="s">
        <v>6</v>
      </c>
      <c r="E13" s="9" t="s">
        <v>46</v>
      </c>
      <c r="F13" s="9"/>
      <c r="G13" s="15">
        <v>41675</v>
      </c>
      <c r="H13" s="15">
        <v>42171</v>
      </c>
      <c r="I13" s="31">
        <v>3175</v>
      </c>
      <c r="J13" s="10" t="s">
        <v>18</v>
      </c>
      <c r="K13" s="9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s="12" customFormat="1" ht="12.75" customHeight="1">
      <c r="A14" s="9">
        <v>12.5</v>
      </c>
      <c r="B14" s="9">
        <v>9.8000000000000007</v>
      </c>
      <c r="C14" s="3" t="s">
        <v>24</v>
      </c>
      <c r="D14" s="9" t="s">
        <v>6</v>
      </c>
      <c r="E14" s="9" t="s">
        <v>46</v>
      </c>
      <c r="F14" s="9"/>
      <c r="G14" s="15">
        <v>41741</v>
      </c>
      <c r="H14" s="15">
        <v>42241</v>
      </c>
      <c r="I14" s="19">
        <v>10125</v>
      </c>
      <c r="J14" s="10" t="s">
        <v>34</v>
      </c>
      <c r="K14" s="9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s="12" customFormat="1" ht="12.75" customHeight="1">
      <c r="A15" s="9">
        <v>4</v>
      </c>
      <c r="B15" s="9">
        <v>9.6</v>
      </c>
      <c r="C15" s="3" t="s">
        <v>24</v>
      </c>
      <c r="D15" s="9" t="s">
        <v>6</v>
      </c>
      <c r="E15" s="9" t="s">
        <v>46</v>
      </c>
      <c r="F15" s="9"/>
      <c r="G15" s="15">
        <v>41838</v>
      </c>
      <c r="H15" s="15">
        <v>42203</v>
      </c>
      <c r="I15" s="19">
        <v>3175</v>
      </c>
      <c r="J15" s="10" t="s">
        <v>45</v>
      </c>
      <c r="K15" s="9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12.75" customHeight="1">
      <c r="A16" s="3"/>
      <c r="B16" s="3"/>
      <c r="C16" s="3"/>
      <c r="D16" s="3"/>
      <c r="E16" s="3"/>
      <c r="F16" s="3">
        <f>SUM(A13:A15)</f>
        <v>20.5</v>
      </c>
      <c r="G16" s="18"/>
      <c r="H16" s="18"/>
      <c r="I16" s="8"/>
      <c r="J16" s="3"/>
      <c r="K16" s="8">
        <f>SUM(I13:I15)</f>
        <v>16475</v>
      </c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s="12" customFormat="1" ht="12.75" customHeight="1">
      <c r="A17" s="9">
        <v>4.3</v>
      </c>
      <c r="B17" s="9">
        <v>9.18</v>
      </c>
      <c r="C17" s="9">
        <v>24</v>
      </c>
      <c r="D17" s="9" t="s">
        <v>6</v>
      </c>
      <c r="E17" s="9" t="s">
        <v>13</v>
      </c>
      <c r="F17" s="9"/>
      <c r="G17" s="15">
        <v>41313</v>
      </c>
      <c r="H17" s="15">
        <v>42043</v>
      </c>
      <c r="I17" s="19">
        <v>3353</v>
      </c>
      <c r="J17" s="10" t="s">
        <v>23</v>
      </c>
      <c r="K17" s="9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s="12" customFormat="1" ht="12.75" customHeight="1">
      <c r="A18" s="9">
        <v>2.4</v>
      </c>
      <c r="B18" s="9">
        <v>9.18</v>
      </c>
      <c r="C18" s="9">
        <v>24</v>
      </c>
      <c r="D18" s="9" t="s">
        <v>6</v>
      </c>
      <c r="E18" s="9" t="s">
        <v>13</v>
      </c>
      <c r="F18" s="9"/>
      <c r="G18" s="15">
        <v>41442</v>
      </c>
      <c r="H18" s="15">
        <v>42172</v>
      </c>
      <c r="I18" s="19">
        <v>1871</v>
      </c>
      <c r="J18" s="10" t="s">
        <v>27</v>
      </c>
      <c r="K18" s="9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s="12" customFormat="1" ht="12.75" customHeight="1">
      <c r="A19" s="9">
        <v>11.9</v>
      </c>
      <c r="B19" s="9">
        <v>9.43</v>
      </c>
      <c r="C19" s="9" t="s">
        <v>21</v>
      </c>
      <c r="D19" s="9" t="s">
        <v>6</v>
      </c>
      <c r="E19" s="9" t="s">
        <v>13</v>
      </c>
      <c r="F19" s="9"/>
      <c r="G19" s="15">
        <v>41673</v>
      </c>
      <c r="H19" s="15">
        <v>42039</v>
      </c>
      <c r="I19" s="19">
        <v>9531</v>
      </c>
      <c r="J19" s="10" t="s">
        <v>33</v>
      </c>
      <c r="K19" s="9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s="12" customFormat="1" ht="12.75" customHeight="1">
      <c r="A20" s="9">
        <v>3.55</v>
      </c>
      <c r="B20" s="9">
        <v>9.43</v>
      </c>
      <c r="C20" s="9" t="s">
        <v>21</v>
      </c>
      <c r="D20" s="9" t="s">
        <v>6</v>
      </c>
      <c r="E20" s="9" t="s">
        <v>13</v>
      </c>
      <c r="F20" s="9"/>
      <c r="G20" s="15">
        <v>41761</v>
      </c>
      <c r="H20" s="15">
        <v>42127</v>
      </c>
      <c r="I20" s="31">
        <v>2843</v>
      </c>
      <c r="J20" s="10" t="s">
        <v>36</v>
      </c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2.75" customHeight="1">
      <c r="A21" s="3"/>
      <c r="B21" s="3"/>
      <c r="C21" s="3"/>
      <c r="D21" s="3"/>
      <c r="E21" s="3"/>
      <c r="F21" s="3">
        <f>SUM(A17:A20)</f>
        <v>22.150000000000002</v>
      </c>
      <c r="G21" s="3"/>
      <c r="H21" s="3"/>
      <c r="I21" s="8"/>
      <c r="J21" s="3"/>
      <c r="K21" s="8">
        <f>SUM(I17:I20)</f>
        <v>17598</v>
      </c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s="12" customFormat="1" ht="12.75" customHeight="1">
      <c r="A22" s="9">
        <v>2.4</v>
      </c>
      <c r="B22" s="9">
        <v>10</v>
      </c>
      <c r="C22" s="9">
        <v>2</v>
      </c>
      <c r="D22" s="9" t="s">
        <v>6</v>
      </c>
      <c r="E22" s="9" t="s">
        <v>14</v>
      </c>
      <c r="F22" s="9"/>
      <c r="G22" s="15">
        <v>41637</v>
      </c>
      <c r="H22" s="15">
        <v>42367</v>
      </c>
      <c r="I22" s="19">
        <v>2000</v>
      </c>
      <c r="J22" s="10" t="s">
        <v>15</v>
      </c>
      <c r="K22" s="9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12.75" customHeight="1">
      <c r="A23" s="3">
        <v>3.9</v>
      </c>
      <c r="B23" s="3">
        <v>9.75</v>
      </c>
      <c r="C23" s="3" t="s">
        <v>25</v>
      </c>
      <c r="D23" s="3" t="s">
        <v>6</v>
      </c>
      <c r="E23" s="3" t="s">
        <v>14</v>
      </c>
      <c r="F23" s="3"/>
      <c r="G23" s="5">
        <v>41405</v>
      </c>
      <c r="H23" s="5">
        <v>42105</v>
      </c>
      <c r="I23" s="19">
        <v>3169</v>
      </c>
      <c r="J23" s="6" t="s">
        <v>26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2.75" customHeight="1">
      <c r="A24" s="3">
        <v>3.45</v>
      </c>
      <c r="B24" s="3">
        <v>9.75</v>
      </c>
      <c r="C24" s="3">
        <v>2</v>
      </c>
      <c r="D24" s="3" t="s">
        <v>6</v>
      </c>
      <c r="E24" s="3" t="s">
        <v>14</v>
      </c>
      <c r="F24" s="3"/>
      <c r="G24" s="5">
        <v>41429</v>
      </c>
      <c r="H24" s="5">
        <v>42159</v>
      </c>
      <c r="I24" s="19">
        <v>2803</v>
      </c>
      <c r="J24" s="6" t="s">
        <v>28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2.75" customHeight="1">
      <c r="A25" s="3">
        <v>5.75</v>
      </c>
      <c r="B25" s="3">
        <v>9.75</v>
      </c>
      <c r="C25" s="3">
        <v>2</v>
      </c>
      <c r="D25" s="3" t="s">
        <v>6</v>
      </c>
      <c r="E25" s="3" t="s">
        <v>14</v>
      </c>
      <c r="F25" s="3"/>
      <c r="G25" s="5">
        <v>41520</v>
      </c>
      <c r="H25" s="5">
        <v>42250</v>
      </c>
      <c r="I25" s="19">
        <v>4672</v>
      </c>
      <c r="J25" s="6" t="s">
        <v>30</v>
      </c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s="27" customFormat="1" ht="12.75" customHeight="1">
      <c r="A26" s="3">
        <v>3.15</v>
      </c>
      <c r="B26" s="3">
        <v>9.75</v>
      </c>
      <c r="C26" s="3">
        <v>2</v>
      </c>
      <c r="D26" s="3" t="s">
        <v>6</v>
      </c>
      <c r="E26" s="3" t="s">
        <v>14</v>
      </c>
      <c r="F26" s="3"/>
      <c r="G26" s="5">
        <v>41536</v>
      </c>
      <c r="H26" s="5">
        <v>42266</v>
      </c>
      <c r="I26" s="19">
        <v>2559</v>
      </c>
      <c r="J26" s="6" t="s">
        <v>31</v>
      </c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ht="12.75" customHeight="1">
      <c r="A27" s="3">
        <v>4.5</v>
      </c>
      <c r="B27" s="3">
        <v>9.75</v>
      </c>
      <c r="C27" s="3">
        <v>2</v>
      </c>
      <c r="D27" s="3" t="s">
        <v>6</v>
      </c>
      <c r="E27" s="3" t="s">
        <v>14</v>
      </c>
      <c r="F27" s="3"/>
      <c r="G27" s="5">
        <v>41552</v>
      </c>
      <c r="H27" s="5">
        <v>42282</v>
      </c>
      <c r="I27" s="19">
        <v>3656</v>
      </c>
      <c r="J27" s="6" t="s">
        <v>32</v>
      </c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s="37" customFormat="1" ht="12.75" customHeight="1">
      <c r="A28" s="33">
        <v>0.5</v>
      </c>
      <c r="B28" s="33">
        <v>9</v>
      </c>
      <c r="C28" s="33">
        <v>60</v>
      </c>
      <c r="D28" s="33" t="s">
        <v>20</v>
      </c>
      <c r="E28" s="33" t="s">
        <v>14</v>
      </c>
      <c r="F28" s="33"/>
      <c r="G28" s="34">
        <v>41650</v>
      </c>
      <c r="H28" s="34">
        <v>43476</v>
      </c>
      <c r="I28" s="32">
        <f>1125/3</f>
        <v>375</v>
      </c>
      <c r="J28" s="35" t="s">
        <v>35</v>
      </c>
      <c r="K28" s="33"/>
      <c r="L28" s="36"/>
      <c r="M28" s="36"/>
      <c r="N28" s="36"/>
      <c r="O28" s="36"/>
      <c r="P28" s="36"/>
      <c r="Q28" s="36"/>
      <c r="R28" s="36"/>
      <c r="S28" s="36"/>
      <c r="T28" s="36"/>
      <c r="U28" s="36"/>
    </row>
    <row r="29" spans="1:21" ht="12.75" customHeight="1">
      <c r="A29" s="3"/>
      <c r="B29" s="3"/>
      <c r="C29" s="3"/>
      <c r="D29" s="3"/>
      <c r="E29" s="3"/>
      <c r="F29" s="3">
        <f>SUM(A22:A28)</f>
        <v>23.65</v>
      </c>
      <c r="G29" s="3"/>
      <c r="H29" s="3"/>
      <c r="I29" s="8"/>
      <c r="J29" s="3"/>
      <c r="K29" s="8">
        <f>SUM(I22:I27)</f>
        <v>18859</v>
      </c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2.75" customHeight="1">
      <c r="A30" s="3"/>
      <c r="B30" s="3"/>
      <c r="C30" s="3"/>
      <c r="D30" s="3"/>
      <c r="E30" s="3"/>
      <c r="F30" s="3"/>
      <c r="G30" s="3"/>
      <c r="H30" s="3"/>
      <c r="I30" s="8"/>
      <c r="J30" s="3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39">
        <v>41973</v>
      </c>
      <c r="B31" s="8"/>
      <c r="C31" s="3"/>
      <c r="D31" s="3"/>
      <c r="E31" s="3"/>
      <c r="F31" s="1">
        <f>SUM(F3:F29)</f>
        <v>115.35000000000002</v>
      </c>
      <c r="G31" s="3"/>
      <c r="H31" s="7"/>
      <c r="I31" s="16">
        <f>SUM(I3:I27)</f>
        <v>91496.666666666672</v>
      </c>
      <c r="J31" s="13" t="s">
        <v>3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/>
      <c r="B32" s="8"/>
      <c r="C32" s="3"/>
      <c r="D32" s="3"/>
      <c r="E32" s="3"/>
      <c r="F32" s="3"/>
      <c r="G32" s="3"/>
      <c r="H32" s="3"/>
      <c r="I32" s="8"/>
      <c r="J32" s="3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/>
      <c r="B33" s="8"/>
      <c r="C33" s="8"/>
      <c r="D33" s="4"/>
      <c r="E33" s="4"/>
      <c r="F33" s="4"/>
      <c r="G33" s="4"/>
      <c r="H33" s="4"/>
      <c r="I33" s="8">
        <v>18095</v>
      </c>
      <c r="J33" s="3" t="s">
        <v>12</v>
      </c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/>
      <c r="C34" s="4"/>
      <c r="D34" s="4"/>
      <c r="E34" s="4"/>
      <c r="F34" s="4"/>
      <c r="G34" s="4"/>
      <c r="H34" s="4"/>
      <c r="I34" s="20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3"/>
      <c r="B35" s="8"/>
      <c r="C35" s="4"/>
      <c r="D35" s="4"/>
      <c r="E35" s="4"/>
      <c r="F35" s="4"/>
      <c r="G35">
        <v>400000</v>
      </c>
      <c r="H35" s="4"/>
      <c r="I35" s="17">
        <f>I31+I33</f>
        <v>109591.66666666667</v>
      </c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4"/>
      <c r="B36" s="4"/>
      <c r="C36" s="28"/>
      <c r="D36" s="14"/>
      <c r="G36">
        <v>285000</v>
      </c>
      <c r="H36" s="4"/>
      <c r="I36" s="4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4"/>
      <c r="B37" s="4"/>
      <c r="C37" s="12"/>
      <c r="E37" s="4"/>
      <c r="H37" s="4"/>
      <c r="I37" s="4"/>
      <c r="J37" s="3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4"/>
      <c r="B38" s="4"/>
      <c r="C38" s="4"/>
      <c r="D38" s="4"/>
      <c r="E38" s="4"/>
      <c r="F38" s="4"/>
      <c r="G38" s="4"/>
      <c r="H38" s="8"/>
      <c r="I38" s="4"/>
      <c r="J38" s="40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4" t="s">
        <v>39</v>
      </c>
      <c r="B39" s="4">
        <v>250000</v>
      </c>
      <c r="C39" s="4">
        <f>SUM(I22:I27) * 12 + 4*I28</f>
        <v>227808</v>
      </c>
      <c r="E39" s="4">
        <f>B39-C39</f>
        <v>22192</v>
      </c>
      <c r="G39" s="4"/>
      <c r="H39" s="4"/>
      <c r="I39" s="4"/>
      <c r="J39" s="40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4" t="s">
        <v>40</v>
      </c>
      <c r="B40" s="4">
        <v>250000</v>
      </c>
      <c r="C40" s="4">
        <f>SUM(I17:I20) * 12</f>
        <v>211176</v>
      </c>
      <c r="E40" s="4">
        <f>B40-C40</f>
        <v>38824</v>
      </c>
      <c r="G40" s="4"/>
      <c r="H40" s="4"/>
      <c r="I40" s="4"/>
      <c r="J40" s="40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" t="s">
        <v>41</v>
      </c>
      <c r="B41" s="4">
        <v>250000</v>
      </c>
      <c r="C41" s="4">
        <f>(29597 + 6488) + (3175 * 2 + 1258) + (3175 * 12) + (5354 * 3 + 1040) + (6075 + 10125 * 11) + (1331 + 3175 * 8)</f>
        <v>243076</v>
      </c>
      <c r="D41" s="4"/>
      <c r="E41" s="4">
        <f t="shared" ref="E41:E43" si="0">B41-C41</f>
        <v>6924</v>
      </c>
      <c r="F41" s="4"/>
      <c r="G41">
        <f>G35*0.1/12</f>
        <v>3333.3333333333335</v>
      </c>
      <c r="H41" s="20">
        <v>9</v>
      </c>
      <c r="I41" s="20">
        <f>G41*H41</f>
        <v>30000</v>
      </c>
      <c r="J41" s="38">
        <f>C41+I41</f>
        <v>273076</v>
      </c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 t="s">
        <v>42</v>
      </c>
      <c r="B42" s="4">
        <v>250000</v>
      </c>
      <c r="C42" s="4">
        <f>(4030 * 3) + (3425 * 9) + (10215 * 12) + (4830 * 12) + 567 + (2309 * 9)</f>
        <v>244803</v>
      </c>
      <c r="D42" s="4"/>
      <c r="E42" s="4">
        <f>B42-C42</f>
        <v>5197</v>
      </c>
      <c r="F42" s="4"/>
      <c r="G42">
        <f>G36*0.1/12</f>
        <v>2375</v>
      </c>
      <c r="H42" s="20">
        <v>9</v>
      </c>
      <c r="I42" s="20">
        <f>G42*H42</f>
        <v>21375</v>
      </c>
      <c r="J42" s="38">
        <f>C42+I42</f>
        <v>266178</v>
      </c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 t="s">
        <v>43</v>
      </c>
      <c r="B43" s="4">
        <v>250000</v>
      </c>
      <c r="C43" s="4">
        <f>SUM(I3:I4) * 12 + I5 * 7</f>
        <v>174204</v>
      </c>
      <c r="D43" s="4"/>
      <c r="E43" s="4">
        <f t="shared" si="0"/>
        <v>75796</v>
      </c>
      <c r="F43" s="4"/>
      <c r="G43" s="4"/>
      <c r="H43" s="4"/>
      <c r="I43" s="4"/>
      <c r="J43" s="40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/>
      <c r="B44" s="4"/>
      <c r="C44" s="4"/>
      <c r="D44" s="4"/>
      <c r="E44" s="4"/>
      <c r="F44" s="4"/>
      <c r="G44" s="4"/>
      <c r="H44" s="4"/>
      <c r="I44" s="4"/>
      <c r="J44" s="3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/>
      <c r="B45" s="4"/>
      <c r="C45" s="4"/>
      <c r="D45" s="4"/>
      <c r="E45" s="4"/>
      <c r="F45" s="4"/>
      <c r="G45" s="4"/>
      <c r="H45" s="4"/>
      <c r="I45" s="4"/>
      <c r="J45" s="3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/>
      <c r="B46" s="4"/>
      <c r="C46" s="4"/>
      <c r="D46" s="4"/>
      <c r="E46" s="4"/>
      <c r="F46" s="4"/>
      <c r="G46" s="4"/>
      <c r="H46" s="4"/>
      <c r="I46" s="4"/>
      <c r="J46" s="3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/>
      <c r="B47" s="4"/>
      <c r="C47" s="4"/>
      <c r="D47" s="4"/>
      <c r="E47" s="4"/>
      <c r="F47" s="4"/>
      <c r="G47" s="4"/>
      <c r="H47" s="4"/>
      <c r="I47" s="4"/>
      <c r="J47" s="3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/>
      <c r="B48" s="4"/>
      <c r="C48" s="4"/>
      <c r="D48" s="4"/>
      <c r="E48" s="4"/>
      <c r="F48" s="4"/>
      <c r="G48" s="4"/>
      <c r="H48" s="4"/>
      <c r="I48" s="4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38"/>
      <c r="B49" s="4"/>
      <c r="C49" s="4"/>
      <c r="D49" s="4"/>
      <c r="E49" s="4"/>
      <c r="F49" s="4"/>
      <c r="G49" s="4"/>
      <c r="H49" s="4"/>
      <c r="I49" s="4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4"/>
      <c r="B54" s="4"/>
      <c r="C54" s="4"/>
      <c r="D54" s="4"/>
      <c r="E54" s="4"/>
      <c r="F54" s="4"/>
      <c r="G54" s="4"/>
      <c r="H54" s="4"/>
      <c r="I54" s="4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2014-11-30T07:59:42Z</dcterms:modified>
</cp:coreProperties>
</file>