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D00BAE3C-00E1-455A-9072-1FE8F89AD7A4}" xr6:coauthVersionLast="47" xr6:coauthVersionMax="47" xr10:uidLastSave="{00000000-0000-0000-0000-000000000000}"/>
  <bookViews>
    <workbookView xWindow="-120" yWindow="-120" windowWidth="51840" windowHeight="21120" activeTab="2" xr2:uid="{FA809A0E-9489-43D4-9007-466453B55987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36" i="3"/>
  <c r="H60" i="3" l="1"/>
  <c r="I60" i="3" s="1"/>
  <c r="H59" i="3"/>
  <c r="I59" i="3" s="1"/>
  <c r="H58" i="3"/>
  <c r="I58" i="3" s="1"/>
  <c r="H57" i="3"/>
  <c r="H56" i="3"/>
  <c r="H51" i="3"/>
  <c r="I51" i="3" s="1"/>
  <c r="H50" i="3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38" i="3"/>
  <c r="I38" i="3" s="1"/>
  <c r="H37" i="3"/>
  <c r="I57" i="3"/>
  <c r="I56" i="3"/>
  <c r="I50" i="3"/>
  <c r="I37" i="3"/>
  <c r="I36" i="3"/>
  <c r="I39" i="3" s="1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52" i="3"/>
  <c r="F39" i="3"/>
  <c r="F52" i="3"/>
  <c r="F61" i="3"/>
  <c r="I64" i="3" l="1"/>
</calcChain>
</file>

<file path=xl/sharedStrings.xml><?xml version="1.0" encoding="utf-8"?>
<sst xmlns="http://schemas.openxmlformats.org/spreadsheetml/2006/main" count="306" uniqueCount="85">
  <si>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</si>
  <si>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</si>
  <si>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</si>
  <si>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</si>
  <si>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</si>
  <si>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</si>
  <si>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</si>
  <si>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</si>
  <si>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</si>
  <si>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</si>
  <si>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</si>
  <si>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</si>
  <si>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</si>
  <si>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</si>
  <si>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</si>
  <si>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</si>
  <si>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</si>
  <si>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</si>
  <si>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</si>
  <si>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</si>
  <si>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</si>
  <si>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</si>
  <si>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</si>
  <si>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</si>
  <si>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</si>
  <si>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</si>
  <si>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</si>
  <si>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</si>
  <si>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</si>
  <si>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</si>
  <si>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</si>
  <si>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</si>
  <si>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</si>
  <si>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</si>
  <si>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</si>
  <si>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</si>
  <si>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</si>
  <si>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</si>
  <si>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</si>
  <si>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</si>
  <si>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</si>
  <si>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</si>
  <si>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</si>
  <si>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</si>
  <si>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</si>
  <si>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</si>
  <si>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</si>
  <si>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</si>
  <si>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</si>
  <si>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</si>
  <si>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</si>
  <si>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</si>
  <si>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</si>
  <si>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</si>
  <si>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</si>
  <si>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</si>
  <si>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</si>
  <si>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</si>
  <si>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</si>
  <si>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</si>
  <si>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</si>
  <si>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</si>
  <si>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</si>
  <si>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</si>
  <si>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</si>
  <si>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</si>
  <si>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</si>
  <si>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</si>
  <si>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</si>
  <si>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</si>
  <si>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5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</si>
  <si>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</si>
  <si>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</si>
  <si>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</si>
  <si>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</si>
  <si>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</si>
  <si>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</si>
  <si>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</si>
  <si>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</si>
  <si>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</si>
  <si>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</si>
  <si>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</si>
  <si>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</si>
  <si>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>*1 failed login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</si>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</sst>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1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2" fontId="1" fillId="0" borderId="0" xfId="0" applyNumberFormat="1" applyFont="1"/>
    <xf numFmtId="2" fontId="1" fillId="6" borderId="0" xfId="0" applyNumberFormat="1" applyFont="1" applyFill="1"/>
    <xf numFmtId="1" fontId="0" fillId="0" borderId="0" xfId="0" applyNumberFormat="1"/>
    <xf numFmtId="167" fontId="0" fillId="0" borderId="1" xfId="0" applyNumberFormat="1" applyBorder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C8C03-17A2-94B6-3DC6-B6AB36280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709F5F-DFBB-1647-6537-7041B3592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44217-EB18-4A13-B451-3D9F34B220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9D9E-AA45-4780-9AAD-112CDD06A699}">
  <dimension ref="A1:E30"/>
  <sheetViews>
    <sheetView workbookViewId="0">
      <selection activeCell="H33" sqref="H33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91908</v>
      </c>
    </row>
    <row r="10" spans="1:5" x14ac:dyDescent="0.25">
      <c r="A10" s="5" t="s">
        <v>21</v>
      </c>
      <c r="B10" s="8">
        <v>35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19222.4245992635 / 86400</f>
        <v>0.2224817661951794</v>
      </c>
    </row>
    <row r="15" spans="1:5" x14ac:dyDescent="0.25">
      <c r="B15" s="1" t="s">
        <v>2</v>
      </c>
      <c r="C15" s="2">
        <f xml:space="preserve"> 25942.7225527267 / 86400</f>
        <v>0.30026299250841088</v>
      </c>
    </row>
    <row r="16" spans="1:5" x14ac:dyDescent="0.25">
      <c r="B16" s="34" t="s">
        <v>3</v>
      </c>
      <c r="C16" s="35">
        <f xml:space="preserve"> 22685.3495059539 / 86400</f>
        <v>0.2625619155781701</v>
      </c>
      <c r="D16" s="36">
        <f>(C16*86400)/60</f>
        <v>378.08915843256494</v>
      </c>
      <c r="E16" s="37" t="s">
        <v>76</v>
      </c>
    </row>
    <row r="17" spans="2:3" x14ac:dyDescent="0.25">
      <c r="B17" s="1" t="s">
        <v>4</v>
      </c>
      <c r="C17" s="2">
        <f xml:space="preserve"> 1981.45473887623 / 86400</f>
        <v>2.2933503922178588E-2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FB92-6602-4C42-BCC6-DA698D7F96C5}">
  <dimension ref="A1:X39"/>
  <sheetViews>
    <sheetView workbookViewId="0">
      <selection activeCell="G37" sqref="G3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91908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36</v>
      </c>
      <c r="H14" s="9"/>
      <c r="I14" s="2">
        <f xml:space="preserve"> 116.524189785367 / 86400</f>
        <v>1.3486596039973032E-3</v>
      </c>
      <c r="J14" s="2">
        <f xml:space="preserve"> 343.773678509413 / 86400</f>
        <v>3.9788620197848731E-3</v>
      </c>
      <c r="K14" s="2">
        <f xml:space="preserve"> 185.554800661785 / 86400</f>
        <v>2.1476250076595486E-3</v>
      </c>
      <c r="L14" s="2">
        <f xml:space="preserve"> 47.3806189673064 / 86400</f>
        <v>5.483867936030833E-4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97.2222222222222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35</v>
      </c>
      <c r="H15" s="9"/>
      <c r="I15" s="2">
        <f xml:space="preserve"> 5.15709024162899 / 86400</f>
        <v>5.9688544463298497E-5</v>
      </c>
      <c r="J15" s="2">
        <f xml:space="preserve"> 27.329430862949 / 86400</f>
        <v>3.1631285721005789E-4</v>
      </c>
      <c r="K15" s="2">
        <f xml:space="preserve"> 14.4650735276922 / 86400</f>
        <v>1.6741983249643749E-4</v>
      </c>
      <c r="L15" s="2">
        <f xml:space="preserve"> 5.38517870294494 / 86400</f>
        <v>6.232845721001089E-5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35</v>
      </c>
      <c r="H16" s="9"/>
      <c r="I16" s="2">
        <f xml:space="preserve"> 15.773692252683 / 86400</f>
        <v>1.8256588255420139E-4</v>
      </c>
      <c r="J16" s="2">
        <f xml:space="preserve"> 40.888856727462 / 86400</f>
        <v>4.7325065656784722E-4</v>
      </c>
      <c r="K16" s="2">
        <f xml:space="preserve"> 28.0311311441999 / 86400</f>
        <v>3.2443438824305442E-4</v>
      </c>
      <c r="L16" s="2">
        <f xml:space="preserve"> 7.72793627105498 / 86400</f>
        <v>8.9443706840914119E-5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35</v>
      </c>
      <c r="H17" s="9"/>
      <c r="I17" s="2">
        <f xml:space="preserve"> 83.180557746208 / 86400</f>
        <v>9.6273793687740733E-4</v>
      </c>
      <c r="J17" s="2">
        <f xml:space="preserve"> 342.621278104296 / 86400</f>
        <v>3.9655240521330555E-3</v>
      </c>
      <c r="K17" s="2">
        <f xml:space="preserve"> 201.244163062748 / 86400</f>
        <v>2.3292148502632869E-3</v>
      </c>
      <c r="L17" s="2">
        <f xml:space="preserve"> 70.9204737704416 / 86400</f>
        <v>8.2083881678751854E-4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210</v>
      </c>
      <c r="H18" s="9"/>
      <c r="I18" s="2">
        <f xml:space="preserve"> 11.0084771271995 / 86400</f>
        <v>1.2741292971295718E-4</v>
      </c>
      <c r="J18" s="2">
        <f xml:space="preserve"> 109.8015006439 / 86400</f>
        <v>1.2708507018969906E-3</v>
      </c>
      <c r="K18" s="2">
        <f xml:space="preserve"> 69.1055363003253 / 86400</f>
        <v>7.998325960685798E-4</v>
      </c>
      <c r="L18" s="2">
        <f xml:space="preserve"> 18.0034508527446 / 86400</f>
        <v>2.0837327375861805E-4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210</v>
      </c>
      <c r="H19" s="9"/>
      <c r="I19" s="2">
        <f xml:space="preserve"> 16.2377836720007 / 86400</f>
        <v>1.8793731101852661E-4</v>
      </c>
      <c r="J19" s="2">
        <f xml:space="preserve"> 70.3612866482017 / 86400</f>
        <v>8.1436674361344563E-4</v>
      </c>
      <c r="K19" s="2">
        <f xml:space="preserve"> 49.4022770869162 / 86400</f>
        <v>5.7178561443190043E-4</v>
      </c>
      <c r="L19" s="2">
        <f xml:space="preserve"> 9.59495944331677 / 86400</f>
        <v>1.1105277133468482E-4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210</v>
      </c>
      <c r="H20" s="9"/>
      <c r="I20" s="2">
        <f xml:space="preserve"> 40.2192726476196 / 86400</f>
        <v>4.655008408289305E-4</v>
      </c>
      <c r="J20" s="2">
        <f xml:space="preserve"> 98.0664385273503 / 86400</f>
        <v>1.1350282236961839E-3</v>
      </c>
      <c r="K20" s="2">
        <f xml:space="preserve"> 69.7757593930708 / 86400</f>
        <v>8.0758980779017128E-4</v>
      </c>
      <c r="L20" s="2">
        <f xml:space="preserve"> 10.4303312114553 / 86400</f>
        <v>1.2072142605851042E-4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210</v>
      </c>
      <c r="H21" s="9"/>
      <c r="I21" s="2">
        <f xml:space="preserve"> 214.97496230965 / 86400</f>
        <v>2.4881361378431715E-3</v>
      </c>
      <c r="J21" s="2">
        <f xml:space="preserve"> 1464.33944010157 / 86400</f>
        <v>1.6948373149323726E-2</v>
      </c>
      <c r="K21" s="2">
        <f xml:space="preserve"> 608.733167394069 / 86400</f>
        <v>7.0455227707646876E-3</v>
      </c>
      <c r="L21" s="2">
        <f xml:space="preserve"> 250.64903577762 / 86400</f>
        <v>2.9010305066854169E-3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44</v>
      </c>
      <c r="H22" s="9"/>
      <c r="I22" s="2">
        <f xml:space="preserve"> 715.70174511668 / 86400</f>
        <v>8.283585012924536E-3</v>
      </c>
      <c r="J22" s="2">
        <f xml:space="preserve"> 2654.6945042649 / 86400</f>
        <v>3.0725630836399304E-2</v>
      </c>
      <c r="K22" s="2">
        <f xml:space="preserve"> 1503.78451885009 / 86400</f>
        <v>1.7404913412616782E-2</v>
      </c>
      <c r="L22" s="2">
        <f xml:space="preserve"> 503.49825800622 / 86400</f>
        <v>5.8275261343312497E-3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210</v>
      </c>
      <c r="H23" s="9"/>
      <c r="I23" s="2">
        <f xml:space="preserve"> 638.9587306424 / 86400</f>
        <v>7.3953556787314818E-3</v>
      </c>
      <c r="J23" s="2">
        <f xml:space="preserve"> 1578.2659438508 / 86400</f>
        <v>1.8266966942717594E-2</v>
      </c>
      <c r="K23" s="2">
        <f xml:space="preserve"> 1012.30226099118 / 86400</f>
        <v>1.1716461354064582E-2</v>
      </c>
      <c r="L23" s="2">
        <f xml:space="preserve"> 201.158452426907 / 86400</f>
        <v>2.3282228290151274E-3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210</v>
      </c>
      <c r="H24" s="9"/>
      <c r="I24" s="2">
        <f xml:space="preserve"> 8.01275142097006 / 86400</f>
        <v>9.2740178483449777E-5</v>
      </c>
      <c r="J24" s="2">
        <f xml:space="preserve"> 89.2085040541006 / 86400</f>
        <v>1.0325058339594978E-3</v>
      </c>
      <c r="K24" s="2">
        <f xml:space="preserve"> 53.1594392065286 / 86400</f>
        <v>6.1527128711259956E-4</v>
      </c>
      <c r="L24" s="2">
        <f xml:space="preserve"> 21.2131034530061 / 86400</f>
        <v>2.4552203070608912E-4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210</v>
      </c>
      <c r="H25" s="9"/>
      <c r="I25" s="2">
        <f xml:space="preserve"> 157.27187883031 / 86400</f>
        <v>1.8202763753508101E-3</v>
      </c>
      <c r="J25" s="2">
        <f xml:space="preserve"> 1233.74835421792 / 86400</f>
        <v>1.4279494840485185E-2</v>
      </c>
      <c r="K25" s="2">
        <f xml:space="preserve"> 569.071803434207 / 86400</f>
        <v>6.5864792064144334E-3</v>
      </c>
      <c r="L25" s="2">
        <f xml:space="preserve"> 232.343100913366 / 86400</f>
        <v>2.6891562605713655E-3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35</v>
      </c>
      <c r="H26" s="9"/>
      <c r="I26" s="2">
        <f xml:space="preserve"> 442.8317452464 / 86400</f>
        <v>5.1253674218333335E-3</v>
      </c>
      <c r="J26" s="2">
        <f xml:space="preserve"> 885.872108551099 / 86400</f>
        <v>1.025314940452661E-2</v>
      </c>
      <c r="K26" s="2">
        <f xml:space="preserve"> 608.615266840432 / 86400</f>
        <v>7.0441581810235191E-3</v>
      </c>
      <c r="L26" s="2">
        <f xml:space="preserve"> 108.497348965139 / 86400</f>
        <v>1.2557563537631828E-3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35</v>
      </c>
      <c r="H27" s="9"/>
      <c r="I27" s="2">
        <f xml:space="preserve"> 282.184359471899 / 86400</f>
        <v>3.2660226790729046E-3</v>
      </c>
      <c r="J27" s="2">
        <f xml:space="preserve"> 501.222238897397 / 86400</f>
        <v>5.8011833205717242E-3</v>
      </c>
      <c r="K27" s="2">
        <f xml:space="preserve"> 387.836786237134 / 86400</f>
        <v>4.4888516925594216E-3</v>
      </c>
      <c r="L27" s="2">
        <f xml:space="preserve"> 59.0822655132999 / 86400</f>
        <v>6.8382251751504519E-4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35</v>
      </c>
      <c r="H28" s="9"/>
      <c r="I28" s="2">
        <f xml:space="preserve"> 3388.7400230713 / 86400</f>
        <v>3.9221528044806712E-2</v>
      </c>
      <c r="J28" s="2">
        <f xml:space="preserve"> 4883.6953465043 / 86400</f>
        <v>5.6524251695651617E-2</v>
      </c>
      <c r="K28" s="2">
        <f xml:space="preserve"> 4146.69330770058 / 86400</f>
        <v>4.7994135505793747E-2</v>
      </c>
      <c r="L28" s="2">
        <f xml:space="preserve"> 335.947303015073 / 86400</f>
        <v>3.8882789700818631E-3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35</v>
      </c>
      <c r="H29" s="9"/>
      <c r="I29" s="2">
        <f xml:space="preserve"> 352.983007127899 / 86400</f>
        <v>4.08545147138772E-3</v>
      </c>
      <c r="J29" s="2">
        <f xml:space="preserve"> 541.104120472999 / 86400</f>
        <v>6.2627791721411924E-3</v>
      </c>
      <c r="K29" s="2">
        <f xml:space="preserve"> 455.9965894814 / 86400</f>
        <v>5.2777383041828704E-3</v>
      </c>
      <c r="L29" s="2">
        <f xml:space="preserve"> 51.4805651947582 / 86400</f>
        <v>5.9583987493933097E-4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35</v>
      </c>
      <c r="H30" s="9"/>
      <c r="I30" s="2">
        <f xml:space="preserve"> 96.7920053176022 / 86400</f>
        <v>1.1202778393240996E-3</v>
      </c>
      <c r="J30" s="2">
        <f xml:space="preserve"> 245.6776040353 / 86400</f>
        <v>2.8434907874456019E-3</v>
      </c>
      <c r="K30" s="2">
        <f xml:space="preserve"> 171.83739217256 / 86400</f>
        <v>1.9888587057009257E-3</v>
      </c>
      <c r="L30" s="2">
        <f xml:space="preserve"> 38.63109943229 / 86400</f>
        <v>4.4711920639224536E-4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2997-999C-43D1-9176-00C61248904C}">
  <dimension ref="A1:L71"/>
  <sheetViews>
    <sheetView tabSelected="1" topLeftCell="A7" workbookViewId="0">
      <selection activeCell="M48" sqref="M4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91908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4" t="s">
        <v>48</v>
      </c>
      <c r="F14" s="9" t="s">
        <v>46</v>
      </c>
      <c r="G14" s="4">
        <v>36</v>
      </c>
      <c r="H14" s="9" t="s">
        <v>83</v>
      </c>
      <c r="I14" s="2">
        <f xml:space="preserve"> 116.524189785367 / 86400</f>
        <v>1.3486596039973032E-3</v>
      </c>
      <c r="J14" s="2">
        <f xml:space="preserve"> 343.773678509413 / 86400</f>
        <v>3.9788620197848731E-3</v>
      </c>
      <c r="K14" s="25">
        <f xml:space="preserve"> 185.554800661785 / 86400</f>
        <v>2.1476250076595486E-3</v>
      </c>
      <c r="L14" s="2">
        <f xml:space="preserve"> 47.3806189673064 / 86400</f>
        <v>5.483867936030833E-4</v>
      </c>
    </row>
    <row r="15" spans="1:12" x14ac:dyDescent="0.25">
      <c r="B15" s="4" t="s">
        <v>43</v>
      </c>
      <c r="C15" s="9" t="s">
        <v>44</v>
      </c>
      <c r="D15" s="4">
        <v>2</v>
      </c>
      <c r="E15" s="24" t="s">
        <v>49</v>
      </c>
      <c r="F15" s="9" t="s">
        <v>46</v>
      </c>
      <c r="G15" s="4">
        <v>35</v>
      </c>
      <c r="H15" s="9"/>
      <c r="I15" s="2">
        <f xml:space="preserve"> 5.15709024162899 / 86400</f>
        <v>5.9688544463298497E-5</v>
      </c>
      <c r="J15" s="2">
        <f xml:space="preserve"> 27.329430862949 / 86400</f>
        <v>3.1631285721005789E-4</v>
      </c>
      <c r="K15" s="25">
        <f xml:space="preserve"> 14.4650735276922 / 86400</f>
        <v>1.6741983249643749E-4</v>
      </c>
      <c r="L15" s="2">
        <f xml:space="preserve"> 5.38517870294494 / 86400</f>
        <v>6.232845721001089E-5</v>
      </c>
    </row>
    <row r="16" spans="1:12" x14ac:dyDescent="0.25">
      <c r="B16" s="4" t="s">
        <v>43</v>
      </c>
      <c r="C16" s="9" t="s">
        <v>44</v>
      </c>
      <c r="D16" s="4">
        <v>3</v>
      </c>
      <c r="E16" s="24" t="s">
        <v>50</v>
      </c>
      <c r="F16" s="9" t="s">
        <v>46</v>
      </c>
      <c r="G16" s="4">
        <v>35</v>
      </c>
      <c r="H16" s="9"/>
      <c r="I16" s="2">
        <f xml:space="preserve"> 15.773692252683 / 86400</f>
        <v>1.8256588255420139E-4</v>
      </c>
      <c r="J16" s="2">
        <f xml:space="preserve"> 40.888856727462 / 86400</f>
        <v>4.7325065656784722E-4</v>
      </c>
      <c r="K16" s="25">
        <f xml:space="preserve"> 28.0311311441999 / 86400</f>
        <v>3.2443438824305442E-4</v>
      </c>
      <c r="L16" s="2">
        <f xml:space="preserve"> 7.72793627105498 / 86400</f>
        <v>8.9443706840914119E-5</v>
      </c>
    </row>
    <row r="17" spans="2:12" x14ac:dyDescent="0.25">
      <c r="B17" s="4" t="s">
        <v>43</v>
      </c>
      <c r="C17" s="9" t="s">
        <v>44</v>
      </c>
      <c r="D17" s="4">
        <v>4</v>
      </c>
      <c r="E17" s="22" t="s">
        <v>51</v>
      </c>
      <c r="F17" s="9" t="s">
        <v>46</v>
      </c>
      <c r="G17" s="4">
        <v>35</v>
      </c>
      <c r="H17" s="9"/>
      <c r="I17" s="2">
        <f xml:space="preserve"> 83.180557746208 / 86400</f>
        <v>9.6273793687740733E-4</v>
      </c>
      <c r="J17" s="2">
        <f xml:space="preserve"> 342.621278104296 / 86400</f>
        <v>3.9655240521330555E-3</v>
      </c>
      <c r="K17" s="23">
        <f xml:space="preserve"> 201.244163062748 / 86400</f>
        <v>2.3292148502632869E-3</v>
      </c>
      <c r="L17" s="2">
        <f xml:space="preserve"> 70.9204737704416 / 86400</f>
        <v>8.2083881678751854E-4</v>
      </c>
    </row>
    <row r="18" spans="2:12" x14ac:dyDescent="0.25">
      <c r="B18" s="4" t="s">
        <v>43</v>
      </c>
      <c r="C18" s="9" t="s">
        <v>44</v>
      </c>
      <c r="D18" s="4">
        <v>5</v>
      </c>
      <c r="E18" s="22" t="s">
        <v>52</v>
      </c>
      <c r="F18" s="9" t="s">
        <v>46</v>
      </c>
      <c r="G18" s="4">
        <v>210</v>
      </c>
      <c r="H18" s="9"/>
      <c r="I18" s="2">
        <f xml:space="preserve"> 11.0084771271995 / 86400</f>
        <v>1.2741292971295718E-4</v>
      </c>
      <c r="J18" s="2">
        <f xml:space="preserve"> 109.8015006439 / 86400</f>
        <v>1.2708507018969906E-3</v>
      </c>
      <c r="K18" s="23">
        <f xml:space="preserve"> 69.1055363003253 / 86400</f>
        <v>7.998325960685798E-4</v>
      </c>
      <c r="L18" s="2">
        <f xml:space="preserve"> 18.0034508527446 / 86400</f>
        <v>2.0837327375861805E-4</v>
      </c>
    </row>
    <row r="19" spans="2:12" x14ac:dyDescent="0.25">
      <c r="B19" s="4" t="s">
        <v>43</v>
      </c>
      <c r="C19" s="9" t="s">
        <v>44</v>
      </c>
      <c r="D19" s="4">
        <v>6</v>
      </c>
      <c r="E19" s="22" t="s">
        <v>53</v>
      </c>
      <c r="F19" s="9" t="s">
        <v>46</v>
      </c>
      <c r="G19" s="4">
        <v>210</v>
      </c>
      <c r="H19" s="9"/>
      <c r="I19" s="2">
        <f xml:space="preserve"> 16.2377836720007 / 86400</f>
        <v>1.8793731101852661E-4</v>
      </c>
      <c r="J19" s="2">
        <f xml:space="preserve"> 70.3612866482017 / 86400</f>
        <v>8.1436674361344563E-4</v>
      </c>
      <c r="K19" s="23">
        <f xml:space="preserve"> 49.4022770869162 / 86400</f>
        <v>5.7178561443190043E-4</v>
      </c>
      <c r="L19" s="2">
        <f xml:space="preserve"> 9.59495944331677 / 86400</f>
        <v>1.1105277133468482E-4</v>
      </c>
    </row>
    <row r="20" spans="2:12" x14ac:dyDescent="0.25">
      <c r="B20" s="4" t="s">
        <v>43</v>
      </c>
      <c r="C20" s="9" t="s">
        <v>44</v>
      </c>
      <c r="D20" s="4">
        <v>7</v>
      </c>
      <c r="E20" s="22" t="s">
        <v>54</v>
      </c>
      <c r="F20" s="9" t="s">
        <v>46</v>
      </c>
      <c r="G20" s="4">
        <v>210</v>
      </c>
      <c r="H20" s="9"/>
      <c r="I20" s="2">
        <f xml:space="preserve"> 40.2192726476196 / 86400</f>
        <v>4.655008408289305E-4</v>
      </c>
      <c r="J20" s="2">
        <f xml:space="preserve"> 98.0664385273503 / 86400</f>
        <v>1.1350282236961839E-3</v>
      </c>
      <c r="K20" s="23">
        <f xml:space="preserve"> 69.7757593930708 / 86400</f>
        <v>8.0758980779017128E-4</v>
      </c>
      <c r="L20" s="2">
        <f xml:space="preserve"> 10.4303312114553 / 86400</f>
        <v>1.2072142605851042E-4</v>
      </c>
    </row>
    <row r="21" spans="2:12" x14ac:dyDescent="0.25">
      <c r="B21" s="4" t="s">
        <v>43</v>
      </c>
      <c r="C21" s="9" t="s">
        <v>44</v>
      </c>
      <c r="D21" s="4">
        <v>8</v>
      </c>
      <c r="E21" s="22" t="s">
        <v>55</v>
      </c>
      <c r="F21" s="9" t="s">
        <v>46</v>
      </c>
      <c r="G21" s="4">
        <v>210</v>
      </c>
      <c r="H21" s="9"/>
      <c r="I21" s="2">
        <f xml:space="preserve"> 214.97496230965 / 86400</f>
        <v>2.4881361378431715E-3</v>
      </c>
      <c r="J21" s="2">
        <f xml:space="preserve"> 1464.33944010157 / 86400</f>
        <v>1.6948373149323726E-2</v>
      </c>
      <c r="K21" s="23">
        <f xml:space="preserve"> 608.733167394069 / 86400</f>
        <v>7.0455227707646876E-3</v>
      </c>
      <c r="L21" s="2">
        <f xml:space="preserve"> 250.64903577762 / 86400</f>
        <v>2.9010305066854169E-3</v>
      </c>
    </row>
    <row r="22" spans="2:12" x14ac:dyDescent="0.25">
      <c r="B22" s="4" t="s">
        <v>43</v>
      </c>
      <c r="C22" s="9" t="s">
        <v>44</v>
      </c>
      <c r="D22" s="4">
        <v>9</v>
      </c>
      <c r="E22" s="22" t="s">
        <v>56</v>
      </c>
      <c r="F22" s="9" t="s">
        <v>46</v>
      </c>
      <c r="G22" s="4">
        <v>44</v>
      </c>
      <c r="H22" s="9"/>
      <c r="I22" s="2">
        <f xml:space="preserve"> 715.70174511668 / 86400</f>
        <v>8.283585012924536E-3</v>
      </c>
      <c r="J22" s="2">
        <f xml:space="preserve"> 2654.6945042649 / 86400</f>
        <v>3.0725630836399304E-2</v>
      </c>
      <c r="K22" s="23">
        <f xml:space="preserve"> 1503.78451885009 / 86400</f>
        <v>1.7404913412616782E-2</v>
      </c>
      <c r="L22" s="2">
        <f xml:space="preserve"> 503.49825800622 / 86400</f>
        <v>5.8275261343312497E-3</v>
      </c>
    </row>
    <row r="23" spans="2:12" x14ac:dyDescent="0.25">
      <c r="B23" s="4" t="s">
        <v>43</v>
      </c>
      <c r="C23" s="9" t="s">
        <v>44</v>
      </c>
      <c r="D23" s="4">
        <v>10</v>
      </c>
      <c r="E23" s="22" t="s">
        <v>57</v>
      </c>
      <c r="F23" s="9" t="s">
        <v>46</v>
      </c>
      <c r="G23" s="4">
        <v>210</v>
      </c>
      <c r="H23" s="9"/>
      <c r="I23" s="2">
        <f xml:space="preserve"> 638.9587306424 / 86400</f>
        <v>7.3953556787314818E-3</v>
      </c>
      <c r="J23" s="2">
        <f xml:space="preserve"> 1578.2659438508 / 86400</f>
        <v>1.8266966942717594E-2</v>
      </c>
      <c r="K23" s="23">
        <f xml:space="preserve"> 1012.30226099118 / 86400</f>
        <v>1.1716461354064582E-2</v>
      </c>
      <c r="L23" s="2">
        <f xml:space="preserve"> 201.158452426907 / 86400</f>
        <v>2.3282228290151274E-3</v>
      </c>
    </row>
    <row r="24" spans="2:12" x14ac:dyDescent="0.25">
      <c r="B24" s="4" t="s">
        <v>43</v>
      </c>
      <c r="C24" s="9" t="s">
        <v>44</v>
      </c>
      <c r="D24" s="4">
        <v>11</v>
      </c>
      <c r="E24" s="22" t="s">
        <v>58</v>
      </c>
      <c r="F24" s="9" t="s">
        <v>46</v>
      </c>
      <c r="G24" s="4">
        <v>210</v>
      </c>
      <c r="H24" s="9"/>
      <c r="I24" s="2">
        <f xml:space="preserve"> 8.01275142097006 / 86400</f>
        <v>9.2740178483449777E-5</v>
      </c>
      <c r="J24" s="2">
        <f xml:space="preserve"> 89.2085040541006 / 86400</f>
        <v>1.0325058339594978E-3</v>
      </c>
      <c r="K24" s="23">
        <f xml:space="preserve"> 53.1594392065286 / 86400</f>
        <v>6.1527128711259956E-4</v>
      </c>
      <c r="L24" s="2">
        <f xml:space="preserve"> 21.2131034530061 / 86400</f>
        <v>2.4552203070608912E-4</v>
      </c>
    </row>
    <row r="25" spans="2:12" x14ac:dyDescent="0.25">
      <c r="B25" s="4" t="s">
        <v>43</v>
      </c>
      <c r="C25" s="9" t="s">
        <v>44</v>
      </c>
      <c r="D25" s="4">
        <v>12</v>
      </c>
      <c r="E25" s="22" t="s">
        <v>59</v>
      </c>
      <c r="F25" s="9" t="s">
        <v>46</v>
      </c>
      <c r="G25" s="4">
        <v>210</v>
      </c>
      <c r="H25" s="9"/>
      <c r="I25" s="2">
        <f xml:space="preserve"> 157.27187883031 / 86400</f>
        <v>1.8202763753508101E-3</v>
      </c>
      <c r="J25" s="2">
        <f xml:space="preserve"> 1233.74835421792 / 86400</f>
        <v>1.4279494840485185E-2</v>
      </c>
      <c r="K25" s="23">
        <f xml:space="preserve"> 569.071803434207 / 86400</f>
        <v>6.5864792064144334E-3</v>
      </c>
      <c r="L25" s="2">
        <f xml:space="preserve"> 232.343100913366 / 86400</f>
        <v>2.6891562605713655E-3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35</v>
      </c>
      <c r="H26" s="9"/>
      <c r="I26" s="2">
        <f xml:space="preserve"> 442.8317452464 / 86400</f>
        <v>5.1253674218333335E-3</v>
      </c>
      <c r="J26" s="2">
        <f xml:space="preserve"> 885.872108551099 / 86400</f>
        <v>1.025314940452661E-2</v>
      </c>
      <c r="K26" s="27">
        <f xml:space="preserve"> 608.615266840432 / 86400</f>
        <v>7.0441581810235191E-3</v>
      </c>
      <c r="L26" s="2">
        <f xml:space="preserve"> 108.497348965139 / 86400</f>
        <v>1.2557563537631828E-3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35</v>
      </c>
      <c r="H27" s="9"/>
      <c r="I27" s="2">
        <f xml:space="preserve"> 282.184359471899 / 86400</f>
        <v>3.2660226790729046E-3</v>
      </c>
      <c r="J27" s="2">
        <f xml:space="preserve"> 501.222238897397 / 86400</f>
        <v>5.8011833205717242E-3</v>
      </c>
      <c r="K27" s="27">
        <f xml:space="preserve"> 387.836786237134 / 86400</f>
        <v>4.4888516925594216E-3</v>
      </c>
      <c r="L27" s="2">
        <f xml:space="preserve"> 59.0822655132999 / 86400</f>
        <v>6.8382251751504519E-4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35</v>
      </c>
      <c r="H28" s="9"/>
      <c r="I28" s="2">
        <f xml:space="preserve"> 3388.7400230713 / 86400</f>
        <v>3.9221528044806712E-2</v>
      </c>
      <c r="J28" s="2">
        <f xml:space="preserve"> 4883.6953465043 / 86400</f>
        <v>5.6524251695651617E-2</v>
      </c>
      <c r="K28" s="27">
        <f xml:space="preserve"> 4146.69330770058 / 86400</f>
        <v>4.7994135505793747E-2</v>
      </c>
      <c r="L28" s="2">
        <f xml:space="preserve"> 335.947303015073 / 86400</f>
        <v>3.8882789700818631E-3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35</v>
      </c>
      <c r="H29" s="9"/>
      <c r="I29" s="2">
        <f xml:space="preserve"> 352.983007127899 / 86400</f>
        <v>4.08545147138772E-3</v>
      </c>
      <c r="J29" s="2">
        <f xml:space="preserve"> 541.104120472999 / 86400</f>
        <v>6.2627791721411924E-3</v>
      </c>
      <c r="K29" s="27">
        <f xml:space="preserve"> 455.9965894814 / 86400</f>
        <v>5.2777383041828704E-3</v>
      </c>
      <c r="L29" s="2">
        <f xml:space="preserve"> 51.4805651947582 / 86400</f>
        <v>5.9583987493933097E-4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35</v>
      </c>
      <c r="H30" s="9"/>
      <c r="I30" s="2">
        <f xml:space="preserve"> 96.7920053176022 / 86400</f>
        <v>1.1202778393240996E-3</v>
      </c>
      <c r="J30" s="2">
        <f xml:space="preserve"> 245.6776040353 / 86400</f>
        <v>2.8434907874456019E-3</v>
      </c>
      <c r="K30" s="27">
        <f xml:space="preserve"> 171.83739217256 / 86400</f>
        <v>1.9888587057009257E-3</v>
      </c>
      <c r="L30" s="2">
        <f xml:space="preserve"> 38.63109943229 / 86400</f>
        <v>4.4711920639224536E-4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18" t="s">
        <v>72</v>
      </c>
      <c r="G35" s="15" t="s">
        <v>77</v>
      </c>
      <c r="H35" s="15" t="s">
        <v>78</v>
      </c>
      <c r="I35" s="38" t="s">
        <v>79</v>
      </c>
      <c r="J35" s="15"/>
      <c r="K35" s="15"/>
      <c r="L35" s="15"/>
    </row>
    <row r="36" spans="4:12" x14ac:dyDescent="0.25">
      <c r="D36" s="28"/>
      <c r="E36" t="s">
        <v>48</v>
      </c>
      <c r="F36" s="19">
        <f>(K14*86400)/60</f>
        <v>3.0925800110297503</v>
      </c>
      <c r="G36" s="4">
        <v>36</v>
      </c>
      <c r="H36" s="15">
        <f>G36/35</f>
        <v>1.0285714285714285</v>
      </c>
      <c r="I36" s="32">
        <f>F36*H36</f>
        <v>3.1809394399163144</v>
      </c>
      <c r="J36" s="15"/>
      <c r="K36" s="15"/>
      <c r="L36" s="15"/>
    </row>
    <row r="37" spans="4:12" x14ac:dyDescent="0.25">
      <c r="D37" s="28"/>
      <c r="E37" t="s">
        <v>49</v>
      </c>
      <c r="F37" s="19">
        <f>(K15*86400)/60</f>
        <v>0.24108455879486998</v>
      </c>
      <c r="G37" s="4">
        <v>35</v>
      </c>
      <c r="H37" s="40">
        <f>G37/35</f>
        <v>1</v>
      </c>
      <c r="I37" s="32">
        <f>F37*H37</f>
        <v>0.24108455879486998</v>
      </c>
      <c r="J37" s="15"/>
      <c r="K37" s="15"/>
      <c r="L37" s="15"/>
    </row>
    <row r="38" spans="4:12" x14ac:dyDescent="0.25">
      <c r="D38" s="28"/>
      <c r="E38" s="17" t="s">
        <v>50</v>
      </c>
      <c r="F38" s="20">
        <f>(K16*86400)/60</f>
        <v>0.46718551906999839</v>
      </c>
      <c r="G38" s="4">
        <v>35</v>
      </c>
      <c r="H38" s="40">
        <f>G38/35</f>
        <v>1</v>
      </c>
      <c r="I38" s="42">
        <f>F38*H38</f>
        <v>0.46718551906999839</v>
      </c>
      <c r="J38" s="38" t="s">
        <v>84</v>
      </c>
      <c r="K38" s="15"/>
      <c r="L38" s="15"/>
    </row>
    <row r="39" spans="4:12" x14ac:dyDescent="0.25">
      <c r="E39" s="16" t="s">
        <v>71</v>
      </c>
      <c r="F39" s="21">
        <f>SUM(F36:F38)</f>
        <v>3.8008500888946184</v>
      </c>
      <c r="G39" s="40"/>
      <c r="H39" s="40"/>
      <c r="I39" s="33">
        <f>SUM(I36:I38)</f>
        <v>3.8892095177811825</v>
      </c>
      <c r="J39" s="15"/>
      <c r="K39" s="15"/>
      <c r="L39" s="15"/>
    </row>
    <row r="40" spans="4:12" x14ac:dyDescent="0.25">
      <c r="F40" s="15"/>
      <c r="G40" s="40"/>
      <c r="H40" s="40"/>
      <c r="I40" s="32"/>
      <c r="J40" s="15"/>
      <c r="K40" s="15"/>
      <c r="L40" s="15"/>
    </row>
    <row r="41" spans="4:12" x14ac:dyDescent="0.25">
      <c r="F41" s="15"/>
      <c r="G41" s="40"/>
      <c r="H41" s="40"/>
      <c r="I41" s="32"/>
      <c r="J41" s="15"/>
      <c r="K41" s="15"/>
      <c r="L41" s="15"/>
    </row>
    <row r="42" spans="4:12" x14ac:dyDescent="0.25">
      <c r="E42" s="12" t="s">
        <v>82</v>
      </c>
      <c r="F42" s="18" t="s">
        <v>72</v>
      </c>
      <c r="G42" s="40"/>
      <c r="H42" s="40"/>
      <c r="I42" s="32"/>
      <c r="J42" s="15"/>
      <c r="K42" s="15"/>
      <c r="L42" s="15"/>
    </row>
    <row r="43" spans="4:12" x14ac:dyDescent="0.25">
      <c r="D43" s="29"/>
      <c r="E43" t="s">
        <v>51</v>
      </c>
      <c r="F43" s="19">
        <f t="shared" ref="F43:F49" si="0">(K17*86400)/60</f>
        <v>3.3540693843791329</v>
      </c>
      <c r="G43" s="4">
        <v>35</v>
      </c>
      <c r="H43" s="40">
        <f t="shared" ref="H43:H51" si="1">G43/35</f>
        <v>1</v>
      </c>
      <c r="I43" s="32">
        <f t="shared" ref="I43:I60" si="2">F43*H43</f>
        <v>3.3540693843791329</v>
      </c>
      <c r="J43" s="15"/>
      <c r="K43" s="15"/>
      <c r="L43" s="15"/>
    </row>
    <row r="44" spans="4:12" x14ac:dyDescent="0.25">
      <c r="D44" s="29"/>
      <c r="E44" t="s">
        <v>52</v>
      </c>
      <c r="F44" s="19">
        <f t="shared" si="0"/>
        <v>1.151758938338755</v>
      </c>
      <c r="G44" s="4">
        <v>210</v>
      </c>
      <c r="H44" s="40">
        <f t="shared" si="1"/>
        <v>6</v>
      </c>
      <c r="I44" s="32">
        <f t="shared" si="2"/>
        <v>6.9105536300325294</v>
      </c>
      <c r="J44" s="15"/>
      <c r="K44" s="15"/>
      <c r="L44" s="15"/>
    </row>
    <row r="45" spans="4:12" x14ac:dyDescent="0.25">
      <c r="D45" s="29"/>
      <c r="E45" t="s">
        <v>53</v>
      </c>
      <c r="F45" s="19">
        <f t="shared" si="0"/>
        <v>0.82337128478193666</v>
      </c>
      <c r="G45" s="4">
        <v>210</v>
      </c>
      <c r="H45" s="40">
        <f t="shared" si="1"/>
        <v>6</v>
      </c>
      <c r="I45" s="32">
        <f t="shared" si="2"/>
        <v>4.9402277086916202</v>
      </c>
      <c r="J45" s="15"/>
      <c r="K45" s="15"/>
      <c r="L45" s="15"/>
    </row>
    <row r="46" spans="4:12" x14ac:dyDescent="0.25">
      <c r="D46" s="29"/>
      <c r="E46" t="s">
        <v>54</v>
      </c>
      <c r="F46" s="19">
        <f t="shared" si="0"/>
        <v>1.1629293232178466</v>
      </c>
      <c r="G46" s="4">
        <v>210</v>
      </c>
      <c r="H46" s="40">
        <f t="shared" si="1"/>
        <v>6</v>
      </c>
      <c r="I46" s="32">
        <f t="shared" si="2"/>
        <v>6.97757593930708</v>
      </c>
      <c r="J46" s="15"/>
      <c r="K46" s="15"/>
      <c r="L46" s="15"/>
    </row>
    <row r="47" spans="4:12" x14ac:dyDescent="0.25">
      <c r="D47" s="29"/>
      <c r="E47" t="s">
        <v>55</v>
      </c>
      <c r="F47" s="19">
        <f t="shared" si="0"/>
        <v>10.145552789901151</v>
      </c>
      <c r="G47" s="4">
        <v>210</v>
      </c>
      <c r="H47" s="40">
        <f t="shared" si="1"/>
        <v>6</v>
      </c>
      <c r="I47" s="32">
        <f t="shared" si="2"/>
        <v>60.873316739406903</v>
      </c>
      <c r="J47" s="15"/>
      <c r="K47" s="15"/>
      <c r="L47" s="15"/>
    </row>
    <row r="48" spans="4:12" x14ac:dyDescent="0.25">
      <c r="D48" s="29"/>
      <c r="E48" t="s">
        <v>56</v>
      </c>
      <c r="F48" s="19">
        <f t="shared" si="0"/>
        <v>25.063075314168167</v>
      </c>
      <c r="G48" s="4">
        <v>44</v>
      </c>
      <c r="H48" s="15">
        <f t="shared" si="1"/>
        <v>1.2571428571428571</v>
      </c>
      <c r="I48" s="32">
        <f>F48*H48</f>
        <v>31.507866109239981</v>
      </c>
      <c r="J48" s="15"/>
      <c r="K48" s="15"/>
      <c r="L48" s="15"/>
    </row>
    <row r="49" spans="4:12" x14ac:dyDescent="0.25">
      <c r="D49" s="29"/>
      <c r="E49" t="s">
        <v>57</v>
      </c>
      <c r="F49" s="19">
        <f t="shared" si="0"/>
        <v>16.871704349852997</v>
      </c>
      <c r="G49" s="4">
        <v>210</v>
      </c>
      <c r="H49" s="40">
        <f t="shared" si="1"/>
        <v>6</v>
      </c>
      <c r="I49" s="32">
        <f t="shared" si="2"/>
        <v>101.23022609911798</v>
      </c>
      <c r="J49" s="15"/>
      <c r="K49" s="15"/>
      <c r="L49" s="15"/>
    </row>
    <row r="50" spans="4:12" x14ac:dyDescent="0.25">
      <c r="D50" s="29"/>
      <c r="E50" t="s">
        <v>58</v>
      </c>
      <c r="F50" s="19">
        <f>(K24*86400)/60</f>
        <v>0.88599065344214334</v>
      </c>
      <c r="G50" s="4">
        <v>210</v>
      </c>
      <c r="H50" s="40">
        <f t="shared" si="1"/>
        <v>6</v>
      </c>
      <c r="I50" s="32">
        <f>F50*H50</f>
        <v>5.3159439206528596</v>
      </c>
      <c r="J50" s="15"/>
      <c r="K50" s="15"/>
      <c r="L50" s="15"/>
    </row>
    <row r="51" spans="4:12" x14ac:dyDescent="0.25">
      <c r="D51" s="29"/>
      <c r="E51" s="17" t="s">
        <v>59</v>
      </c>
      <c r="F51" s="20">
        <f>(K25*86400)/60</f>
        <v>9.4845300572367837</v>
      </c>
      <c r="G51" s="4">
        <v>210</v>
      </c>
      <c r="H51" s="40">
        <f t="shared" si="1"/>
        <v>6</v>
      </c>
      <c r="I51" s="41">
        <f t="shared" si="2"/>
        <v>56.907180343420706</v>
      </c>
      <c r="J51" s="15"/>
      <c r="K51" s="15"/>
      <c r="L51" s="15"/>
    </row>
    <row r="52" spans="4:12" x14ac:dyDescent="0.25">
      <c r="E52" s="16" t="s">
        <v>73</v>
      </c>
      <c r="F52" s="21">
        <f>SUM(F43:F51)</f>
        <v>68.942982095318911</v>
      </c>
      <c r="G52" s="40"/>
      <c r="H52" s="40"/>
      <c r="I52" s="33">
        <f>SUM(I43:I51)</f>
        <v>278.01695987424881</v>
      </c>
      <c r="J52" s="15"/>
      <c r="K52" s="15"/>
      <c r="L52" s="15"/>
    </row>
    <row r="53" spans="4:12" x14ac:dyDescent="0.25">
      <c r="F53" s="15"/>
      <c r="G53" s="40"/>
      <c r="H53" s="40"/>
      <c r="I53" s="32"/>
      <c r="J53" s="15"/>
      <c r="K53" s="15"/>
      <c r="L53" s="15"/>
    </row>
    <row r="54" spans="4:12" x14ac:dyDescent="0.25">
      <c r="F54" s="15"/>
      <c r="G54" s="40"/>
      <c r="H54" s="40"/>
      <c r="I54" s="32"/>
      <c r="J54" s="15"/>
      <c r="K54" s="15"/>
      <c r="L54" s="15"/>
    </row>
    <row r="55" spans="4:12" x14ac:dyDescent="0.25">
      <c r="E55" s="12" t="s">
        <v>74</v>
      </c>
      <c r="F55" s="18" t="s">
        <v>72</v>
      </c>
      <c r="G55" s="40"/>
      <c r="H55" s="40"/>
      <c r="I55" s="32"/>
      <c r="J55" s="15"/>
      <c r="K55" s="15"/>
      <c r="L55" s="15"/>
    </row>
    <row r="56" spans="4:12" x14ac:dyDescent="0.25">
      <c r="D56" s="30"/>
      <c r="E56" t="s">
        <v>60</v>
      </c>
      <c r="F56" s="19">
        <f>(K26*86400)/60</f>
        <v>10.143587780673867</v>
      </c>
      <c r="G56" s="4">
        <v>35</v>
      </c>
      <c r="H56" s="40">
        <f>G56/35</f>
        <v>1</v>
      </c>
      <c r="I56" s="32">
        <f t="shared" si="2"/>
        <v>10.143587780673867</v>
      </c>
      <c r="J56" s="15"/>
      <c r="K56" s="15"/>
      <c r="L56" s="15"/>
    </row>
    <row r="57" spans="4:12" x14ac:dyDescent="0.25">
      <c r="D57" s="30"/>
      <c r="E57" t="s">
        <v>61</v>
      </c>
      <c r="F57" s="19">
        <f>(K27*86400)/60</f>
        <v>6.4639464372855677</v>
      </c>
      <c r="G57" s="4">
        <v>35</v>
      </c>
      <c r="H57" s="40">
        <f>G57/35</f>
        <v>1</v>
      </c>
      <c r="I57" s="32">
        <f t="shared" si="2"/>
        <v>6.4639464372855677</v>
      </c>
      <c r="J57" s="15"/>
      <c r="K57" s="15"/>
      <c r="L57" s="15"/>
    </row>
    <row r="58" spans="4:12" x14ac:dyDescent="0.25">
      <c r="D58" s="30"/>
      <c r="E58" t="s">
        <v>62</v>
      </c>
      <c r="F58" s="19">
        <f>(K28*86400)/60</f>
        <v>69.111555128342999</v>
      </c>
      <c r="G58" s="4">
        <v>35</v>
      </c>
      <c r="H58" s="40">
        <f>G58/35</f>
        <v>1</v>
      </c>
      <c r="I58" s="32">
        <f t="shared" si="2"/>
        <v>69.111555128342999</v>
      </c>
      <c r="J58" s="15"/>
      <c r="K58" s="15"/>
      <c r="L58" s="15"/>
    </row>
    <row r="59" spans="4:12" x14ac:dyDescent="0.25">
      <c r="D59" s="30"/>
      <c r="E59" t="s">
        <v>63</v>
      </c>
      <c r="F59" s="19">
        <f>(K29*86400)/60</f>
        <v>7.5999431580233336</v>
      </c>
      <c r="G59" s="4">
        <v>35</v>
      </c>
      <c r="H59" s="40">
        <f>G59/35</f>
        <v>1</v>
      </c>
      <c r="I59" s="32">
        <f t="shared" si="2"/>
        <v>7.5999431580233336</v>
      </c>
      <c r="J59" s="15"/>
      <c r="K59" s="15"/>
      <c r="L59" s="15"/>
    </row>
    <row r="60" spans="4:12" x14ac:dyDescent="0.25">
      <c r="D60" s="30"/>
      <c r="E60" s="17" t="s">
        <v>64</v>
      </c>
      <c r="F60" s="20">
        <f>(K30*86400)/60</f>
        <v>2.8639565362093333</v>
      </c>
      <c r="G60" s="4">
        <v>35</v>
      </c>
      <c r="H60" s="40">
        <f>G60/35</f>
        <v>1</v>
      </c>
      <c r="I60" s="41">
        <f t="shared" si="2"/>
        <v>2.8639565362093333</v>
      </c>
      <c r="J60" s="15"/>
      <c r="K60" s="15"/>
      <c r="L60" s="15"/>
    </row>
    <row r="61" spans="4:12" x14ac:dyDescent="0.25">
      <c r="E61" s="16" t="s">
        <v>73</v>
      </c>
      <c r="F61" s="21">
        <f>SUM(F56:F60)</f>
        <v>96.182989040535105</v>
      </c>
      <c r="G61" s="15"/>
      <c r="H61" s="15"/>
      <c r="I61" s="33">
        <f>SUM(I56:I60)</f>
        <v>96.182989040535105</v>
      </c>
      <c r="J61" s="15"/>
      <c r="K61" s="15"/>
      <c r="L61" s="15"/>
    </row>
    <row r="62" spans="4:12" x14ac:dyDescent="0.25">
      <c r="F62" s="15"/>
      <c r="G62" s="15"/>
      <c r="H62" s="15"/>
      <c r="I62" s="15"/>
      <c r="J62" s="15"/>
      <c r="K62" s="15"/>
      <c r="L62" s="15"/>
    </row>
    <row r="63" spans="4:12" x14ac:dyDescent="0.25">
      <c r="F63" s="15"/>
      <c r="G63" s="15"/>
      <c r="H63" s="15"/>
      <c r="I63" s="15"/>
      <c r="J63" s="15"/>
      <c r="K63" s="15"/>
      <c r="L63" s="15"/>
    </row>
    <row r="64" spans="4:12" x14ac:dyDescent="0.25">
      <c r="D64" s="31"/>
      <c r="E64" s="16" t="s">
        <v>75</v>
      </c>
      <c r="F64" s="21">
        <f>I52+SUM(I56:I59)</f>
        <v>371.33599237857459</v>
      </c>
      <c r="G64" s="15"/>
      <c r="H64" s="39" t="s">
        <v>80</v>
      </c>
      <c r="I64" s="36">
        <f>I39+I52+I61</f>
        <v>378.08915843256511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  <c r="G66" s="15"/>
      <c r="H66" s="15"/>
      <c r="I66" s="15"/>
      <c r="J66" s="15"/>
      <c r="K66" s="15"/>
      <c r="L66" s="15"/>
    </row>
    <row r="67" spans="6:12" x14ac:dyDescent="0.25">
      <c r="F67" s="15"/>
    </row>
    <row r="68" spans="6:12" x14ac:dyDescent="0.25">
      <c r="F68" s="15"/>
    </row>
    <row r="69" spans="6:12" x14ac:dyDescent="0.25">
      <c r="F69" s="15"/>
    </row>
    <row r="70" spans="6:12" x14ac:dyDescent="0.25">
      <c r="F70" s="15"/>
    </row>
    <row r="71" spans="6:12" x14ac:dyDescent="0.25">
      <c r="F71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2025-05-10T02:09:05Z</dcterms:created>
  <dcterms:modified xsi:type="dcterms:W3CDTF">2025-06-03T04:43:42Z</dcterms:modified>
</cp:coreProperties>
</file>