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OneDrive\Desktop\Ashish\"/>
    </mc:Choice>
  </mc:AlternateContent>
  <xr:revisionPtr revIDLastSave="0" documentId="13_ncr:1_{E753B916-CFF6-4FB5-822D-313B875E4CF8}" xr6:coauthVersionLast="47" xr6:coauthVersionMax="47" xr10:uidLastSave="{00000000-0000-0000-0000-000000000000}"/>
  <bookViews>
    <workbookView xWindow="-108" yWindow="-108" windowWidth="23256" windowHeight="12456" activeTab="4" xr2:uid="{701541CC-76BF-40E0-8F28-BBFB4F2E41FC}"/>
  </bookViews>
  <sheets>
    <sheet name="Sheet4" sheetId="5" r:id="rId1"/>
    <sheet name="Sheet5" sheetId="6" r:id="rId2"/>
    <sheet name="Sheet2" sheetId="2" r:id="rId3"/>
    <sheet name="Sheet3" sheetId="3" r:id="rId4"/>
    <sheet name="Sheet1" sheetId="1" r:id="rId5"/>
  </sheets>
  <definedNames>
    <definedName name="_xlnm._FilterDatabase" localSheetId="4" hidden="1">Sheet1!$A$8:$J$38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5" l="1"/>
  <c r="E15" i="5"/>
  <c r="E9" i="5"/>
  <c r="E3" i="5"/>
  <c r="E67" i="5"/>
  <c r="E64" i="5"/>
  <c r="E61" i="5" a="1"/>
  <c r="E61" i="5" s="1"/>
  <c r="E58" i="5"/>
  <c r="E55" i="5"/>
  <c r="E52" i="5"/>
  <c r="E42" i="5"/>
  <c r="E49" i="5"/>
  <c r="E46" i="5"/>
  <c r="E39" i="5"/>
  <c r="E36" i="5"/>
  <c r="E33" i="5"/>
  <c r="E30" i="5"/>
  <c r="E27" i="5"/>
  <c r="E24" i="5"/>
  <c r="E21" i="5"/>
  <c r="E18" i="5"/>
  <c r="E6" i="5"/>
  <c r="A18" i="3"/>
  <c r="A21" i="3"/>
  <c r="F3" i="2"/>
  <c r="F2" i="2"/>
  <c r="A15" i="3"/>
  <c r="A12" i="3"/>
  <c r="A9" i="3"/>
  <c r="F36" i="2"/>
  <c r="F35" i="2"/>
  <c r="G32" i="2"/>
  <c r="F32" i="2"/>
  <c r="F27" i="2"/>
  <c r="F23" i="2"/>
  <c r="F11" i="2"/>
  <c r="G33" i="2"/>
  <c r="F33" i="2"/>
  <c r="F28" i="2"/>
  <c r="F24" i="2"/>
  <c r="F18" i="2"/>
  <c r="F17" i="2"/>
  <c r="F14" i="2"/>
  <c r="F13" i="2"/>
  <c r="F12" i="2"/>
  <c r="F8" i="2"/>
  <c r="F7" i="2"/>
  <c r="I31" i="1"/>
  <c r="I15" i="1"/>
  <c r="I13" i="1"/>
  <c r="I9" i="1"/>
  <c r="I22" i="1"/>
  <c r="I19" i="1"/>
  <c r="I36" i="1"/>
  <c r="I38" i="1"/>
  <c r="I27" i="1"/>
  <c r="I37" i="1"/>
  <c r="I17" i="1"/>
  <c r="I30" i="1"/>
  <c r="I23" i="1"/>
  <c r="I14" i="1"/>
  <c r="I26" i="1"/>
  <c r="I20" i="1"/>
  <c r="I16" i="1"/>
  <c r="I25" i="1"/>
  <c r="I10" i="1"/>
  <c r="I18" i="1"/>
  <c r="I21" i="1"/>
  <c r="I11" i="1"/>
  <c r="I34" i="1"/>
  <c r="I33" i="1"/>
  <c r="I12" i="1"/>
  <c r="I28" i="1"/>
  <c r="I35" i="1"/>
  <c r="I32" i="1"/>
  <c r="I24" i="1"/>
  <c r="I2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<sst xmlns="http://schemas.openxmlformats.org/spreadsheetml/2006/main" count="265" uniqueCount="182">
  <si>
    <t xml:space="preserve">Name </t>
  </si>
  <si>
    <t>Gender</t>
  </si>
  <si>
    <t>Phone</t>
  </si>
  <si>
    <t>Age</t>
  </si>
  <si>
    <t>Sam</t>
  </si>
  <si>
    <t xml:space="preserve">Rahule </t>
  </si>
  <si>
    <t>Male</t>
  </si>
  <si>
    <t>Rany</t>
  </si>
  <si>
    <t>Female</t>
  </si>
  <si>
    <t>Ankita</t>
  </si>
  <si>
    <t>S.NO</t>
  </si>
  <si>
    <t>Class</t>
  </si>
  <si>
    <t xml:space="preserve">Ankit </t>
  </si>
  <si>
    <t xml:space="preserve">Mohan </t>
  </si>
  <si>
    <t>Akesh</t>
  </si>
  <si>
    <t>Nilesh</t>
  </si>
  <si>
    <t>Faijan</t>
  </si>
  <si>
    <t xml:space="preserve">Raja </t>
  </si>
  <si>
    <t>Danish</t>
  </si>
  <si>
    <t>Nikhet</t>
  </si>
  <si>
    <t xml:space="preserve">Rama </t>
  </si>
  <si>
    <t>Bala</t>
  </si>
  <si>
    <t xml:space="preserve">Kishor </t>
  </si>
  <si>
    <t xml:space="preserve">Vandhana </t>
  </si>
  <si>
    <t xml:space="preserve">Rabya </t>
  </si>
  <si>
    <t>Mushkan</t>
  </si>
  <si>
    <t>Dilshana</t>
  </si>
  <si>
    <t>Shaban</t>
  </si>
  <si>
    <t xml:space="preserve">Abdule </t>
  </si>
  <si>
    <t xml:space="preserve">Jirul </t>
  </si>
  <si>
    <t>Ajay</t>
  </si>
  <si>
    <t xml:space="preserve">Shre Khant </t>
  </si>
  <si>
    <t>Rukshana khatoon</t>
  </si>
  <si>
    <t>Resham</t>
  </si>
  <si>
    <t>Dastiger Fareed</t>
  </si>
  <si>
    <t>Divya</t>
  </si>
  <si>
    <t>Deepa</t>
  </si>
  <si>
    <t xml:space="preserve">Shimma parveen </t>
  </si>
  <si>
    <t>12th</t>
  </si>
  <si>
    <t xml:space="preserve">Totel Markes </t>
  </si>
  <si>
    <t xml:space="preserve">Average  Markes </t>
  </si>
  <si>
    <t>12Th Class Marks Sheet</t>
  </si>
  <si>
    <t xml:space="preserve">Internal Markes </t>
  </si>
  <si>
    <t xml:space="preserve">External Markes </t>
  </si>
  <si>
    <t xml:space="preserve">Over All Performance Of Students </t>
  </si>
  <si>
    <t xml:space="preserve">Red Indicate </t>
  </si>
  <si>
    <t>Fail</t>
  </si>
  <si>
    <t xml:space="preserve">Yello indicate </t>
  </si>
  <si>
    <t xml:space="preserve">Green Indicate </t>
  </si>
  <si>
    <t>Average Markesh</t>
  </si>
  <si>
    <t>Good Markesh</t>
  </si>
  <si>
    <t>Product</t>
  </si>
  <si>
    <t>Price</t>
  </si>
  <si>
    <t>Apple</t>
  </si>
  <si>
    <t xml:space="preserve">Oramge </t>
  </si>
  <si>
    <t>Questions</t>
  </si>
  <si>
    <t>What is the price of an Apple?</t>
  </si>
  <si>
    <t xml:space="preserve">Banana </t>
  </si>
  <si>
    <t>What is the price of an Banana?</t>
  </si>
  <si>
    <t>A</t>
  </si>
  <si>
    <t>B</t>
  </si>
  <si>
    <t>C</t>
  </si>
  <si>
    <t>What is the maximum value in Column A?</t>
  </si>
  <si>
    <t>What is the minimum value in Column C?</t>
  </si>
  <si>
    <t xml:space="preserve">Orange </t>
  </si>
  <si>
    <t>How many times "Apple" appear in column A?</t>
  </si>
  <si>
    <t>How many times "Banana" appear in column A?</t>
  </si>
  <si>
    <t>Banana</t>
  </si>
  <si>
    <t>What is the total som of quantities for "Apple" in column B?</t>
  </si>
  <si>
    <t>What is the total som of quantities for "Banana" in column B?</t>
  </si>
  <si>
    <t>If cell B18 contains an error display "Error" in cell F18; otherwise, display the value of B18</t>
  </si>
  <si>
    <t>If cell C19 contains an error display "Error" in cell F19; otherwise, display the value of C19</t>
  </si>
  <si>
    <t>Orange</t>
  </si>
  <si>
    <t>D</t>
  </si>
  <si>
    <t>What is the value in call B23?</t>
  </si>
  <si>
    <t>What is the value in call C24?</t>
  </si>
  <si>
    <t>what is the position of "Banana" in row 28?</t>
  </si>
  <si>
    <t>what is the position of "Orange" in row 28?</t>
  </si>
  <si>
    <t>Round the value in cell A32 to 2 decimal place.</t>
  </si>
  <si>
    <t>Round the value in cell A32 to the nearest whole number.</t>
  </si>
  <si>
    <t>What is the current data?</t>
  </si>
  <si>
    <t>How many days have passed since the data in cell A1?</t>
  </si>
  <si>
    <t>VLOOKUP</t>
  </si>
  <si>
    <t>MIN&amp;MAX</t>
  </si>
  <si>
    <t xml:space="preserve">COUNT IF </t>
  </si>
  <si>
    <t>ERROR</t>
  </si>
  <si>
    <t>INDEX</t>
  </si>
  <si>
    <t>MATCH</t>
  </si>
  <si>
    <t>ROUND</t>
  </si>
  <si>
    <t>TODAY</t>
  </si>
  <si>
    <t>PRODUCET</t>
  </si>
  <si>
    <t>QTY</t>
  </si>
  <si>
    <t>PRICE ($)</t>
  </si>
  <si>
    <t>What is the minimum price among all producyt?</t>
  </si>
  <si>
    <t>What is the maximum quantity among all products?</t>
  </si>
  <si>
    <t>What is the total cost of all products? (Quantity * Price)</t>
  </si>
  <si>
    <t xml:space="preserve">what is the quiantity of the products with the higest price? </t>
  </si>
  <si>
    <t xml:space="preserve">What is the producet with the lowest quantity? </t>
  </si>
  <si>
    <t>what is the price of the product with the highest quantity?</t>
  </si>
  <si>
    <t>DOB</t>
  </si>
  <si>
    <t xml:space="preserve">Salary ($) </t>
  </si>
  <si>
    <t>Jone Doe</t>
  </si>
  <si>
    <t>Jane Smith</t>
  </si>
  <si>
    <t>Michael Johnson</t>
  </si>
  <si>
    <t>Email Williams</t>
  </si>
  <si>
    <t xml:space="preserve">Robert Brown </t>
  </si>
  <si>
    <t>Samantha Davis</t>
  </si>
  <si>
    <t>Benjamin Tajior</t>
  </si>
  <si>
    <t xml:space="preserve">Olivia Anderson </t>
  </si>
  <si>
    <t>William Martinez</t>
  </si>
  <si>
    <t>Ava thomipson</t>
  </si>
  <si>
    <t>Qustions</t>
  </si>
  <si>
    <t>1. Extract the first name from cell A2.</t>
  </si>
  <si>
    <t>2. Extract the last name from cell A2.</t>
  </si>
  <si>
    <t>3. Extract the month from the date in cell B2.</t>
  </si>
  <si>
    <t>4. Trim the extra spaces from cell A2.</t>
  </si>
  <si>
    <t>5. Count the number of characters in cell A2.</t>
  </si>
  <si>
    <t>6. Convert the text in cell A2 to uppercase.</t>
  </si>
  <si>
    <t>7. Convert the text in cell A2 to lowercase.</t>
  </si>
  <si>
    <t>8. Get the current date and time.</t>
  </si>
  <si>
    <t>9. Get the date 30 days from today.</t>
  </si>
  <si>
    <t>10. Get the time difference between two dates in cell B2 and B3 in days.</t>
  </si>
  <si>
    <t>11. Calculate the number of working days between two dates in cell B2 and B3.</t>
  </si>
  <si>
    <t>12. Replace the text "Doe" with "Smith" in cell A2.</t>
  </si>
  <si>
    <t>15. Round up the value in cell C2 to the nearest integer.</t>
  </si>
  <si>
    <t>16. Round down the value in cell C2 to the nearest integer.</t>
  </si>
  <si>
    <t>17. Check if the value in cell C2 is a number.</t>
  </si>
  <si>
    <t>18. Check if the value in cell C2 is text.</t>
  </si>
  <si>
    <t>19. Calculate the number of days between two dates in cell B2 and B3, ignoring years and months.</t>
  </si>
  <si>
    <t>20. Transpose the values in cells A58:C60 to a vertical range A58:C58.</t>
  </si>
  <si>
    <t>21. Generate a random number between 1 and 100.</t>
  </si>
  <si>
    <t>22. Calculate the sum of the products of corresponding values in two ranges A2:A10 and B2:B10.</t>
  </si>
  <si>
    <t>Quantity</t>
  </si>
  <si>
    <t>right(A2,len(A2)-find(" ",A2))</t>
  </si>
  <si>
    <t xml:space="preserve">13. Format the value in cell C2 as currency with 2 decimal place </t>
  </si>
  <si>
    <t>14. Rank the value in the range C2:C11 in descending order</t>
  </si>
  <si>
    <t>Formulas</t>
  </si>
  <si>
    <t>S.No</t>
  </si>
  <si>
    <t>left(A2,find(" ",a2)-1)</t>
  </si>
  <si>
    <t>UPPER((A2)</t>
  </si>
  <si>
    <t>SUMPRODUCT(B2:B11,C2:C11)</t>
  </si>
  <si>
    <t>RAND()*100</t>
  </si>
  <si>
    <t>TRANSPOSE(A58:A60)</t>
  </si>
  <si>
    <t>DATEDIF(B2,B3,"D")</t>
  </si>
  <si>
    <t>ISTEXT(C2)</t>
  </si>
  <si>
    <t>ISNUMBER(C2)</t>
  </si>
  <si>
    <t>ROUNDDOWN(C2,0)</t>
  </si>
  <si>
    <t>ROUNDUP(C2,0)</t>
  </si>
  <si>
    <t>RANK(C2,C2:C11,0)</t>
  </si>
  <si>
    <t>TEXT(C2,"$0.00")</t>
  </si>
  <si>
    <t>SUBSTITUTE(A2,"DOE",SMITH")</t>
  </si>
  <si>
    <t>NETWORKDAYS(B2,B3)</t>
  </si>
  <si>
    <t>B2-B3</t>
  </si>
  <si>
    <t>TODAY()+30</t>
  </si>
  <si>
    <t>NOW()</t>
  </si>
  <si>
    <t>LOWER(A2)</t>
  </si>
  <si>
    <t>MONTH(B2)</t>
  </si>
  <si>
    <t>TRIM(A2)</t>
  </si>
  <si>
    <t>LEN(A2)</t>
  </si>
  <si>
    <t>Importance of Charts and Graphs:</t>
  </si>
  <si>
    <t>Create a line chart to visually represent the Sales data over the years.</t>
  </si>
  <si>
    <t>Compare the Sales trends and observe any patterns or changes.</t>
  </si>
  <si>
    <t>Column/Bar Charts:</t>
  </si>
  <si>
    <t>Create a column chart to compare Sales for each year.</t>
  </si>
  <si>
    <t>Highlight the differences and identify the years with the highest and lowest sales.</t>
  </si>
  <si>
    <t>Line Charts:</t>
  </si>
  <si>
    <t>Use a line chart to show the Sales trend over the years.</t>
  </si>
  <si>
    <t>Visualize the growth or decline in sales and identify any significant changes.</t>
  </si>
  <si>
    <t>Pie Charts:</t>
  </si>
  <si>
    <t>Convert the Sales data into percentages and create a pie chart.</t>
  </si>
  <si>
    <t>Show the proportion of sales for each year.</t>
  </si>
  <si>
    <t>Area Charts:</t>
  </si>
  <si>
    <t>Create an area chart to display cumulative sales over the years.</t>
  </si>
  <si>
    <t>Emphasize the total sales and compare the growth rates.</t>
  </si>
  <si>
    <t>Scatter Plots:</t>
  </si>
  <si>
    <t>Create a scatter plot to analyze the relationship between Sales and another variable (e.g., Marketing Expenses).</t>
  </si>
  <si>
    <t>Combination Charts:</t>
  </si>
  <si>
    <t>Combine a column chart and line chart to represent both Sales and Marketing Expenses over the years.</t>
  </si>
  <si>
    <t>Compare the two data sets and identify any correlations or patterns.</t>
  </si>
  <si>
    <t>Year</t>
  </si>
  <si>
    <t>Sales</t>
  </si>
  <si>
    <t>Marketing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</si>
</sst>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&quot;₹&quot;\ #,##0.0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5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28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10" fillId="0" borderId="0" xfId="0" applyFont="1"/>
    <xf numFmtId="0" fontId="11" fillId="6" borderId="0" xfId="0" applyFont="1" applyFill="1"/>
    <xf numFmtId="0" fontId="2" fillId="0" borderId="0" xfId="0" applyFont="1"/>
    <xf numFmtId="0" fontId="2" fillId="7" borderId="0" xfId="0" applyFont="1" applyFill="1"/>
    <xf numFmtId="0" fontId="2" fillId="5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0" fillId="0" borderId="1" xfId="0" applyNumberFormat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left" vertical="top"/>
    </xf>
    <xf numFmtId="22" fontId="14" fillId="0" borderId="0" xfId="0" applyNumberFormat="1" applyFont="1" applyAlignment="1">
      <alignment horizontal="left" vertical="top"/>
    </xf>
    <xf numFmtId="14" fontId="14" fillId="0" borderId="0" xfId="0" applyNumberFormat="1" applyFont="1" applyAlignment="1">
      <alignment horizontal="left" vertical="top"/>
    </xf>
    <xf numFmtId="2" fontId="14" fillId="0" borderId="0" xfId="0" applyNumberFormat="1" applyFont="1" applyAlignment="1">
      <alignment horizontal="left" vertical="top"/>
    </xf>
    <xf numFmtId="0" fontId="13" fillId="9" borderId="4" xfId="0" applyFont="1" applyFill="1" applyBorder="1" applyAlignment="1">
      <alignment horizontal="center" wrapText="1"/>
    </xf>
    <xf numFmtId="0" fontId="14" fillId="9" borderId="4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/>
    <xf numFmtId="0" fontId="16" fillId="9" borderId="4" xfId="0" applyFont="1" applyFill="1" applyBorder="1" applyAlignment="1">
      <alignment horizontal="center" wrapText="1"/>
    </xf>
    <xf numFmtId="0" fontId="18" fillId="0" borderId="4" xfId="0" applyFont="1" applyBorder="1"/>
    <xf numFmtId="0" fontId="17" fillId="9" borderId="4" xfId="0" applyFont="1" applyFill="1" applyBorder="1" applyAlignment="1">
      <alignment vertical="center" wrapText="1"/>
    </xf>
    <xf numFmtId="0" fontId="17" fillId="0" borderId="4" xfId="0" applyFont="1" applyBorder="1"/>
    <xf numFmtId="0" fontId="16" fillId="9" borderId="4" xfId="0" applyFont="1" applyFill="1" applyBorder="1" applyAlignment="1">
      <alignment vertical="center" wrapText="1"/>
    </xf>
    <xf numFmtId="0" fontId="16" fillId="0" borderId="4" xfId="0" applyFont="1" applyBorder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SALES</a:t>
            </a:r>
            <a:r>
              <a:rPr lang="en-IN" baseline="0"/>
              <a:t> DATA ACCORDING TO YEARS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Sheet5!$A$2:$A$6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Sheet5!$B$2:$B$6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5-4F7E-8DDA-B4485A5B4B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84032127"/>
        <c:axId val="584022047"/>
      </c:barChart>
      <c:catAx>
        <c:axId val="5840321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22047"/>
        <c:crosses val="autoZero"/>
        <c:auto val="1"/>
        <c:lblAlgn val="ctr"/>
        <c:lblOffset val="100"/>
        <c:noMultiLvlLbl val="0"/>
      </c:catAx>
      <c:valAx>
        <c:axId val="5840220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3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Sheet5!$A$2:$A$6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Sheet5!$B$2:$B$6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E-4597-808A-E4B88C743C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578283903"/>
        <c:axId val="578284863"/>
      </c:lineChart>
      <c:catAx>
        <c:axId val="57828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84863"/>
        <c:crosses val="autoZero"/>
        <c:auto val="1"/>
        <c:lblAlgn val="ctr"/>
        <c:lblOffset val="100"/>
        <c:noMultiLvlLbl val="0"/>
      </c:catAx>
      <c:valAx>
        <c:axId val="57828486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7828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over the year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Sheet5!$B$2:$B$6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0-4542-A62C-1F95D79A25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over the year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03937007874018"/>
          <c:y val="0.16708333333333336"/>
          <c:w val="0.79329396325459323"/>
          <c:h val="0.622716170895304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1.020408163265306E-2"/>
                  <c:y val="-0.14987080103359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E7D-4A91-A372-7D49F3EE5B00}"/>
                </c:ext>
              </c:extLst>
            </c:dLbl>
            <c:dLbl>
              <c:idx val="1"/>
              <c:layout>
                <c:manualLayout>
                  <c:x val="1.020408163265306E-2"/>
                  <c:y val="-0.186046511627907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E7D-4A91-A372-7D49F3EE5B00}"/>
                </c:ext>
              </c:extLst>
            </c:dLbl>
            <c:dLbl>
              <c:idx val="2"/>
              <c:layout>
                <c:manualLayout>
                  <c:x val="1.3605442176870685E-2"/>
                  <c:y val="-0.242894056847545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E7D-4A91-A372-7D49F3EE5B00}"/>
                </c:ext>
              </c:extLst>
            </c:dLbl>
            <c:dLbl>
              <c:idx val="3"/>
              <c:layout>
                <c:manualLayout>
                  <c:x val="1.0204081632652937E-2"/>
                  <c:y val="-0.273901808785529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7D-4A91-A372-7D49F3EE5B00}"/>
                </c:ext>
              </c:extLst>
            </c:dLbl>
            <c:dLbl>
              <c:idx val="4"/>
              <c:layout>
                <c:manualLayout>
                  <c:x val="-1.3605442176870748E-2"/>
                  <c:y val="-0.315245478036175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7D-4A91-A372-7D49F3EE5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Sheet5!$A$2:$A$6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Sheet5!$B$2:$B$6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A91-A372-7D49F3EE5B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9425487"/>
        <c:axId val="709416847"/>
      </c:areaChart>
      <c:catAx>
        <c:axId val="70942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16847"/>
        <c:crosses val="autoZero"/>
        <c:auto val="1"/>
        <c:lblAlgn val="ctr"/>
        <c:lblOffset val="100"/>
        <c:noMultiLvlLbl val="0"/>
      </c:catAx>
      <c:valAx>
        <c:axId val="7094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2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marketing</a:t>
            </a:r>
            <a:r>
              <a:rPr lang="en-IN" baseline="0"/>
              <a:t> expenses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Sheet5!$C$2:$C$6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B-4546-844E-843429D8E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23487"/>
        <c:axId val="584026847"/>
      </c:scatterChart>
      <c:valAx>
        <c:axId val="58402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layout>
            <c:manualLayout>
              <c:xMode val="edge"/>
              <c:yMode val="edge"/>
              <c:x val="0.46907524059492561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26847"/>
        <c:crosses val="autoZero"/>
        <c:crossBetween val="midCat"/>
      </c:valAx>
      <c:valAx>
        <c:axId val="58402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markating</a:t>
                </a:r>
                <a:r>
                  <a:rPr lang="en-IN" baseline="0"/>
                  <a:t> expence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2.5000000000000001E-2"/>
              <c:y val="0.28987642169728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2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relation</a:t>
            </a:r>
            <a:r>
              <a:rPr lang="en-IN" baseline="0"/>
              <a:t>ship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Sheet5!$B$2:$B$6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7-4FA8-B36B-EDEFB105ED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4972191"/>
        <c:axId val="624976991"/>
      </c:barChart>
      <c:lineChart>
        <c:grouping val="standard"/>
        <c:varyColors val="0"/>
        <c:ser>
          <c:idx val="1"/>
          <c:order val="1"/>
          <c:tx>
            <c:strRef>
              <c:f>Sheet5!$C$1</c:f>
              <c:strCache>
                <c:ptCount val="1"/>
                <c:pt idx="0">
                  <c:v>Marketing Expenses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Sheet5!$C$2:$C$6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7-4FA8-B36B-EDEFB105ED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4972191"/>
        <c:axId val="624976991"/>
      </c:lineChart>
      <c:catAx>
        <c:axId val="624972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76991"/>
        <c:crosses val="autoZero"/>
        <c:auto val="1"/>
        <c:lblAlgn val="ctr"/>
        <c:lblOffset val="100"/>
        <c:noMultiLvlLbl val="0"/>
      </c:catAx>
      <c:valAx>
        <c:axId val="6249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7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cpmbine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Year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Sheet5!$A$2:$A$6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7-4783-85FF-A2B50A401EA3}"/>
            </c:ext>
          </c:extLst>
        </c:ser>
        <c:ser>
          <c:idx val="1"/>
          <c:order val="1"/>
          <c:tx>
            <c:strRef>
              <c:f>Sheet5!$B$1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Sheet5!$B$2:$B$6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F7-4783-85FF-A2B50A401E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4978911"/>
        <c:axId val="624995231"/>
      </c:barChart>
      <c:lineChart>
        <c:grouping val="standard"/>
        <c:varyColors val="0"/>
        <c:ser>
          <c:idx val="2"/>
          <c:order val="2"/>
          <c:tx>
            <c:strRef>
              <c:f>Sheet5!$C$1</c:f>
              <c:strCache>
                <c:ptCount val="1"/>
                <c:pt idx="0">
                  <c:v>Marketing Expenses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Sheet5!$C$2:$C$6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7-4783-85FF-A2B50A401E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4978911"/>
        <c:axId val="624995231"/>
      </c:lineChart>
      <c:catAx>
        <c:axId val="624978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95231"/>
        <c:crosses val="autoZero"/>
        <c:auto val="1"/>
        <c:lblAlgn val="ctr"/>
        <c:lblOffset val="100"/>
        <c:noMultiLvlLbl val="0"/>
      </c:catAx>
      <c:valAx>
        <c:axId val="62499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7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 Of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364740967099937E-2"/>
          <c:y val="0.15669844951321554"/>
          <c:w val="0.92118890630947659"/>
          <c:h val="0.6578741502933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Sheet1!$G$8</c:f>
              <c:strCache>
                <c:ptCount val="1"/>
                <c:pt idx="0">
                  <c:v>Internal Markes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Sheet1!$G$9:$G$38</c:f>
              <c:numCache>
                <c:formatCode>0</c:formatCode>
                <c:ptCount val="30"/>
                <c:pt idx="0" formatCode="General">
                  <c:v>44</c:v>
                </c:pt>
                <c:pt idx="1">
                  <c:v>56</c:v>
                </c:pt>
                <c:pt idx="2">
                  <c:v>25</c:v>
                </c:pt>
                <c:pt idx="3">
                  <c:v>24</c:v>
                </c:pt>
                <c:pt idx="4" formatCode="General">
                  <c:v>15</c:v>
                </c:pt>
                <c:pt idx="5" formatCode="General">
                  <c:v>58</c:v>
                </c:pt>
                <c:pt idx="6" formatCode="General">
                  <c:v>56</c:v>
                </c:pt>
                <c:pt idx="7" formatCode="General">
                  <c:v>14</c:v>
                </c:pt>
                <c:pt idx="8" formatCode="General">
                  <c:v>45</c:v>
                </c:pt>
                <c:pt idx="9" formatCode="General">
                  <c:v>45</c:v>
                </c:pt>
                <c:pt idx="10" formatCode="General">
                  <c:v>23</c:v>
                </c:pt>
                <c:pt idx="11" formatCode="General">
                  <c:v>26</c:v>
                </c:pt>
                <c:pt idx="12" formatCode="General">
                  <c:v>46</c:v>
                </c:pt>
                <c:pt idx="13" formatCode="General">
                  <c:v>56</c:v>
                </c:pt>
                <c:pt idx="14" formatCode="General">
                  <c:v>65</c:v>
                </c:pt>
                <c:pt idx="15" formatCode="General">
                  <c:v>62</c:v>
                </c:pt>
                <c:pt idx="16" formatCode="General">
                  <c:v>64</c:v>
                </c:pt>
                <c:pt idx="17" formatCode="General">
                  <c:v>15</c:v>
                </c:pt>
                <c:pt idx="18" formatCode="General">
                  <c:v>12</c:v>
                </c:pt>
                <c:pt idx="19" formatCode="General">
                  <c:v>35</c:v>
                </c:pt>
                <c:pt idx="20" formatCode="General">
                  <c:v>33</c:v>
                </c:pt>
                <c:pt idx="21" formatCode="General">
                  <c:v>26</c:v>
                </c:pt>
                <c:pt idx="22" formatCode="General">
                  <c:v>34</c:v>
                </c:pt>
                <c:pt idx="23" formatCode="General">
                  <c:v>27</c:v>
                </c:pt>
                <c:pt idx="24" formatCode="General">
                  <c:v>26</c:v>
                </c:pt>
                <c:pt idx="25" formatCode="General">
                  <c:v>29</c:v>
                </c:pt>
                <c:pt idx="26" formatCode="General">
                  <c:v>28</c:v>
                </c:pt>
                <c:pt idx="27" formatCode="General">
                  <c:v>35</c:v>
                </c:pt>
                <c:pt idx="28" formatCode="General">
                  <c:v>36</c:v>
                </c:pt>
                <c:pt idx="29" formatCode="General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F-4409-97DC-42C5BEF83C96}"/>
            </c:ext>
          </c:extLst>
        </c:ser>
        <c:ser>
          <c:idx val="1"/>
          <c:order val="1"/>
          <c:tx>
            <c:strRef>
              <c:f>Sheet1!$H$8</c:f>
              <c:strCache>
                <c:ptCount val="1"/>
                <c:pt idx="0">
                  <c:v>External Markes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Sheet1!$H$9:$H$38</c:f>
              <c:numCache>
                <c:formatCode>General</c:formatCode>
                <c:ptCount val="30"/>
                <c:pt idx="0">
                  <c:v>33</c:v>
                </c:pt>
                <c:pt idx="1">
                  <c:v>15</c:v>
                </c:pt>
                <c:pt idx="2">
                  <c:v>43</c:v>
                </c:pt>
                <c:pt idx="3">
                  <c:v>45</c:v>
                </c:pt>
                <c:pt idx="4">
                  <c:v>51</c:v>
                </c:pt>
                <c:pt idx="5">
                  <c:v>23</c:v>
                </c:pt>
                <c:pt idx="6">
                  <c:v>35</c:v>
                </c:pt>
                <c:pt idx="7">
                  <c:v>26</c:v>
                </c:pt>
                <c:pt idx="8">
                  <c:v>24</c:v>
                </c:pt>
                <c:pt idx="9">
                  <c:v>41</c:v>
                </c:pt>
                <c:pt idx="10">
                  <c:v>48</c:v>
                </c:pt>
                <c:pt idx="11">
                  <c:v>52</c:v>
                </c:pt>
                <c:pt idx="12">
                  <c:v>53</c:v>
                </c:pt>
                <c:pt idx="13">
                  <c:v>18</c:v>
                </c:pt>
                <c:pt idx="14">
                  <c:v>15</c:v>
                </c:pt>
                <c:pt idx="15">
                  <c:v>32</c:v>
                </c:pt>
                <c:pt idx="16">
                  <c:v>18</c:v>
                </c:pt>
                <c:pt idx="17">
                  <c:v>62</c:v>
                </c:pt>
                <c:pt idx="18">
                  <c:v>54</c:v>
                </c:pt>
                <c:pt idx="19">
                  <c:v>23</c:v>
                </c:pt>
                <c:pt idx="20">
                  <c:v>21</c:v>
                </c:pt>
                <c:pt idx="21">
                  <c:v>23</c:v>
                </c:pt>
                <c:pt idx="22">
                  <c:v>36</c:v>
                </c:pt>
                <c:pt idx="23">
                  <c:v>34</c:v>
                </c:pt>
                <c:pt idx="24">
                  <c:v>39</c:v>
                </c:pt>
                <c:pt idx="25">
                  <c:v>35</c:v>
                </c:pt>
                <c:pt idx="26">
                  <c:v>32</c:v>
                </c:pt>
                <c:pt idx="27">
                  <c:v>12</c:v>
                </c:pt>
                <c:pt idx="28">
                  <c:v>45</c:v>
                </c:pt>
                <c:pt idx="2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9F-4409-97DC-42C5BEF83C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5712224"/>
        <c:axId val="235711264"/>
      </c:barChart>
      <c:catAx>
        <c:axId val="23571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11264"/>
        <c:crosses val="autoZero"/>
        <c:auto val="1"/>
        <c:lblAlgn val="ctr"/>
        <c:lblOffset val="100"/>
        <c:noMultiLvlLbl val="0"/>
      </c:catAx>
      <c:valAx>
        <c:axId val="2357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1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878693320867322E-3"/>
          <c:y val="0.86973769352029684"/>
          <c:w val="0.99626985914498567"/>
          <c:h val="0.13026230647970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6</xdr:row>
      <xdr:rowOff>87630</xdr:rowOff>
    </xdr:from>
    <xdr:to>
      <xdr:col>4</xdr:col>
      <xdr:colOff>403860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E5683-64D3-E53E-8AC2-390CF4123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</xdr:colOff>
      <xdr:row>19</xdr:row>
      <xdr:rowOff>156210</xdr:rowOff>
    </xdr:from>
    <xdr:to>
      <xdr:col>4</xdr:col>
      <xdr:colOff>411480</xdr:colOff>
      <xdr:row>33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9488BC-C537-ABE4-C2E0-718AE1E70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</xdr:colOff>
      <xdr:row>33</xdr:row>
      <xdr:rowOff>49530</xdr:rowOff>
    </xdr:from>
    <xdr:to>
      <xdr:col>4</xdr:col>
      <xdr:colOff>403860</xdr:colOff>
      <xdr:row>47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D66BCC-4F41-1EC0-B764-253E0B38D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</xdr:colOff>
      <xdr:row>47</xdr:row>
      <xdr:rowOff>26670</xdr:rowOff>
    </xdr:from>
    <xdr:to>
      <xdr:col>4</xdr:col>
      <xdr:colOff>419100</xdr:colOff>
      <xdr:row>60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8F7B75-5B69-D841-BC38-2199F8E9D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61</xdr:row>
      <xdr:rowOff>41910</xdr:rowOff>
    </xdr:from>
    <xdr:to>
      <xdr:col>4</xdr:col>
      <xdr:colOff>441960</xdr:colOff>
      <xdr:row>74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50A076-D0C0-B9F1-4680-B11214735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30480</xdr:colOff>
      <xdr:row>75</xdr:row>
      <xdr:rowOff>34290</xdr:rowOff>
    </xdr:from>
    <xdr:to>
      <xdr:col>4</xdr:col>
      <xdr:colOff>472440</xdr:colOff>
      <xdr:row>88</xdr:row>
      <xdr:rowOff>91440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21CA31-3EA8-33AC-5EFF-D5ECCE613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601980</xdr:colOff>
      <xdr:row>33</xdr:row>
      <xdr:rowOff>179070</xdr:rowOff>
    </xdr:from>
    <xdr:to>
      <xdr:col>11</xdr:col>
      <xdr:colOff>358140</xdr:colOff>
      <xdr:row>48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2EC6A3-D633-AD98-B8E8-892D0F64A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1083</xdr:colOff>
      <xdr:row>13</xdr:row>
      <xdr:rowOff>11206</xdr:rowOff>
    </xdr:from>
    <xdr:to>
      <xdr:col>22</xdr:col>
      <xdr:colOff>585356</xdr:colOff>
      <xdr:row>32</xdr:row>
      <xdr:rowOff>487966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FE1C0-2AB4-0641-F3DB-9BFB5E6E4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CF43-1B88-4623-99DF-983160652172}">
  <dimension ref="A1:Q67"/>
  <sheetViews>
    <sheetView topLeftCell="A16" workbookViewId="0">
      <selection activeCell="B29" sqref="B29"/>
    </sheetView>
  </sheetViews>
  <sheetFormatPr defaultRowHeight="14.4" x14ac:dyDescent="0.3"/>
  <cols>
    <col min="1" max="1" width="19.5546875" customWidth="1"/>
    <col min="2" max="3" width="15.6640625" customWidth="1"/>
    <col min="4" max="4" width="12.109375" customWidth="1"/>
    <col min="5" max="5" width="20.88671875" customWidth="1"/>
    <col min="6" max="6" width="12.6640625" customWidth="1"/>
    <col min="7" max="7" width="14.77734375" customWidth="1"/>
    <col min="15" max="15" width="11" customWidth="1"/>
  </cols>
  <sheetData>
    <row r="1" spans="1:17" ht="18" x14ac:dyDescent="0.35">
      <c r="A1" s="14" t="s">
        <v>0</v>
      </c>
      <c r="B1" s="14" t="s">
        <v>99</v>
      </c>
      <c r="C1" s="33" t="s">
        <v>100</v>
      </c>
      <c r="D1" s="40" t="s">
        <v>132</v>
      </c>
      <c r="E1" s="42" t="s">
        <v>111</v>
      </c>
      <c r="F1" s="42"/>
      <c r="G1" s="42"/>
      <c r="H1" s="42"/>
      <c r="I1" s="42"/>
      <c r="J1" s="42"/>
      <c r="N1" s="25" t="s">
        <v>137</v>
      </c>
      <c r="O1" s="42" t="s">
        <v>136</v>
      </c>
      <c r="P1" s="43"/>
      <c r="Q1" s="43"/>
    </row>
    <row r="2" spans="1:17" ht="18" x14ac:dyDescent="0.35">
      <c r="A2" s="31" t="s">
        <v>101</v>
      </c>
      <c r="B2" s="20">
        <v>31953</v>
      </c>
      <c r="C2" s="32">
        <v>1200.99</v>
      </c>
      <c r="D2" s="41">
        <v>2</v>
      </c>
      <c r="E2" s="34" t="s">
        <v>112</v>
      </c>
      <c r="I2" s="42"/>
      <c r="J2" s="43"/>
      <c r="K2" s="43"/>
      <c r="N2" s="15">
        <v>1</v>
      </c>
      <c r="O2" s="43" t="s">
        <v>138</v>
      </c>
      <c r="P2" s="43"/>
      <c r="Q2" s="43"/>
    </row>
    <row r="3" spans="1:17" ht="15" x14ac:dyDescent="0.3">
      <c r="A3" s="31" t="s">
        <v>102</v>
      </c>
      <c r="B3" s="20">
        <v>34770</v>
      </c>
      <c r="C3" s="32">
        <v>1500</v>
      </c>
      <c r="D3" s="41">
        <v>3</v>
      </c>
      <c r="E3" s="34" t="str">
        <f>LEFT(A2,FIND(" ",A2)-1)</f>
        <v>Jone</v>
      </c>
      <c r="N3" s="15"/>
    </row>
    <row r="4" spans="1:17" x14ac:dyDescent="0.3">
      <c r="A4" s="31" t="s">
        <v>103</v>
      </c>
      <c r="B4" s="20">
        <v>30199</v>
      </c>
      <c r="C4" s="32">
        <v>2000</v>
      </c>
      <c r="D4" s="41">
        <v>1</v>
      </c>
      <c r="N4" s="15"/>
    </row>
    <row r="5" spans="1:17" ht="15" x14ac:dyDescent="0.3">
      <c r="A5" s="31" t="s">
        <v>104</v>
      </c>
      <c r="B5" s="20">
        <v>33195</v>
      </c>
      <c r="C5" s="32">
        <v>1800</v>
      </c>
      <c r="D5" s="41">
        <v>2</v>
      </c>
      <c r="E5" s="34" t="s">
        <v>113</v>
      </c>
      <c r="N5" s="15"/>
    </row>
    <row r="6" spans="1:17" ht="15" x14ac:dyDescent="0.3">
      <c r="A6" s="31" t="s">
        <v>105</v>
      </c>
      <c r="B6" s="20">
        <v>36006</v>
      </c>
      <c r="C6" s="32">
        <v>1300</v>
      </c>
      <c r="D6" s="41">
        <v>4</v>
      </c>
      <c r="E6" s="34" t="str">
        <f>RIGHT(A2,LEN(A2)-FIND(" ",A2))</f>
        <v>Doe</v>
      </c>
      <c r="N6" s="15">
        <v>2</v>
      </c>
      <c r="O6" s="43" t="s">
        <v>133</v>
      </c>
      <c r="P6" s="43"/>
      <c r="Q6" s="43"/>
    </row>
    <row r="7" spans="1:17" x14ac:dyDescent="0.3">
      <c r="A7" s="31" t="s">
        <v>106</v>
      </c>
      <c r="B7" s="20">
        <v>32637</v>
      </c>
      <c r="C7" s="32">
        <v>2500</v>
      </c>
      <c r="D7" s="41">
        <v>8</v>
      </c>
      <c r="N7" s="15"/>
    </row>
    <row r="8" spans="1:17" ht="15" x14ac:dyDescent="0.3">
      <c r="A8" s="31" t="s">
        <v>107</v>
      </c>
      <c r="B8" s="20">
        <v>34022</v>
      </c>
      <c r="C8" s="32">
        <v>1700</v>
      </c>
      <c r="D8" s="41">
        <v>2</v>
      </c>
      <c r="E8" s="34" t="s">
        <v>114</v>
      </c>
      <c r="N8" s="15"/>
    </row>
    <row r="9" spans="1:17" ht="15" x14ac:dyDescent="0.3">
      <c r="A9" s="31" t="s">
        <v>108</v>
      </c>
      <c r="B9" s="20">
        <v>31304</v>
      </c>
      <c r="C9" s="32">
        <v>2300</v>
      </c>
      <c r="D9" s="41">
        <v>3</v>
      </c>
      <c r="E9" s="35">
        <f>MONTH(B2)</f>
        <v>6</v>
      </c>
      <c r="N9" s="15">
        <v>3</v>
      </c>
      <c r="O9" s="43" t="s">
        <v>156</v>
      </c>
      <c r="P9" s="43"/>
      <c r="Q9" s="43"/>
    </row>
    <row r="10" spans="1:17" x14ac:dyDescent="0.3">
      <c r="A10" s="31" t="s">
        <v>109</v>
      </c>
      <c r="B10" s="20">
        <v>35522</v>
      </c>
      <c r="C10" s="32">
        <v>1600</v>
      </c>
      <c r="D10" s="41">
        <v>1</v>
      </c>
      <c r="N10" s="15"/>
    </row>
    <row r="11" spans="1:17" ht="15" x14ac:dyDescent="0.3">
      <c r="A11" s="31" t="s">
        <v>110</v>
      </c>
      <c r="B11" s="20">
        <v>34675</v>
      </c>
      <c r="C11" s="32">
        <v>2100</v>
      </c>
      <c r="D11" s="41">
        <v>2</v>
      </c>
      <c r="E11" s="34" t="s">
        <v>115</v>
      </c>
      <c r="N11" s="15"/>
    </row>
    <row r="12" spans="1:17" ht="15" x14ac:dyDescent="0.3">
      <c r="C12" s="30"/>
      <c r="E12" s="34" t="str">
        <f>TRIM(A2)</f>
        <v>Jone Doe</v>
      </c>
      <c r="N12" s="15">
        <v>4</v>
      </c>
      <c r="O12" s="43" t="s">
        <v>157</v>
      </c>
      <c r="P12" s="43"/>
      <c r="Q12" s="43"/>
    </row>
    <row r="13" spans="1:17" x14ac:dyDescent="0.3">
      <c r="C13" s="30"/>
      <c r="N13" s="15"/>
    </row>
    <row r="14" spans="1:17" ht="15" x14ac:dyDescent="0.3">
      <c r="C14" s="30"/>
      <c r="E14" s="34" t="s">
        <v>116</v>
      </c>
      <c r="N14" s="15"/>
    </row>
    <row r="15" spans="1:17" ht="15" x14ac:dyDescent="0.3">
      <c r="C15" s="30"/>
      <c r="E15" s="34">
        <f>LEN(A2)</f>
        <v>8</v>
      </c>
      <c r="N15" s="15">
        <v>5</v>
      </c>
      <c r="O15" s="43" t="s">
        <v>158</v>
      </c>
      <c r="P15" s="43"/>
      <c r="Q15" s="43"/>
    </row>
    <row r="16" spans="1:17" x14ac:dyDescent="0.3">
      <c r="C16" s="30"/>
      <c r="N16" s="15"/>
    </row>
    <row r="17" spans="3:17" ht="15" x14ac:dyDescent="0.3">
      <c r="C17" s="30"/>
      <c r="E17" s="34" t="s">
        <v>117</v>
      </c>
      <c r="N17" s="15">
        <v>6</v>
      </c>
      <c r="O17" s="43" t="s">
        <v>139</v>
      </c>
      <c r="P17" s="43"/>
      <c r="Q17" s="43"/>
    </row>
    <row r="18" spans="3:17" ht="15" x14ac:dyDescent="0.3">
      <c r="C18" s="30"/>
      <c r="E18" s="34" t="str">
        <f>UPPER(A2)</f>
        <v>JONE DOE</v>
      </c>
      <c r="N18" s="15"/>
    </row>
    <row r="19" spans="3:17" x14ac:dyDescent="0.3">
      <c r="C19" s="30"/>
      <c r="N19" s="15"/>
    </row>
    <row r="20" spans="3:17" ht="15" x14ac:dyDescent="0.3">
      <c r="C20" s="30"/>
      <c r="E20" s="34" t="s">
        <v>118</v>
      </c>
      <c r="N20" s="15"/>
    </row>
    <row r="21" spans="3:17" ht="15" x14ac:dyDescent="0.3">
      <c r="C21" s="30"/>
      <c r="E21" s="34" t="str">
        <f>LOWER(A2)</f>
        <v>jone doe</v>
      </c>
      <c r="N21" s="15">
        <v>7</v>
      </c>
      <c r="O21" s="43" t="s">
        <v>155</v>
      </c>
      <c r="P21" s="43"/>
      <c r="Q21" s="43"/>
    </row>
    <row r="22" spans="3:17" x14ac:dyDescent="0.3">
      <c r="N22" s="15"/>
    </row>
    <row r="23" spans="3:17" ht="15" x14ac:dyDescent="0.3">
      <c r="E23" s="34" t="s">
        <v>119</v>
      </c>
      <c r="N23" s="15"/>
    </row>
    <row r="24" spans="3:17" ht="15" x14ac:dyDescent="0.3">
      <c r="E24" s="35">
        <f ca="1">NOW()</f>
        <v>45543.947032060183</v>
      </c>
      <c r="N24" s="15">
        <v>8</v>
      </c>
      <c r="O24" s="43" t="s">
        <v>154</v>
      </c>
      <c r="P24" s="43"/>
      <c r="Q24" s="43"/>
    </row>
    <row r="25" spans="3:17" x14ac:dyDescent="0.3">
      <c r="N25" s="15"/>
    </row>
    <row r="26" spans="3:17" ht="15" x14ac:dyDescent="0.3">
      <c r="E26" s="34" t="s">
        <v>120</v>
      </c>
      <c r="N26" s="15"/>
    </row>
    <row r="27" spans="3:17" ht="15" x14ac:dyDescent="0.3">
      <c r="E27" s="36">
        <f ca="1">TODAY()+30</f>
        <v>45573</v>
      </c>
      <c r="N27" s="15">
        <v>9</v>
      </c>
      <c r="O27" s="43" t="s">
        <v>153</v>
      </c>
      <c r="P27" s="43"/>
      <c r="Q27" s="43"/>
    </row>
    <row r="28" spans="3:17" x14ac:dyDescent="0.3">
      <c r="N28" s="15"/>
    </row>
    <row r="29" spans="3:17" ht="15" x14ac:dyDescent="0.3">
      <c r="E29" s="34" t="s">
        <v>121</v>
      </c>
      <c r="N29" s="15"/>
    </row>
    <row r="30" spans="3:17" ht="15" x14ac:dyDescent="0.3">
      <c r="E30" s="34">
        <f>B2-B3</f>
        <v>-2817</v>
      </c>
      <c r="N30" s="15">
        <v>10</v>
      </c>
      <c r="O30" s="43" t="s">
        <v>152</v>
      </c>
      <c r="P30" s="43"/>
      <c r="Q30" s="43"/>
    </row>
    <row r="31" spans="3:17" x14ac:dyDescent="0.3">
      <c r="N31" s="15"/>
    </row>
    <row r="32" spans="3:17" ht="15" x14ac:dyDescent="0.3">
      <c r="E32" s="34" t="s">
        <v>122</v>
      </c>
      <c r="N32" s="15"/>
    </row>
    <row r="33" spans="5:17" ht="15" x14ac:dyDescent="0.3">
      <c r="E33" s="34">
        <f>NETWORKDAYS(B2,B3)</f>
        <v>2012</v>
      </c>
      <c r="N33" s="15">
        <v>11</v>
      </c>
      <c r="O33" s="43" t="s">
        <v>151</v>
      </c>
      <c r="P33" s="43"/>
      <c r="Q33" s="43"/>
    </row>
    <row r="34" spans="5:17" x14ac:dyDescent="0.3">
      <c r="N34" s="15"/>
    </row>
    <row r="35" spans="5:17" ht="15" x14ac:dyDescent="0.3">
      <c r="E35" s="34" t="s">
        <v>123</v>
      </c>
      <c r="N35" s="15"/>
    </row>
    <row r="36" spans="5:17" ht="15" x14ac:dyDescent="0.3">
      <c r="E36" s="34" t="str">
        <f>SUBSTITUTE(A2,"Doe","Smith")</f>
        <v>Jone Smith</v>
      </c>
      <c r="N36" s="15">
        <v>12</v>
      </c>
      <c r="O36" s="43" t="s">
        <v>150</v>
      </c>
      <c r="P36" s="43"/>
      <c r="Q36" s="43"/>
    </row>
    <row r="37" spans="5:17" x14ac:dyDescent="0.3">
      <c r="N37" s="15"/>
    </row>
    <row r="38" spans="5:17" ht="15" x14ac:dyDescent="0.3">
      <c r="E38" s="34" t="s">
        <v>134</v>
      </c>
      <c r="N38" s="15"/>
    </row>
    <row r="39" spans="5:17" ht="15" x14ac:dyDescent="0.3">
      <c r="E39" s="34" t="str">
        <f>TEXT(C2,"$0.00")</f>
        <v>$1200.99</v>
      </c>
      <c r="N39" s="15">
        <v>13</v>
      </c>
      <c r="O39" s="43" t="s">
        <v>149</v>
      </c>
      <c r="P39" s="43"/>
      <c r="Q39" s="43"/>
    </row>
    <row r="40" spans="5:17" x14ac:dyDescent="0.3">
      <c r="N40" s="15"/>
    </row>
    <row r="41" spans="5:17" ht="15" x14ac:dyDescent="0.3">
      <c r="E41" s="34" t="s">
        <v>135</v>
      </c>
      <c r="N41" s="15"/>
    </row>
    <row r="42" spans="5:17" x14ac:dyDescent="0.3">
      <c r="E42" s="28">
        <f>RANK(C2,C2:C11,0)</f>
        <v>10</v>
      </c>
      <c r="N42" s="15">
        <v>14</v>
      </c>
      <c r="O42" s="43" t="s">
        <v>148</v>
      </c>
      <c r="P42" s="43"/>
      <c r="Q42" s="43"/>
    </row>
    <row r="43" spans="5:17" x14ac:dyDescent="0.3">
      <c r="N43" s="15"/>
    </row>
    <row r="44" spans="5:17" x14ac:dyDescent="0.3">
      <c r="N44" s="15"/>
    </row>
    <row r="45" spans="5:17" ht="15" x14ac:dyDescent="0.3">
      <c r="E45" s="34" t="s">
        <v>124</v>
      </c>
      <c r="N45" s="15"/>
    </row>
    <row r="46" spans="5:17" ht="15" x14ac:dyDescent="0.3">
      <c r="E46" s="37">
        <f>ROUNDUP(C2,0)</f>
        <v>1201</v>
      </c>
      <c r="N46" s="15">
        <v>15</v>
      </c>
      <c r="O46" s="43" t="s">
        <v>147</v>
      </c>
      <c r="P46" s="43"/>
      <c r="Q46" s="43"/>
    </row>
    <row r="47" spans="5:17" x14ac:dyDescent="0.3">
      <c r="N47" s="15"/>
    </row>
    <row r="48" spans="5:17" ht="15" x14ac:dyDescent="0.3">
      <c r="E48" s="34" t="s">
        <v>125</v>
      </c>
      <c r="N48" s="15"/>
    </row>
    <row r="49" spans="1:17" ht="15" x14ac:dyDescent="0.3">
      <c r="E49" s="37">
        <f>ROUNDDOWN(C2,0)</f>
        <v>1200</v>
      </c>
      <c r="N49" s="15">
        <v>16</v>
      </c>
      <c r="O49" s="43" t="s">
        <v>146</v>
      </c>
      <c r="P49" s="43"/>
      <c r="Q49" s="43"/>
    </row>
    <row r="50" spans="1:17" x14ac:dyDescent="0.3">
      <c r="N50" s="15"/>
    </row>
    <row r="51" spans="1:17" ht="15" x14ac:dyDescent="0.3">
      <c r="E51" s="34" t="s">
        <v>126</v>
      </c>
      <c r="N51" s="15"/>
    </row>
    <row r="52" spans="1:17" ht="15" x14ac:dyDescent="0.3">
      <c r="E52" s="34" t="b">
        <f>ISNUMBER(C2)</f>
        <v>1</v>
      </c>
      <c r="N52" s="15">
        <v>17</v>
      </c>
      <c r="O52" s="43" t="s">
        <v>145</v>
      </c>
      <c r="P52" s="43"/>
      <c r="Q52" s="43"/>
    </row>
    <row r="53" spans="1:17" x14ac:dyDescent="0.3">
      <c r="N53" s="15"/>
    </row>
    <row r="54" spans="1:17" ht="15" x14ac:dyDescent="0.3">
      <c r="E54" s="34" t="s">
        <v>127</v>
      </c>
      <c r="N54" s="15"/>
    </row>
    <row r="55" spans="1:17" ht="15" x14ac:dyDescent="0.3">
      <c r="E55" s="34" t="b">
        <f>ISTEXT(C2)</f>
        <v>0</v>
      </c>
      <c r="N55" s="15">
        <v>18</v>
      </c>
      <c r="O55" s="43" t="s">
        <v>144</v>
      </c>
      <c r="P55" s="43"/>
      <c r="Q55" s="43"/>
    </row>
    <row r="56" spans="1:17" x14ac:dyDescent="0.3">
      <c r="N56" s="15"/>
    </row>
    <row r="57" spans="1:17" ht="15.6" x14ac:dyDescent="0.3">
      <c r="A57" s="38" t="s">
        <v>59</v>
      </c>
      <c r="E57" s="34" t="s">
        <v>128</v>
      </c>
      <c r="N57" s="15"/>
    </row>
    <row r="58" spans="1:17" ht="15" x14ac:dyDescent="0.3">
      <c r="A58" s="39" t="s">
        <v>53</v>
      </c>
      <c r="E58" s="34">
        <f>DATEDIF(B2,B3,"d")</f>
        <v>2817</v>
      </c>
      <c r="N58" s="15">
        <v>19</v>
      </c>
      <c r="O58" s="43" t="s">
        <v>143</v>
      </c>
      <c r="P58" s="43"/>
      <c r="Q58" s="43"/>
    </row>
    <row r="59" spans="1:17" ht="15" x14ac:dyDescent="0.3">
      <c r="A59" s="39" t="s">
        <v>67</v>
      </c>
      <c r="N59" s="15"/>
    </row>
    <row r="60" spans="1:17" ht="15" x14ac:dyDescent="0.3">
      <c r="A60" s="39" t="s">
        <v>72</v>
      </c>
      <c r="E60" s="34" t="s">
        <v>129</v>
      </c>
      <c r="N60" s="15"/>
    </row>
    <row r="61" spans="1:17" ht="15" x14ac:dyDescent="0.3">
      <c r="E61" s="34" t="str" cm="1">
        <f t="array" ref="E61:G61">TRANSPOSE(A58:A60)</f>
        <v>Apple</v>
      </c>
      <c r="F61" s="34" t="str">
        <v>Banana</v>
      </c>
      <c r="G61" s="34" t="str">
        <v>Orange</v>
      </c>
      <c r="N61" s="15">
        <v>20</v>
      </c>
      <c r="O61" s="43" t="s">
        <v>142</v>
      </c>
      <c r="P61" s="43"/>
      <c r="Q61" s="43"/>
    </row>
    <row r="62" spans="1:17" x14ac:dyDescent="0.3">
      <c r="N62" s="15"/>
    </row>
    <row r="63" spans="1:17" ht="15" x14ac:dyDescent="0.3">
      <c r="E63" s="34" t="s">
        <v>130</v>
      </c>
      <c r="N63" s="15"/>
    </row>
    <row r="64" spans="1:17" ht="15" x14ac:dyDescent="0.3">
      <c r="E64" s="34">
        <f ca="1">RAND()*100</f>
        <v>94.06701432460271</v>
      </c>
      <c r="N64" s="15">
        <v>21</v>
      </c>
      <c r="O64" s="43" t="s">
        <v>141</v>
      </c>
      <c r="P64" s="43"/>
      <c r="Q64" s="43"/>
    </row>
    <row r="65" spans="5:17" x14ac:dyDescent="0.3">
      <c r="N65" s="15"/>
    </row>
    <row r="66" spans="5:17" ht="15" x14ac:dyDescent="0.3">
      <c r="E66" s="34" t="s">
        <v>131</v>
      </c>
      <c r="N66" s="15"/>
    </row>
    <row r="67" spans="5:17" ht="15" x14ac:dyDescent="0.3">
      <c r="E67" s="34">
        <f>SUMPRODUCT(B2:B11,C2:C11)</f>
        <v>598568833.47000003</v>
      </c>
      <c r="N67" s="15">
        <v>22</v>
      </c>
      <c r="O67" s="43" t="s">
        <v>140</v>
      </c>
      <c r="P67" s="43"/>
      <c r="Q67" s="43"/>
    </row>
  </sheetData>
  <mergeCells count="25">
    <mergeCell ref="O36:Q36"/>
    <mergeCell ref="O33:Q33"/>
    <mergeCell ref="O27:Q27"/>
    <mergeCell ref="O24:Q24"/>
    <mergeCell ref="O21:Q21"/>
    <mergeCell ref="O52:Q52"/>
    <mergeCell ref="O49:Q49"/>
    <mergeCell ref="O46:Q46"/>
    <mergeCell ref="O42:Q42"/>
    <mergeCell ref="O39:Q39"/>
    <mergeCell ref="O67:Q67"/>
    <mergeCell ref="O64:Q64"/>
    <mergeCell ref="O61:Q61"/>
    <mergeCell ref="O58:Q58"/>
    <mergeCell ref="O55:Q55"/>
    <mergeCell ref="E1:J1"/>
    <mergeCell ref="I2:K2"/>
    <mergeCell ref="O1:Q1"/>
    <mergeCell ref="O2:Q2"/>
    <mergeCell ref="O30:Q30"/>
    <mergeCell ref="O6:Q6"/>
    <mergeCell ref="O9:Q9"/>
    <mergeCell ref="O17:Q17"/>
    <mergeCell ref="O12:Q12"/>
    <mergeCell ref="O15:Q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D917-379D-4BA9-B70B-E38C953AB922}">
  <dimension ref="A1:G33"/>
  <sheetViews>
    <sheetView topLeftCell="A30" workbookViewId="0">
      <selection activeCell="M38" sqref="M38"/>
    </sheetView>
  </sheetViews>
  <sheetFormatPr defaultRowHeight="14.4" x14ac:dyDescent="0.3"/>
  <cols>
    <col min="2" max="2" width="10" customWidth="1"/>
    <col min="3" max="3" width="21" bestFit="1" customWidth="1"/>
  </cols>
  <sheetData>
    <row r="1" spans="1:7" ht="15.6" x14ac:dyDescent="0.3">
      <c r="A1" s="54" t="s">
        <v>179</v>
      </c>
      <c r="B1" s="54" t="s">
        <v>180</v>
      </c>
      <c r="C1" s="55" t="s">
        <v>181</v>
      </c>
      <c r="G1" s="51" t="s">
        <v>159</v>
      </c>
    </row>
    <row r="2" spans="1:7" ht="15.6" x14ac:dyDescent="0.3">
      <c r="A2" s="56">
        <v>2016</v>
      </c>
      <c r="B2" s="56">
        <v>500</v>
      </c>
      <c r="C2" s="57">
        <v>100</v>
      </c>
      <c r="G2" s="52"/>
    </row>
    <row r="3" spans="1:7" ht="15.6" x14ac:dyDescent="0.3">
      <c r="A3" s="56">
        <v>2017</v>
      </c>
      <c r="B3" s="56">
        <v>750</v>
      </c>
      <c r="C3" s="57">
        <v>150</v>
      </c>
      <c r="G3" s="52" t="s">
        <v>160</v>
      </c>
    </row>
    <row r="4" spans="1:7" ht="15.6" x14ac:dyDescent="0.3">
      <c r="A4" s="56">
        <v>2018</v>
      </c>
      <c r="B4" s="56">
        <v>1000</v>
      </c>
      <c r="C4" s="57">
        <v>200</v>
      </c>
      <c r="G4" s="52" t="s">
        <v>161</v>
      </c>
    </row>
    <row r="5" spans="1:7" ht="15.6" x14ac:dyDescent="0.3">
      <c r="A5" s="56">
        <v>2019</v>
      </c>
      <c r="B5" s="56">
        <v>1250</v>
      </c>
      <c r="C5" s="57">
        <v>250</v>
      </c>
      <c r="G5" s="53"/>
    </row>
    <row r="6" spans="1:7" ht="15.6" x14ac:dyDescent="0.3">
      <c r="A6" s="58">
        <v>2020</v>
      </c>
      <c r="B6" s="58">
        <v>1500</v>
      </c>
      <c r="C6" s="59">
        <v>300</v>
      </c>
      <c r="G6" s="51" t="s">
        <v>162</v>
      </c>
    </row>
    <row r="7" spans="1:7" ht="15" x14ac:dyDescent="0.3">
      <c r="G7" s="52"/>
    </row>
    <row r="8" spans="1:7" ht="15" x14ac:dyDescent="0.3">
      <c r="G8" s="52" t="s">
        <v>163</v>
      </c>
    </row>
    <row r="9" spans="1:7" ht="15" x14ac:dyDescent="0.3">
      <c r="G9" s="52" t="s">
        <v>164</v>
      </c>
    </row>
    <row r="10" spans="1:7" ht="15.6" x14ac:dyDescent="0.3">
      <c r="G10" s="53"/>
    </row>
    <row r="11" spans="1:7" ht="15.6" x14ac:dyDescent="0.3">
      <c r="G11" s="51" t="s">
        <v>165</v>
      </c>
    </row>
    <row r="12" spans="1:7" ht="15" x14ac:dyDescent="0.3">
      <c r="G12" s="52"/>
    </row>
    <row r="13" spans="1:7" ht="15" x14ac:dyDescent="0.3">
      <c r="G13" s="52" t="s">
        <v>166</v>
      </c>
    </row>
    <row r="14" spans="1:7" ht="15" x14ac:dyDescent="0.3">
      <c r="G14" s="52" t="s">
        <v>167</v>
      </c>
    </row>
    <row r="15" spans="1:7" ht="15.6" x14ac:dyDescent="0.3">
      <c r="G15" s="53"/>
    </row>
    <row r="16" spans="1:7" ht="15.6" x14ac:dyDescent="0.3">
      <c r="G16" s="51" t="s">
        <v>168</v>
      </c>
    </row>
    <row r="17" spans="7:7" ht="15" x14ac:dyDescent="0.3">
      <c r="G17" s="52"/>
    </row>
    <row r="18" spans="7:7" ht="15" x14ac:dyDescent="0.3">
      <c r="G18" s="52" t="s">
        <v>169</v>
      </c>
    </row>
    <row r="19" spans="7:7" ht="15" x14ac:dyDescent="0.3">
      <c r="G19" s="52" t="s">
        <v>170</v>
      </c>
    </row>
    <row r="20" spans="7:7" ht="15.6" x14ac:dyDescent="0.3">
      <c r="G20" s="53"/>
    </row>
    <row r="21" spans="7:7" ht="15.6" x14ac:dyDescent="0.3">
      <c r="G21" s="51" t="s">
        <v>171</v>
      </c>
    </row>
    <row r="22" spans="7:7" ht="15" x14ac:dyDescent="0.3">
      <c r="G22" s="52"/>
    </row>
    <row r="23" spans="7:7" ht="15" x14ac:dyDescent="0.3">
      <c r="G23" s="52" t="s">
        <v>172</v>
      </c>
    </row>
    <row r="24" spans="7:7" ht="15" x14ac:dyDescent="0.3">
      <c r="G24" s="52" t="s">
        <v>173</v>
      </c>
    </row>
    <row r="25" spans="7:7" ht="15.6" x14ac:dyDescent="0.3">
      <c r="G25" s="53"/>
    </row>
    <row r="26" spans="7:7" ht="15.6" x14ac:dyDescent="0.3">
      <c r="G26" s="51" t="s">
        <v>174</v>
      </c>
    </row>
    <row r="27" spans="7:7" ht="15" x14ac:dyDescent="0.3">
      <c r="G27" s="52"/>
    </row>
    <row r="28" spans="7:7" ht="15" x14ac:dyDescent="0.3">
      <c r="G28" s="52" t="s">
        <v>175</v>
      </c>
    </row>
    <row r="29" spans="7:7" ht="15.6" x14ac:dyDescent="0.3">
      <c r="G29" s="53"/>
    </row>
    <row r="30" spans="7:7" ht="15.6" x14ac:dyDescent="0.3">
      <c r="G30" s="51" t="s">
        <v>176</v>
      </c>
    </row>
    <row r="31" spans="7:7" ht="15" x14ac:dyDescent="0.3">
      <c r="G31" s="52"/>
    </row>
    <row r="32" spans="7:7" ht="15" x14ac:dyDescent="0.3">
      <c r="G32" s="52" t="s">
        <v>177</v>
      </c>
    </row>
    <row r="33" spans="7:7" ht="15" x14ac:dyDescent="0.3">
      <c r="G33" s="52" t="s">
        <v>178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0F69-7100-4012-999A-2228411F4155}">
  <dimension ref="A1:I38"/>
  <sheetViews>
    <sheetView topLeftCell="A17" zoomScale="145" zoomScaleNormal="145" workbookViewId="0">
      <selection activeCell="F5" sqref="F5"/>
    </sheetView>
  </sheetViews>
  <sheetFormatPr defaultRowHeight="14.4" x14ac:dyDescent="0.3"/>
  <cols>
    <col min="1" max="1" width="11" customWidth="1"/>
    <col min="2" max="2" width="14.33203125" bestFit="1" customWidth="1"/>
    <col min="3" max="3" width="10.6640625" bestFit="1" customWidth="1"/>
    <col min="5" max="5" width="52" bestFit="1" customWidth="1"/>
    <col min="6" max="6" width="11.44140625" customWidth="1"/>
    <col min="7" max="7" width="11.21875" customWidth="1"/>
  </cols>
  <sheetData>
    <row r="1" spans="1:8" ht="26.4" customHeight="1" x14ac:dyDescent="0.35">
      <c r="A1" s="14" t="s">
        <v>51</v>
      </c>
      <c r="B1" s="14" t="s">
        <v>52</v>
      </c>
      <c r="C1" s="15"/>
      <c r="E1" s="25" t="s">
        <v>55</v>
      </c>
    </row>
    <row r="2" spans="1:8" x14ac:dyDescent="0.3">
      <c r="A2" s="16" t="s">
        <v>53</v>
      </c>
      <c r="B2" s="24">
        <v>1</v>
      </c>
      <c r="C2" s="15"/>
      <c r="E2" t="s">
        <v>56</v>
      </c>
      <c r="F2">
        <f>VLOOKUP("Apple",A2:B4, 2, FALSE)</f>
        <v>1</v>
      </c>
      <c r="G2" s="43" t="s">
        <v>82</v>
      </c>
      <c r="H2" s="43"/>
    </row>
    <row r="3" spans="1:8" x14ac:dyDescent="0.3">
      <c r="A3" s="16" t="s">
        <v>57</v>
      </c>
      <c r="B3" s="24">
        <v>0.5</v>
      </c>
      <c r="C3" s="15"/>
      <c r="E3" t="s">
        <v>58</v>
      </c>
      <c r="F3" t="e">
        <f>VLOOKUP("banana",A2:B4, 2, FALSE)</f>
        <v>#N/A</v>
      </c>
    </row>
    <row r="4" spans="1:8" x14ac:dyDescent="0.3">
      <c r="A4" s="16" t="s">
        <v>54</v>
      </c>
      <c r="B4" s="24">
        <v>0.75</v>
      </c>
      <c r="C4" s="15"/>
    </row>
    <row r="5" spans="1:8" x14ac:dyDescent="0.3">
      <c r="A5" s="15"/>
      <c r="B5" s="15"/>
      <c r="C5" s="15"/>
    </row>
    <row r="6" spans="1:8" ht="18" x14ac:dyDescent="0.35">
      <c r="A6" s="14" t="s">
        <v>59</v>
      </c>
      <c r="B6" s="14" t="s">
        <v>60</v>
      </c>
      <c r="C6" s="14" t="s">
        <v>61</v>
      </c>
    </row>
    <row r="7" spans="1:8" x14ac:dyDescent="0.3">
      <c r="A7" s="16">
        <v>10</v>
      </c>
      <c r="B7" s="17">
        <v>20</v>
      </c>
      <c r="C7" s="16">
        <v>15</v>
      </c>
      <c r="E7" t="s">
        <v>62</v>
      </c>
      <c r="F7" s="15">
        <f>MAX(A7:A9)</f>
        <v>40</v>
      </c>
      <c r="G7" s="43" t="s">
        <v>83</v>
      </c>
      <c r="H7" s="43"/>
    </row>
    <row r="8" spans="1:8" x14ac:dyDescent="0.3">
      <c r="A8" s="16">
        <v>25</v>
      </c>
      <c r="B8" s="16">
        <v>35</v>
      </c>
      <c r="C8" s="16">
        <v>30</v>
      </c>
      <c r="E8" t="s">
        <v>63</v>
      </c>
      <c r="F8" s="22">
        <f>MIN(C7:C9)</f>
        <v>15</v>
      </c>
    </row>
    <row r="9" spans="1:8" x14ac:dyDescent="0.3">
      <c r="A9" s="16">
        <v>40</v>
      </c>
      <c r="B9" s="16">
        <v>15</v>
      </c>
      <c r="C9" s="16">
        <v>50</v>
      </c>
      <c r="F9" s="15"/>
    </row>
    <row r="10" spans="1:8" x14ac:dyDescent="0.3">
      <c r="F10" s="15"/>
    </row>
    <row r="11" spans="1:8" ht="18" x14ac:dyDescent="0.35">
      <c r="A11" s="14" t="s">
        <v>59</v>
      </c>
      <c r="B11" s="14" t="s">
        <v>60</v>
      </c>
      <c r="E11" t="s">
        <v>65</v>
      </c>
      <c r="F11" s="15">
        <f>COUNTIF(A12:A15,"Apple")</f>
        <v>2</v>
      </c>
      <c r="G11" s="43" t="s">
        <v>84</v>
      </c>
      <c r="H11" s="43"/>
    </row>
    <row r="12" spans="1:8" x14ac:dyDescent="0.3">
      <c r="A12" s="16" t="s">
        <v>53</v>
      </c>
      <c r="B12" s="16">
        <v>5</v>
      </c>
      <c r="E12" t="s">
        <v>66</v>
      </c>
      <c r="F12" s="15">
        <f>+COUNTIF(A12:A15,"banana")</f>
        <v>1</v>
      </c>
    </row>
    <row r="13" spans="1:8" x14ac:dyDescent="0.3">
      <c r="A13" s="16" t="s">
        <v>67</v>
      </c>
      <c r="B13" s="16">
        <v>3</v>
      </c>
      <c r="E13" t="s">
        <v>68</v>
      </c>
      <c r="F13" s="15">
        <f>SUMIF(A12:A15,"Apple",B12:B15)</f>
        <v>9</v>
      </c>
    </row>
    <row r="14" spans="1:8" x14ac:dyDescent="0.3">
      <c r="A14" s="16" t="s">
        <v>64</v>
      </c>
      <c r="B14" s="16">
        <v>2</v>
      </c>
      <c r="E14" t="s">
        <v>69</v>
      </c>
      <c r="F14" s="15">
        <f>SUMIF(A12:A15,"banana",B12:B15)</f>
        <v>3</v>
      </c>
    </row>
    <row r="15" spans="1:8" x14ac:dyDescent="0.3">
      <c r="A15" s="16" t="s">
        <v>53</v>
      </c>
      <c r="B15" s="16">
        <v>4</v>
      </c>
      <c r="F15" s="15"/>
    </row>
    <row r="16" spans="1:8" x14ac:dyDescent="0.3">
      <c r="F16" s="15"/>
    </row>
    <row r="17" spans="1:9" ht="29.4" x14ac:dyDescent="0.35">
      <c r="A17" s="14" t="s">
        <v>59</v>
      </c>
      <c r="B17" s="14" t="s">
        <v>60</v>
      </c>
      <c r="C17" s="14" t="s">
        <v>61</v>
      </c>
      <c r="E17" s="21" t="s">
        <v>70</v>
      </c>
      <c r="F17" s="15" t="str">
        <f>IFERROR(B18,"Error!")</f>
        <v>Error!</v>
      </c>
      <c r="G17" s="43" t="s">
        <v>85</v>
      </c>
      <c r="H17" s="43"/>
    </row>
    <row r="18" spans="1:9" ht="28.8" x14ac:dyDescent="0.3">
      <c r="A18" s="16">
        <v>5</v>
      </c>
      <c r="B18" s="16" t="e">
        <v>#N/A</v>
      </c>
      <c r="C18" s="16">
        <v>10</v>
      </c>
      <c r="E18" s="21" t="s">
        <v>71</v>
      </c>
      <c r="F18" s="15">
        <f>IFERROR(C19,"Error!")</f>
        <v>25</v>
      </c>
    </row>
    <row r="19" spans="1:9" x14ac:dyDescent="0.3">
      <c r="A19" s="16">
        <v>15</v>
      </c>
      <c r="B19" s="16">
        <v>20</v>
      </c>
      <c r="C19" s="16">
        <v>25</v>
      </c>
      <c r="F19" s="15"/>
    </row>
    <row r="20" spans="1:9" x14ac:dyDescent="0.3">
      <c r="A20" s="16">
        <v>30</v>
      </c>
      <c r="B20" s="16">
        <v>35</v>
      </c>
      <c r="C20" s="16">
        <v>40</v>
      </c>
      <c r="F20" s="15"/>
    </row>
    <row r="21" spans="1:9" x14ac:dyDescent="0.3">
      <c r="F21" s="15"/>
    </row>
    <row r="22" spans="1:9" ht="18" x14ac:dyDescent="0.3">
      <c r="A22" s="18" t="s">
        <v>59</v>
      </c>
      <c r="B22" s="18" t="s">
        <v>60</v>
      </c>
      <c r="C22" s="18" t="s">
        <v>61</v>
      </c>
      <c r="D22" s="18" t="s">
        <v>73</v>
      </c>
      <c r="F22" s="15"/>
    </row>
    <row r="23" spans="1:9" x14ac:dyDescent="0.3">
      <c r="A23" s="19">
        <v>10</v>
      </c>
      <c r="B23" s="19">
        <v>20</v>
      </c>
      <c r="C23" s="19">
        <v>30</v>
      </c>
      <c r="D23" s="19">
        <v>40</v>
      </c>
      <c r="E23" t="s">
        <v>74</v>
      </c>
      <c r="F23" s="15">
        <f>INDEX(A23:D25,1,2)</f>
        <v>20</v>
      </c>
      <c r="G23" s="43" t="s">
        <v>86</v>
      </c>
      <c r="H23" s="43"/>
    </row>
    <row r="24" spans="1:9" x14ac:dyDescent="0.3">
      <c r="A24" s="19">
        <v>50</v>
      </c>
      <c r="B24" s="19">
        <v>60</v>
      </c>
      <c r="C24" s="19">
        <v>70</v>
      </c>
      <c r="D24" s="19">
        <v>80</v>
      </c>
      <c r="E24" t="s">
        <v>75</v>
      </c>
      <c r="F24" s="15">
        <f>INDEX(A23:D25,2,3)</f>
        <v>70</v>
      </c>
    </row>
    <row r="25" spans="1:9" x14ac:dyDescent="0.3">
      <c r="A25" s="19">
        <v>90</v>
      </c>
      <c r="B25" s="19">
        <v>100</v>
      </c>
      <c r="C25" s="19">
        <v>110</v>
      </c>
      <c r="D25" s="19">
        <v>120</v>
      </c>
      <c r="F25" s="15"/>
    </row>
    <row r="26" spans="1:9" x14ac:dyDescent="0.3">
      <c r="F26" s="15"/>
    </row>
    <row r="27" spans="1:9" ht="18" x14ac:dyDescent="0.35">
      <c r="A27" s="14" t="s">
        <v>59</v>
      </c>
      <c r="B27" s="14" t="s">
        <v>60</v>
      </c>
      <c r="C27" s="14" t="s">
        <v>61</v>
      </c>
      <c r="E27" t="s">
        <v>76</v>
      </c>
      <c r="F27" s="15">
        <f>MATCH("banana",A28:C28,0)</f>
        <v>2</v>
      </c>
      <c r="G27" s="43" t="s">
        <v>87</v>
      </c>
      <c r="H27" s="43"/>
    </row>
    <row r="28" spans="1:9" x14ac:dyDescent="0.3">
      <c r="A28" s="16" t="s">
        <v>53</v>
      </c>
      <c r="B28" s="16" t="s">
        <v>67</v>
      </c>
      <c r="C28" s="16" t="s">
        <v>72</v>
      </c>
      <c r="E28" t="s">
        <v>77</v>
      </c>
      <c r="F28" s="15">
        <f>MATCH("orange",A28:C28,0)</f>
        <v>3</v>
      </c>
    </row>
    <row r="29" spans="1:9" x14ac:dyDescent="0.3">
      <c r="A29" s="16">
        <v>10</v>
      </c>
      <c r="B29" s="16">
        <v>20</v>
      </c>
      <c r="C29" s="16">
        <v>30</v>
      </c>
      <c r="F29" s="15"/>
    </row>
    <row r="30" spans="1:9" x14ac:dyDescent="0.3">
      <c r="F30" s="15"/>
    </row>
    <row r="31" spans="1:9" ht="18" x14ac:dyDescent="0.35">
      <c r="A31" s="14" t="s">
        <v>59</v>
      </c>
      <c r="F31" s="15"/>
    </row>
    <row r="32" spans="1:9" x14ac:dyDescent="0.3">
      <c r="A32" s="16">
        <v>3.1415000000000002</v>
      </c>
      <c r="E32" t="s">
        <v>78</v>
      </c>
      <c r="F32" s="15">
        <f>ROUNDDOWN(A32,2)</f>
        <v>3.14</v>
      </c>
      <c r="G32" s="15">
        <f>ROUND(A32,2)</f>
        <v>3.14</v>
      </c>
      <c r="H32" s="43" t="s">
        <v>88</v>
      </c>
      <c r="I32" s="43"/>
    </row>
    <row r="33" spans="1:8" x14ac:dyDescent="0.3">
      <c r="A33" s="15"/>
      <c r="E33" t="s">
        <v>79</v>
      </c>
      <c r="F33" s="15">
        <f>ROUNDUP(A32,0)</f>
        <v>4</v>
      </c>
      <c r="G33" s="15">
        <f>ROUND(A32,0)</f>
        <v>3</v>
      </c>
    </row>
    <row r="34" spans="1:8" x14ac:dyDescent="0.3">
      <c r="A34" s="15"/>
      <c r="F34" s="15"/>
    </row>
    <row r="35" spans="1:8" ht="18" x14ac:dyDescent="0.35">
      <c r="A35" s="14" t="s">
        <v>59</v>
      </c>
      <c r="E35" t="s">
        <v>80</v>
      </c>
      <c r="F35" s="23">
        <f ca="1">TODAY()</f>
        <v>45543</v>
      </c>
      <c r="G35" s="43" t="s">
        <v>89</v>
      </c>
      <c r="H35" s="43"/>
    </row>
    <row r="36" spans="1:8" x14ac:dyDescent="0.3">
      <c r="A36" s="20">
        <v>45066</v>
      </c>
      <c r="E36" t="s">
        <v>81</v>
      </c>
      <c r="F36" s="23">
        <f ca="1">TODAY()-A36</f>
        <v>477</v>
      </c>
    </row>
    <row r="37" spans="1:8" x14ac:dyDescent="0.3">
      <c r="F37" s="15"/>
    </row>
    <row r="38" spans="1:8" x14ac:dyDescent="0.3">
      <c r="F38" s="15"/>
    </row>
  </sheetData>
  <mergeCells count="8">
    <mergeCell ref="H32:I32"/>
    <mergeCell ref="G35:H35"/>
    <mergeCell ref="G2:H2"/>
    <mergeCell ref="G7:H7"/>
    <mergeCell ref="G11:H11"/>
    <mergeCell ref="G17:H17"/>
    <mergeCell ref="G23:H23"/>
    <mergeCell ref="G27:H2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3E30-C88A-49CF-B57E-34EE057F49BB}">
  <dimension ref="A1:E23"/>
  <sheetViews>
    <sheetView workbookViewId="0">
      <selection activeCell="A19" sqref="A19"/>
    </sheetView>
  </sheetViews>
  <sheetFormatPr defaultRowHeight="14.4" x14ac:dyDescent="0.3"/>
  <cols>
    <col min="1" max="1" width="12.6640625" bestFit="1" customWidth="1"/>
    <col min="2" max="2" width="8.6640625" customWidth="1"/>
    <col min="3" max="3" width="10.6640625" customWidth="1"/>
  </cols>
  <sheetData>
    <row r="1" spans="1:5" ht="18" x14ac:dyDescent="0.35">
      <c r="A1" s="14" t="s">
        <v>90</v>
      </c>
      <c r="B1" s="14" t="s">
        <v>91</v>
      </c>
      <c r="C1" s="26" t="s">
        <v>92</v>
      </c>
    </row>
    <row r="2" spans="1:5" x14ac:dyDescent="0.3">
      <c r="A2" s="13" t="s">
        <v>53</v>
      </c>
      <c r="B2" s="27">
        <v>5</v>
      </c>
      <c r="C2" s="27">
        <v>1</v>
      </c>
    </row>
    <row r="3" spans="1:5" x14ac:dyDescent="0.3">
      <c r="A3" s="13" t="s">
        <v>67</v>
      </c>
      <c r="B3" s="27">
        <v>3</v>
      </c>
      <c r="C3" s="27">
        <v>0.5</v>
      </c>
    </row>
    <row r="4" spans="1:5" x14ac:dyDescent="0.3">
      <c r="A4" s="13" t="s">
        <v>72</v>
      </c>
      <c r="B4" s="27">
        <v>2</v>
      </c>
      <c r="C4" s="13">
        <v>0.75</v>
      </c>
    </row>
    <row r="6" spans="1:5" ht="18" x14ac:dyDescent="0.35">
      <c r="A6" s="42" t="s">
        <v>55</v>
      </c>
      <c r="B6" s="42"/>
      <c r="C6" s="42"/>
      <c r="D6" s="42"/>
    </row>
    <row r="7" spans="1:5" x14ac:dyDescent="0.3">
      <c r="A7" s="15"/>
      <c r="B7" s="15"/>
    </row>
    <row r="8" spans="1:5" x14ac:dyDescent="0.3">
      <c r="A8" s="44" t="s">
        <v>93</v>
      </c>
      <c r="B8" s="44"/>
      <c r="C8" s="44"/>
      <c r="D8" s="44"/>
      <c r="E8" s="44"/>
    </row>
    <row r="9" spans="1:5" x14ac:dyDescent="0.3">
      <c r="A9" s="29">
        <f>MIN(C2:C4)</f>
        <v>0.5</v>
      </c>
      <c r="B9" s="28"/>
      <c r="C9" s="28"/>
      <c r="D9" s="28"/>
      <c r="E9" s="28"/>
    </row>
    <row r="10" spans="1:5" x14ac:dyDescent="0.3">
      <c r="A10" s="28"/>
      <c r="B10" s="28"/>
      <c r="C10" s="28"/>
      <c r="D10" s="28"/>
      <c r="E10" s="28"/>
    </row>
    <row r="11" spans="1:5" x14ac:dyDescent="0.3">
      <c r="A11" s="44" t="s">
        <v>94</v>
      </c>
      <c r="B11" s="44"/>
      <c r="C11" s="44"/>
      <c r="D11" s="44"/>
      <c r="E11" s="44"/>
    </row>
    <row r="12" spans="1:5" x14ac:dyDescent="0.3">
      <c r="A12" s="29">
        <f>MAX(B2:B4,)</f>
        <v>5</v>
      </c>
      <c r="B12" s="28"/>
      <c r="C12" s="28"/>
      <c r="D12" s="28"/>
      <c r="E12" s="28"/>
    </row>
    <row r="13" spans="1:5" x14ac:dyDescent="0.3">
      <c r="A13" s="28"/>
      <c r="B13" s="28"/>
      <c r="C13" s="28"/>
      <c r="D13" s="28"/>
      <c r="E13" s="28"/>
    </row>
    <row r="14" spans="1:5" x14ac:dyDescent="0.3">
      <c r="A14" s="44" t="s">
        <v>95</v>
      </c>
      <c r="B14" s="44"/>
      <c r="C14" s="44"/>
      <c r="D14" s="44"/>
      <c r="E14" s="44"/>
    </row>
    <row r="15" spans="1:5" x14ac:dyDescent="0.3">
      <c r="A15" s="29">
        <f>PRODUCT(B2,C2)+PRODUCT(B3,C3)+PRODUCT(B4,C4)</f>
        <v>8</v>
      </c>
      <c r="B15" s="28"/>
      <c r="C15" s="28"/>
      <c r="D15" s="28"/>
      <c r="E15" s="28"/>
    </row>
    <row r="16" spans="1:5" x14ac:dyDescent="0.3">
      <c r="A16" s="28"/>
      <c r="B16" s="28"/>
      <c r="C16" s="28"/>
      <c r="D16" s="28"/>
      <c r="E16" s="28"/>
    </row>
    <row r="17" spans="1:5" x14ac:dyDescent="0.3">
      <c r="A17" s="44" t="s">
        <v>96</v>
      </c>
      <c r="B17" s="44"/>
      <c r="C17" s="44"/>
      <c r="D17" s="44"/>
      <c r="E17" s="44"/>
    </row>
    <row r="18" spans="1:5" x14ac:dyDescent="0.3">
      <c r="A18" s="29">
        <f>VLOOKUP("orange",A2:C4,2,FALSE)</f>
        <v>2</v>
      </c>
      <c r="B18" s="28"/>
      <c r="C18" s="28"/>
      <c r="D18" s="28"/>
      <c r="E18" s="28"/>
    </row>
    <row r="19" spans="1:5" x14ac:dyDescent="0.3">
      <c r="A19" s="28"/>
      <c r="B19" s="28"/>
      <c r="C19" s="28"/>
      <c r="D19" s="28"/>
      <c r="E19" s="28"/>
    </row>
    <row r="20" spans="1:5" x14ac:dyDescent="0.3">
      <c r="A20" s="44" t="s">
        <v>97</v>
      </c>
      <c r="B20" s="44"/>
      <c r="C20" s="44"/>
      <c r="D20" s="44"/>
      <c r="E20" s="44"/>
    </row>
    <row r="21" spans="1:5" x14ac:dyDescent="0.3">
      <c r="A21" s="29">
        <f>MIN(A18)</f>
        <v>2</v>
      </c>
      <c r="B21" s="28"/>
      <c r="C21" s="28"/>
      <c r="D21" s="28"/>
      <c r="E21" s="28"/>
    </row>
    <row r="22" spans="1:5" x14ac:dyDescent="0.3">
      <c r="A22" s="28"/>
      <c r="B22" s="28"/>
      <c r="C22" s="28"/>
      <c r="D22" s="28"/>
      <c r="E22" s="28"/>
    </row>
    <row r="23" spans="1:5" x14ac:dyDescent="0.3">
      <c r="A23" s="44" t="s">
        <v>98</v>
      </c>
      <c r="B23" s="44"/>
      <c r="C23" s="44"/>
      <c r="D23" s="44"/>
      <c r="E23" s="44"/>
    </row>
  </sheetData>
  <mergeCells count="7">
    <mergeCell ref="A23:E23"/>
    <mergeCell ref="A6:D6"/>
    <mergeCell ref="A8:E8"/>
    <mergeCell ref="A11:E11"/>
    <mergeCell ref="A14:E14"/>
    <mergeCell ref="A17:E17"/>
    <mergeCell ref="A20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6710-F25A-47D3-A706-4F094AF707F6}">
  <dimension ref="A1:W38"/>
  <sheetViews>
    <sheetView tabSelected="1" zoomScale="72" zoomScaleNormal="60" workbookViewId="0">
      <selection activeCell="C9" sqref="C9:C38"/>
    </sheetView>
  </sheetViews>
  <sheetFormatPr defaultRowHeight="14.4" x14ac:dyDescent="0.3"/>
  <cols>
    <col min="1" max="1" width="10.88671875" customWidth="1"/>
    <col min="2" max="2" width="16.77734375" customWidth="1"/>
    <col min="3" max="3" width="9" bestFit="1" customWidth="1"/>
    <col min="4" max="4" width="14.33203125" customWidth="1"/>
    <col min="5" max="5" width="19.88671875" customWidth="1"/>
    <col min="6" max="6" width="18.6640625" customWidth="1"/>
    <col min="7" max="7" width="16.44140625" customWidth="1"/>
    <col min="8" max="8" width="15.77734375" customWidth="1"/>
    <col min="9" max="9" width="12.33203125" customWidth="1"/>
    <col min="10" max="10" width="12.5546875" customWidth="1"/>
    <col min="11" max="11" width="18.21875" bestFit="1" customWidth="1"/>
    <col min="12" max="12" width="20.88671875" bestFit="1" customWidth="1"/>
    <col min="13" max="13" width="10.33203125" customWidth="1"/>
  </cols>
  <sheetData>
    <row r="1" spans="1:23" x14ac:dyDescent="0.3">
      <c r="A1" s="45" t="s">
        <v>41</v>
      </c>
      <c r="B1" s="46"/>
      <c r="C1" s="46"/>
      <c r="D1" s="46"/>
      <c r="E1" s="46"/>
      <c r="F1" s="46"/>
      <c r="G1" s="46"/>
      <c r="H1" s="46"/>
      <c r="I1" s="46"/>
      <c r="J1" s="46"/>
    </row>
    <row r="2" spans="1:23" x14ac:dyDescent="0.3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23" x14ac:dyDescent="0.3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23" x14ac:dyDescent="0.3">
      <c r="A4" s="46"/>
      <c r="B4" s="46"/>
      <c r="C4" s="46"/>
      <c r="D4" s="46"/>
      <c r="E4" s="46"/>
      <c r="F4" s="46"/>
      <c r="G4" s="46"/>
      <c r="H4" s="46"/>
      <c r="I4" s="46"/>
      <c r="J4" s="46"/>
    </row>
    <row r="5" spans="1:23" x14ac:dyDescent="0.3">
      <c r="A5" s="46"/>
      <c r="B5" s="46"/>
      <c r="C5" s="46"/>
      <c r="D5" s="46"/>
      <c r="E5" s="46"/>
      <c r="F5" s="46"/>
      <c r="G5" s="46"/>
      <c r="H5" s="46"/>
      <c r="I5" s="46"/>
      <c r="J5" s="46"/>
    </row>
    <row r="6" spans="1:23" x14ac:dyDescent="0.3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23" x14ac:dyDescent="0.3">
      <c r="A7" s="47"/>
      <c r="B7" s="47"/>
      <c r="C7" s="47"/>
      <c r="D7" s="47"/>
      <c r="E7" s="47"/>
      <c r="F7" s="47"/>
      <c r="G7" s="47"/>
      <c r="H7" s="47"/>
      <c r="I7" s="47"/>
      <c r="J7" s="47"/>
    </row>
    <row r="8" spans="1:23" ht="42" x14ac:dyDescent="0.4">
      <c r="A8" s="1" t="s">
        <v>10</v>
      </c>
      <c r="B8" s="1" t="s">
        <v>0</v>
      </c>
      <c r="C8" s="1" t="s">
        <v>3</v>
      </c>
      <c r="D8" s="1" t="s">
        <v>1</v>
      </c>
      <c r="E8" s="1" t="s">
        <v>11</v>
      </c>
      <c r="F8" s="1" t="s">
        <v>2</v>
      </c>
      <c r="G8" s="2" t="s">
        <v>42</v>
      </c>
      <c r="H8" s="2" t="s">
        <v>43</v>
      </c>
      <c r="I8" s="2" t="s">
        <v>39</v>
      </c>
      <c r="J8" s="2" t="s">
        <v>40</v>
      </c>
    </row>
    <row r="9" spans="1:23" ht="21" x14ac:dyDescent="0.4">
      <c r="A9" s="3">
        <v>1</v>
      </c>
      <c r="B9" s="4" t="s">
        <v>9</v>
      </c>
      <c r="C9" s="4">
        <v>17</v>
      </c>
      <c r="D9" s="4" t="s">
        <v>8</v>
      </c>
      <c r="E9" s="5" t="s">
        <v>38</v>
      </c>
      <c r="F9" s="4">
        <v>9205470640</v>
      </c>
      <c r="G9" s="4">
        <v>44</v>
      </c>
      <c r="H9" s="4">
        <v>33</v>
      </c>
      <c r="I9" s="4">
        <f t="shared" ref="I9:I38" si="0">SUM(G9,H9)</f>
        <v>77</v>
      </c>
      <c r="J9" s="4">
        <f t="shared" ref="J9:J38" si="1">AVERAGE(G9,H9)</f>
        <v>38.5</v>
      </c>
      <c r="K9" s="9" t="s">
        <v>45</v>
      </c>
      <c r="L9" s="8" t="s">
        <v>46</v>
      </c>
    </row>
    <row r="10" spans="1:23" ht="21" x14ac:dyDescent="0.4">
      <c r="A10" s="3">
        <v>2</v>
      </c>
      <c r="B10" s="4" t="s">
        <v>5</v>
      </c>
      <c r="C10" s="4">
        <v>20</v>
      </c>
      <c r="D10" s="4" t="s">
        <v>6</v>
      </c>
      <c r="E10" s="5" t="s">
        <v>38</v>
      </c>
      <c r="F10" s="4">
        <v>9205470641</v>
      </c>
      <c r="G10" s="6">
        <v>56</v>
      </c>
      <c r="H10" s="4">
        <v>15</v>
      </c>
      <c r="I10" s="4">
        <f t="shared" si="0"/>
        <v>71</v>
      </c>
      <c r="J10" s="4">
        <f t="shared" si="1"/>
        <v>35.5</v>
      </c>
      <c r="K10" s="11" t="s">
        <v>47</v>
      </c>
      <c r="L10" s="10" t="s">
        <v>49</v>
      </c>
    </row>
    <row r="11" spans="1:23" ht="21" x14ac:dyDescent="0.4">
      <c r="A11" s="3">
        <v>3</v>
      </c>
      <c r="B11" s="4" t="s">
        <v>7</v>
      </c>
      <c r="C11" s="4">
        <v>18</v>
      </c>
      <c r="D11" s="4" t="s">
        <v>8</v>
      </c>
      <c r="E11" s="5" t="s">
        <v>38</v>
      </c>
      <c r="F11" s="4">
        <v>9205470642</v>
      </c>
      <c r="G11" s="6">
        <v>25</v>
      </c>
      <c r="H11" s="4">
        <v>43</v>
      </c>
      <c r="I11" s="4">
        <f t="shared" si="0"/>
        <v>68</v>
      </c>
      <c r="J11" s="4">
        <f t="shared" si="1"/>
        <v>34</v>
      </c>
      <c r="K11" s="12" t="s">
        <v>48</v>
      </c>
      <c r="L11" s="10" t="s">
        <v>50</v>
      </c>
    </row>
    <row r="12" spans="1:23" ht="21" x14ac:dyDescent="0.4">
      <c r="A12" s="3">
        <v>4</v>
      </c>
      <c r="B12" s="4" t="s">
        <v>4</v>
      </c>
      <c r="C12" s="4">
        <v>15</v>
      </c>
      <c r="D12" s="4" t="s">
        <v>6</v>
      </c>
      <c r="E12" s="5" t="s">
        <v>38</v>
      </c>
      <c r="F12" s="4">
        <v>9205470643</v>
      </c>
      <c r="G12" s="6">
        <v>24</v>
      </c>
      <c r="H12" s="4">
        <v>45</v>
      </c>
      <c r="I12" s="4">
        <f t="shared" si="0"/>
        <v>69</v>
      </c>
      <c r="J12" s="4">
        <f t="shared" si="1"/>
        <v>34.5</v>
      </c>
      <c r="K12" s="48" t="s">
        <v>44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3" ht="21" x14ac:dyDescent="0.4">
      <c r="A13" s="3">
        <v>5</v>
      </c>
      <c r="B13" s="4" t="s">
        <v>12</v>
      </c>
      <c r="C13" s="4">
        <v>18</v>
      </c>
      <c r="D13" s="4" t="s">
        <v>6</v>
      </c>
      <c r="E13" s="5" t="s">
        <v>38</v>
      </c>
      <c r="F13" s="4">
        <v>9205470644</v>
      </c>
      <c r="G13" s="4">
        <v>15</v>
      </c>
      <c r="H13" s="4">
        <v>51</v>
      </c>
      <c r="I13" s="4">
        <f t="shared" si="0"/>
        <v>66</v>
      </c>
      <c r="J13" s="4">
        <f t="shared" si="1"/>
        <v>33</v>
      </c>
      <c r="K13" s="50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</row>
    <row r="14" spans="1:23" ht="21" x14ac:dyDescent="0.4">
      <c r="A14" s="3">
        <v>6</v>
      </c>
      <c r="B14" s="4" t="s">
        <v>13</v>
      </c>
      <c r="C14" s="4">
        <v>17</v>
      </c>
      <c r="D14" s="4" t="s">
        <v>6</v>
      </c>
      <c r="E14" s="5" t="s">
        <v>38</v>
      </c>
      <c r="F14" s="4">
        <v>9205470645</v>
      </c>
      <c r="G14" s="4">
        <v>58</v>
      </c>
      <c r="H14" s="4">
        <v>23</v>
      </c>
      <c r="I14" s="4">
        <f t="shared" si="0"/>
        <v>81</v>
      </c>
      <c r="J14" s="4">
        <f t="shared" si="1"/>
        <v>40.5</v>
      </c>
    </row>
    <row r="15" spans="1:23" ht="21" x14ac:dyDescent="0.4">
      <c r="A15" s="3">
        <v>7</v>
      </c>
      <c r="B15" s="4" t="s">
        <v>14</v>
      </c>
      <c r="C15" s="4">
        <v>17</v>
      </c>
      <c r="D15" s="4" t="s">
        <v>6</v>
      </c>
      <c r="E15" s="5" t="s">
        <v>38</v>
      </c>
      <c r="F15" s="4">
        <v>9205470646</v>
      </c>
      <c r="G15" s="4">
        <v>56</v>
      </c>
      <c r="H15" s="4">
        <v>35</v>
      </c>
      <c r="I15" s="4">
        <f t="shared" si="0"/>
        <v>91</v>
      </c>
      <c r="J15" s="4">
        <f t="shared" si="1"/>
        <v>45.5</v>
      </c>
    </row>
    <row r="16" spans="1:23" ht="42" x14ac:dyDescent="0.4">
      <c r="A16" s="3">
        <v>8</v>
      </c>
      <c r="B16" s="4" t="s">
        <v>15</v>
      </c>
      <c r="C16" s="4">
        <v>15</v>
      </c>
      <c r="D16" s="4" t="s">
        <v>6</v>
      </c>
      <c r="E16" s="5" t="s">
        <v>38</v>
      </c>
      <c r="F16" s="4">
        <v>9205470647</v>
      </c>
      <c r="G16" s="4">
        <v>14</v>
      </c>
      <c r="H16" s="4">
        <v>26</v>
      </c>
      <c r="I16" s="4">
        <f t="shared" si="0"/>
        <v>40</v>
      </c>
      <c r="J16" s="4">
        <f t="shared" si="1"/>
        <v>20</v>
      </c>
    </row>
    <row r="17" spans="1:10" ht="21" x14ac:dyDescent="0.4">
      <c r="A17" s="3">
        <v>9</v>
      </c>
      <c r="B17" s="4" t="s">
        <v>16</v>
      </c>
      <c r="C17" s="4">
        <v>18</v>
      </c>
      <c r="D17" s="4" t="s">
        <v>6</v>
      </c>
      <c r="E17" s="5" t="s">
        <v>38</v>
      </c>
      <c r="F17" s="4">
        <v>9205470648</v>
      </c>
      <c r="G17" s="4">
        <v>45</v>
      </c>
      <c r="H17" s="4">
        <v>24</v>
      </c>
      <c r="I17" s="4">
        <f t="shared" si="0"/>
        <v>69</v>
      </c>
      <c r="J17" s="4">
        <f t="shared" si="1"/>
        <v>34.5</v>
      </c>
    </row>
    <row r="18" spans="1:10" ht="21" x14ac:dyDescent="0.4">
      <c r="A18" s="3">
        <v>10</v>
      </c>
      <c r="B18" s="4" t="s">
        <v>17</v>
      </c>
      <c r="C18" s="4">
        <v>19</v>
      </c>
      <c r="D18" s="4" t="s">
        <v>6</v>
      </c>
      <c r="E18" s="5" t="s">
        <v>38</v>
      </c>
      <c r="F18" s="4">
        <v>9205470649</v>
      </c>
      <c r="G18" s="4">
        <v>45</v>
      </c>
      <c r="H18" s="4">
        <v>41</v>
      </c>
      <c r="I18" s="4">
        <f t="shared" si="0"/>
        <v>86</v>
      </c>
      <c r="J18" s="4">
        <f t="shared" si="1"/>
        <v>43</v>
      </c>
    </row>
    <row r="19" spans="1:10" ht="21" x14ac:dyDescent="0.4">
      <c r="A19" s="3">
        <v>11</v>
      </c>
      <c r="B19" s="4" t="s">
        <v>18</v>
      </c>
      <c r="C19" s="4">
        <v>16</v>
      </c>
      <c r="D19" s="4" t="s">
        <v>8</v>
      </c>
      <c r="E19" s="5" t="s">
        <v>38</v>
      </c>
      <c r="F19" s="4">
        <v>9205470650</v>
      </c>
      <c r="G19" s="4">
        <v>23</v>
      </c>
      <c r="H19" s="4">
        <v>48</v>
      </c>
      <c r="I19" s="4">
        <f t="shared" si="0"/>
        <v>71</v>
      </c>
      <c r="J19" s="4">
        <f t="shared" si="1"/>
        <v>35.5</v>
      </c>
    </row>
    <row r="20" spans="1:10" ht="21" x14ac:dyDescent="0.4">
      <c r="A20" s="3">
        <v>12</v>
      </c>
      <c r="B20" s="4" t="s">
        <v>19</v>
      </c>
      <c r="C20" s="4">
        <v>18</v>
      </c>
      <c r="D20" s="4" t="s">
        <v>8</v>
      </c>
      <c r="E20" s="5" t="s">
        <v>38</v>
      </c>
      <c r="F20" s="4">
        <v>9205470651</v>
      </c>
      <c r="G20" s="4">
        <v>26</v>
      </c>
      <c r="H20" s="4">
        <v>52</v>
      </c>
      <c r="I20" s="4">
        <f t="shared" si="0"/>
        <v>78</v>
      </c>
      <c r="J20" s="4">
        <f t="shared" si="1"/>
        <v>39</v>
      </c>
    </row>
    <row r="21" spans="1:10" ht="21" x14ac:dyDescent="0.4">
      <c r="A21" s="3">
        <v>13</v>
      </c>
      <c r="B21" s="4" t="s">
        <v>20</v>
      </c>
      <c r="C21" s="4">
        <v>17</v>
      </c>
      <c r="D21" s="4" t="s">
        <v>8</v>
      </c>
      <c r="E21" s="5" t="s">
        <v>38</v>
      </c>
      <c r="F21" s="4">
        <v>9205470652</v>
      </c>
      <c r="G21" s="4">
        <v>46</v>
      </c>
      <c r="H21" s="4">
        <v>53</v>
      </c>
      <c r="I21" s="4">
        <f t="shared" si="0"/>
        <v>99</v>
      </c>
      <c r="J21" s="4">
        <f t="shared" si="1"/>
        <v>49.5</v>
      </c>
    </row>
    <row r="22" spans="1:10" ht="21" x14ac:dyDescent="0.4">
      <c r="A22" s="3">
        <v>14</v>
      </c>
      <c r="B22" s="4" t="s">
        <v>21</v>
      </c>
      <c r="C22" s="4">
        <v>19</v>
      </c>
      <c r="D22" s="4" t="s">
        <v>6</v>
      </c>
      <c r="E22" s="5" t="s">
        <v>38</v>
      </c>
      <c r="F22" s="4">
        <v>9205470653</v>
      </c>
      <c r="G22" s="4">
        <v>56</v>
      </c>
      <c r="H22" s="4">
        <v>18</v>
      </c>
      <c r="I22" s="4">
        <f t="shared" si="0"/>
        <v>74</v>
      </c>
      <c r="J22" s="4">
        <f t="shared" si="1"/>
        <v>37</v>
      </c>
    </row>
    <row r="23" spans="1:10" ht="21" x14ac:dyDescent="0.4">
      <c r="A23" s="3">
        <v>15</v>
      </c>
      <c r="B23" s="4" t="s">
        <v>22</v>
      </c>
      <c r="C23" s="4">
        <v>15</v>
      </c>
      <c r="D23" s="4" t="s">
        <v>6</v>
      </c>
      <c r="E23" s="5" t="s">
        <v>38</v>
      </c>
      <c r="F23" s="4">
        <v>9205470654</v>
      </c>
      <c r="G23" s="4">
        <v>65</v>
      </c>
      <c r="H23" s="4">
        <v>15</v>
      </c>
      <c r="I23" s="4">
        <f t="shared" si="0"/>
        <v>80</v>
      </c>
      <c r="J23" s="4">
        <f t="shared" si="1"/>
        <v>40</v>
      </c>
    </row>
    <row r="24" spans="1:10" ht="21" x14ac:dyDescent="0.4">
      <c r="A24" s="3">
        <v>16</v>
      </c>
      <c r="B24" s="4" t="s">
        <v>23</v>
      </c>
      <c r="C24" s="4">
        <v>17</v>
      </c>
      <c r="D24" s="4" t="s">
        <v>8</v>
      </c>
      <c r="E24" s="5" t="s">
        <v>38</v>
      </c>
      <c r="F24" s="4">
        <v>9205470655</v>
      </c>
      <c r="G24" s="4">
        <v>62</v>
      </c>
      <c r="H24" s="4">
        <v>32</v>
      </c>
      <c r="I24" s="4">
        <f t="shared" si="0"/>
        <v>94</v>
      </c>
      <c r="J24" s="4">
        <f t="shared" si="1"/>
        <v>47</v>
      </c>
    </row>
    <row r="25" spans="1:10" ht="21" x14ac:dyDescent="0.4">
      <c r="A25" s="3">
        <v>17</v>
      </c>
      <c r="B25" s="4" t="s">
        <v>24</v>
      </c>
      <c r="C25" s="4">
        <v>12</v>
      </c>
      <c r="D25" s="4" t="s">
        <v>8</v>
      </c>
      <c r="E25" s="5" t="s">
        <v>38</v>
      </c>
      <c r="F25" s="4">
        <v>9205470656</v>
      </c>
      <c r="G25" s="4">
        <v>64</v>
      </c>
      <c r="H25" s="4">
        <v>18</v>
      </c>
      <c r="I25" s="4">
        <f t="shared" si="0"/>
        <v>82</v>
      </c>
      <c r="J25" s="4">
        <f t="shared" si="1"/>
        <v>41</v>
      </c>
    </row>
    <row r="26" spans="1:10" ht="21" x14ac:dyDescent="0.4">
      <c r="A26" s="3">
        <v>18</v>
      </c>
      <c r="B26" s="4" t="s">
        <v>25</v>
      </c>
      <c r="C26" s="4">
        <v>19</v>
      </c>
      <c r="D26" s="4" t="s">
        <v>8</v>
      </c>
      <c r="E26" s="5" t="s">
        <v>38</v>
      </c>
      <c r="F26" s="4">
        <v>9205470657</v>
      </c>
      <c r="G26" s="4">
        <v>15</v>
      </c>
      <c r="H26" s="4">
        <v>62</v>
      </c>
      <c r="I26" s="4">
        <f t="shared" si="0"/>
        <v>77</v>
      </c>
      <c r="J26" s="4">
        <f t="shared" si="1"/>
        <v>38.5</v>
      </c>
    </row>
    <row r="27" spans="1:10" ht="21" x14ac:dyDescent="0.4">
      <c r="A27" s="3">
        <v>19</v>
      </c>
      <c r="B27" s="4" t="s">
        <v>26</v>
      </c>
      <c r="C27" s="4">
        <v>19</v>
      </c>
      <c r="D27" s="4" t="s">
        <v>8</v>
      </c>
      <c r="E27" s="5" t="s">
        <v>38</v>
      </c>
      <c r="F27" s="4">
        <v>9205470658</v>
      </c>
      <c r="G27" s="4">
        <v>12</v>
      </c>
      <c r="H27" s="4">
        <v>54</v>
      </c>
      <c r="I27" s="4">
        <f t="shared" si="0"/>
        <v>66</v>
      </c>
      <c r="J27" s="4">
        <f t="shared" si="1"/>
        <v>33</v>
      </c>
    </row>
    <row r="28" spans="1:10" ht="21" x14ac:dyDescent="0.4">
      <c r="A28" s="3">
        <v>20</v>
      </c>
      <c r="B28" s="4" t="s">
        <v>27</v>
      </c>
      <c r="C28" s="4">
        <v>18</v>
      </c>
      <c r="D28" s="4" t="s">
        <v>6</v>
      </c>
      <c r="E28" s="5" t="s">
        <v>38</v>
      </c>
      <c r="F28" s="4">
        <v>9205470659</v>
      </c>
      <c r="G28" s="4">
        <v>35</v>
      </c>
      <c r="H28" s="4">
        <v>23</v>
      </c>
      <c r="I28" s="4">
        <f t="shared" si="0"/>
        <v>58</v>
      </c>
      <c r="J28" s="4">
        <f t="shared" si="1"/>
        <v>29</v>
      </c>
    </row>
    <row r="29" spans="1:10" ht="21" x14ac:dyDescent="0.4">
      <c r="A29" s="3">
        <v>21</v>
      </c>
      <c r="B29" s="4" t="s">
        <v>28</v>
      </c>
      <c r="C29" s="4">
        <v>16</v>
      </c>
      <c r="D29" s="4" t="s">
        <v>6</v>
      </c>
      <c r="E29" s="5" t="s">
        <v>38</v>
      </c>
      <c r="F29" s="4">
        <v>9205470660</v>
      </c>
      <c r="G29" s="4">
        <v>33</v>
      </c>
      <c r="H29" s="4">
        <v>21</v>
      </c>
      <c r="I29" s="4">
        <f t="shared" si="0"/>
        <v>54</v>
      </c>
      <c r="J29" s="4">
        <f t="shared" si="1"/>
        <v>27</v>
      </c>
    </row>
    <row r="30" spans="1:10" ht="21" x14ac:dyDescent="0.4">
      <c r="A30" s="3">
        <v>22</v>
      </c>
      <c r="B30" s="4" t="s">
        <v>29</v>
      </c>
      <c r="C30" s="4">
        <v>17</v>
      </c>
      <c r="D30" s="4" t="s">
        <v>6</v>
      </c>
      <c r="E30" s="5" t="s">
        <v>38</v>
      </c>
      <c r="F30" s="4">
        <v>9205470661</v>
      </c>
      <c r="G30" s="4">
        <v>26</v>
      </c>
      <c r="H30" s="4">
        <v>23</v>
      </c>
      <c r="I30" s="4">
        <f t="shared" si="0"/>
        <v>49</v>
      </c>
      <c r="J30" s="4">
        <f t="shared" si="1"/>
        <v>24.5</v>
      </c>
    </row>
    <row r="31" spans="1:10" ht="21" x14ac:dyDescent="0.4">
      <c r="A31" s="3">
        <v>23</v>
      </c>
      <c r="B31" s="4" t="s">
        <v>30</v>
      </c>
      <c r="C31" s="4">
        <v>16</v>
      </c>
      <c r="D31" s="4" t="s">
        <v>6</v>
      </c>
      <c r="E31" s="5" t="s">
        <v>38</v>
      </c>
      <c r="F31" s="4">
        <v>9205470662</v>
      </c>
      <c r="G31" s="4">
        <v>34</v>
      </c>
      <c r="H31" s="4">
        <v>36</v>
      </c>
      <c r="I31" s="4">
        <f t="shared" si="0"/>
        <v>70</v>
      </c>
      <c r="J31" s="4">
        <f t="shared" si="1"/>
        <v>35</v>
      </c>
    </row>
    <row r="32" spans="1:10" ht="21" x14ac:dyDescent="0.4">
      <c r="A32" s="3">
        <v>24</v>
      </c>
      <c r="B32" s="4" t="s">
        <v>31</v>
      </c>
      <c r="C32" s="4">
        <v>19</v>
      </c>
      <c r="D32" s="4" t="s">
        <v>6</v>
      </c>
      <c r="E32" s="5" t="s">
        <v>38</v>
      </c>
      <c r="F32" s="4">
        <v>9205470663</v>
      </c>
      <c r="G32" s="4">
        <v>27</v>
      </c>
      <c r="H32" s="4">
        <v>34</v>
      </c>
      <c r="I32" s="4">
        <f t="shared" si="0"/>
        <v>61</v>
      </c>
      <c r="J32" s="4">
        <f t="shared" si="1"/>
        <v>30.5</v>
      </c>
    </row>
    <row r="33" spans="1:10" ht="42" x14ac:dyDescent="0.4">
      <c r="A33" s="3">
        <v>25</v>
      </c>
      <c r="B33" s="7" t="s">
        <v>32</v>
      </c>
      <c r="C33" s="4">
        <v>18</v>
      </c>
      <c r="D33" s="4" t="s">
        <v>8</v>
      </c>
      <c r="E33" s="5" t="s">
        <v>38</v>
      </c>
      <c r="F33" s="4">
        <v>9205470664</v>
      </c>
      <c r="G33" s="4">
        <v>26</v>
      </c>
      <c r="H33" s="4">
        <v>39</v>
      </c>
      <c r="I33" s="4">
        <f t="shared" si="0"/>
        <v>65</v>
      </c>
      <c r="J33" s="4">
        <f t="shared" si="1"/>
        <v>32.5</v>
      </c>
    </row>
    <row r="34" spans="1:10" ht="21" x14ac:dyDescent="0.4">
      <c r="A34" s="3">
        <v>26</v>
      </c>
      <c r="B34" s="4" t="s">
        <v>33</v>
      </c>
      <c r="C34" s="4">
        <v>16</v>
      </c>
      <c r="D34" s="4" t="s">
        <v>8</v>
      </c>
      <c r="E34" s="5" t="s">
        <v>38</v>
      </c>
      <c r="F34" s="4">
        <v>9205470665</v>
      </c>
      <c r="G34" s="4">
        <v>29</v>
      </c>
      <c r="H34" s="4">
        <v>35</v>
      </c>
      <c r="I34" s="4">
        <f t="shared" si="0"/>
        <v>64</v>
      </c>
      <c r="J34" s="4">
        <f t="shared" si="1"/>
        <v>32</v>
      </c>
    </row>
    <row r="35" spans="1:10" ht="42" x14ac:dyDescent="0.4">
      <c r="A35" s="3">
        <v>27</v>
      </c>
      <c r="B35" s="7" t="s">
        <v>37</v>
      </c>
      <c r="C35" s="4">
        <v>17</v>
      </c>
      <c r="D35" s="4" t="s">
        <v>8</v>
      </c>
      <c r="E35" s="5" t="s">
        <v>38</v>
      </c>
      <c r="F35" s="4">
        <v>9205470666</v>
      </c>
      <c r="G35" s="4">
        <v>28</v>
      </c>
      <c r="H35" s="4">
        <v>32</v>
      </c>
      <c r="I35" s="4">
        <f t="shared" si="0"/>
        <v>60</v>
      </c>
      <c r="J35" s="4">
        <f t="shared" si="1"/>
        <v>30</v>
      </c>
    </row>
    <row r="36" spans="1:10" ht="42" x14ac:dyDescent="0.4">
      <c r="A36" s="3">
        <v>28</v>
      </c>
      <c r="B36" s="7" t="s">
        <v>34</v>
      </c>
      <c r="C36" s="4">
        <v>18</v>
      </c>
      <c r="D36" s="4" t="s">
        <v>6</v>
      </c>
      <c r="E36" s="5" t="s">
        <v>38</v>
      </c>
      <c r="F36" s="4">
        <v>9205470667</v>
      </c>
      <c r="G36" s="4">
        <v>35</v>
      </c>
      <c r="H36" s="4">
        <v>12</v>
      </c>
      <c r="I36" s="4">
        <f t="shared" si="0"/>
        <v>47</v>
      </c>
      <c r="J36" s="4">
        <f t="shared" si="1"/>
        <v>23.5</v>
      </c>
    </row>
    <row r="37" spans="1:10" ht="21" x14ac:dyDescent="0.4">
      <c r="A37" s="3">
        <v>29</v>
      </c>
      <c r="B37" s="7" t="s">
        <v>35</v>
      </c>
      <c r="C37" s="4">
        <v>17</v>
      </c>
      <c r="D37" s="4" t="s">
        <v>8</v>
      </c>
      <c r="E37" s="5" t="s">
        <v>38</v>
      </c>
      <c r="F37" s="4">
        <v>9205470668</v>
      </c>
      <c r="G37" s="4">
        <v>36</v>
      </c>
      <c r="H37" s="4">
        <v>45</v>
      </c>
      <c r="I37" s="4">
        <f t="shared" si="0"/>
        <v>81</v>
      </c>
      <c r="J37" s="4">
        <f t="shared" si="1"/>
        <v>40.5</v>
      </c>
    </row>
    <row r="38" spans="1:10" ht="21" x14ac:dyDescent="0.4">
      <c r="A38" s="3">
        <v>30</v>
      </c>
      <c r="B38" s="7" t="s">
        <v>36</v>
      </c>
      <c r="C38" s="4">
        <v>18</v>
      </c>
      <c r="D38" s="4" t="s">
        <v>8</v>
      </c>
      <c r="E38" s="5" t="s">
        <v>38</v>
      </c>
      <c r="F38" s="4">
        <v>9205470669</v>
      </c>
      <c r="G38" s="4">
        <v>65</v>
      </c>
      <c r="H38" s="4">
        <v>27</v>
      </c>
      <c r="I38" s="4">
        <f t="shared" si="0"/>
        <v>92</v>
      </c>
      <c r="J38" s="4">
        <f t="shared" si="1"/>
        <v>46</v>
      </c>
    </row>
  </sheetData>
  <autoFilter ref="A8:J38" xr:uid="{E8EF6710-F25A-47D3-A706-4F094AF707F6}">
    <sortState xmlns:xlrd2="http://schemas.microsoft.com/office/spreadsheetml/2017/richdata2" ref="A9:J38">
      <sortCondition ref="A8:A38"/>
    </sortState>
  </autoFilter>
  <sortState xmlns:xlrd2="http://schemas.microsoft.com/office/spreadsheetml/2017/richdata2" ref="A9:F14">
    <sortCondition ref="B8:B14"/>
  </sortState>
  <mergeCells count="2">
    <mergeCell ref="A1:J7"/>
    <mergeCell ref="K12:W13"/>
  </mergeCells>
  <phoneticPr fontId="3" type="noConversion"/>
  <conditionalFormatting sqref="I9:I38">
    <cfRule type="cellIs" dxfId="4" priority="1" operator="between">
      <formula>51</formula>
      <formula>79</formula>
    </cfRule>
    <cfRule type="cellIs" dxfId="3" priority="2" operator="between">
      <formula>1</formula>
      <formula>50</formula>
    </cfRule>
    <cfRule type="cellIs" dxfId="2" priority="3" operator="between">
      <formula>80</formula>
      <formula>100</formula>
    </cfRule>
    <cfRule type="cellIs" dxfId="1" priority="4" operator="lessThan">
      <formula>50</formula>
    </cfRule>
    <cfRule type="cellIs" dxfId="0" priority="5" operator="greaterThan">
      <formula>70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kumar</dc:creator>
  <cp:lastModifiedBy>Nilesh kumar</cp:lastModifiedBy>
  <dcterms:created xsi:type="dcterms:W3CDTF">2024-09-03T16:56:31Z</dcterms:created>
  <dcterms:modified xsi:type="dcterms:W3CDTF">2024-09-08T18:23:44Z</dcterms:modified>
</cp:coreProperties>
</file>