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ownloads\"/>
    </mc:Choice>
  </mc:AlternateContent>
  <bookViews>
    <workbookView xWindow="0" yWindow="0" windowWidth="20490" windowHeight="7020" tabRatio="990" activeTab="1"/>
  </bookViews>
  <sheets>
    <sheet name="Calculator" sheetId="1" r:id="rId1"/>
    <sheet name="Amazon selling price calculator" sheetId="6" r:id="rId2"/>
    <sheet name="Shipping charges by amazon" sheetId="2" r:id="rId3"/>
    <sheet name="Referral fees" sheetId="3" r:id="rId4"/>
    <sheet name="Closing fee" sheetId="4" r:id="rId5"/>
    <sheet name="Cancellation charge" sheetId="5" r:id="rId6"/>
  </sheets>
  <definedNames>
    <definedName name="mnd_2jc_jcb" localSheetId="4">'Closing fee'!$B$19</definedName>
  </definedNames>
  <calcPr calcId="162913"/>
  <extLst>
    <ext xmlns:loext="http://schemas.libreoffice.org/" uri="{7626C862-2A13-11E5-B345-FEFF819CDC9F}">
      <loext:extCalcPr stringRefSyntax="ExcelA1"/>
    </ext>
  </extLst>
</workbook>
</file>

<file path=xl/calcChain.xml><?xml version="1.0" encoding="utf-8"?>
<calcChain xmlns="http://schemas.openxmlformats.org/spreadsheetml/2006/main">
  <c r="I18" i="1" l="1"/>
  <c r="J5" i="1"/>
  <c r="K3" i="6"/>
  <c r="L3" i="6" s="1"/>
  <c r="K2" i="6"/>
  <c r="L2" i="6" s="1"/>
  <c r="G3" i="6"/>
  <c r="G2" i="6"/>
  <c r="C5" i="1"/>
  <c r="D15" i="1"/>
  <c r="E15" i="1" s="1"/>
  <c r="J12" i="1"/>
  <c r="J13" i="1" s="1"/>
  <c r="H2" i="6" l="1"/>
  <c r="M2" i="6" s="1"/>
  <c r="P2" i="6" s="1"/>
  <c r="H3" i="6"/>
  <c r="C6" i="1"/>
  <c r="C9" i="1" s="1"/>
  <c r="N2" i="6" l="1"/>
  <c r="O2" i="6" s="1"/>
  <c r="Q2" i="6"/>
  <c r="M3" i="6"/>
  <c r="P3" i="6" s="1"/>
  <c r="N3" i="6" l="1"/>
  <c r="O3" i="6" s="1"/>
  <c r="Q3" i="6"/>
  <c r="R2" i="6"/>
  <c r="J14" i="1"/>
  <c r="R3" i="6" l="1"/>
  <c r="J15" i="1"/>
  <c r="J16" i="1" s="1"/>
  <c r="J18" i="1"/>
  <c r="J19" i="1" l="1"/>
  <c r="J21" i="1" s="1"/>
</calcChain>
</file>

<file path=xl/sharedStrings.xml><?xml version="1.0" encoding="utf-8"?>
<sst xmlns="http://schemas.openxmlformats.org/spreadsheetml/2006/main" count="285" uniqueCount="262">
  <si>
    <t>Remember to set product salling price</t>
  </si>
  <si>
    <t>INR</t>
  </si>
  <si>
    <t>Product basic cost INR</t>
  </si>
  <si>
    <t>Manufacture margin cost %</t>
  </si>
  <si>
    <t>Sales Agent cost %</t>
  </si>
  <si>
    <t>Packing material cost rupee</t>
  </si>
  <si>
    <t>Shiping Cost</t>
  </si>
  <si>
    <t>Total cost</t>
  </si>
  <si>
    <t>Volumetric Weight (kg) = (Length x Breadth x Height)/5000 where LBH are in cm</t>
  </si>
  <si>
    <t>Packing  dimension (in cm)</t>
  </si>
  <si>
    <t>Height</t>
  </si>
  <si>
    <t>Breadth</t>
  </si>
  <si>
    <t>length</t>
  </si>
  <si>
    <t>Weight(KG)</t>
  </si>
  <si>
    <t>cost</t>
  </si>
  <si>
    <t>TAX RATE</t>
  </si>
  <si>
    <t>TAX GST</t>
  </si>
  <si>
    <t>ACTUAL TAX</t>
  </si>
  <si>
    <t>National</t>
  </si>
  <si>
    <t>VALUE</t>
  </si>
  <si>
    <t>GST (18%)</t>
  </si>
  <si>
    <t>Local</t>
  </si>
  <si>
    <t>Regional</t>
  </si>
  <si>
    <t>Store Charge for FBA per month per unit</t>
  </si>
  <si>
    <t>Volumetric Weight (kg) = (Length x Breadth x Height)/28316.84 where LBH are in cm</t>
  </si>
  <si>
    <t>Packing  dimention cm</t>
  </si>
  <si>
    <t>Weight</t>
  </si>
  <si>
    <t>EasyShip Weight Handling Fees</t>
  </si>
  <si>
    <t>Note:</t>
  </si>
  <si>
    <t>Shipping distance guidelines for Easy Ship:</t>
  </si>
  <si>
    <t>The following shipping fee rates are applicable based on package weight and distance.</t>
  </si>
  <si>
    <t>Local rate will be applicable where the pickup and delivery happen in the same city i.e. intra-city pickup and delivery</t>
  </si>
  <si>
    <t>Regional zone consists of four regions. Regional rate will apply if shipment moves within the same region and the service is not within the same city.</t>
  </si>
  <si>
    <t>Standard-size items</t>
  </si>
  <si>
    <t>Region 1 - (Chandigarh, Delhi, Haryana, Himachal Pradesh, Jammu and Kashmir, Punjab, Rajasthan, Uttar Pradesh - Zone A*** and Uttarakhand)</t>
  </si>
  <si>
    <t>Upto 500 gms</t>
  </si>
  <si>
    <t>Region 2 - (Dadar and Nagar, Diu and Daman, Gujarat, Madhya Pradesh, Maharashtra)</t>
  </si>
  <si>
    <t>Each additional 500 gms (upto 1kg)</t>
  </si>
  <si>
    <t>Region 3 - (Andaman and Nicobar, Andhra Pradesh, Goa, Karnataka, Kerala, Pondicherry, Tamil Nadu, Telangana, Lakshadweep)</t>
  </si>
  <si>
    <t>Each additional kg after 1kg</t>
  </si>
  <si>
    <t>Region 4 - (Arunachal Pradesh, Assam, Bihar, Chhattisgarh, Jharkhand, Manipur, Meghalaya, Mizoram, Nagaland, Odisha, Sikkim, Tripura, Uttar Pradesh-Zone B**, West Bengal)</t>
  </si>
  <si>
    <t>**Uttar Pradesh-Zone B: The following administrative divisions will be considered as part of Uttar Pradesh-Zone B - Ayodhya, Azamgarh, Basti, Devipatan, Gorakhpur, Mirzapur, Prayagraj and Varanasi.</t>
  </si>
  <si>
    <t>Oversize Items</t>
  </si>
  <si>
    <t>***Uttar Pradesh-Zone A: All administrative divisions in the state of Uttar Pradesh that are not part of Uttar Pradesh-Zone B</t>
  </si>
  <si>
    <t>Upto 5kgs</t>
  </si>
  <si>
    <t>National fee will apply if shipment moves across regions.</t>
  </si>
  <si>
    <t>Each additional kg</t>
  </si>
  <si>
    <r>
      <rPr>
        <sz val="11"/>
        <color rgb="FF002F36"/>
        <rFont val="Georgia"/>
        <family val="1"/>
        <charset val="1"/>
      </rPr>
      <t>2. </t>
    </r>
    <r>
      <rPr>
        <u/>
        <sz val="11"/>
        <color rgb="FF002F36"/>
        <rFont val="Georgia"/>
        <family val="1"/>
        <charset val="1"/>
      </rPr>
      <t>Size guidelines for Easy Ship:</t>
    </r>
  </si>
  <si>
    <t>Small size: Items weighing less than 5kg</t>
  </si>
  <si>
    <t>Heavy &amp; Bulky Items*</t>
  </si>
  <si>
    <t>Oversize: Items weighing 5kgs or above, except 'Heavy &amp; Bulky' items</t>
  </si>
  <si>
    <t>Upto 12 kgs</t>
  </si>
  <si>
    <t>Heavy &amp; Bulky: *Item from categories such as Large Appliances, TV, Sports &amp; Furniture are classified as 'Heavy &amp; Bulky' items if it meets one or more of the following criteria:</t>
  </si>
  <si>
    <t>-Item package weight is more than 30 kg or item package length is more than 240 cm or item package girth# is more than 400 cm; or</t>
  </si>
  <si>
    <r>
      <rPr>
        <i/>
        <sz val="11"/>
        <color rgb="FF002F36"/>
        <rFont val="Georgia"/>
        <family val="1"/>
        <charset val="1"/>
      </rPr>
      <t>-Item requires special handling during pickup, delivery &amp; installation. #Girth = [Length + 2*(Width + Height)]</t>
    </r>
    <r>
      <rPr>
        <sz val="11"/>
        <color rgb="FF002F36"/>
        <rFont val="Georgia"/>
        <family val="1"/>
        <charset val="1"/>
      </rPr>
      <t> 'Heavy &amp; Bulky' items are currently not eligible for delivery nationally under Easy Ship.</t>
    </r>
  </si>
  <si>
    <t>For standard-size items, the minimum chargeable weight is 500 gms. In case of items that weigh more than 500 gms, you will be charged in multiples of the price applicable for each 500 gms. For example, the Amazon Easy Ship Weight-Handling Fees for 800 gms package being shipped to a regional location will amount to INR 66 i.e. INR 45 (charge for first 500 gms) + INR 21 (charge for next 500 gms).</t>
  </si>
  <si>
    <t>Amazon Easy Ship Fees is computed on volumetric or actual weight, whichever is higher. Volumetric weight is calculated as Volumetric Weight (kg) = (Length x Breadth x Height)/5000 where LBH are in cm.</t>
  </si>
  <si>
    <t>All listed fees are displayed excluding taxes. We will apply 18% Goods and Services Tax (GST) to all fees displayed above.</t>
  </si>
  <si>
    <t>The figures (including fees, revenue and profits) below are only an estimate and actual figures may vary. Amazon hereby disclaims any and all liability and assumes no responsibility whatsoever for consequences resulting from your use or reliance upon this information.</t>
  </si>
  <si>
    <t>Referral fees</t>
  </si>
  <si>
    <t>Sellers pay a referral fee on each item sold.</t>
  </si>
  <si>
    <t>For all products, a percentage of the total sales price that is paid by the 
buyer (including the item price, any shipping or gift-wrap charges charged by the seller) is deducted as a referral fee.</t>
  </si>
  <si>
    <t>Category</t>
  </si>
  <si>
    <t>Standard Rate</t>
  </si>
  <si>
    <t>Media</t>
  </si>
  <si>
    <t>Books</t>
  </si>
  <si>
    <t>7.0% for item price &lt;= INR 1000</t>
  </si>
  <si>
    <t>13.0% for item price &gt; INR 1000</t>
  </si>
  <si>
    <t>Movies</t>
  </si>
  <si>
    <t>Music</t>
  </si>
  <si>
    <t>Video Games</t>
  </si>
  <si>
    <t>Video Games - Consoles</t>
  </si>
  <si>
    <t>Video Games - Accessories</t>
  </si>
  <si>
    <t>Software products</t>
  </si>
  <si>
    <t>Consumables</t>
  </si>
  <si>
    <t>Pet products</t>
  </si>
  <si>
    <t>6.5% for item price &lt;=250</t>
  </si>
  <si>
    <t>11% for item price &gt;250</t>
  </si>
  <si>
    <t>Beauty products</t>
  </si>
  <si>
    <t>Beauty- Fragrance</t>
  </si>
  <si>
    <t>7.5% for item price &lt;=250</t>
  </si>
  <si>
    <t>12.5% for item price &gt;250</t>
  </si>
  <si>
    <t>Luxury Beauty</t>
  </si>
  <si>
    <t>Health and Personal Care (HPC)</t>
  </si>
  <si>
    <t>HPC - Medical Equipment &amp; Contact Lens</t>
  </si>
  <si>
    <t>HPC - Nutrition</t>
  </si>
  <si>
    <t>HPC - Household Supplies, Personal Care and Ayurveda</t>
  </si>
  <si>
    <t>Personal Care Appliances (Grooming and styling)</t>
  </si>
  <si>
    <t>Personal Care Appliances (excl. Grooming and styling)</t>
  </si>
  <si>
    <t>Baby Products</t>
  </si>
  <si>
    <t>Grocery and Gourmet</t>
  </si>
  <si>
    <t>Softline</t>
  </si>
  <si>
    <t>Apparel</t>
  </si>
  <si>
    <t>13% for item price &lt;= 300</t>
  </si>
  <si>
    <t>17% for item price &gt; 300</t>
  </si>
  <si>
    <t>Apparel Accessories</t>
  </si>
  <si>
    <t>Apparel - Innerwear</t>
  </si>
  <si>
    <t>Apparel - Sleepwear</t>
  </si>
  <si>
    <t>Eyewear</t>
  </si>
  <si>
    <t>Watches</t>
  </si>
  <si>
    <t>Shoes</t>
  </si>
  <si>
    <t>Flip Flops and Slippers</t>
  </si>
  <si>
    <t>Fashion Sandals</t>
  </si>
  <si>
    <t>Kids footwear</t>
  </si>
  <si>
    <t>Handbags</t>
  </si>
  <si>
    <t>Wallets</t>
  </si>
  <si>
    <t>Backpacks</t>
  </si>
  <si>
    <t>Luggage- Suitcase and Trolleys</t>
  </si>
  <si>
    <t>Luggage- Travel Accessories</t>
  </si>
  <si>
    <t>Luggage (other subcategories)</t>
  </si>
  <si>
    <t>Fashion Jewellery</t>
  </si>
  <si>
    <t>Silver Jewellery</t>
  </si>
  <si>
    <t>Silver Coins and Bars</t>
  </si>
  <si>
    <t>Fine Jewellery (unstudded and solitaire)</t>
  </si>
  <si>
    <t>Fine Jewellery (studded)</t>
  </si>
  <si>
    <t>Fine Jewellery (Gold Coins)</t>
  </si>
  <si>
    <t>Other Hardline</t>
  </si>
  <si>
    <t>Kitchen- Non Appliances</t>
  </si>
  <si>
    <t>5% for item price &lt;= 300</t>
  </si>
  <si>
    <t>11.5% for item price &gt; 300</t>
  </si>
  <si>
    <t>Gas Stoves and Pressure Cookers</t>
  </si>
  <si>
    <t>Glassware and Ceramic ware</t>
  </si>
  <si>
    <t>Small Appliances</t>
  </si>
  <si>
    <t>Wall Art</t>
  </si>
  <si>
    <t>Home Fragrance and Candles</t>
  </si>
  <si>
    <t>Home furnishing</t>
  </si>
  <si>
    <t>6% for item price &lt;=250</t>
  </si>
  <si>
    <t>Carpet and Apron</t>
  </si>
  <si>
    <t>Bedsheets, Blankets and covers</t>
  </si>
  <si>
    <t>Home improvement accessories</t>
  </si>
  <si>
    <t>11.5% for item price &gt;250</t>
  </si>
  <si>
    <t>Home improvement (excl. accessories)</t>
  </si>
  <si>
    <t>Ladders, Home security systems, Kitchen and Bath fixtures</t>
  </si>
  <si>
    <t>Home Storage</t>
  </si>
  <si>
    <t>8% for item price &lt;=250</t>
  </si>
  <si>
    <t>12% for item price &gt;250</t>
  </si>
  <si>
    <t>Home - Other Subcategories</t>
  </si>
  <si>
    <t>Craft Materials</t>
  </si>
  <si>
    <t>Lawn &amp; Garden- Solar devices</t>
  </si>
  <si>
    <t>Lawn &amp; Garden- Chemical pest control</t>
  </si>
  <si>
    <t>Lawn &amp; Garden- Outdoor Equipments</t>
  </si>
  <si>
    <t>Lawn &amp; Garden- Other subcategories</t>
  </si>
  <si>
    <t>10.00% for item price &lt;= 15000</t>
  </si>
  <si>
    <t>5.00% for item price &gt; 15000</t>
  </si>
  <si>
    <t>Indoor Lighting (except LED bulbs and battens)</t>
  </si>
  <si>
    <t>LED Bulbs and Battens</t>
  </si>
  <si>
    <t>Clocks</t>
  </si>
  <si>
    <t>Automotive - Other Subcategories</t>
  </si>
  <si>
    <t>Automotive - Tyres and Rims</t>
  </si>
  <si>
    <t>Automotive - Lubricants, Car Parts and Helmets, Vehicle Care and Tools</t>
  </si>
  <si>
    <t>Automotive Accessories</t>
  </si>
  <si>
    <t>Automotive Vehicle</t>
  </si>
  <si>
    <t>Large Appliances Accessories</t>
  </si>
  <si>
    <t>Large Appliances – Chimneys</t>
  </si>
  <si>
    <t>Large Appliances (excl. Accessories and Chimneys)</t>
  </si>
  <si>
    <t>Furniture</t>
  </si>
  <si>
    <t>13.00% for item price &lt;= 15000</t>
  </si>
  <si>
    <t>10.00% for item price &gt; 15000</t>
  </si>
  <si>
    <t>Bean Bags and Inflatables</t>
  </si>
  <si>
    <t>Business &amp; Scientific Supplies</t>
  </si>
  <si>
    <t>11.50% for item price &lt;= 15000</t>
  </si>
  <si>
    <t>Industrial Supplies</t>
  </si>
  <si>
    <t>8.00% for item price &lt;= 15000</t>
  </si>
  <si>
    <t>BISS (Food Equipment, Material Handling, Professional cleaning, Medical and Healthcare supplies)</t>
  </si>
  <si>
    <t>Bicycles</t>
  </si>
  <si>
    <t>Gym equipments</t>
  </si>
  <si>
    <t>Sports- Cricket and Badminton Equipments</t>
  </si>
  <si>
    <t>Tennis, Table Tennis and Squash</t>
  </si>
  <si>
    <t>Football, Volleyball, Basketball and Throwball</t>
  </si>
  <si>
    <t>Swimming</t>
  </si>
  <si>
    <t>Sports &amp; Outdoors 
(excl. Cricket and Badminton Equipments)</t>
  </si>
  <si>
    <t>9% for item price &lt;=250</t>
  </si>
  <si>
    <t>14% for item price &gt;250</t>
  </si>
  <si>
    <t>Toys</t>
  </si>
  <si>
    <t>Office Products</t>
  </si>
  <si>
    <t>Musical Instruments - Guitars</t>
  </si>
  <si>
    <t>Musical Instruments - Keyboards</t>
  </si>
  <si>
    <t>Musical Instruments (excluding Guitars and Keyboards)</t>
  </si>
  <si>
    <t>Consumable Physical Gift Card</t>
  </si>
  <si>
    <t>Sports Collectibles</t>
  </si>
  <si>
    <t>17% for item price &gt;300</t>
  </si>
  <si>
    <t>Entertainment Collectibles</t>
  </si>
  <si>
    <t>Coins Collectibles</t>
  </si>
  <si>
    <t>Fine Art</t>
  </si>
  <si>
    <t>Pantry</t>
  </si>
  <si>
    <t>CE/PC/Wireless</t>
  </si>
  <si>
    <t>Mobile Phones &amp; Tablets (including Graphic Tablets)</t>
  </si>
  <si>
    <t>Laptops</t>
  </si>
  <si>
    <t>Scanners and Printers</t>
  </si>
  <si>
    <t>PC Components (RAM, Motherboards)</t>
  </si>
  <si>
    <t>Desktops</t>
  </si>
  <si>
    <t>Monitors</t>
  </si>
  <si>
    <t>Laptop Battery</t>
  </si>
  <si>
    <t>Laptops Bags &amp; Sleeves</t>
  </si>
  <si>
    <t>USB flash drives (Pen Drives)</t>
  </si>
  <si>
    <t>Hard Disks</t>
  </si>
  <si>
    <t>Kindle Accessories</t>
  </si>
  <si>
    <t>Memory Cards</t>
  </si>
  <si>
    <t>Modems &amp; networking devices</t>
  </si>
  <si>
    <t>Car Electronics Devices</t>
  </si>
  <si>
    <t>Electronic Devices (except TV, Camera &amp; Camcorder, Camera Lenses and Accessories, GPS Devices, Speakers)</t>
  </si>
  <si>
    <t>Television</t>
  </si>
  <si>
    <t>Camera and Camcorder</t>
  </si>
  <si>
    <t>Camera Lenses</t>
  </si>
  <si>
    <t>Camera Accessories</t>
  </si>
  <si>
    <t>GPS Devices</t>
  </si>
  <si>
    <t>Speakers</t>
  </si>
  <si>
    <t>Headsets, Headphones and Earphones</t>
  </si>
  <si>
    <t>Keyboards and Mouse</t>
  </si>
  <si>
    <t>Power Banks</t>
  </si>
  <si>
    <t>Accessories - Electronics, PC and Wireless</t>
  </si>
  <si>
    <t>Cases/Cover/Skin/Screen guard</t>
  </si>
  <si>
    <t>17% for item price &lt;= 300</t>
  </si>
  <si>
    <t>24% for item price &gt; 300</t>
  </si>
  <si>
    <t>Cables - Electronics, PC, Wireless</t>
  </si>
  <si>
    <t>Warranty Services</t>
  </si>
  <si>
    <r>
      <rPr>
        <b/>
        <sz val="11"/>
        <color rgb="FF000000"/>
        <rFont val="Calibri"/>
        <family val="2"/>
        <charset val="1"/>
      </rPr>
      <t>Note:</t>
    </r>
    <r>
      <rPr>
        <sz val="11"/>
        <color rgb="FF000000"/>
        <rFont val="Calibri"/>
        <family val="2"/>
        <charset val="1"/>
      </rPr>
      <t> </t>
    </r>
    <r>
      <rPr>
        <sz val="11"/>
        <color rgb="FF111111"/>
        <rFont val="Arial"/>
        <family val="2"/>
        <charset val="1"/>
      </rPr>
      <t>All claims for incorrect referral fee must be notified to Amazon in writing within thirty calendar days of the order being shipped. 
If no such claim is filed within the prescribed timeline, the referral fee charged will be deemed correct and accepted by the sellers.
 No claim filed after the expiry of this timeline will be entertained and Amazon will not be liable for any claims brought / damages suffered by the sellers.</t>
    </r>
  </si>
  <si>
    <t>Closing fees</t>
  </si>
  <si>
    <t>You pay a fixed closing fee based on the item price that is paid by the buyer 
(including any shipping or gift-wrap charges charged by the seller). The fixed closing fee to be paid is calculated below:</t>
  </si>
  <si>
    <t>Table 1. For Easy Ship and Self Ship</t>
  </si>
  <si>
    <t>Item Price including Shipping Charges (INR)</t>
  </si>
  <si>
    <t>Easy Ship*</t>
  </si>
  <si>
    <t>Easy Ship Prime</t>
  </si>
  <si>
    <t>Self Ship</t>
  </si>
  <si>
    <t>0-250</t>
  </si>
  <si>
    <t>251-500</t>
  </si>
  <si>
    <t>501-1000</t>
  </si>
  <si>
    <t>1000+</t>
  </si>
  <si>
    <t>Table 2. For Std. FBA (Excluding Seller Flex)</t>
  </si>
  <si>
    <t>All Categories</t>
  </si>
  <si>
    <t>Cancellation charge</t>
  </si>
  <si>
    <t>You will be charged 100% of referral fee (if cancelled on or before ESD) / 150% of referral fee (if cancelled after ESD) of
 the value of items in an order as a Cancellation Charge for seller-fulfilled orders that are cancelled under the following scenarios:</t>
  </si>
  <si>
    <t>1. Order is cancelled by seller for any reason other than buyer request. (Only cancellations requested by buyers through the Amazon.in 
website are considered buyer-requested cancellations and will be exempt from the Cancellation Charge.)</t>
  </si>
  <si>
    <t>2. Order is cancelled automatically by Amazon because the seller has not shipped and confirmed shipping of the order within 24 hours of Estimated Ship Date.</t>
  </si>
  <si>
    <r>
      <rPr>
        <sz val="11"/>
        <color rgb="FF000000"/>
        <rFont val="Calibri"/>
        <family val="2"/>
        <charset val="1"/>
      </rPr>
      <t>Note: </t>
    </r>
    <r>
      <rPr>
        <sz val="11"/>
        <color rgb="FF111111"/>
        <rFont val="Arial"/>
        <family val="2"/>
        <charset val="1"/>
      </rPr>
      <t>All fees are exclusive of 18% Goods and Services Tax (GST). To ensure that you are charged the correct referral fee, 
you will need to categorize your items as precisely as possible when you list them on the website. Categorisation of products is subject to Amazon's sole discretion.</t>
    </r>
  </si>
  <si>
    <t>Product Name</t>
  </si>
  <si>
    <t>A</t>
  </si>
  <si>
    <t>Paid by amazon</t>
  </si>
  <si>
    <t>Selling price</t>
  </si>
  <si>
    <t>Product price(without tax)</t>
  </si>
  <si>
    <t>Margin</t>
  </si>
  <si>
    <t>Seller commsion</t>
  </si>
  <si>
    <t>Packing cost</t>
  </si>
  <si>
    <t>Shipping cost</t>
  </si>
  <si>
    <t>Selling Price(with tax)</t>
  </si>
  <si>
    <t>Maff. cost</t>
  </si>
  <si>
    <t>Closing fee</t>
  </si>
  <si>
    <t>Amazon Refral fee</t>
  </si>
  <si>
    <t>Closeing fee</t>
  </si>
  <si>
    <t>Targeted cost</t>
  </si>
  <si>
    <t>cost without GST</t>
  </si>
  <si>
    <t>GST Cost</t>
  </si>
  <si>
    <t>Revers</t>
  </si>
  <si>
    <t>Amazon tax rate</t>
  </si>
  <si>
    <t xml:space="preserve">Closing fee </t>
  </si>
  <si>
    <t>Actual TAX</t>
  </si>
  <si>
    <t>Value</t>
  </si>
  <si>
    <t>GST cost</t>
  </si>
  <si>
    <t>Amazon reff fee</t>
  </si>
  <si>
    <t>B</t>
  </si>
  <si>
    <t>Selling price calculator</t>
  </si>
  <si>
    <t>Note:  Red  box value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</si>
</sst>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_);_(@_)"/>
  </numFmts>
  <fonts count="18" x14ac:knownFonts="1">
    <font>
      <sz val="11"/>
      <color rgb="FF000000"/>
      <name val="Calibri"/>
      <family val="2"/>
      <charset val="1"/>
    </font>
    <font>
      <sz val="11"/>
      <color theme="1"/>
      <name val="Calibri"/>
      <family val="2"/>
      <scheme val="minor"/>
    </font>
    <font>
      <b/>
      <sz val="14"/>
      <color rgb="FF000000"/>
      <name val="Calibri"/>
      <family val="2"/>
      <charset val="1"/>
    </font>
    <font>
      <b/>
      <sz val="16"/>
      <color rgb="FF000000"/>
      <name val="Calibri"/>
      <family val="2"/>
      <charset val="1"/>
    </font>
    <font>
      <sz val="11"/>
      <color rgb="FFFFFFFF"/>
      <name val="Calibri"/>
      <family val="2"/>
      <charset val="1"/>
    </font>
    <font>
      <b/>
      <sz val="11"/>
      <color rgb="FF000000"/>
      <name val="Calibri"/>
      <family val="2"/>
      <charset val="1"/>
    </font>
    <font>
      <b/>
      <sz val="12"/>
      <color rgb="FF000000"/>
      <name val="Calibri"/>
      <family val="2"/>
      <charset val="1"/>
    </font>
    <font>
      <sz val="11"/>
      <color rgb="FF002F36"/>
      <name val="Georgia"/>
      <family val="1"/>
      <charset val="1"/>
    </font>
    <font>
      <u/>
      <sz val="11"/>
      <color rgb="FF002F36"/>
      <name val="Georgia"/>
      <family val="1"/>
      <charset val="1"/>
    </font>
    <font>
      <sz val="11"/>
      <color rgb="FF000000"/>
      <name val="Arial"/>
      <family val="2"/>
      <charset val="1"/>
    </font>
    <font>
      <i/>
      <sz val="9"/>
      <color rgb="FF002F36"/>
      <name val="Georgia"/>
      <family val="1"/>
      <charset val="1"/>
    </font>
    <font>
      <i/>
      <sz val="11"/>
      <color rgb="FF002F36"/>
      <name val="Georgia"/>
      <family val="1"/>
      <charset val="1"/>
    </font>
    <font>
      <b/>
      <sz val="16"/>
      <color rgb="FFFFFFFF"/>
      <name val="Calibri"/>
      <family val="2"/>
      <charset val="1"/>
    </font>
    <font>
      <sz val="11"/>
      <color rgb="FF111111"/>
      <name val="Arial"/>
      <family val="2"/>
      <charset val="1"/>
    </font>
    <font>
      <sz val="11"/>
      <color rgb="FF000000"/>
      <name val="Calibri"/>
      <family val="2"/>
      <charset val="1"/>
    </font>
    <font>
      <sz val="11"/>
      <color rgb="FF9C0006"/>
      <name val="Calibri"/>
      <family val="2"/>
      <scheme val="minor"/>
    </font>
    <font>
      <sz val="11"/>
      <color theme="0"/>
      <name val="Calibri"/>
      <family val="2"/>
      <scheme val="minor"/>
    </font>
    <font>
      <sz val="11"/>
      <color theme="0"/>
      <name val="Calibri"/>
      <family val="2"/>
      <charset val="1"/>
    </font>
  </fonts>
  <fills count="19">
    <fill>
      <patternFill patternType="none"/>
    </fill>
    <fill>
      <patternFill patternType="gray125"/>
    </fill>
    <fill>
      <patternFill patternType="solid">
        <fgColor rgb="FFFFC000"/>
        <bgColor rgb="FFFF9900"/>
      </patternFill>
    </fill>
    <fill>
      <patternFill patternType="solid">
        <fgColor rgb="FF000000"/>
        <bgColor rgb="FF111111"/>
      </patternFill>
    </fill>
    <fill>
      <patternFill patternType="solid">
        <fgColor rgb="FFFBE5D6"/>
        <bgColor rgb="FFE2F0D9"/>
      </patternFill>
    </fill>
    <fill>
      <patternFill patternType="solid">
        <fgColor rgb="FFFF0000"/>
        <bgColor rgb="FF993300"/>
      </patternFill>
    </fill>
    <fill>
      <patternFill patternType="solid">
        <fgColor rgb="FFD0CECE"/>
        <bgColor rgb="FFCCCCCC"/>
      </patternFill>
    </fill>
    <fill>
      <patternFill patternType="solid">
        <fgColor rgb="FFED7D31"/>
        <bgColor rgb="FFFF8080"/>
      </patternFill>
    </fill>
    <fill>
      <patternFill patternType="solid">
        <fgColor rgb="FF5B9BD5"/>
        <bgColor rgb="FF969696"/>
      </patternFill>
    </fill>
    <fill>
      <patternFill patternType="solid">
        <fgColor rgb="FFF8CBAD"/>
        <bgColor rgb="FFFBE5D6"/>
      </patternFill>
    </fill>
    <fill>
      <patternFill patternType="solid">
        <fgColor rgb="FFFFC7CE"/>
      </patternFill>
    </fill>
    <fill>
      <patternFill patternType="solid">
        <fgColor theme="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8"/>
      </patternFill>
    </fill>
    <fill>
      <patternFill patternType="solid">
        <fgColor theme="8" tint="0.39997558519241921"/>
        <bgColor indexed="65"/>
      </patternFill>
    </fill>
    <fill>
      <patternFill patternType="solid">
        <fgColor theme="9"/>
      </patternFill>
    </fill>
    <fill>
      <patternFill patternType="solid">
        <fgColor theme="1"/>
        <bgColor indexed="64"/>
      </patternFill>
    </fill>
    <fill>
      <patternFill patternType="solid">
        <fgColor rgb="FFFF0000"/>
        <bgColor indexed="64"/>
      </patternFill>
    </fill>
  </fills>
  <borders count="3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rgb="FFCCCCCC"/>
      </left>
      <right style="thin">
        <color auto="1"/>
      </right>
      <top style="medium">
        <color rgb="FFCCCCCC"/>
      </top>
      <bottom/>
      <diagonal/>
    </border>
    <border>
      <left style="medium">
        <color rgb="FFCCCCCC"/>
      </left>
      <right style="thin">
        <color auto="1"/>
      </right>
      <top/>
      <bottom style="medium">
        <color rgb="FFCCCCCC"/>
      </bottom>
      <diagonal/>
    </border>
    <border>
      <left style="medium">
        <color rgb="FFCCCCCC"/>
      </left>
      <right style="thin">
        <color auto="1"/>
      </right>
      <top style="medium">
        <color rgb="FFCCCCCC"/>
      </top>
      <bottom style="medium">
        <color rgb="FFCCCCCC"/>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auto="1"/>
      </bottom>
      <diagonal/>
    </border>
    <border>
      <left/>
      <right style="medium">
        <color indexed="64"/>
      </right>
      <top/>
      <bottom style="thin">
        <color auto="1"/>
      </bottom>
      <diagonal/>
    </border>
    <border>
      <left style="medium">
        <color indexed="64"/>
      </left>
      <right/>
      <top style="thin">
        <color auto="1"/>
      </top>
      <bottom/>
      <diagonal/>
    </border>
    <border>
      <left/>
      <right style="medium">
        <color indexed="64"/>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9">
    <xf numFmtId="0" fontId="0" fillId="0" borderId="0"/>
    <xf numFmtId="164" fontId="14" fillId="0" borderId="0" applyBorder="0" applyProtection="0"/>
    <xf numFmtId="0" fontId="15" fillId="10" borderId="0" applyNumberFormat="0" applyBorder="0" applyAlignment="0" applyProtection="0"/>
    <xf numFmtId="0" fontId="16"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cellStyleXfs>
  <cellXfs count="115">
    <xf numFmtId="0" fontId="0" fillId="0" borderId="0" xfId="0"/>
    <xf numFmtId="0" fontId="5" fillId="8" borderId="11" xfId="0" applyFont="1" applyFill="1" applyBorder="1" applyAlignment="1">
      <alignment horizontal="center"/>
    </xf>
    <xf numFmtId="0" fontId="5" fillId="8" borderId="4" xfId="0" applyFont="1" applyFill="1" applyBorder="1" applyAlignment="1">
      <alignment horizontal="center"/>
    </xf>
    <xf numFmtId="0" fontId="0" fillId="0" borderId="0" xfId="0" applyFont="1" applyBorder="1" applyAlignment="1">
      <alignment horizontal="left" vertical="top" wrapText="1"/>
    </xf>
    <xf numFmtId="0" fontId="3" fillId="9" borderId="0" xfId="0" applyFont="1" applyFill="1" applyBorder="1" applyAlignment="1">
      <alignment horizontal="center"/>
    </xf>
    <xf numFmtId="0" fontId="5" fillId="0" borderId="12" xfId="0" applyFont="1" applyBorder="1" applyAlignment="1">
      <alignment horizontal="left" vertical="top" wrapText="1"/>
    </xf>
    <xf numFmtId="0" fontId="0" fillId="0" borderId="10" xfId="0" applyFont="1" applyBorder="1" applyAlignment="1">
      <alignment horizontal="left" vertical="top" wrapText="1"/>
    </xf>
    <xf numFmtId="0" fontId="0" fillId="9" borderId="10" xfId="0" applyFont="1" applyFill="1" applyBorder="1" applyAlignment="1">
      <alignment horizontal="left" vertical="top"/>
    </xf>
    <xf numFmtId="0" fontId="12" fillId="7" borderId="4" xfId="0" applyFont="1" applyFill="1" applyBorder="1" applyAlignment="1">
      <alignment horizontal="center"/>
    </xf>
    <xf numFmtId="0" fontId="0" fillId="0" borderId="10" xfId="0" applyFont="1" applyBorder="1" applyAlignment="1">
      <alignment horizontal="left"/>
    </xf>
    <xf numFmtId="0" fontId="6" fillId="8" borderId="4" xfId="0" applyFont="1" applyFill="1" applyBorder="1" applyAlignment="1">
      <alignment horizontal="center" vertical="center"/>
    </xf>
    <xf numFmtId="0" fontId="2" fillId="2" borderId="6" xfId="0" applyFont="1" applyFill="1" applyBorder="1" applyAlignment="1">
      <alignment horizontal="center" vertical="center"/>
    </xf>
    <xf numFmtId="0" fontId="0" fillId="0" borderId="8" xfId="0" applyFont="1" applyBorder="1"/>
    <xf numFmtId="0" fontId="0" fillId="0" borderId="0" xfId="0" applyFont="1" applyBorder="1"/>
    <xf numFmtId="0" fontId="0" fillId="0" borderId="9" xfId="0" applyBorder="1"/>
    <xf numFmtId="0" fontId="4" fillId="3" borderId="2" xfId="0" applyFont="1" applyFill="1" applyBorder="1"/>
    <xf numFmtId="9" fontId="4" fillId="5" borderId="0" xfId="0" applyNumberFormat="1" applyFont="1" applyFill="1" applyBorder="1"/>
    <xf numFmtId="0" fontId="0" fillId="6" borderId="0" xfId="0" applyFont="1" applyFill="1" applyBorder="1"/>
    <xf numFmtId="0" fontId="0" fillId="0" borderId="5" xfId="0" applyFont="1" applyBorder="1"/>
    <xf numFmtId="0" fontId="0" fillId="0" borderId="6" xfId="0" applyBorder="1"/>
    <xf numFmtId="0" fontId="0" fillId="0" borderId="7" xfId="0" applyBorder="1"/>
    <xf numFmtId="0" fontId="0" fillId="7" borderId="0" xfId="0" applyFont="1" applyFill="1" applyBorder="1"/>
    <xf numFmtId="164" fontId="0" fillId="0" borderId="0" xfId="1" applyFont="1" applyBorder="1" applyAlignment="1" applyProtection="1"/>
    <xf numFmtId="0" fontId="0" fillId="0" borderId="2" xfId="0" applyBorder="1"/>
    <xf numFmtId="0" fontId="3" fillId="0" borderId="0" xfId="0" applyFont="1" applyBorder="1" applyAlignment="1"/>
    <xf numFmtId="0" fontId="0" fillId="0" borderId="0" xfId="0" applyAlignment="1">
      <alignment horizontal="left"/>
    </xf>
    <xf numFmtId="0" fontId="2" fillId="0" borderId="1" xfId="0" applyFont="1" applyBorder="1"/>
    <xf numFmtId="0" fontId="0" fillId="0" borderId="3" xfId="0" applyBorder="1"/>
    <xf numFmtId="0" fontId="7" fillId="0" borderId="8" xfId="0" applyFont="1" applyBorder="1"/>
    <xf numFmtId="0" fontId="8" fillId="0" borderId="0" xfId="0" applyFont="1" applyBorder="1"/>
    <xf numFmtId="0" fontId="7" fillId="0" borderId="0" xfId="0" applyFont="1" applyBorder="1"/>
    <xf numFmtId="0" fontId="0" fillId="0" borderId="8" xfId="0" applyBorder="1" applyAlignment="1">
      <alignment horizontal="left"/>
    </xf>
    <xf numFmtId="0" fontId="9" fillId="7" borderId="8" xfId="0" applyFont="1" applyFill="1" applyBorder="1" applyAlignment="1">
      <alignment horizontal="left"/>
    </xf>
    <xf numFmtId="0" fontId="10" fillId="0" borderId="9" xfId="0" applyFont="1" applyBorder="1"/>
    <xf numFmtId="0" fontId="10" fillId="0" borderId="7" xfId="0" applyFont="1" applyBorder="1"/>
    <xf numFmtId="0" fontId="7" fillId="0" borderId="0" xfId="0" applyFont="1"/>
    <xf numFmtId="0" fontId="9" fillId="7" borderId="0" xfId="0" applyFont="1" applyFill="1" applyBorder="1" applyAlignment="1">
      <alignment horizontal="left"/>
    </xf>
    <xf numFmtId="0" fontId="11" fillId="0" borderId="0" xfId="0" applyFont="1"/>
    <xf numFmtId="0" fontId="0" fillId="0" borderId="5" xfId="0" applyBorder="1" applyAlignment="1">
      <alignment horizontal="left"/>
    </xf>
    <xf numFmtId="0" fontId="10" fillId="0" borderId="0" xfId="0" applyFont="1"/>
    <xf numFmtId="0" fontId="0" fillId="0" borderId="0" xfId="0" applyFont="1" applyAlignment="1">
      <alignment horizontal="left"/>
    </xf>
    <xf numFmtId="0" fontId="0" fillId="9" borderId="8" xfId="0" applyFill="1" applyBorder="1"/>
    <xf numFmtId="0" fontId="0" fillId="9" borderId="0" xfId="0" applyFont="1" applyFill="1" applyBorder="1"/>
    <xf numFmtId="0" fontId="0" fillId="9" borderId="9" xfId="0" applyFont="1" applyFill="1" applyBorder="1" applyAlignment="1">
      <alignment horizontal="left"/>
    </xf>
    <xf numFmtId="0" fontId="9" fillId="0" borderId="13" xfId="0" applyFont="1" applyBorder="1" applyAlignment="1">
      <alignment horizontal="left" vertical="center" wrapText="1"/>
    </xf>
    <xf numFmtId="0" fontId="9" fillId="0" borderId="14" xfId="0" applyFont="1" applyBorder="1" applyAlignment="1">
      <alignment horizontal="left" vertical="top" wrapText="1"/>
    </xf>
    <xf numFmtId="10" fontId="9" fillId="0" borderId="15" xfId="0" applyNumberFormat="1" applyFont="1" applyBorder="1" applyAlignment="1">
      <alignment horizontal="left" vertical="top" wrapText="1"/>
    </xf>
    <xf numFmtId="0" fontId="9" fillId="0" borderId="14" xfId="0" applyFont="1" applyBorder="1" applyAlignment="1">
      <alignment horizontal="left" vertical="center" wrapText="1"/>
    </xf>
    <xf numFmtId="0" fontId="0" fillId="0" borderId="0" xfId="0" applyAlignment="1"/>
    <xf numFmtId="0" fontId="0" fillId="0" borderId="0" xfId="0" applyFont="1" applyBorder="1" applyAlignment="1">
      <alignment wrapText="1"/>
    </xf>
    <xf numFmtId="0" fontId="0" fillId="0" borderId="9" xfId="0" applyBorder="1" applyAlignment="1">
      <alignment horizontal="left"/>
    </xf>
    <xf numFmtId="0" fontId="5" fillId="0" borderId="11" xfId="0" applyFont="1" applyBorder="1"/>
    <xf numFmtId="0" fontId="0" fillId="0" borderId="11" xfId="0" applyFont="1" applyBorder="1"/>
    <xf numFmtId="0" fontId="13" fillId="0" borderId="0" xfId="0" applyFont="1" applyAlignment="1"/>
    <xf numFmtId="0" fontId="3" fillId="8" borderId="4" xfId="0" applyFont="1" applyFill="1" applyBorder="1"/>
    <xf numFmtId="0" fontId="0" fillId="7" borderId="0" xfId="0" applyFont="1" applyFill="1" applyAlignment="1">
      <alignment wrapText="1"/>
    </xf>
    <xf numFmtId="0" fontId="17" fillId="17" borderId="0" xfId="0" applyFont="1" applyFill="1"/>
    <xf numFmtId="0" fontId="16" fillId="14" borderId="0" xfId="6"/>
    <xf numFmtId="0" fontId="1" fillId="12" borderId="16" xfId="4" applyBorder="1"/>
    <xf numFmtId="0" fontId="1" fillId="12" borderId="17" xfId="4" applyBorder="1"/>
    <xf numFmtId="0" fontId="1" fillId="12" borderId="18" xfId="4" applyBorder="1"/>
    <xf numFmtId="0" fontId="0" fillId="0" borderId="19" xfId="0" applyBorder="1"/>
    <xf numFmtId="0" fontId="0" fillId="0" borderId="0" xfId="0" applyBorder="1"/>
    <xf numFmtId="0" fontId="0" fillId="0" borderId="20" xfId="0" applyBorder="1"/>
    <xf numFmtId="0" fontId="16" fillId="14" borderId="19" xfId="6" applyBorder="1"/>
    <xf numFmtId="0" fontId="16" fillId="14" borderId="0" xfId="6" applyBorder="1"/>
    <xf numFmtId="0" fontId="16" fillId="14" borderId="20" xfId="6" applyBorder="1"/>
    <xf numFmtId="0" fontId="16" fillId="16" borderId="21" xfId="8" applyBorder="1"/>
    <xf numFmtId="0" fontId="16" fillId="16" borderId="22" xfId="8" applyBorder="1"/>
    <xf numFmtId="0" fontId="16" fillId="16" borderId="23" xfId="8" applyBorder="1"/>
    <xf numFmtId="2" fontId="0" fillId="0" borderId="0" xfId="0" applyNumberFormat="1"/>
    <xf numFmtId="0" fontId="16" fillId="11" borderId="0" xfId="3"/>
    <xf numFmtId="0" fontId="15" fillId="10" borderId="0" xfId="2"/>
    <xf numFmtId="0" fontId="0" fillId="7" borderId="16" xfId="0" applyFont="1" applyFill="1" applyBorder="1"/>
    <xf numFmtId="0" fontId="0" fillId="7" borderId="17" xfId="0" applyFont="1" applyFill="1" applyBorder="1"/>
    <xf numFmtId="0" fontId="0" fillId="7" borderId="18" xfId="0" applyFont="1" applyFill="1" applyBorder="1"/>
    <xf numFmtId="0" fontId="0" fillId="5" borderId="22" xfId="0" applyFill="1" applyBorder="1"/>
    <xf numFmtId="0" fontId="4" fillId="3" borderId="23" xfId="0" applyFont="1" applyFill="1" applyBorder="1"/>
    <xf numFmtId="0" fontId="0" fillId="6" borderId="16" xfId="0" applyFont="1" applyFill="1" applyBorder="1" applyAlignment="1">
      <alignment horizontal="center" vertical="center"/>
    </xf>
    <xf numFmtId="0" fontId="0" fillId="6" borderId="17" xfId="0" applyFont="1" applyFill="1" applyBorder="1" applyAlignment="1">
      <alignment horizontal="center" vertical="center"/>
    </xf>
    <xf numFmtId="0" fontId="0" fillId="6" borderId="18" xfId="0" applyFont="1" applyFill="1" applyBorder="1" applyAlignment="1">
      <alignment horizontal="center" vertical="center"/>
    </xf>
    <xf numFmtId="0" fontId="0" fillId="6" borderId="21" xfId="0" applyFont="1" applyFill="1" applyBorder="1" applyAlignment="1">
      <alignment horizontal="center" vertical="center"/>
    </xf>
    <xf numFmtId="0" fontId="0" fillId="6" borderId="22" xfId="0" applyFont="1" applyFill="1" applyBorder="1" applyAlignment="1">
      <alignment horizontal="center" vertical="center"/>
    </xf>
    <xf numFmtId="0" fontId="0" fillId="6" borderId="23" xfId="0" applyFont="1" applyFill="1" applyBorder="1" applyAlignment="1">
      <alignment horizontal="center" vertical="center"/>
    </xf>
    <xf numFmtId="0" fontId="0" fillId="7" borderId="16" xfId="0" applyFont="1" applyFill="1" applyBorder="1" applyAlignment="1">
      <alignment horizontal="center" vertical="center"/>
    </xf>
    <xf numFmtId="0" fontId="0" fillId="7" borderId="21" xfId="0" applyFont="1" applyFill="1" applyBorder="1" applyAlignment="1">
      <alignment horizontal="center" vertical="center"/>
    </xf>
    <xf numFmtId="0" fontId="0" fillId="5" borderId="21" xfId="0" applyFill="1" applyBorder="1"/>
    <xf numFmtId="0" fontId="2" fillId="2" borderId="16"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24" xfId="0" applyFont="1" applyFill="1" applyBorder="1" applyAlignment="1">
      <alignment horizontal="center" vertical="center"/>
    </xf>
    <xf numFmtId="0" fontId="2" fillId="2" borderId="25" xfId="0" applyFont="1" applyFill="1" applyBorder="1" applyAlignment="1">
      <alignment horizontal="center" vertical="center"/>
    </xf>
    <xf numFmtId="0" fontId="0" fillId="4" borderId="26" xfId="0" applyFont="1" applyFill="1" applyBorder="1"/>
    <xf numFmtId="0" fontId="4" fillId="5" borderId="27" xfId="0" applyFont="1" applyFill="1" applyBorder="1"/>
    <xf numFmtId="0" fontId="0" fillId="4" borderId="19" xfId="0" applyFont="1" applyFill="1" applyBorder="1"/>
    <xf numFmtId="0" fontId="4" fillId="3" borderId="20" xfId="0" applyFont="1" applyFill="1" applyBorder="1"/>
    <xf numFmtId="0" fontId="0" fillId="6" borderId="19" xfId="0" applyFont="1" applyFill="1" applyBorder="1"/>
    <xf numFmtId="0" fontId="4" fillId="5" borderId="20" xfId="0" applyFont="1" applyFill="1" applyBorder="1"/>
    <xf numFmtId="0" fontId="0" fillId="8" borderId="21" xfId="0" applyFont="1" applyFill="1" applyBorder="1"/>
    <xf numFmtId="0" fontId="4" fillId="8" borderId="22" xfId="0" applyFont="1" applyFill="1" applyBorder="1"/>
    <xf numFmtId="0" fontId="4" fillId="8" borderId="23" xfId="0" applyFont="1" applyFill="1" applyBorder="1"/>
    <xf numFmtId="0" fontId="1" fillId="13" borderId="0" xfId="5" applyAlignment="1">
      <alignment horizontal="center" vertical="center"/>
    </xf>
    <xf numFmtId="0" fontId="0" fillId="18" borderId="20" xfId="0" applyFill="1" applyBorder="1"/>
    <xf numFmtId="0" fontId="0" fillId="18" borderId="0" xfId="0" applyFill="1" applyBorder="1"/>
    <xf numFmtId="0" fontId="16" fillId="15" borderId="0" xfId="7" applyBorder="1" applyAlignment="1">
      <alignment horizontal="center"/>
    </xf>
    <xf numFmtId="0" fontId="0" fillId="7" borderId="28" xfId="0" applyFont="1" applyFill="1" applyBorder="1"/>
    <xf numFmtId="0" fontId="0" fillId="7" borderId="29" xfId="0" applyFont="1" applyFill="1" applyBorder="1"/>
    <xf numFmtId="0" fontId="0" fillId="7" borderId="30" xfId="0" applyFont="1" applyFill="1" applyBorder="1"/>
    <xf numFmtId="0" fontId="0" fillId="5" borderId="28" xfId="0" applyFill="1" applyBorder="1"/>
    <xf numFmtId="0" fontId="0" fillId="5" borderId="29" xfId="0" applyFill="1" applyBorder="1"/>
    <xf numFmtId="0" fontId="17" fillId="17" borderId="30" xfId="0" applyFont="1" applyFill="1" applyBorder="1"/>
    <xf numFmtId="1" fontId="0" fillId="0" borderId="0" xfId="0" applyNumberFormat="1"/>
    <xf numFmtId="9" fontId="15" fillId="10" borderId="0" xfId="2" applyNumberFormat="1"/>
    <xf numFmtId="2" fontId="16" fillId="16" borderId="0" xfId="8" applyNumberFormat="1"/>
    <xf numFmtId="2" fontId="16" fillId="11" borderId="0" xfId="3" applyNumberFormat="1"/>
  </cellXfs>
  <cellStyles count="9">
    <cellStyle name="20% - Accent2" xfId="4" builtinId="34"/>
    <cellStyle name="20% - Accent3" xfId="5" builtinId="38"/>
    <cellStyle name="60% - Accent5" xfId="7" builtinId="48"/>
    <cellStyle name="Accent2" xfId="3" builtinId="33"/>
    <cellStyle name="Accent5" xfId="6" builtinId="45"/>
    <cellStyle name="Accent6" xfId="8" builtinId="49"/>
    <cellStyle name="Bad" xfId="2" builtinId="27"/>
    <cellStyle name="Currency" xfId="1" builtinId="4"/>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CCCCCC"/>
      <rgbColor rgb="FF808080"/>
      <rgbColor rgb="FF5B9BD5"/>
      <rgbColor rgb="FF993366"/>
      <rgbColor rgb="FFFBE5D6"/>
      <rgbColor rgb="FFC5E0B4"/>
      <rgbColor rgb="FF660066"/>
      <rgbColor rgb="FFFF8080"/>
      <rgbColor rgb="FF0066CC"/>
      <rgbColor rgb="FFD0CECE"/>
      <rgbColor rgb="FF000080"/>
      <rgbColor rgb="FFFF00FF"/>
      <rgbColor rgb="FFFFFF00"/>
      <rgbColor rgb="FF00FFFF"/>
      <rgbColor rgb="FF800080"/>
      <rgbColor rgb="FF800000"/>
      <rgbColor rgb="FF008080"/>
      <rgbColor rgb="FF0000FF"/>
      <rgbColor rgb="FF00CCFF"/>
      <rgbColor rgb="FFCCFFFF"/>
      <rgbColor rgb="FFE2F0D9"/>
      <rgbColor rgb="FFFFFF99"/>
      <rgbColor rgb="FFA9D18E"/>
      <rgbColor rgb="FFFF99CC"/>
      <rgbColor rgb="FFCC99FF"/>
      <rgbColor rgb="FFF8CBAD"/>
      <rgbColor rgb="FF3366FF"/>
      <rgbColor rgb="FF33CCCC"/>
      <rgbColor rgb="FF99CC00"/>
      <rgbColor rgb="FFFFC000"/>
      <rgbColor rgb="FFFF9900"/>
      <rgbColor rgb="FFED7D31"/>
      <rgbColor rgb="FF666699"/>
      <rgbColor rgb="FF969696"/>
      <rgbColor rgb="FF002F36"/>
      <rgbColor rgb="FF339966"/>
      <rgbColor rgb="FF111111"/>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8</xdr:col>
      <xdr:colOff>1219200</xdr:colOff>
      <xdr:row>50</xdr:row>
      <xdr:rowOff>152400</xdr:rowOff>
    </xdr:to>
    <xdr:sp macro="" textlink="">
      <xdr:nvSpPr>
        <xdr:cNvPr id="10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1</xdr:row>
      <xdr:rowOff>0</xdr:rowOff>
    </xdr:from>
    <xdr:to>
      <xdr:col>8</xdr:col>
      <xdr:colOff>1219200</xdr:colOff>
      <xdr:row>50</xdr:row>
      <xdr:rowOff>152400</xdr:rowOff>
    </xdr:to>
    <xdr:sp macro="" textlink="">
      <xdr:nvSpPr>
        <xdr:cNvPr id="10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1</xdr:row>
      <xdr:rowOff>0</xdr:rowOff>
    </xdr:from>
    <xdr:to>
      <xdr:col>8</xdr:col>
      <xdr:colOff>1219200</xdr:colOff>
      <xdr:row>50</xdr:row>
      <xdr:rowOff>152400</xdr:rowOff>
    </xdr:to>
    <xdr:sp macro="" textlink="">
      <xdr:nvSpPr>
        <xdr:cNvPr id="104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1</xdr:row>
      <xdr:rowOff>0</xdr:rowOff>
    </xdr:from>
    <xdr:to>
      <xdr:col>8</xdr:col>
      <xdr:colOff>1219200</xdr:colOff>
      <xdr:row>50</xdr:row>
      <xdr:rowOff>152400</xdr:rowOff>
    </xdr:to>
    <xdr:sp macro="" textlink="">
      <xdr:nvSpPr>
        <xdr:cNvPr id="103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1</xdr:row>
      <xdr:rowOff>0</xdr:rowOff>
    </xdr:from>
    <xdr:to>
      <xdr:col>8</xdr:col>
      <xdr:colOff>1219200</xdr:colOff>
      <xdr:row>50</xdr:row>
      <xdr:rowOff>152400</xdr:rowOff>
    </xdr:to>
    <xdr:sp macro="" textlink="">
      <xdr:nvSpPr>
        <xdr:cNvPr id="103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1</xdr:row>
      <xdr:rowOff>0</xdr:rowOff>
    </xdr:from>
    <xdr:to>
      <xdr:col>8</xdr:col>
      <xdr:colOff>1219200</xdr:colOff>
      <xdr:row>50</xdr:row>
      <xdr:rowOff>152400</xdr:rowOff>
    </xdr:to>
    <xdr:sp macro="" textlink="">
      <xdr:nvSpPr>
        <xdr:cNvPr id="103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1</xdr:row>
      <xdr:rowOff>0</xdr:rowOff>
    </xdr:from>
    <xdr:to>
      <xdr:col>8</xdr:col>
      <xdr:colOff>1219200</xdr:colOff>
      <xdr:row>50</xdr:row>
      <xdr:rowOff>152400</xdr:rowOff>
    </xdr:to>
    <xdr:sp macro="" textlink="">
      <xdr:nvSpPr>
        <xdr:cNvPr id="10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1</xdr:row>
      <xdr:rowOff>0</xdr:rowOff>
    </xdr:from>
    <xdr:to>
      <xdr:col>8</xdr:col>
      <xdr:colOff>1219200</xdr:colOff>
      <xdr:row>50</xdr:row>
      <xdr:rowOff>152400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1</xdr:row>
      <xdr:rowOff>0</xdr:rowOff>
    </xdr:from>
    <xdr:to>
      <xdr:col>8</xdr:col>
      <xdr:colOff>1219200</xdr:colOff>
      <xdr:row>50</xdr:row>
      <xdr:rowOff>152400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1</xdr:row>
      <xdr:rowOff>0</xdr:rowOff>
    </xdr:from>
    <xdr:to>
      <xdr:col>8</xdr:col>
      <xdr:colOff>1219200</xdr:colOff>
      <xdr:row>50</xdr:row>
      <xdr:rowOff>152400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topLeftCell="A6" zoomScale="95" zoomScaleNormal="95" workbookViewId="0">
      <selection activeCell="A25" sqref="A25"/>
    </sheetView>
  </sheetViews>
  <sheetFormatPr defaultRowHeight="15" x14ac:dyDescent="0.25"/>
  <cols>
    <col min="1" max="1" width="76.42578125" bestFit="1" customWidth="1"/>
    <col min="2" max="2" width="17.5703125" bestFit="1" customWidth="1"/>
    <col min="3" max="3" width="9.7109375"/>
    <col min="4" max="4" width="12.85546875" customWidth="1"/>
    <col min="5" max="5" width="13.140625" customWidth="1"/>
    <col min="6" max="6" width="13.140625"/>
    <col min="7" max="7" width="33.140625" bestFit="1" customWidth="1"/>
    <col min="8" max="8" width="3" bestFit="1" customWidth="1"/>
    <col min="9" max="9" width="29.28515625"/>
    <col min="10" max="10" width="17.5703125" bestFit="1" customWidth="1"/>
    <col min="11" max="11" width="13.28515625" bestFit="1" customWidth="1"/>
    <col min="12" max="12" width="11.42578125"/>
    <col min="13" max="13" width="10"/>
    <col min="14" max="15" width="8.5703125"/>
    <col min="16" max="16" width="13"/>
    <col min="17" max="1024" width="8.5703125"/>
  </cols>
  <sheetData>
    <row r="1" spans="1:10" ht="15.75" thickBot="1" x14ac:dyDescent="0.3">
      <c r="A1" s="71" t="s">
        <v>261</v>
      </c>
    </row>
    <row r="2" spans="1:10" ht="18.75" x14ac:dyDescent="0.25">
      <c r="A2" s="87" t="s">
        <v>0</v>
      </c>
      <c r="B2" s="88"/>
      <c r="C2" s="89"/>
      <c r="F2" s="78" t="s">
        <v>8</v>
      </c>
      <c r="G2" s="79"/>
      <c r="H2" s="79"/>
      <c r="I2" s="79"/>
      <c r="J2" s="80"/>
    </row>
    <row r="3" spans="1:10" ht="15" customHeight="1" thickBot="1" x14ac:dyDescent="0.3">
      <c r="A3" s="90"/>
      <c r="B3" s="11"/>
      <c r="C3" s="91"/>
      <c r="F3" s="81"/>
      <c r="G3" s="82"/>
      <c r="H3" s="82"/>
      <c r="I3" s="82"/>
      <c r="J3" s="83"/>
    </row>
    <row r="4" spans="1:10" x14ac:dyDescent="0.25">
      <c r="A4" s="92" t="s">
        <v>2</v>
      </c>
      <c r="B4" s="15"/>
      <c r="C4" s="93">
        <v>0</v>
      </c>
      <c r="F4" s="84" t="s">
        <v>9</v>
      </c>
      <c r="G4" s="73" t="s">
        <v>10</v>
      </c>
      <c r="H4" s="74" t="s">
        <v>11</v>
      </c>
      <c r="I4" s="74" t="s">
        <v>12</v>
      </c>
      <c r="J4" s="75" t="s">
        <v>13</v>
      </c>
    </row>
    <row r="5" spans="1:10" ht="15.75" thickBot="1" x14ac:dyDescent="0.3">
      <c r="A5" s="94" t="s">
        <v>3</v>
      </c>
      <c r="B5" s="16">
        <v>0.5</v>
      </c>
      <c r="C5" s="95">
        <f>C4*B5</f>
        <v>0</v>
      </c>
      <c r="F5" s="85"/>
      <c r="G5" s="86">
        <v>30</v>
      </c>
      <c r="H5" s="76">
        <v>20</v>
      </c>
      <c r="I5" s="76">
        <v>10</v>
      </c>
      <c r="J5" s="77">
        <f>G5*H5*I5/5000</f>
        <v>1.2</v>
      </c>
    </row>
    <row r="6" spans="1:10" x14ac:dyDescent="0.25">
      <c r="A6" s="94" t="s">
        <v>4</v>
      </c>
      <c r="B6" s="16">
        <v>0.1</v>
      </c>
      <c r="C6" s="95">
        <f>(C4*B6/100)*100</f>
        <v>0</v>
      </c>
    </row>
    <row r="7" spans="1:10" ht="15.75" thickBot="1" x14ac:dyDescent="0.3">
      <c r="A7" s="96" t="s">
        <v>5</v>
      </c>
      <c r="B7" s="62"/>
      <c r="C7" s="97">
        <v>0</v>
      </c>
      <c r="G7" s="101" t="s">
        <v>260</v>
      </c>
    </row>
    <row r="8" spans="1:10" x14ac:dyDescent="0.25">
      <c r="A8" s="94" t="s">
        <v>6</v>
      </c>
      <c r="B8" s="62"/>
      <c r="C8" s="95">
        <v>0</v>
      </c>
      <c r="G8" s="101"/>
      <c r="H8" s="58" t="s">
        <v>7</v>
      </c>
      <c r="I8" s="59"/>
      <c r="J8" s="60">
        <v>100</v>
      </c>
    </row>
    <row r="9" spans="1:10" ht="15.75" thickBot="1" x14ac:dyDescent="0.3">
      <c r="A9" s="98" t="s">
        <v>7</v>
      </c>
      <c r="B9" s="99" t="s">
        <v>1</v>
      </c>
      <c r="C9" s="100">
        <f>SUM(C4:C8)</f>
        <v>0</v>
      </c>
      <c r="G9" s="101"/>
      <c r="H9" s="61" t="s">
        <v>15</v>
      </c>
      <c r="I9" s="62"/>
      <c r="J9" s="102">
        <v>5</v>
      </c>
    </row>
    <row r="10" spans="1:10" x14ac:dyDescent="0.25">
      <c r="G10" s="101"/>
      <c r="H10" s="61" t="s">
        <v>246</v>
      </c>
      <c r="I10" s="62"/>
      <c r="J10" s="102">
        <v>3</v>
      </c>
    </row>
    <row r="11" spans="1:10" x14ac:dyDescent="0.25">
      <c r="A11" s="56" t="s">
        <v>23</v>
      </c>
      <c r="G11" s="101"/>
      <c r="H11" s="61" t="s">
        <v>16</v>
      </c>
      <c r="I11" s="62"/>
      <c r="J11" s="102">
        <v>18</v>
      </c>
    </row>
    <row r="12" spans="1:10" x14ac:dyDescent="0.25">
      <c r="A12" s="17" t="s">
        <v>24</v>
      </c>
      <c r="G12" s="101"/>
      <c r="H12" s="61" t="s">
        <v>17</v>
      </c>
      <c r="I12" s="62"/>
      <c r="J12" s="63">
        <f>J9*1.18</f>
        <v>5.8999999999999995</v>
      </c>
    </row>
    <row r="13" spans="1:10" ht="15.75" thickBot="1" x14ac:dyDescent="0.3">
      <c r="A13" s="104" t="s">
        <v>25</v>
      </c>
      <c r="B13" s="104"/>
      <c r="C13" s="104"/>
      <c r="D13" s="104"/>
      <c r="E13" s="104"/>
      <c r="G13" s="101"/>
      <c r="H13" s="61" t="s">
        <v>19</v>
      </c>
      <c r="I13" s="62"/>
      <c r="J13" s="63">
        <f>100-J12</f>
        <v>94.1</v>
      </c>
    </row>
    <row r="14" spans="1:10" ht="15.75" thickBot="1" x14ac:dyDescent="0.3">
      <c r="A14" s="105" t="s">
        <v>10</v>
      </c>
      <c r="B14" s="106" t="s">
        <v>11</v>
      </c>
      <c r="C14" s="106" t="s">
        <v>12</v>
      </c>
      <c r="D14" s="107" t="s">
        <v>26</v>
      </c>
      <c r="E14" s="21" t="s">
        <v>14</v>
      </c>
      <c r="G14" s="57" t="s">
        <v>252</v>
      </c>
      <c r="H14" s="64" t="s">
        <v>238</v>
      </c>
      <c r="I14" s="65"/>
      <c r="J14" s="66">
        <f>(J8+J10)*100/J13</f>
        <v>109.45802337938365</v>
      </c>
    </row>
    <row r="15" spans="1:10" ht="15.75" thickBot="1" x14ac:dyDescent="0.3">
      <c r="A15" s="108">
        <v>20</v>
      </c>
      <c r="B15" s="109">
        <v>20</v>
      </c>
      <c r="C15" s="109">
        <v>10</v>
      </c>
      <c r="D15" s="110">
        <f>A15*B15*C15/28316.84</f>
        <v>0.14125869977017211</v>
      </c>
      <c r="E15" s="56">
        <f>D15*20</f>
        <v>2.8251739954034423</v>
      </c>
      <c r="H15" s="61" t="s">
        <v>250</v>
      </c>
      <c r="I15" s="62"/>
      <c r="J15" s="63">
        <f>J14/1.18</f>
        <v>92.761036762189534</v>
      </c>
    </row>
    <row r="16" spans="1:10" x14ac:dyDescent="0.25">
      <c r="H16" s="61" t="s">
        <v>251</v>
      </c>
      <c r="I16" s="62"/>
      <c r="J16" s="63">
        <f>J15*0.18</f>
        <v>16.696986617194117</v>
      </c>
    </row>
    <row r="17" spans="8:10" x14ac:dyDescent="0.25">
      <c r="H17" s="61" t="s">
        <v>248</v>
      </c>
      <c r="I17" s="62"/>
      <c r="J17" s="102">
        <v>2</v>
      </c>
    </row>
    <row r="18" spans="8:10" x14ac:dyDescent="0.25">
      <c r="H18" s="61" t="s">
        <v>247</v>
      </c>
      <c r="I18" s="103">
        <f>J9</f>
        <v>5</v>
      </c>
      <c r="J18" s="63">
        <f>J14*I18/100</f>
        <v>5.472901168969182</v>
      </c>
    </row>
    <row r="19" spans="8:10" x14ac:dyDescent="0.25">
      <c r="H19" s="61" t="s">
        <v>20</v>
      </c>
      <c r="I19" s="62">
        <v>18</v>
      </c>
      <c r="J19" s="63">
        <f>(J17+J18)*0.18</f>
        <v>1.3451222104144527</v>
      </c>
    </row>
    <row r="20" spans="8:10" x14ac:dyDescent="0.25">
      <c r="H20" s="61"/>
      <c r="I20" s="62"/>
      <c r="J20" s="63">
        <v>0</v>
      </c>
    </row>
    <row r="21" spans="8:10" ht="15.75" thickBot="1" x14ac:dyDescent="0.3">
      <c r="H21" s="67" t="s">
        <v>249</v>
      </c>
      <c r="I21" s="68"/>
      <c r="J21" s="69">
        <f>J14-J18-J19-J17</f>
        <v>100.64</v>
      </c>
    </row>
    <row r="22" spans="8:10" x14ac:dyDescent="0.25">
      <c r="I22" s="22"/>
    </row>
    <row r="26" spans="8:10" ht="21" x14ac:dyDescent="0.35">
      <c r="I26" s="24"/>
    </row>
  </sheetData>
  <mergeCells count="4">
    <mergeCell ref="A13:E13"/>
    <mergeCell ref="F2:J3"/>
    <mergeCell ref="F4:F5"/>
    <mergeCell ref="G7:G13"/>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tabSelected="1" workbookViewId="0">
      <selection activeCell="J9" sqref="J9"/>
    </sheetView>
  </sheetViews>
  <sheetFormatPr defaultRowHeight="15" x14ac:dyDescent="0.25"/>
  <cols>
    <col min="1" max="1" width="13.7109375" bestFit="1" customWidth="1"/>
    <col min="2" max="2" width="9.7109375" bestFit="1" customWidth="1"/>
    <col min="3" max="3" width="10.28515625" customWidth="1"/>
    <col min="4" max="4" width="15.7109375" bestFit="1" customWidth="1"/>
    <col min="5" max="6" width="15.7109375" customWidth="1"/>
    <col min="7" max="7" width="9.42578125" bestFit="1" customWidth="1"/>
    <col min="8" max="8" width="24.7109375" hidden="1" customWidth="1"/>
    <col min="9" max="9" width="15.42578125" bestFit="1" customWidth="1"/>
    <col min="10" max="10" width="15.42578125" customWidth="1"/>
    <col min="11" max="12" width="15.42578125" hidden="1" customWidth="1"/>
    <col min="13" max="13" width="20.7109375" bestFit="1" customWidth="1"/>
    <col min="14" max="14" width="20.7109375" customWidth="1"/>
    <col min="15" max="17" width="20.7109375" hidden="1" customWidth="1"/>
    <col min="18" max="18" width="14.85546875" bestFit="1" customWidth="1"/>
    <col min="22" max="22" width="28.5703125" customWidth="1"/>
    <col min="23" max="23" width="22.42578125" customWidth="1"/>
    <col min="24" max="24" width="26.140625" customWidth="1"/>
  </cols>
  <sheetData>
    <row r="1" spans="1:18" x14ac:dyDescent="0.25">
      <c r="A1" s="57" t="s">
        <v>235</v>
      </c>
      <c r="B1" s="57" t="s">
        <v>245</v>
      </c>
      <c r="C1" s="57" t="s">
        <v>240</v>
      </c>
      <c r="D1" s="57" t="s">
        <v>241</v>
      </c>
      <c r="E1" s="57" t="s">
        <v>242</v>
      </c>
      <c r="F1" s="57" t="s">
        <v>243</v>
      </c>
      <c r="G1" s="57" t="s">
        <v>7</v>
      </c>
      <c r="H1" s="57" t="s">
        <v>239</v>
      </c>
      <c r="I1" s="57" t="s">
        <v>253</v>
      </c>
      <c r="J1" s="57" t="s">
        <v>254</v>
      </c>
      <c r="K1" s="57" t="s">
        <v>255</v>
      </c>
      <c r="L1" s="57" t="s">
        <v>256</v>
      </c>
      <c r="M1" s="71" t="s">
        <v>244</v>
      </c>
      <c r="N1" s="64" t="s">
        <v>250</v>
      </c>
      <c r="O1" s="65" t="s">
        <v>257</v>
      </c>
      <c r="P1" s="65" t="s">
        <v>258</v>
      </c>
      <c r="Q1" s="65" t="s">
        <v>20</v>
      </c>
      <c r="R1" s="57" t="s">
        <v>237</v>
      </c>
    </row>
    <row r="2" spans="1:18" x14ac:dyDescent="0.25">
      <c r="A2" t="s">
        <v>236</v>
      </c>
      <c r="B2" s="72">
        <v>500</v>
      </c>
      <c r="C2" s="112">
        <v>0.5</v>
      </c>
      <c r="D2" s="112">
        <v>0.1</v>
      </c>
      <c r="E2" s="72">
        <v>50</v>
      </c>
      <c r="F2" s="72">
        <v>100</v>
      </c>
      <c r="G2">
        <f>(B2+(B2*C2)+(B2*D2)+E2+F2)</f>
        <v>950</v>
      </c>
      <c r="H2">
        <f>G2</f>
        <v>950</v>
      </c>
      <c r="I2" s="111">
        <v>11</v>
      </c>
      <c r="J2">
        <v>5</v>
      </c>
      <c r="K2">
        <f>I2*1.18</f>
        <v>12.979999999999999</v>
      </c>
      <c r="L2">
        <f>100-K2</f>
        <v>87.02</v>
      </c>
      <c r="M2" s="114">
        <f>(H2+J2)*100/L2</f>
        <v>1097.4488623304987</v>
      </c>
      <c r="N2" s="70">
        <f>M2/1.18</f>
        <v>930.04140875465998</v>
      </c>
      <c r="O2" s="70">
        <f>N2*0.18</f>
        <v>167.40745357583879</v>
      </c>
      <c r="P2" s="70">
        <f>M2*I2/100</f>
        <v>120.71937485635486</v>
      </c>
      <c r="Q2" s="70">
        <f>P2*0.18</f>
        <v>21.729487474143873</v>
      </c>
      <c r="R2" s="113">
        <f>M2-J2-P2-Q2</f>
        <v>950</v>
      </c>
    </row>
    <row r="3" spans="1:18" x14ac:dyDescent="0.25">
      <c r="A3" t="s">
        <v>259</v>
      </c>
      <c r="B3" s="72">
        <v>500</v>
      </c>
      <c r="C3" s="112">
        <v>0.5</v>
      </c>
      <c r="D3" s="112">
        <v>0.1</v>
      </c>
      <c r="E3" s="72">
        <v>50</v>
      </c>
      <c r="F3" s="72">
        <v>100</v>
      </c>
      <c r="G3">
        <f t="shared" ref="G3" si="0">(B3+(B3*C3)+(B3*D3)+E3+F3)</f>
        <v>950</v>
      </c>
      <c r="H3">
        <f t="shared" ref="H3" si="1">G3</f>
        <v>950</v>
      </c>
      <c r="I3" s="111">
        <v>5</v>
      </c>
      <c r="J3">
        <v>50</v>
      </c>
      <c r="K3">
        <f t="shared" ref="K3" si="2">I3*1.18</f>
        <v>5.8999999999999995</v>
      </c>
      <c r="L3">
        <f t="shared" ref="L3" si="3">100-K3</f>
        <v>94.1</v>
      </c>
      <c r="M3" s="114">
        <f>(H3+J3)*100/L3</f>
        <v>1062.6992561105208</v>
      </c>
      <c r="N3" s="70">
        <f>M3/1.18</f>
        <v>900.59258992417017</v>
      </c>
      <c r="O3" s="70">
        <f t="shared" ref="O3:O4" si="4">N3*0.18</f>
        <v>162.10666618635062</v>
      </c>
      <c r="P3" s="70">
        <f>M3*I3/100</f>
        <v>53.134962805526037</v>
      </c>
      <c r="Q3" s="70">
        <f>P3*0.18</f>
        <v>9.5642933049946866</v>
      </c>
      <c r="R3" s="113">
        <f>M3-J3-P3-Q3</f>
        <v>950.00000000000011</v>
      </c>
    </row>
    <row r="4" spans="1:18" x14ac:dyDescent="0.25">
      <c r="O4" s="70"/>
      <c r="P4" s="70"/>
      <c r="Q4" s="7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zoomScaleNormal="100" workbookViewId="0">
      <selection activeCell="B21" sqref="B21"/>
    </sheetView>
  </sheetViews>
  <sheetFormatPr defaultRowHeight="15" x14ac:dyDescent="0.25"/>
  <cols>
    <col min="1" max="1" width="32.28515625" style="25"/>
    <col min="2" max="2" width="12.140625" style="25"/>
    <col min="3" max="3" width="12.140625"/>
    <col min="4" max="4" width="15.42578125"/>
    <col min="5" max="5" width="13.5703125"/>
    <col min="6" max="1025" width="8.5703125"/>
  </cols>
  <sheetData>
    <row r="1" spans="1:12" ht="15.75" customHeight="1" x14ac:dyDescent="0.3">
      <c r="A1" s="10" t="s">
        <v>27</v>
      </c>
      <c r="B1" s="10"/>
      <c r="C1" s="10"/>
      <c r="D1" s="10"/>
      <c r="E1" s="10"/>
      <c r="F1" s="10"/>
      <c r="G1" s="10"/>
      <c r="I1" s="26" t="s">
        <v>28</v>
      </c>
      <c r="J1" s="23"/>
      <c r="K1" s="23"/>
      <c r="L1" s="27"/>
    </row>
    <row r="2" spans="1:12" x14ac:dyDescent="0.25">
      <c r="A2" s="10"/>
      <c r="B2" s="10"/>
      <c r="C2" s="10"/>
      <c r="D2" s="10"/>
      <c r="E2" s="10"/>
      <c r="F2" s="10"/>
      <c r="G2" s="10"/>
      <c r="I2" s="28">
        <v>1</v>
      </c>
      <c r="J2" s="29" t="s">
        <v>29</v>
      </c>
      <c r="K2" s="13"/>
      <c r="L2" s="14"/>
    </row>
    <row r="3" spans="1:12" x14ac:dyDescent="0.25">
      <c r="A3" s="9" t="s">
        <v>30</v>
      </c>
      <c r="B3" s="9"/>
      <c r="C3" s="9"/>
      <c r="D3" s="9"/>
      <c r="E3" s="9"/>
      <c r="F3" s="9"/>
      <c r="G3" s="9"/>
      <c r="I3" s="12"/>
      <c r="J3" s="30" t="s">
        <v>31</v>
      </c>
      <c r="K3" s="13"/>
      <c r="L3" s="14"/>
    </row>
    <row r="4" spans="1:12" x14ac:dyDescent="0.25">
      <c r="A4" s="31"/>
      <c r="B4" s="31" t="s">
        <v>26</v>
      </c>
      <c r="C4" s="13" t="s">
        <v>21</v>
      </c>
      <c r="D4" s="13" t="s">
        <v>22</v>
      </c>
      <c r="E4" s="13" t="s">
        <v>18</v>
      </c>
      <c r="F4" s="13"/>
      <c r="G4" s="14"/>
      <c r="I4" s="12"/>
      <c r="J4" s="30" t="s">
        <v>32</v>
      </c>
      <c r="K4" s="13"/>
      <c r="L4" s="14"/>
    </row>
    <row r="5" spans="1:12" x14ac:dyDescent="0.25">
      <c r="A5" s="32" t="s">
        <v>33</v>
      </c>
      <c r="B5" s="32"/>
      <c r="C5" s="21"/>
      <c r="D5" s="21"/>
      <c r="E5" s="21"/>
      <c r="F5" s="13"/>
      <c r="G5" s="14"/>
      <c r="I5" s="12"/>
      <c r="J5" s="13"/>
      <c r="K5" s="30" t="s">
        <v>34</v>
      </c>
      <c r="L5" s="14"/>
    </row>
    <row r="6" spans="1:12" x14ac:dyDescent="0.25">
      <c r="A6" s="31" t="s">
        <v>35</v>
      </c>
      <c r="B6" s="31">
        <v>0.5</v>
      </c>
      <c r="C6" s="13">
        <v>38</v>
      </c>
      <c r="D6" s="13">
        <v>46</v>
      </c>
      <c r="E6" s="13">
        <v>66</v>
      </c>
      <c r="F6" s="13"/>
      <c r="G6" s="14"/>
      <c r="I6" s="12"/>
      <c r="J6" s="13"/>
      <c r="K6" s="30" t="s">
        <v>36</v>
      </c>
      <c r="L6" s="14"/>
    </row>
    <row r="7" spans="1:12" x14ac:dyDescent="0.25">
      <c r="A7" s="31" t="s">
        <v>37</v>
      </c>
      <c r="B7" s="31">
        <v>1</v>
      </c>
      <c r="C7" s="13">
        <v>16</v>
      </c>
      <c r="D7" s="13">
        <v>21</v>
      </c>
      <c r="E7" s="13">
        <v>25</v>
      </c>
      <c r="F7" s="13"/>
      <c r="G7" s="14"/>
      <c r="I7" s="12"/>
      <c r="J7" s="13"/>
      <c r="K7" s="30" t="s">
        <v>38</v>
      </c>
      <c r="L7" s="14"/>
    </row>
    <row r="8" spans="1:12" x14ac:dyDescent="0.25">
      <c r="A8" s="31" t="s">
        <v>39</v>
      </c>
      <c r="B8" s="31">
        <v>5</v>
      </c>
      <c r="C8" s="13">
        <v>10</v>
      </c>
      <c r="D8" s="13">
        <v>15</v>
      </c>
      <c r="E8" s="13">
        <v>20</v>
      </c>
      <c r="F8" s="13"/>
      <c r="G8" s="14"/>
      <c r="I8" s="12"/>
      <c r="J8" s="13"/>
      <c r="K8" s="30" t="s">
        <v>40</v>
      </c>
      <c r="L8" s="14"/>
    </row>
    <row r="9" spans="1:12" x14ac:dyDescent="0.25">
      <c r="A9" s="31"/>
      <c r="B9" s="31"/>
      <c r="C9" s="13"/>
      <c r="D9" s="13"/>
      <c r="E9" s="13"/>
      <c r="F9" s="13"/>
      <c r="G9" s="14"/>
      <c r="I9" s="12"/>
      <c r="J9" s="13"/>
      <c r="K9" s="13"/>
      <c r="L9" s="33" t="s">
        <v>41</v>
      </c>
    </row>
    <row r="10" spans="1:12" x14ac:dyDescent="0.25">
      <c r="A10" s="32" t="s">
        <v>42</v>
      </c>
      <c r="B10" s="32"/>
      <c r="C10" s="21"/>
      <c r="D10" s="21"/>
      <c r="E10" s="21"/>
      <c r="F10" s="13"/>
      <c r="G10" s="14"/>
      <c r="I10" s="18"/>
      <c r="J10" s="19"/>
      <c r="K10" s="19"/>
      <c r="L10" s="34" t="s">
        <v>43</v>
      </c>
    </row>
    <row r="11" spans="1:12" x14ac:dyDescent="0.25">
      <c r="A11" s="31" t="s">
        <v>44</v>
      </c>
      <c r="B11" s="31">
        <v>5</v>
      </c>
      <c r="C11" s="13">
        <v>101</v>
      </c>
      <c r="D11" s="13">
        <v>116</v>
      </c>
      <c r="E11" s="13">
        <v>166</v>
      </c>
      <c r="F11" s="13"/>
      <c r="G11" s="14"/>
      <c r="J11" s="35" t="s">
        <v>45</v>
      </c>
    </row>
    <row r="12" spans="1:12" x14ac:dyDescent="0.25">
      <c r="A12" s="31" t="s">
        <v>46</v>
      </c>
      <c r="B12" s="31">
        <v>12</v>
      </c>
      <c r="C12" s="13">
        <v>10</v>
      </c>
      <c r="D12" s="13">
        <v>11</v>
      </c>
      <c r="E12" s="13">
        <v>14</v>
      </c>
      <c r="F12" s="13"/>
      <c r="G12" s="14"/>
      <c r="J12" s="35" t="s">
        <v>47</v>
      </c>
    </row>
    <row r="13" spans="1:12" x14ac:dyDescent="0.25">
      <c r="A13" s="31"/>
      <c r="B13" s="31"/>
      <c r="C13" s="13"/>
      <c r="D13" s="13"/>
      <c r="E13" s="13"/>
      <c r="F13" s="13"/>
      <c r="G13" s="14"/>
      <c r="K13" s="35" t="s">
        <v>48</v>
      </c>
    </row>
    <row r="14" spans="1:12" x14ac:dyDescent="0.25">
      <c r="A14" s="32" t="s">
        <v>49</v>
      </c>
      <c r="B14" s="32"/>
      <c r="C14" s="36"/>
      <c r="D14" s="36"/>
      <c r="E14" s="36"/>
      <c r="F14" s="13"/>
      <c r="G14" s="14"/>
      <c r="K14" s="35" t="s">
        <v>50</v>
      </c>
    </row>
    <row r="15" spans="1:12" x14ac:dyDescent="0.25">
      <c r="A15" s="31" t="s">
        <v>51</v>
      </c>
      <c r="B15" s="31">
        <v>12</v>
      </c>
      <c r="C15" s="13">
        <v>241</v>
      </c>
      <c r="D15" s="13">
        <v>321</v>
      </c>
      <c r="E15" s="13"/>
      <c r="F15" s="13"/>
      <c r="G15" s="14"/>
      <c r="K15" s="35" t="s">
        <v>52</v>
      </c>
    </row>
    <row r="16" spans="1:12" x14ac:dyDescent="0.25">
      <c r="A16" s="31" t="s">
        <v>46</v>
      </c>
      <c r="B16" s="31">
        <v>100</v>
      </c>
      <c r="C16" s="13">
        <v>3</v>
      </c>
      <c r="D16" s="13">
        <v>4</v>
      </c>
      <c r="E16" s="13"/>
      <c r="F16" s="13"/>
      <c r="G16" s="14"/>
      <c r="L16" s="37" t="s">
        <v>53</v>
      </c>
    </row>
    <row r="17" spans="1:12" x14ac:dyDescent="0.25">
      <c r="A17" s="38"/>
      <c r="B17" s="38"/>
      <c r="C17" s="19"/>
      <c r="D17" s="19"/>
      <c r="E17" s="19"/>
      <c r="F17" s="19"/>
      <c r="G17" s="20"/>
      <c r="L17" s="37" t="s">
        <v>54</v>
      </c>
    </row>
    <row r="18" spans="1:12" x14ac:dyDescent="0.25">
      <c r="A18"/>
      <c r="B18"/>
      <c r="K18" s="35" t="s">
        <v>55</v>
      </c>
    </row>
    <row r="19" spans="1:12" x14ac:dyDescent="0.25">
      <c r="A19"/>
      <c r="B19"/>
      <c r="K19" s="35" t="s">
        <v>56</v>
      </c>
    </row>
    <row r="20" spans="1:12" x14ac:dyDescent="0.25">
      <c r="A20"/>
      <c r="B20"/>
      <c r="K20" s="39" t="s">
        <v>57</v>
      </c>
    </row>
    <row r="21" spans="1:12" x14ac:dyDescent="0.25">
      <c r="A21" s="40"/>
      <c r="B21" s="40"/>
      <c r="K21" s="39" t="s">
        <v>58</v>
      </c>
    </row>
  </sheetData>
  <mergeCells count="2">
    <mergeCell ref="A1:G2"/>
    <mergeCell ref="A3:G3"/>
  </mergeCell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5"/>
  <sheetViews>
    <sheetView topLeftCell="A52" zoomScaleNormal="100" workbookViewId="0">
      <selection activeCell="A19" activeCellId="1" sqref="T10:Y14 A19"/>
    </sheetView>
  </sheetViews>
  <sheetFormatPr defaultRowHeight="15" x14ac:dyDescent="0.25"/>
  <cols>
    <col min="1" max="1" width="31.28515625"/>
    <col min="2" max="2" width="54.5703125"/>
    <col min="3" max="3" width="28.42578125" style="25"/>
    <col min="4" max="1025" width="8.5703125"/>
  </cols>
  <sheetData>
    <row r="1" spans="1:3" ht="21" x14ac:dyDescent="0.35">
      <c r="A1" s="8" t="s">
        <v>59</v>
      </c>
      <c r="B1" s="8"/>
      <c r="C1" s="8"/>
    </row>
    <row r="2" spans="1:3" x14ac:dyDescent="0.25">
      <c r="A2" s="7" t="s">
        <v>60</v>
      </c>
      <c r="B2" s="7"/>
      <c r="C2" s="7"/>
    </row>
    <row r="3" spans="1:3" ht="39" customHeight="1" x14ac:dyDescent="0.25">
      <c r="A3" s="6" t="s">
        <v>61</v>
      </c>
      <c r="B3" s="6"/>
      <c r="C3" s="6"/>
    </row>
    <row r="4" spans="1:3" x14ac:dyDescent="0.25">
      <c r="A4" s="41"/>
      <c r="B4" s="42" t="s">
        <v>62</v>
      </c>
      <c r="C4" s="43" t="s">
        <v>63</v>
      </c>
    </row>
    <row r="5" spans="1:3" ht="28.5" x14ac:dyDescent="0.25">
      <c r="A5" s="12" t="s">
        <v>64</v>
      </c>
      <c r="B5" s="13" t="s">
        <v>65</v>
      </c>
      <c r="C5" s="44" t="s">
        <v>66</v>
      </c>
    </row>
    <row r="6" spans="1:3" ht="28.5" x14ac:dyDescent="0.25">
      <c r="A6" s="12"/>
      <c r="B6" s="13"/>
      <c r="C6" s="45" t="s">
        <v>67</v>
      </c>
    </row>
    <row r="7" spans="1:3" x14ac:dyDescent="0.25">
      <c r="A7" s="12"/>
      <c r="B7" s="13" t="s">
        <v>68</v>
      </c>
      <c r="C7" s="46">
        <v>6.5000000000000002E-2</v>
      </c>
    </row>
    <row r="8" spans="1:3" x14ac:dyDescent="0.25">
      <c r="A8" s="12"/>
      <c r="B8" s="13" t="s">
        <v>69</v>
      </c>
      <c r="C8" s="46">
        <v>6.5000000000000002E-2</v>
      </c>
    </row>
    <row r="9" spans="1:3" x14ac:dyDescent="0.25">
      <c r="A9" s="12"/>
      <c r="B9" s="13" t="s">
        <v>70</v>
      </c>
      <c r="C9" s="46">
        <v>7.0000000000000007E-2</v>
      </c>
    </row>
    <row r="10" spans="1:3" x14ac:dyDescent="0.25">
      <c r="A10" s="12"/>
      <c r="B10" s="13" t="s">
        <v>71</v>
      </c>
      <c r="C10" s="46">
        <v>7.0000000000000007E-2</v>
      </c>
    </row>
    <row r="11" spans="1:3" x14ac:dyDescent="0.25">
      <c r="A11" s="12"/>
      <c r="B11" s="13" t="s">
        <v>72</v>
      </c>
      <c r="C11" s="46">
        <v>0.1</v>
      </c>
    </row>
    <row r="12" spans="1:3" x14ac:dyDescent="0.25">
      <c r="A12" s="12"/>
      <c r="B12" s="13" t="s">
        <v>73</v>
      </c>
      <c r="C12" s="46">
        <v>0.115</v>
      </c>
    </row>
    <row r="13" spans="1:3" x14ac:dyDescent="0.25">
      <c r="A13" s="12" t="s">
        <v>74</v>
      </c>
      <c r="B13" s="13" t="s">
        <v>75</v>
      </c>
      <c r="C13" s="44" t="s">
        <v>76</v>
      </c>
    </row>
    <row r="14" spans="1:3" x14ac:dyDescent="0.25">
      <c r="A14" s="12"/>
      <c r="B14" s="13"/>
      <c r="C14" s="47" t="s">
        <v>77</v>
      </c>
    </row>
    <row r="15" spans="1:3" x14ac:dyDescent="0.25">
      <c r="A15" s="12"/>
      <c r="B15" s="13" t="s">
        <v>78</v>
      </c>
      <c r="C15" s="46">
        <v>0.04</v>
      </c>
    </row>
    <row r="16" spans="1:3" x14ac:dyDescent="0.25">
      <c r="A16" s="12"/>
      <c r="B16" s="13" t="s">
        <v>79</v>
      </c>
      <c r="C16" s="44" t="s">
        <v>80</v>
      </c>
    </row>
    <row r="17" spans="1:3" x14ac:dyDescent="0.25">
      <c r="A17" s="12"/>
      <c r="B17" s="13"/>
      <c r="C17" s="47" t="s">
        <v>81</v>
      </c>
    </row>
    <row r="18" spans="1:3" x14ac:dyDescent="0.25">
      <c r="A18" s="12"/>
      <c r="B18" s="13" t="s">
        <v>82</v>
      </c>
      <c r="C18" s="46">
        <v>0.09</v>
      </c>
    </row>
    <row r="19" spans="1:3" x14ac:dyDescent="0.25">
      <c r="A19" s="12"/>
      <c r="B19" s="13" t="s">
        <v>83</v>
      </c>
      <c r="C19" s="46">
        <v>0.11</v>
      </c>
    </row>
    <row r="20" spans="1:3" x14ac:dyDescent="0.25">
      <c r="A20" s="12"/>
      <c r="B20" s="13" t="s">
        <v>84</v>
      </c>
      <c r="C20" s="46">
        <v>6.5000000000000002E-2</v>
      </c>
    </row>
    <row r="21" spans="1:3" x14ac:dyDescent="0.25">
      <c r="A21" s="12"/>
      <c r="B21" s="13" t="s">
        <v>85</v>
      </c>
      <c r="C21" s="46">
        <v>0.09</v>
      </c>
    </row>
    <row r="22" spans="1:3" x14ac:dyDescent="0.25">
      <c r="A22" s="12"/>
      <c r="B22" s="13" t="s">
        <v>86</v>
      </c>
      <c r="C22" s="46">
        <v>0.04</v>
      </c>
    </row>
    <row r="23" spans="1:3" x14ac:dyDescent="0.25">
      <c r="A23" s="12"/>
      <c r="B23" s="13" t="s">
        <v>87</v>
      </c>
      <c r="C23" s="46">
        <v>9.5000000000000001E-2</v>
      </c>
    </row>
    <row r="24" spans="1:3" x14ac:dyDescent="0.25">
      <c r="A24" s="12"/>
      <c r="B24" s="13" t="s">
        <v>88</v>
      </c>
      <c r="C24" s="46">
        <v>7.4999999999999997E-2</v>
      </c>
    </row>
    <row r="25" spans="1:3" x14ac:dyDescent="0.25">
      <c r="A25" s="12"/>
      <c r="B25" s="13" t="s">
        <v>89</v>
      </c>
      <c r="C25" s="46">
        <v>0.06</v>
      </c>
    </row>
    <row r="26" spans="1:3" x14ac:dyDescent="0.25">
      <c r="A26" s="12"/>
      <c r="B26" s="13" t="s">
        <v>90</v>
      </c>
      <c r="C26" s="46">
        <v>0.04</v>
      </c>
    </row>
    <row r="27" spans="1:3" x14ac:dyDescent="0.25">
      <c r="A27" s="12" t="s">
        <v>91</v>
      </c>
      <c r="B27" s="13" t="s">
        <v>92</v>
      </c>
      <c r="C27" s="44" t="s">
        <v>93</v>
      </c>
    </row>
    <row r="28" spans="1:3" x14ac:dyDescent="0.25">
      <c r="A28" s="12"/>
      <c r="B28" s="13"/>
      <c r="C28" s="47" t="s">
        <v>94</v>
      </c>
    </row>
    <row r="29" spans="1:3" x14ac:dyDescent="0.25">
      <c r="A29" s="12"/>
      <c r="B29" s="13" t="s">
        <v>95</v>
      </c>
      <c r="C29" s="46">
        <v>0.17</v>
      </c>
    </row>
    <row r="30" spans="1:3" x14ac:dyDescent="0.25">
      <c r="A30" s="12"/>
      <c r="B30" s="13" t="s">
        <v>96</v>
      </c>
      <c r="C30" s="46">
        <v>0.12</v>
      </c>
    </row>
    <row r="31" spans="1:3" x14ac:dyDescent="0.25">
      <c r="A31" s="12"/>
      <c r="B31" s="13" t="s">
        <v>97</v>
      </c>
      <c r="C31" s="46">
        <v>0.12</v>
      </c>
    </row>
    <row r="32" spans="1:3" x14ac:dyDescent="0.25">
      <c r="A32" s="12"/>
      <c r="B32" s="13" t="s">
        <v>98</v>
      </c>
      <c r="C32" s="46">
        <v>8.5000000000000006E-2</v>
      </c>
    </row>
    <row r="33" spans="1:3" x14ac:dyDescent="0.25">
      <c r="A33" s="12"/>
      <c r="B33" s="13" t="s">
        <v>99</v>
      </c>
      <c r="C33" s="46">
        <v>0.13500000000000001</v>
      </c>
    </row>
    <row r="34" spans="1:3" x14ac:dyDescent="0.25">
      <c r="A34" s="12"/>
      <c r="B34" s="13" t="s">
        <v>100</v>
      </c>
      <c r="C34" s="46">
        <v>0.155</v>
      </c>
    </row>
    <row r="35" spans="1:3" x14ac:dyDescent="0.25">
      <c r="A35" s="12"/>
      <c r="B35" s="13" t="s">
        <v>101</v>
      </c>
      <c r="C35" s="46">
        <v>0.105</v>
      </c>
    </row>
    <row r="36" spans="1:3" x14ac:dyDescent="0.25">
      <c r="A36" s="12"/>
      <c r="B36" s="13" t="s">
        <v>102</v>
      </c>
      <c r="C36" s="46">
        <v>0.105</v>
      </c>
    </row>
    <row r="37" spans="1:3" x14ac:dyDescent="0.25">
      <c r="A37" s="12"/>
      <c r="B37" s="13" t="s">
        <v>103</v>
      </c>
      <c r="C37" s="46">
        <v>0.105</v>
      </c>
    </row>
    <row r="38" spans="1:3" x14ac:dyDescent="0.25">
      <c r="A38" s="12"/>
      <c r="B38" s="13" t="s">
        <v>104</v>
      </c>
      <c r="C38" s="46">
        <v>0.1</v>
      </c>
    </row>
    <row r="39" spans="1:3" x14ac:dyDescent="0.25">
      <c r="A39" s="12"/>
      <c r="B39" s="13" t="s">
        <v>105</v>
      </c>
      <c r="C39" s="46">
        <v>0.105</v>
      </c>
    </row>
    <row r="40" spans="1:3" x14ac:dyDescent="0.25">
      <c r="A40" s="12"/>
      <c r="B40" s="13" t="s">
        <v>106</v>
      </c>
      <c r="C40" s="46">
        <v>7.0000000000000007E-2</v>
      </c>
    </row>
    <row r="41" spans="1:3" x14ac:dyDescent="0.25">
      <c r="A41" s="12"/>
      <c r="B41" s="13" t="s">
        <v>107</v>
      </c>
      <c r="C41" s="46">
        <v>7.0000000000000007E-2</v>
      </c>
    </row>
    <row r="42" spans="1:3" x14ac:dyDescent="0.25">
      <c r="A42" s="12"/>
      <c r="B42" s="13" t="s">
        <v>108</v>
      </c>
      <c r="C42" s="46">
        <v>0.09</v>
      </c>
    </row>
    <row r="43" spans="1:3" x14ac:dyDescent="0.25">
      <c r="A43" s="12"/>
      <c r="B43" s="13" t="s">
        <v>109</v>
      </c>
      <c r="C43" s="46">
        <v>5.5E-2</v>
      </c>
    </row>
    <row r="44" spans="1:3" x14ac:dyDescent="0.25">
      <c r="A44" s="12"/>
      <c r="B44" s="13" t="s">
        <v>110</v>
      </c>
      <c r="C44" s="46">
        <v>0.215</v>
      </c>
    </row>
    <row r="45" spans="1:3" x14ac:dyDescent="0.25">
      <c r="A45" s="12"/>
      <c r="B45" s="13" t="s">
        <v>111</v>
      </c>
      <c r="C45" s="46">
        <v>0.08</v>
      </c>
    </row>
    <row r="46" spans="1:3" x14ac:dyDescent="0.25">
      <c r="A46" s="12"/>
      <c r="B46" s="13" t="s">
        <v>112</v>
      </c>
      <c r="C46" s="46">
        <v>0.02</v>
      </c>
    </row>
    <row r="47" spans="1:3" x14ac:dyDescent="0.25">
      <c r="A47" s="12"/>
      <c r="B47" s="13" t="s">
        <v>113</v>
      </c>
      <c r="C47" s="46">
        <v>0.05</v>
      </c>
    </row>
    <row r="48" spans="1:3" x14ac:dyDescent="0.25">
      <c r="A48" s="12"/>
      <c r="B48" s="13" t="s">
        <v>114</v>
      </c>
      <c r="C48" s="46">
        <v>0.08</v>
      </c>
    </row>
    <row r="49" spans="1:3" x14ac:dyDescent="0.25">
      <c r="A49" s="12"/>
      <c r="B49" s="13" t="s">
        <v>115</v>
      </c>
      <c r="C49" s="46">
        <v>0.02</v>
      </c>
    </row>
    <row r="50" spans="1:3" x14ac:dyDescent="0.25">
      <c r="A50" s="12" t="s">
        <v>116</v>
      </c>
      <c r="B50" s="13" t="s">
        <v>117</v>
      </c>
      <c r="C50" s="44" t="s">
        <v>118</v>
      </c>
    </row>
    <row r="51" spans="1:3" x14ac:dyDescent="0.25">
      <c r="A51" s="12"/>
      <c r="B51" s="13"/>
      <c r="C51" s="47" t="s">
        <v>119</v>
      </c>
    </row>
    <row r="52" spans="1:3" x14ac:dyDescent="0.25">
      <c r="A52" s="12"/>
      <c r="B52" s="13" t="s">
        <v>120</v>
      </c>
      <c r="C52" s="46">
        <v>7.0000000000000007E-2</v>
      </c>
    </row>
    <row r="53" spans="1:3" x14ac:dyDescent="0.25">
      <c r="A53" s="12"/>
      <c r="B53" s="13" t="s">
        <v>121</v>
      </c>
      <c r="C53" s="46">
        <v>7.0000000000000007E-2</v>
      </c>
    </row>
    <row r="54" spans="1:3" x14ac:dyDescent="0.25">
      <c r="A54" s="12"/>
      <c r="B54" s="13" t="s">
        <v>122</v>
      </c>
      <c r="C54" s="46">
        <v>5.5E-2</v>
      </c>
    </row>
    <row r="55" spans="1:3" x14ac:dyDescent="0.25">
      <c r="A55" s="12"/>
      <c r="B55" s="13" t="s">
        <v>123</v>
      </c>
      <c r="C55" s="46">
        <v>0.125</v>
      </c>
    </row>
    <row r="56" spans="1:3" x14ac:dyDescent="0.25">
      <c r="A56" s="12"/>
      <c r="B56" s="13" t="s">
        <v>124</v>
      </c>
      <c r="C56" s="46">
        <v>0.105</v>
      </c>
    </row>
    <row r="57" spans="1:3" x14ac:dyDescent="0.25">
      <c r="A57" s="12"/>
      <c r="B57" s="13" t="s">
        <v>125</v>
      </c>
      <c r="C57" s="44" t="s">
        <v>126</v>
      </c>
    </row>
    <row r="58" spans="1:3" x14ac:dyDescent="0.25">
      <c r="A58" s="12"/>
      <c r="B58" s="13"/>
      <c r="C58" s="47" t="s">
        <v>77</v>
      </c>
    </row>
    <row r="59" spans="1:3" x14ac:dyDescent="0.25">
      <c r="A59" s="12"/>
      <c r="B59" s="13" t="s">
        <v>127</v>
      </c>
      <c r="C59" s="44" t="s">
        <v>126</v>
      </c>
    </row>
    <row r="60" spans="1:3" x14ac:dyDescent="0.25">
      <c r="A60" s="12"/>
      <c r="B60" s="13"/>
      <c r="C60" s="47" t="s">
        <v>77</v>
      </c>
    </row>
    <row r="61" spans="1:3" x14ac:dyDescent="0.25">
      <c r="A61" s="12"/>
      <c r="B61" s="13" t="s">
        <v>128</v>
      </c>
      <c r="C61" s="46">
        <v>0.09</v>
      </c>
    </row>
    <row r="62" spans="1:3" x14ac:dyDescent="0.25">
      <c r="A62" s="12"/>
      <c r="B62" s="13" t="s">
        <v>129</v>
      </c>
      <c r="C62" s="44" t="s">
        <v>76</v>
      </c>
    </row>
    <row r="63" spans="1:3" x14ac:dyDescent="0.25">
      <c r="A63" s="12"/>
      <c r="B63" s="13"/>
      <c r="C63" s="47" t="s">
        <v>130</v>
      </c>
    </row>
    <row r="64" spans="1:3" x14ac:dyDescent="0.25">
      <c r="A64" s="12"/>
      <c r="B64" s="13" t="s">
        <v>131</v>
      </c>
      <c r="C64" s="46">
        <v>0.08</v>
      </c>
    </row>
    <row r="65" spans="1:3" x14ac:dyDescent="0.25">
      <c r="A65" s="12"/>
      <c r="B65" s="13" t="s">
        <v>132</v>
      </c>
      <c r="C65" s="46">
        <v>0.05</v>
      </c>
    </row>
    <row r="66" spans="1:3" x14ac:dyDescent="0.25">
      <c r="A66" s="12"/>
      <c r="B66" s="13" t="s">
        <v>133</v>
      </c>
      <c r="C66" s="44" t="s">
        <v>134</v>
      </c>
    </row>
    <row r="67" spans="1:3" x14ac:dyDescent="0.25">
      <c r="A67" s="12"/>
      <c r="B67" s="13"/>
      <c r="C67" s="47" t="s">
        <v>135</v>
      </c>
    </row>
    <row r="68" spans="1:3" x14ac:dyDescent="0.25">
      <c r="A68" s="12"/>
      <c r="B68" s="13" t="s">
        <v>136</v>
      </c>
      <c r="C68" s="46">
        <v>0.16500000000000001</v>
      </c>
    </row>
    <row r="69" spans="1:3" x14ac:dyDescent="0.25">
      <c r="A69" s="12"/>
      <c r="B69" s="13" t="s">
        <v>137</v>
      </c>
      <c r="C69" s="46">
        <v>7.4999999999999997E-2</v>
      </c>
    </row>
    <row r="70" spans="1:3" x14ac:dyDescent="0.25">
      <c r="A70" s="12"/>
      <c r="B70" s="13" t="s">
        <v>138</v>
      </c>
      <c r="C70" s="46">
        <v>0.05</v>
      </c>
    </row>
    <row r="71" spans="1:3" x14ac:dyDescent="0.25">
      <c r="A71" s="12"/>
      <c r="B71" s="13" t="s">
        <v>139</v>
      </c>
      <c r="C71" s="46">
        <v>0.04</v>
      </c>
    </row>
    <row r="72" spans="1:3" x14ac:dyDescent="0.25">
      <c r="A72" s="12"/>
      <c r="B72" s="13" t="s">
        <v>140</v>
      </c>
      <c r="C72" s="46">
        <v>0.05</v>
      </c>
    </row>
    <row r="73" spans="1:3" ht="28.5" x14ac:dyDescent="0.25">
      <c r="A73" s="12"/>
      <c r="B73" s="13" t="s">
        <v>141</v>
      </c>
      <c r="C73" s="44" t="s">
        <v>142</v>
      </c>
    </row>
    <row r="74" spans="1:3" x14ac:dyDescent="0.25">
      <c r="A74" s="12"/>
      <c r="B74" s="13"/>
      <c r="C74" s="47" t="s">
        <v>143</v>
      </c>
    </row>
    <row r="75" spans="1:3" x14ac:dyDescent="0.25">
      <c r="A75" s="12"/>
      <c r="B75" s="13" t="s">
        <v>144</v>
      </c>
      <c r="C75" s="46">
        <v>0.13500000000000001</v>
      </c>
    </row>
    <row r="76" spans="1:3" x14ac:dyDescent="0.25">
      <c r="A76" s="12"/>
      <c r="B76" s="13" t="s">
        <v>145</v>
      </c>
      <c r="C76" s="46">
        <v>7.0000000000000007E-2</v>
      </c>
    </row>
    <row r="77" spans="1:3" x14ac:dyDescent="0.25">
      <c r="A77" s="12"/>
      <c r="B77" s="13" t="s">
        <v>146</v>
      </c>
      <c r="C77" s="46">
        <v>0.08</v>
      </c>
    </row>
    <row r="78" spans="1:3" x14ac:dyDescent="0.25">
      <c r="A78" s="12"/>
      <c r="B78" s="13" t="s">
        <v>147</v>
      </c>
      <c r="C78" s="46">
        <v>0.18</v>
      </c>
    </row>
    <row r="79" spans="1:3" x14ac:dyDescent="0.25">
      <c r="A79" s="12"/>
      <c r="B79" s="13" t="s">
        <v>148</v>
      </c>
      <c r="C79" s="46">
        <v>0.05</v>
      </c>
    </row>
    <row r="80" spans="1:3" x14ac:dyDescent="0.25">
      <c r="A80" s="12"/>
      <c r="B80" s="13" t="s">
        <v>149</v>
      </c>
      <c r="C80" s="46">
        <v>6.5000000000000002E-2</v>
      </c>
    </row>
    <row r="81" spans="1:5" x14ac:dyDescent="0.25">
      <c r="A81" s="12"/>
      <c r="B81" s="13" t="s">
        <v>150</v>
      </c>
      <c r="C81" s="46">
        <v>0.13</v>
      </c>
    </row>
    <row r="82" spans="1:5" x14ac:dyDescent="0.25">
      <c r="A82" s="12"/>
      <c r="B82" s="13" t="s">
        <v>151</v>
      </c>
      <c r="C82" s="46">
        <v>0.02</v>
      </c>
    </row>
    <row r="83" spans="1:5" x14ac:dyDescent="0.25">
      <c r="A83" s="12"/>
      <c r="B83" s="13" t="s">
        <v>152</v>
      </c>
      <c r="C83" s="46">
        <v>0.11</v>
      </c>
    </row>
    <row r="84" spans="1:5" x14ac:dyDescent="0.25">
      <c r="A84" s="12"/>
      <c r="B84" s="13" t="s">
        <v>153</v>
      </c>
      <c r="C84" s="46">
        <v>6.5000000000000002E-2</v>
      </c>
    </row>
    <row r="85" spans="1:5" x14ac:dyDescent="0.25">
      <c r="A85" s="12"/>
      <c r="B85" s="13" t="s">
        <v>154</v>
      </c>
      <c r="C85" s="46">
        <v>4.4999999999999998E-2</v>
      </c>
    </row>
    <row r="86" spans="1:5" ht="28.5" x14ac:dyDescent="0.25">
      <c r="A86" s="12"/>
      <c r="B86" s="13" t="s">
        <v>155</v>
      </c>
      <c r="C86" s="44" t="s">
        <v>156</v>
      </c>
    </row>
    <row r="87" spans="1:5" ht="28.5" x14ac:dyDescent="0.25">
      <c r="A87" s="12"/>
      <c r="B87" s="13"/>
      <c r="C87" s="47" t="s">
        <v>157</v>
      </c>
    </row>
    <row r="88" spans="1:5" x14ac:dyDescent="0.25">
      <c r="A88" s="12"/>
      <c r="B88" s="13" t="s">
        <v>158</v>
      </c>
      <c r="C88" s="46">
        <v>0.1</v>
      </c>
    </row>
    <row r="89" spans="1:5" ht="28.5" x14ac:dyDescent="0.25">
      <c r="A89" s="12"/>
      <c r="B89" s="13" t="s">
        <v>159</v>
      </c>
      <c r="C89" s="44" t="s">
        <v>160</v>
      </c>
    </row>
    <row r="90" spans="1:5" x14ac:dyDescent="0.25">
      <c r="A90" s="12"/>
      <c r="B90" s="13"/>
      <c r="C90" s="47" t="s">
        <v>143</v>
      </c>
      <c r="E90" s="48"/>
    </row>
    <row r="91" spans="1:5" ht="28.5" x14ac:dyDescent="0.25">
      <c r="A91" s="12"/>
      <c r="B91" s="13" t="s">
        <v>161</v>
      </c>
      <c r="C91" s="44" t="s">
        <v>162</v>
      </c>
    </row>
    <row r="92" spans="1:5" x14ac:dyDescent="0.25">
      <c r="A92" s="12"/>
      <c r="B92" s="13"/>
      <c r="C92" s="47" t="s">
        <v>143</v>
      </c>
    </row>
    <row r="93" spans="1:5" x14ac:dyDescent="0.25">
      <c r="A93" s="12"/>
      <c r="B93" s="13" t="s">
        <v>163</v>
      </c>
      <c r="C93" s="46">
        <v>0.05</v>
      </c>
    </row>
    <row r="94" spans="1:5" x14ac:dyDescent="0.25">
      <c r="A94" s="12"/>
      <c r="B94" s="13" t="s">
        <v>164</v>
      </c>
      <c r="C94" s="46">
        <v>0.06</v>
      </c>
    </row>
    <row r="95" spans="1:5" x14ac:dyDescent="0.25">
      <c r="A95" s="12"/>
      <c r="B95" s="13" t="s">
        <v>165</v>
      </c>
      <c r="C95" s="46">
        <v>0.09</v>
      </c>
    </row>
    <row r="96" spans="1:5" x14ac:dyDescent="0.25">
      <c r="A96" s="12"/>
      <c r="B96" s="13" t="s">
        <v>166</v>
      </c>
      <c r="C96" s="46">
        <v>0.06</v>
      </c>
    </row>
    <row r="97" spans="1:3" x14ac:dyDescent="0.25">
      <c r="A97" s="12"/>
      <c r="B97" s="13" t="s">
        <v>167</v>
      </c>
      <c r="C97" s="46">
        <v>0.06</v>
      </c>
    </row>
    <row r="98" spans="1:3" x14ac:dyDescent="0.25">
      <c r="A98" s="12"/>
      <c r="B98" s="13" t="s">
        <v>168</v>
      </c>
      <c r="C98" s="46">
        <v>0.06</v>
      </c>
    </row>
    <row r="99" spans="1:3" x14ac:dyDescent="0.25">
      <c r="A99" s="12"/>
      <c r="B99" s="13" t="s">
        <v>169</v>
      </c>
      <c r="C99" s="46">
        <v>0.06</v>
      </c>
    </row>
    <row r="100" spans="1:3" ht="70.5" customHeight="1" x14ac:dyDescent="0.25">
      <c r="A100" s="12"/>
      <c r="B100" s="49" t="s">
        <v>170</v>
      </c>
      <c r="C100" s="44" t="s">
        <v>171</v>
      </c>
    </row>
    <row r="101" spans="1:3" x14ac:dyDescent="0.25">
      <c r="A101" s="12"/>
      <c r="B101" s="13"/>
      <c r="C101" s="47" t="s">
        <v>172</v>
      </c>
    </row>
    <row r="102" spans="1:3" x14ac:dyDescent="0.25">
      <c r="A102" s="12"/>
      <c r="B102" s="13" t="s">
        <v>173</v>
      </c>
      <c r="C102" s="46">
        <v>9.5000000000000001E-2</v>
      </c>
    </row>
    <row r="103" spans="1:3" x14ac:dyDescent="0.25">
      <c r="A103" s="12"/>
      <c r="B103" s="13" t="s">
        <v>174</v>
      </c>
      <c r="C103" s="46">
        <v>7.0000000000000007E-2</v>
      </c>
    </row>
    <row r="104" spans="1:3" x14ac:dyDescent="0.25">
      <c r="A104" s="12"/>
      <c r="B104" s="13" t="s">
        <v>175</v>
      </c>
      <c r="C104" s="46">
        <v>7.4999999999999997E-2</v>
      </c>
    </row>
    <row r="105" spans="1:3" x14ac:dyDescent="0.25">
      <c r="A105" s="12"/>
      <c r="B105" s="13" t="s">
        <v>176</v>
      </c>
      <c r="C105" s="46">
        <v>0.05</v>
      </c>
    </row>
    <row r="106" spans="1:3" x14ac:dyDescent="0.25">
      <c r="A106" s="12"/>
      <c r="B106" s="13" t="s">
        <v>177</v>
      </c>
      <c r="C106" s="46">
        <v>7.4999999999999997E-2</v>
      </c>
    </row>
    <row r="107" spans="1:3" x14ac:dyDescent="0.25">
      <c r="A107" s="12"/>
      <c r="B107" s="13" t="s">
        <v>178</v>
      </c>
      <c r="C107" s="46">
        <v>0.05</v>
      </c>
    </row>
    <row r="108" spans="1:3" x14ac:dyDescent="0.25">
      <c r="A108" s="12"/>
      <c r="B108" s="13" t="s">
        <v>179</v>
      </c>
      <c r="C108" s="44" t="s">
        <v>93</v>
      </c>
    </row>
    <row r="109" spans="1:3" x14ac:dyDescent="0.25">
      <c r="A109" s="12"/>
      <c r="B109" s="13"/>
      <c r="C109" s="47" t="s">
        <v>180</v>
      </c>
    </row>
    <row r="110" spans="1:3" x14ac:dyDescent="0.25">
      <c r="A110" s="12"/>
      <c r="B110" s="13" t="s">
        <v>181</v>
      </c>
      <c r="C110" s="44" t="s">
        <v>93</v>
      </c>
    </row>
    <row r="111" spans="1:3" x14ac:dyDescent="0.25">
      <c r="A111" s="12"/>
      <c r="B111" s="13"/>
      <c r="C111" s="47" t="s">
        <v>180</v>
      </c>
    </row>
    <row r="112" spans="1:3" x14ac:dyDescent="0.25">
      <c r="A112" s="12"/>
      <c r="B112" s="13" t="s">
        <v>182</v>
      </c>
      <c r="C112" s="46">
        <v>0.15</v>
      </c>
    </row>
    <row r="113" spans="1:3" x14ac:dyDescent="0.25">
      <c r="A113" s="12"/>
      <c r="B113" s="13" t="s">
        <v>183</v>
      </c>
      <c r="C113" s="46">
        <v>0.2</v>
      </c>
    </row>
    <row r="114" spans="1:3" x14ac:dyDescent="0.25">
      <c r="A114" s="12"/>
      <c r="B114" s="13" t="s">
        <v>184</v>
      </c>
      <c r="C114" s="46">
        <v>0.13</v>
      </c>
    </row>
    <row r="115" spans="1:3" x14ac:dyDescent="0.25">
      <c r="A115" s="12" t="s">
        <v>185</v>
      </c>
      <c r="B115" s="13" t="s">
        <v>186</v>
      </c>
      <c r="C115" s="46">
        <v>0.05</v>
      </c>
    </row>
    <row r="116" spans="1:3" x14ac:dyDescent="0.25">
      <c r="A116" s="12"/>
      <c r="B116" s="13" t="s">
        <v>187</v>
      </c>
      <c r="C116" s="46">
        <v>0.05</v>
      </c>
    </row>
    <row r="117" spans="1:3" x14ac:dyDescent="0.25">
      <c r="A117" s="12"/>
      <c r="B117" s="13" t="s">
        <v>188</v>
      </c>
      <c r="C117" s="46">
        <v>0.08</v>
      </c>
    </row>
    <row r="118" spans="1:3" x14ac:dyDescent="0.25">
      <c r="A118" s="12"/>
      <c r="B118" s="13" t="s">
        <v>189</v>
      </c>
      <c r="C118" s="46">
        <v>7.0000000000000007E-2</v>
      </c>
    </row>
    <row r="119" spans="1:3" x14ac:dyDescent="0.25">
      <c r="A119" s="12"/>
      <c r="B119" s="13" t="s">
        <v>190</v>
      </c>
      <c r="C119" s="46">
        <v>6.5000000000000002E-2</v>
      </c>
    </row>
    <row r="120" spans="1:3" x14ac:dyDescent="0.25">
      <c r="A120" s="12"/>
      <c r="B120" s="13" t="s">
        <v>191</v>
      </c>
      <c r="C120" s="46">
        <v>4.4999999999999998E-2</v>
      </c>
    </row>
    <row r="121" spans="1:3" x14ac:dyDescent="0.25">
      <c r="A121" s="12"/>
      <c r="B121" s="13" t="s">
        <v>192</v>
      </c>
      <c r="C121" s="46">
        <v>0.14000000000000001</v>
      </c>
    </row>
    <row r="122" spans="1:3" x14ac:dyDescent="0.25">
      <c r="A122" s="12"/>
      <c r="B122" s="13" t="s">
        <v>193</v>
      </c>
      <c r="C122" s="46">
        <v>7.0000000000000007E-2</v>
      </c>
    </row>
    <row r="123" spans="1:3" x14ac:dyDescent="0.25">
      <c r="A123" s="12"/>
      <c r="B123" s="13" t="s">
        <v>194</v>
      </c>
      <c r="C123" s="46">
        <v>0.16</v>
      </c>
    </row>
    <row r="124" spans="1:3" x14ac:dyDescent="0.25">
      <c r="A124" s="12"/>
      <c r="B124" s="13" t="s">
        <v>195</v>
      </c>
      <c r="C124" s="46">
        <v>8.5000000000000006E-2</v>
      </c>
    </row>
    <row r="125" spans="1:3" x14ac:dyDescent="0.25">
      <c r="A125" s="12"/>
      <c r="B125" s="13" t="s">
        <v>196</v>
      </c>
      <c r="C125" s="46">
        <v>0.25</v>
      </c>
    </row>
    <row r="126" spans="1:3" x14ac:dyDescent="0.25">
      <c r="A126" s="12"/>
      <c r="B126" s="13" t="s">
        <v>197</v>
      </c>
      <c r="C126" s="46">
        <v>0.12</v>
      </c>
    </row>
    <row r="127" spans="1:3" x14ac:dyDescent="0.25">
      <c r="A127" s="12"/>
      <c r="B127" s="13" t="s">
        <v>198</v>
      </c>
      <c r="C127" s="46">
        <v>0.14000000000000001</v>
      </c>
    </row>
    <row r="128" spans="1:3" x14ac:dyDescent="0.25">
      <c r="A128" s="12"/>
      <c r="B128" s="13" t="s">
        <v>199</v>
      </c>
      <c r="C128" s="46">
        <v>5.5E-2</v>
      </c>
    </row>
    <row r="129" spans="1:3" x14ac:dyDescent="0.25">
      <c r="A129" s="12"/>
      <c r="B129" s="13" t="s">
        <v>200</v>
      </c>
      <c r="C129" s="46">
        <v>8.5000000000000006E-2</v>
      </c>
    </row>
    <row r="130" spans="1:3" x14ac:dyDescent="0.25">
      <c r="A130" s="12"/>
      <c r="B130" s="13" t="s">
        <v>201</v>
      </c>
      <c r="C130" s="46">
        <v>0.06</v>
      </c>
    </row>
    <row r="131" spans="1:3" x14ac:dyDescent="0.25">
      <c r="A131" s="12"/>
      <c r="B131" s="13" t="s">
        <v>202</v>
      </c>
      <c r="C131" s="46">
        <v>0.05</v>
      </c>
    </row>
    <row r="132" spans="1:3" x14ac:dyDescent="0.25">
      <c r="A132" s="12"/>
      <c r="B132" s="13" t="s">
        <v>203</v>
      </c>
      <c r="C132" s="46">
        <v>7.0000000000000007E-2</v>
      </c>
    </row>
    <row r="133" spans="1:3" x14ac:dyDescent="0.25">
      <c r="A133" s="12"/>
      <c r="B133" s="13" t="s">
        <v>204</v>
      </c>
      <c r="C133" s="46">
        <v>0.11</v>
      </c>
    </row>
    <row r="134" spans="1:3" x14ac:dyDescent="0.25">
      <c r="A134" s="12"/>
      <c r="B134" s="13" t="s">
        <v>205</v>
      </c>
      <c r="C134" s="46">
        <v>0.13500000000000001</v>
      </c>
    </row>
    <row r="135" spans="1:3" x14ac:dyDescent="0.25">
      <c r="A135" s="12"/>
      <c r="B135" s="13" t="s">
        <v>206</v>
      </c>
      <c r="C135" s="46">
        <v>0.11</v>
      </c>
    </row>
    <row r="136" spans="1:3" x14ac:dyDescent="0.25">
      <c r="A136" s="12"/>
      <c r="B136" s="13" t="s">
        <v>207</v>
      </c>
      <c r="C136" s="46">
        <v>0.14000000000000001</v>
      </c>
    </row>
    <row r="137" spans="1:3" x14ac:dyDescent="0.25">
      <c r="A137" s="12"/>
      <c r="B137" s="13" t="s">
        <v>208</v>
      </c>
      <c r="C137" s="46">
        <v>0.16</v>
      </c>
    </row>
    <row r="138" spans="1:3" x14ac:dyDescent="0.25">
      <c r="A138" s="12"/>
      <c r="B138" s="13" t="s">
        <v>209</v>
      </c>
      <c r="C138" s="46">
        <v>0.18</v>
      </c>
    </row>
    <row r="139" spans="1:3" x14ac:dyDescent="0.25">
      <c r="A139" s="12"/>
      <c r="B139" s="13" t="s">
        <v>210</v>
      </c>
      <c r="C139" s="46">
        <v>0.16500000000000001</v>
      </c>
    </row>
    <row r="140" spans="1:3" x14ac:dyDescent="0.25">
      <c r="A140" s="12"/>
      <c r="B140" s="13" t="s">
        <v>211</v>
      </c>
      <c r="C140" s="44" t="s">
        <v>212</v>
      </c>
    </row>
    <row r="141" spans="1:3" x14ac:dyDescent="0.25">
      <c r="A141" s="12"/>
      <c r="B141" s="13"/>
      <c r="C141" s="47" t="s">
        <v>213</v>
      </c>
    </row>
    <row r="142" spans="1:3" x14ac:dyDescent="0.25">
      <c r="A142" s="12"/>
      <c r="B142" s="13" t="s">
        <v>214</v>
      </c>
      <c r="C142" s="46">
        <v>0.2</v>
      </c>
    </row>
    <row r="143" spans="1:3" x14ac:dyDescent="0.25">
      <c r="A143" s="12"/>
      <c r="B143" s="13" t="s">
        <v>215</v>
      </c>
      <c r="C143" s="46">
        <v>0.38</v>
      </c>
    </row>
    <row r="144" spans="1:3" x14ac:dyDescent="0.25">
      <c r="A144" s="12"/>
      <c r="B144" s="13"/>
      <c r="C144" s="50"/>
    </row>
    <row r="145" spans="1:3" ht="95.25" customHeight="1" x14ac:dyDescent="0.25">
      <c r="A145" s="5" t="s">
        <v>216</v>
      </c>
      <c r="B145" s="5"/>
      <c r="C145" s="5"/>
    </row>
  </sheetData>
  <mergeCells count="4">
    <mergeCell ref="A1:C1"/>
    <mergeCell ref="A2:C2"/>
    <mergeCell ref="A3:C3"/>
    <mergeCell ref="A145:C145"/>
  </mergeCell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zoomScale="96" zoomScaleNormal="96" workbookViewId="0">
      <selection activeCell="C7" activeCellId="1" sqref="T10:Y14 C7"/>
    </sheetView>
  </sheetViews>
  <sheetFormatPr defaultRowHeight="15" x14ac:dyDescent="0.25"/>
  <cols>
    <col min="1" max="1" width="8.5703125"/>
    <col min="2" max="2" width="40.42578125"/>
    <col min="3" max="3" width="13.42578125"/>
    <col min="4" max="4" width="15.140625"/>
    <col min="5" max="5" width="8.7109375"/>
    <col min="6" max="1025" width="8.5703125"/>
  </cols>
  <sheetData>
    <row r="1" spans="1:11" ht="21" x14ac:dyDescent="0.35">
      <c r="A1" s="4" t="s">
        <v>217</v>
      </c>
      <c r="B1" s="4"/>
      <c r="C1" s="4"/>
      <c r="D1" s="4"/>
      <c r="E1" s="4"/>
      <c r="F1" s="4"/>
      <c r="G1" s="4"/>
      <c r="H1" s="4"/>
      <c r="I1" s="4"/>
      <c r="J1" s="4"/>
      <c r="K1" s="4"/>
    </row>
    <row r="2" spans="1:11" ht="35.25" customHeight="1" x14ac:dyDescent="0.25">
      <c r="A2" s="3" t="s">
        <v>218</v>
      </c>
      <c r="B2" s="3"/>
      <c r="C2" s="3"/>
      <c r="D2" s="3"/>
      <c r="E2" s="3"/>
      <c r="F2" s="3"/>
      <c r="G2" s="3"/>
      <c r="H2" s="3"/>
      <c r="I2" s="3"/>
      <c r="J2" s="3"/>
      <c r="K2" s="3"/>
    </row>
    <row r="4" spans="1:11" x14ac:dyDescent="0.25">
      <c r="B4" s="2" t="s">
        <v>219</v>
      </c>
      <c r="C4" s="2"/>
      <c r="D4" s="2"/>
      <c r="E4" s="2"/>
    </row>
    <row r="5" spans="1:11" x14ac:dyDescent="0.25">
      <c r="B5" s="51" t="s">
        <v>220</v>
      </c>
      <c r="C5" s="51" t="s">
        <v>221</v>
      </c>
      <c r="D5" s="51" t="s">
        <v>222</v>
      </c>
      <c r="E5" s="51" t="s">
        <v>223</v>
      </c>
    </row>
    <row r="6" spans="1:11" x14ac:dyDescent="0.25">
      <c r="B6" s="52" t="s">
        <v>224</v>
      </c>
      <c r="C6" s="52">
        <v>2</v>
      </c>
      <c r="D6" s="52">
        <v>5</v>
      </c>
      <c r="E6" s="52">
        <v>6</v>
      </c>
    </row>
    <row r="7" spans="1:11" x14ac:dyDescent="0.25">
      <c r="B7" s="52" t="s">
        <v>225</v>
      </c>
      <c r="C7" s="52">
        <v>5</v>
      </c>
      <c r="D7" s="52">
        <v>8</v>
      </c>
      <c r="E7" s="52">
        <v>16</v>
      </c>
    </row>
    <row r="8" spans="1:11" x14ac:dyDescent="0.25">
      <c r="B8" s="52" t="s">
        <v>226</v>
      </c>
      <c r="C8" s="52">
        <v>25</v>
      </c>
      <c r="D8" s="52">
        <v>23</v>
      </c>
      <c r="E8" s="52">
        <v>32</v>
      </c>
    </row>
    <row r="9" spans="1:11" x14ac:dyDescent="0.25">
      <c r="B9" s="52" t="s">
        <v>227</v>
      </c>
      <c r="C9" s="52">
        <v>50</v>
      </c>
      <c r="D9" s="52">
        <v>43</v>
      </c>
      <c r="E9" s="52">
        <v>59</v>
      </c>
    </row>
    <row r="11" spans="1:11" x14ac:dyDescent="0.25">
      <c r="B11" s="1" t="s">
        <v>228</v>
      </c>
      <c r="C11" s="1"/>
      <c r="D11" s="53"/>
      <c r="E11" s="53"/>
    </row>
    <row r="12" spans="1:11" x14ac:dyDescent="0.25">
      <c r="B12" s="51" t="s">
        <v>220</v>
      </c>
      <c r="C12" s="51" t="s">
        <v>229</v>
      </c>
    </row>
    <row r="13" spans="1:11" x14ac:dyDescent="0.25">
      <c r="B13" s="52" t="s">
        <v>224</v>
      </c>
      <c r="C13" s="52">
        <v>25</v>
      </c>
    </row>
    <row r="14" spans="1:11" x14ac:dyDescent="0.25">
      <c r="B14" s="52" t="s">
        <v>225</v>
      </c>
      <c r="C14" s="52">
        <v>20</v>
      </c>
    </row>
    <row r="15" spans="1:11" x14ac:dyDescent="0.25">
      <c r="B15" s="52" t="s">
        <v>226</v>
      </c>
      <c r="C15" s="52">
        <v>12</v>
      </c>
    </row>
    <row r="16" spans="1:11" x14ac:dyDescent="0.25">
      <c r="B16" s="52" t="s">
        <v>227</v>
      </c>
      <c r="C16" s="52">
        <v>26</v>
      </c>
    </row>
  </sheetData>
  <mergeCells count="4">
    <mergeCell ref="A1:K1"/>
    <mergeCell ref="A2:K2"/>
    <mergeCell ref="B4:E4"/>
    <mergeCell ref="B11:C11"/>
  </mergeCell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Normal="100" workbookViewId="0">
      <selection activeCell="A9" sqref="A9"/>
    </sheetView>
  </sheetViews>
  <sheetFormatPr defaultRowHeight="15" x14ac:dyDescent="0.25"/>
  <cols>
    <col min="1" max="1" width="140.5703125"/>
    <col min="2" max="1025" width="8.5703125"/>
  </cols>
  <sheetData>
    <row r="1" spans="1:1" ht="21" x14ac:dyDescent="0.35">
      <c r="A1" s="54" t="s">
        <v>230</v>
      </c>
    </row>
    <row r="2" spans="1:1" ht="30" x14ac:dyDescent="0.25">
      <c r="A2" s="49" t="s">
        <v>231</v>
      </c>
    </row>
    <row r="3" spans="1:1" x14ac:dyDescent="0.25">
      <c r="A3" s="13"/>
    </row>
    <row r="4" spans="1:1" ht="30" x14ac:dyDescent="0.25">
      <c r="A4" s="49" t="s">
        <v>232</v>
      </c>
    </row>
    <row r="5" spans="1:1" ht="37.5" customHeight="1" x14ac:dyDescent="0.25">
      <c r="A5" s="13" t="s">
        <v>233</v>
      </c>
    </row>
    <row r="6" spans="1:1" x14ac:dyDescent="0.25">
      <c r="A6" s="13"/>
    </row>
    <row r="7" spans="1:1" ht="44.25" x14ac:dyDescent="0.25">
      <c r="A7" s="55" t="s">
        <v>234</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7</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Calculator</vt:lpstr>
      <vt:lpstr>Amazon selling price calculator</vt:lpstr>
      <vt:lpstr>Shipping charges by amazon</vt:lpstr>
      <vt:lpstr>Referral fees</vt:lpstr>
      <vt:lpstr>Closing fee</vt:lpstr>
      <vt:lpstr>Cancellation charge</vt:lpstr>
      <vt:lpstr>'Closing fee'!mnd_2jc_jcb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dc:description/>
  <cp:lastModifiedBy>Dell</cp:lastModifiedBy>
  <cp:revision>1</cp:revision>
  <dcterms:created xsi:type="dcterms:W3CDTF">2019-12-26T10:43:02Z</dcterms:created>
  <dcterms:modified xsi:type="dcterms:W3CDTF">2020-01-06T12:36:18Z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