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loy\OneDrive\Desktop\Excel Exercise\"/>
    </mc:Choice>
  </mc:AlternateContent>
  <bookViews>
    <workbookView xWindow="1200" yWindow="1200" windowWidth="24396" windowHeight="16356" tabRatio="500" activeTab="1"/>
  </bookViews>
  <sheets>
    <sheet name="Sheet3" sheetId="3" r:id="rId1"/>
    <sheet name="Sheet1" sheetId="1" r:id="rId2"/>
  </sheets>
  <definedNames>
    <definedName name="_xlnm._FilterDatabase" localSheetId="1" hidden="1">Sheet1!$A$1:$K$172</definedName>
  </definedNames>
  <calcPr calcId="152511" concurrentCalc="0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5" i="1" l="1"/>
  <c r="F176" i="1"/>
  <c r="F174" i="1"/>
  <c r="G10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<sst xmlns="http://schemas.openxmlformats.org/spreadsheetml/2006/main" count="877" uniqueCount="54">
  <si>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</si>
  <si>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</si>
  <si>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</si>
  <si>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</si>
  <si>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</si>
  <si>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</si>
  <si>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</si>
  <si>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</si>
  <si>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</si>
  <si>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</si>
  <si>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</si>
  <si>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</si>
  <si>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</si>
  <si>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</si>
  <si>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</si>
  <si>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</si>
  <si>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</si>
  <si>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</si>
  <si>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</si>
  <si>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</si>
  <si>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</si>
  <si>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</si>
  <si>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</si>
  <si>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</si>
  <si>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</si>
  <si>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</si>
  <si>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</si>
  <si>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</si>
  <si>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</si>
  <si>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</si>
  <si>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</si>
  <si>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</si>
  <si>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</si>
  <si>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</si>
  <si>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</si>
  <si>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</si>
  <si>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</si>
  <si>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</si>
  <si>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</si>
  <si>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</si>
  <si>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</si>
  <si>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</si>
  <si>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</si>
  <si>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</si>
  <si>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 xml:space="preserve">First Name </t>
  </si>
  <si>
    <t>Last Name</t>
  </si>
  <si>
    <t>Commision 10% for items profit less than $50.20% for items profit more than $50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</si>
  <si>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</si>
  <si>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</si>
  <si>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</si>
  <si>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</si>
  <si>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</si>
  <si>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</si>
  <si>
    <t>Niloy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</si>
</sst>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Practise 4.xlsx]Sheet3!PivotTable3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Sheet3!$B$4:$B$8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</xdr:colOff>
      <xdr:row>10</xdr:row>
      <xdr:rowOff>38100</xdr:rowOff>
    </xdr:from>
    <xdr:to>
      <xdr:col>6</xdr:col>
      <xdr:colOff>15240</xdr:colOff>
      <xdr:row>21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loy Islam" refreshedDate="44995.046666203707" createdVersion="5" refreshedVersion="5" minRefreshableVersion="3" recordCount="171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profit less than $50.20% for items profit more than $50" numFmtId="0">
      <sharedItems containsSemiMixedTypes="0" containsString="0" containsNumber="1" minValue="0.29999999999999993" maxValue="31.6"/>
    </cacheField>
    <cacheField name="First Name 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n v="98.4"/>
    <n v="40.100000000000009"/>
    <n v="8.0200000000000014"/>
    <x v="0"/>
    <x v="0"/>
    <s v="NM"/>
  </r>
  <r>
    <s v="Jan"/>
    <n v="1002"/>
    <n v="2877"/>
    <s v="Net"/>
    <n v="11.4"/>
    <n v="16.3"/>
    <n v="4.9000000000000004"/>
    <n v="0.49000000000000005"/>
    <x v="1"/>
    <x v="1"/>
    <s v="CA"/>
  </r>
  <r>
    <s v="Jan"/>
    <n v="1003"/>
    <n v="2499"/>
    <s v="8 ft Hose"/>
    <n v="6.2"/>
    <n v="9.1999999999999993"/>
    <n v="2.9999999999999991"/>
    <n v="0.29999999999999993"/>
    <x v="2"/>
    <x v="2"/>
    <s v="AZ"/>
  </r>
  <r>
    <s v="Jan"/>
    <n v="1004"/>
    <n v="8722"/>
    <s v="Water Pump"/>
    <n v="344"/>
    <n v="502"/>
    <n v="158"/>
    <n v="31.6"/>
    <x v="0"/>
    <x v="0"/>
    <s v="AZ"/>
  </r>
  <r>
    <s v="Jan"/>
    <n v="1005"/>
    <n v="1109"/>
    <s v="Chlorine Test Kit"/>
    <n v="3"/>
    <n v="8"/>
    <n v="5"/>
    <n v="0.5"/>
    <x v="2"/>
    <x v="2"/>
    <s v="AZ"/>
  </r>
  <r>
    <s v="Jan"/>
    <n v="1006"/>
    <n v="9822"/>
    <s v="Pool Cover"/>
    <n v="58.3"/>
    <n v="98.4"/>
    <n v="40.100000000000009"/>
    <n v="8.0200000000000014"/>
    <x v="2"/>
    <x v="2"/>
    <s v="AZ"/>
  </r>
  <r>
    <s v="Jan"/>
    <n v="1007"/>
    <n v="1109"/>
    <s v="Chlorine Test Kit"/>
    <n v="3"/>
    <n v="8"/>
    <n v="5"/>
    <n v="0.5"/>
    <x v="3"/>
    <x v="3"/>
    <s v="NM"/>
  </r>
  <r>
    <s v="Jan"/>
    <n v="1008"/>
    <n v="2877"/>
    <s v="Net"/>
    <n v="11.4"/>
    <n v="16.3"/>
    <n v="4.9000000000000004"/>
    <n v="0.49000000000000005"/>
    <x v="2"/>
    <x v="2"/>
    <s v="NM"/>
  </r>
  <r>
    <s v="Jan"/>
    <n v="1009"/>
    <n v="1109"/>
    <s v="Chlorine Test Kit"/>
    <n v="3"/>
    <n v="8"/>
    <n v="5"/>
    <n v="0.5"/>
    <x v="2"/>
    <x v="2"/>
    <s v="AZ"/>
  </r>
  <r>
    <s v="Jan"/>
    <n v="1010"/>
    <n v="2877"/>
    <s v="Net"/>
    <n v="11.4"/>
    <n v="16.3"/>
    <n v="4.9000000000000004"/>
    <n v="0.49000000000000005"/>
    <x v="1"/>
    <x v="1"/>
    <s v="CO"/>
  </r>
  <r>
    <s v="Jan"/>
    <n v="1011"/>
    <n v="2877"/>
    <s v="Net"/>
    <n v="11.4"/>
    <n v="16.3"/>
    <n v="4.9000000000000004"/>
    <n v="0.49000000000000005"/>
    <x v="1"/>
    <x v="1"/>
    <s v="AZ"/>
  </r>
  <r>
    <s v="Jan"/>
    <n v="1012"/>
    <n v="4421"/>
    <s v="Skimmer"/>
    <n v="45"/>
    <n v="87"/>
    <n v="42"/>
    <n v="8.4"/>
    <x v="2"/>
    <x v="2"/>
    <s v="NM"/>
  </r>
  <r>
    <s v="Jan"/>
    <n v="1013"/>
    <n v="9212"/>
    <s v="1 Gal Muratic Acid"/>
    <n v="4"/>
    <n v="7"/>
    <n v="3"/>
    <n v="0.30000000000000004"/>
    <x v="3"/>
    <x v="3"/>
    <s v="CO"/>
  </r>
  <r>
    <s v="Jan"/>
    <n v="1014"/>
    <n v="8722"/>
    <s v="Water Pump"/>
    <n v="344"/>
    <n v="502"/>
    <n v="158"/>
    <n v="31.6"/>
    <x v="0"/>
    <x v="0"/>
    <s v="CA"/>
  </r>
  <r>
    <s v="Jan"/>
    <n v="1015"/>
    <n v="2877"/>
    <s v="Net"/>
    <n v="11.4"/>
    <n v="16.3"/>
    <n v="4.9000000000000004"/>
    <n v="0.49000000000000005"/>
    <x v="3"/>
    <x v="3"/>
    <s v="AZ"/>
  </r>
  <r>
    <s v="Jan"/>
    <n v="1016"/>
    <n v="2499"/>
    <s v="8 ft Hose"/>
    <n v="6.2"/>
    <n v="9.1999999999999993"/>
    <n v="2.9999999999999991"/>
    <n v="0.29999999999999993"/>
    <x v="2"/>
    <x v="2"/>
    <s v="CA"/>
  </r>
  <r>
    <s v="Feb"/>
    <n v="1017"/>
    <n v="2242"/>
    <s v="AutoVac"/>
    <n v="60"/>
    <n v="124"/>
    <n v="64"/>
    <n v="12.8"/>
    <x v="1"/>
    <x v="1"/>
    <s v="NM"/>
  </r>
  <r>
    <s v="Feb"/>
    <n v="1018"/>
    <n v="1109"/>
    <s v="Chlorine Test Kit"/>
    <n v="3"/>
    <n v="8"/>
    <n v="5"/>
    <n v="0.5"/>
    <x v="2"/>
    <x v="2"/>
    <s v="CA"/>
  </r>
  <r>
    <s v="Feb"/>
    <n v="1019"/>
    <n v="2499"/>
    <s v="8 ft Hose"/>
    <n v="6.2"/>
    <n v="9.1999999999999993"/>
    <n v="2.9999999999999991"/>
    <n v="0.29999999999999993"/>
    <x v="2"/>
    <x v="2"/>
    <s v="CO"/>
  </r>
  <r>
    <s v="Feb"/>
    <n v="1020"/>
    <n v="2499"/>
    <s v="8 ft Hose"/>
    <n v="6.2"/>
    <n v="9.1999999999999993"/>
    <n v="2.9999999999999991"/>
    <n v="0.29999999999999993"/>
    <x v="2"/>
    <x v="2"/>
    <s v="NV"/>
  </r>
  <r>
    <s v="Feb"/>
    <n v="1021"/>
    <n v="1109"/>
    <s v="Chlorine Test Kit"/>
    <n v="3"/>
    <n v="8"/>
    <n v="5"/>
    <n v="0.5"/>
    <x v="1"/>
    <x v="1"/>
    <s v="CO"/>
  </r>
  <r>
    <s v="Feb"/>
    <n v="1022"/>
    <n v="2877"/>
    <s v="Net"/>
    <n v="11.4"/>
    <n v="16.3"/>
    <n v="4.9000000000000004"/>
    <n v="0.49000000000000005"/>
    <x v="2"/>
    <x v="2"/>
    <s v="UT"/>
  </r>
  <r>
    <s v="Feb"/>
    <n v="1023"/>
    <n v="1109"/>
    <s v="Chlorine Test Kit"/>
    <n v="3"/>
    <n v="8"/>
    <n v="5"/>
    <n v="0.5"/>
    <x v="3"/>
    <x v="3"/>
    <s v="NM"/>
  </r>
  <r>
    <s v="Feb"/>
    <n v="1024"/>
    <n v="9212"/>
    <s v="1 Gal Muratic Acid"/>
    <n v="4"/>
    <n v="7"/>
    <n v="3"/>
    <n v="0.30000000000000004"/>
    <x v="1"/>
    <x v="1"/>
    <s v="UT"/>
  </r>
  <r>
    <s v="Feb"/>
    <n v="1025"/>
    <n v="2877"/>
    <s v="Net"/>
    <n v="11.4"/>
    <n v="16.3"/>
    <n v="4.9000000000000004"/>
    <n v="0.49000000000000005"/>
    <x v="3"/>
    <x v="3"/>
    <s v="NV"/>
  </r>
  <r>
    <s v="Feb"/>
    <n v="1026"/>
    <n v="6119"/>
    <s v="Algea Killer 8 oz"/>
    <n v="9"/>
    <n v="14"/>
    <n v="5"/>
    <n v="0.5"/>
    <x v="3"/>
    <x v="3"/>
    <s v="NM"/>
  </r>
  <r>
    <s v="Feb"/>
    <n v="1027"/>
    <n v="6119"/>
    <s v="Algea Killer 8 oz"/>
    <n v="9"/>
    <n v="14"/>
    <n v="5"/>
    <n v="0.5"/>
    <x v="0"/>
    <x v="0"/>
    <s v="NV"/>
  </r>
  <r>
    <s v="Feb"/>
    <n v="1028"/>
    <n v="8722"/>
    <s v="Water Pump"/>
    <n v="344"/>
    <n v="502"/>
    <n v="158"/>
    <n v="31.6"/>
    <x v="0"/>
    <x v="0"/>
    <s v="AZ"/>
  </r>
  <r>
    <s v="Feb"/>
    <n v="1029"/>
    <n v="2499"/>
    <s v="8 ft Hose"/>
    <n v="6.2"/>
    <n v="9.1999999999999993"/>
    <n v="2.9999999999999991"/>
    <n v="0.29999999999999993"/>
    <x v="1"/>
    <x v="1"/>
    <s v="AZ"/>
  </r>
  <r>
    <s v="Feb"/>
    <n v="1030"/>
    <n v="4421"/>
    <s v="Skimmer"/>
    <n v="45"/>
    <n v="87"/>
    <n v="42"/>
    <n v="8.4"/>
    <x v="1"/>
    <x v="1"/>
    <s v="NV"/>
  </r>
  <r>
    <s v="Feb"/>
    <n v="1031"/>
    <n v="1109"/>
    <s v="Chlorine Test Kit"/>
    <n v="3"/>
    <n v="8"/>
    <n v="5"/>
    <n v="0.5"/>
    <x v="1"/>
    <x v="1"/>
    <s v="CA"/>
  </r>
  <r>
    <s v="Feb"/>
    <n v="1032"/>
    <n v="2877"/>
    <s v="Net"/>
    <n v="11.4"/>
    <n v="16.3"/>
    <n v="4.9000000000000004"/>
    <n v="0.49000000000000005"/>
    <x v="0"/>
    <x v="0"/>
    <s v="AZ"/>
  </r>
  <r>
    <s v="Feb"/>
    <n v="1033"/>
    <n v="9822"/>
    <s v="Pool Cover"/>
    <n v="58.3"/>
    <n v="98.4"/>
    <n v="40.100000000000009"/>
    <n v="8.0200000000000014"/>
    <x v="1"/>
    <x v="1"/>
    <s v="CA"/>
  </r>
  <r>
    <s v="Feb"/>
    <n v="1034"/>
    <n v="2877"/>
    <s v="Net"/>
    <n v="11.4"/>
    <n v="16.3"/>
    <n v="4.9000000000000004"/>
    <n v="0.49000000000000005"/>
    <x v="1"/>
    <x v="1"/>
    <s v="CO"/>
  </r>
  <r>
    <s v="Mar"/>
    <n v="1035"/>
    <n v="2499"/>
    <s v="8 ft Hose"/>
    <n v="6.2"/>
    <n v="9.1999999999999993"/>
    <n v="2.9999999999999991"/>
    <n v="0.29999999999999993"/>
    <x v="3"/>
    <x v="3"/>
    <s v="CA"/>
  </r>
  <r>
    <s v="Mar"/>
    <n v="1036"/>
    <n v="2499"/>
    <s v="8 ft Hose"/>
    <n v="6.2"/>
    <n v="9.1999999999999993"/>
    <n v="2.9999999999999991"/>
    <n v="0.29999999999999993"/>
    <x v="1"/>
    <x v="1"/>
    <s v="NV"/>
  </r>
  <r>
    <s v="Mar"/>
    <n v="1037"/>
    <n v="6622"/>
    <s v="5 Gal Chlorine"/>
    <n v="42"/>
    <n v="77"/>
    <n v="35"/>
    <n v="7"/>
    <x v="1"/>
    <x v="1"/>
    <s v="NV"/>
  </r>
  <r>
    <s v="Mar"/>
    <n v="1038"/>
    <n v="2499"/>
    <s v="8 ft Hose"/>
    <n v="6.2"/>
    <n v="9.1999999999999993"/>
    <n v="2.9999999999999991"/>
    <n v="0.29999999999999993"/>
    <x v="1"/>
    <x v="1"/>
    <s v="NV"/>
  </r>
  <r>
    <s v="Mar"/>
    <n v="1039"/>
    <n v="2877"/>
    <s v="Net"/>
    <n v="11.4"/>
    <n v="16.3"/>
    <n v="4.9000000000000004"/>
    <n v="0.49000000000000005"/>
    <x v="1"/>
    <x v="1"/>
    <s v="CA"/>
  </r>
  <r>
    <s v="Mar"/>
    <n v="1040"/>
    <n v="1109"/>
    <s v="Chlorine Test Kit"/>
    <n v="3"/>
    <n v="8"/>
    <n v="5"/>
    <n v="0.5"/>
    <x v="1"/>
    <x v="1"/>
    <s v="AZ"/>
  </r>
  <r>
    <s v="Mar"/>
    <n v="1041"/>
    <n v="2499"/>
    <s v="8 ft Hose"/>
    <n v="6.2"/>
    <n v="9.1999999999999993"/>
    <n v="2.9999999999999991"/>
    <n v="0.29999999999999993"/>
    <x v="0"/>
    <x v="0"/>
    <s v="NM"/>
  </r>
  <r>
    <s v="Mar"/>
    <n v="1042"/>
    <n v="8722"/>
    <s v="Water Pump"/>
    <n v="344"/>
    <n v="502"/>
    <n v="158"/>
    <n v="31.6"/>
    <x v="2"/>
    <x v="2"/>
    <s v="NM"/>
  </r>
  <r>
    <s v="Mar"/>
    <n v="1043"/>
    <n v="2242"/>
    <s v="AutoVac"/>
    <n v="60"/>
    <n v="124"/>
    <n v="64"/>
    <n v="12.8"/>
    <x v="2"/>
    <x v="2"/>
    <s v="CA"/>
  </r>
  <r>
    <s v="Mar"/>
    <n v="1044"/>
    <n v="2877"/>
    <s v="Net"/>
    <n v="11.4"/>
    <n v="16.3"/>
    <n v="4.9000000000000004"/>
    <n v="0.49000000000000005"/>
    <x v="2"/>
    <x v="2"/>
    <s v="CA"/>
  </r>
  <r>
    <s v="Mar"/>
    <n v="1045"/>
    <n v="8722"/>
    <s v="Water Pump"/>
    <n v="344"/>
    <n v="502"/>
    <n v="158"/>
    <n v="31.6"/>
    <x v="3"/>
    <x v="3"/>
    <s v="AZ"/>
  </r>
  <r>
    <s v="Mar"/>
    <n v="1046"/>
    <n v="6119"/>
    <s v="Algea Killer 8 oz"/>
    <n v="9"/>
    <n v="14"/>
    <n v="5"/>
    <n v="0.5"/>
    <x v="1"/>
    <x v="1"/>
    <s v="UT"/>
  </r>
  <r>
    <s v="Mar"/>
    <n v="1047"/>
    <n v="6622"/>
    <s v="5 Gal Chlorine"/>
    <n v="42"/>
    <n v="77"/>
    <n v="35"/>
    <n v="7"/>
    <x v="3"/>
    <x v="3"/>
    <s v="AZ"/>
  </r>
  <r>
    <s v="Mar"/>
    <n v="1048"/>
    <n v="8722"/>
    <s v="Water Pump"/>
    <n v="344"/>
    <n v="502"/>
    <n v="158"/>
    <n v="31.6"/>
    <x v="0"/>
    <x v="0"/>
    <s v="AZ"/>
  </r>
  <r>
    <s v="April"/>
    <n v="1049"/>
    <n v="2499"/>
    <s v="8 ft Hose"/>
    <n v="6.2"/>
    <n v="9.1999999999999993"/>
    <n v="2.9999999999999991"/>
    <n v="0.29999999999999993"/>
    <x v="0"/>
    <x v="0"/>
    <s v="CO"/>
  </r>
  <r>
    <s v="April"/>
    <n v="1050"/>
    <n v="2877"/>
    <s v="Net"/>
    <n v="11.4"/>
    <n v="16.3"/>
    <n v="4.9000000000000004"/>
    <n v="0.49000000000000005"/>
    <x v="0"/>
    <x v="0"/>
    <s v="AZ"/>
  </r>
  <r>
    <s v="April"/>
    <n v="1051"/>
    <n v="6119"/>
    <s v="Algea Killer 8 oz"/>
    <n v="9"/>
    <n v="14"/>
    <n v="5"/>
    <n v="0.5"/>
    <x v="2"/>
    <x v="2"/>
    <s v="UT"/>
  </r>
  <r>
    <s v="April"/>
    <n v="1052"/>
    <n v="6622"/>
    <s v="5 Gal Chlorine"/>
    <n v="42"/>
    <n v="77"/>
    <n v="35"/>
    <n v="7"/>
    <x v="2"/>
    <x v="2"/>
    <s v="AZ"/>
  </r>
  <r>
    <s v="April"/>
    <n v="1053"/>
    <n v="2242"/>
    <s v="AutoVac"/>
    <n v="60"/>
    <n v="124"/>
    <n v="64"/>
    <n v="12.8"/>
    <x v="0"/>
    <x v="0"/>
    <s v="CA"/>
  </r>
  <r>
    <s v="April"/>
    <n v="1054"/>
    <n v="4421"/>
    <s v="Skimmer"/>
    <n v="45"/>
    <n v="87"/>
    <n v="42"/>
    <n v="8.4"/>
    <x v="2"/>
    <x v="2"/>
    <s v="NV"/>
  </r>
  <r>
    <s v="April"/>
    <n v="1055"/>
    <n v="6119"/>
    <s v="Algea Killer 8 oz"/>
    <n v="9"/>
    <n v="14"/>
    <n v="5"/>
    <n v="0.5"/>
    <x v="1"/>
    <x v="1"/>
    <s v="NV"/>
  </r>
  <r>
    <s v="April"/>
    <n v="1056"/>
    <n v="1109"/>
    <s v="Chlorine Test Kit"/>
    <n v="3"/>
    <n v="8"/>
    <n v="5"/>
    <n v="0.5"/>
    <x v="2"/>
    <x v="2"/>
    <s v="CA"/>
  </r>
  <r>
    <s v="April"/>
    <n v="1057"/>
    <n v="2499"/>
    <s v="8 ft Hose"/>
    <n v="6.2"/>
    <n v="9.1999999999999993"/>
    <n v="2.9999999999999991"/>
    <n v="0.29999999999999993"/>
    <x v="1"/>
    <x v="1"/>
    <s v="CA"/>
  </r>
  <r>
    <s v="April"/>
    <n v="1058"/>
    <n v="6119"/>
    <s v="Algea Killer 8 oz"/>
    <n v="9"/>
    <n v="14"/>
    <n v="5"/>
    <n v="0.5"/>
    <x v="3"/>
    <x v="3"/>
    <s v="AZ"/>
  </r>
  <r>
    <s v="April"/>
    <n v="1059"/>
    <n v="2242"/>
    <s v="AutoVac"/>
    <n v="60"/>
    <n v="124"/>
    <n v="64"/>
    <n v="12.8"/>
    <x v="2"/>
    <x v="2"/>
    <s v="AZ"/>
  </r>
  <r>
    <s v="April"/>
    <n v="1060"/>
    <n v="6119"/>
    <s v="Algea Killer 8 oz"/>
    <n v="9"/>
    <n v="14"/>
    <n v="5"/>
    <n v="0.5"/>
    <x v="2"/>
    <x v="2"/>
    <s v="NV"/>
  </r>
  <r>
    <s v="May"/>
    <n v="1061"/>
    <n v="1109"/>
    <s v="Chlorine Test Kit"/>
    <n v="3"/>
    <n v="8"/>
    <n v="5"/>
    <n v="0.5"/>
    <x v="2"/>
    <x v="2"/>
    <s v="NV"/>
  </r>
  <r>
    <s v="May"/>
    <n v="1062"/>
    <n v="2499"/>
    <s v="8 ft Hose"/>
    <n v="6.2"/>
    <n v="9.1999999999999993"/>
    <n v="2.9999999999999991"/>
    <n v="0.29999999999999993"/>
    <x v="0"/>
    <x v="0"/>
    <s v="AZ"/>
  </r>
  <r>
    <s v="May"/>
    <n v="1063"/>
    <n v="1109"/>
    <s v="Chlorine Test Kit"/>
    <n v="3"/>
    <n v="8"/>
    <n v="5"/>
    <n v="0.5"/>
    <x v="2"/>
    <x v="2"/>
    <s v="CA"/>
  </r>
  <r>
    <s v="May"/>
    <n v="1064"/>
    <n v="2499"/>
    <s v="8 ft Hose"/>
    <n v="6.2"/>
    <n v="9.1999999999999993"/>
    <n v="2.9999999999999991"/>
    <n v="0.29999999999999993"/>
    <x v="3"/>
    <x v="3"/>
    <s v="AZ"/>
  </r>
  <r>
    <s v="May"/>
    <n v="1065"/>
    <n v="2499"/>
    <s v="8 ft Hose"/>
    <n v="6.2"/>
    <n v="9.1999999999999993"/>
    <n v="2.9999999999999991"/>
    <n v="0.29999999999999993"/>
    <x v="2"/>
    <x v="2"/>
    <s v="NM"/>
  </r>
  <r>
    <s v="May"/>
    <n v="1066"/>
    <n v="2877"/>
    <s v="Net"/>
    <n v="11.4"/>
    <n v="16.3"/>
    <n v="4.9000000000000004"/>
    <n v="0.49000000000000005"/>
    <x v="2"/>
    <x v="2"/>
    <s v="NV"/>
  </r>
  <r>
    <s v="May"/>
    <n v="1067"/>
    <n v="2877"/>
    <s v="Net"/>
    <n v="11.4"/>
    <n v="16.3"/>
    <n v="4.9000000000000004"/>
    <n v="0.49000000000000005"/>
    <x v="2"/>
    <x v="2"/>
    <s v="UT"/>
  </r>
  <r>
    <s v="May"/>
    <n v="1068"/>
    <n v="6119"/>
    <s v="Algea Killer 8 oz"/>
    <n v="9"/>
    <n v="14"/>
    <n v="5"/>
    <n v="0.5"/>
    <x v="1"/>
    <x v="1"/>
    <s v="CA"/>
  </r>
  <r>
    <s v="May"/>
    <n v="1069"/>
    <n v="1109"/>
    <s v="Chlorine Test Kit"/>
    <n v="3"/>
    <n v="8"/>
    <n v="5"/>
    <n v="0.5"/>
    <x v="2"/>
    <x v="2"/>
    <s v="AZ"/>
  </r>
  <r>
    <s v="May"/>
    <n v="1070"/>
    <n v="2499"/>
    <s v="8 ft Hose"/>
    <n v="6.2"/>
    <n v="9.1999999999999993"/>
    <n v="2.9999999999999991"/>
    <n v="0.29999999999999993"/>
    <x v="3"/>
    <x v="3"/>
    <s v="AZ"/>
  </r>
  <r>
    <s v="May"/>
    <n v="1071"/>
    <n v="1109"/>
    <s v="Chlorine Test Kit"/>
    <n v="3"/>
    <n v="8"/>
    <n v="5"/>
    <n v="0.5"/>
    <x v="0"/>
    <x v="0"/>
    <s v="AZ"/>
  </r>
  <r>
    <s v="May"/>
    <n v="1072"/>
    <n v="1109"/>
    <s v="Chlorine Test Kit"/>
    <n v="3"/>
    <n v="8"/>
    <n v="5"/>
    <n v="0.5"/>
    <x v="2"/>
    <x v="2"/>
    <s v="NV"/>
  </r>
  <r>
    <s v="May"/>
    <n v="1073"/>
    <n v="6622"/>
    <s v="5 Gal Chlorine"/>
    <n v="42"/>
    <n v="77"/>
    <n v="35"/>
    <n v="7"/>
    <x v="2"/>
    <x v="2"/>
    <s v="CA"/>
  </r>
  <r>
    <s v="May"/>
    <n v="1074"/>
    <n v="2877"/>
    <s v="Net"/>
    <n v="11.4"/>
    <n v="16.3"/>
    <n v="4.9000000000000004"/>
    <n v="0.49000000000000005"/>
    <x v="2"/>
    <x v="2"/>
    <s v="AZ"/>
  </r>
  <r>
    <s v="May"/>
    <n v="1075"/>
    <n v="1109"/>
    <s v="Chlorine Test Kit"/>
    <n v="3"/>
    <n v="8"/>
    <n v="5"/>
    <n v="0.5"/>
    <x v="3"/>
    <x v="3"/>
    <s v="CA"/>
  </r>
  <r>
    <s v="May"/>
    <n v="1076"/>
    <n v="1109"/>
    <s v="Chlorine Test Kit"/>
    <n v="3"/>
    <n v="8"/>
    <n v="5"/>
    <n v="0.5"/>
    <x v="1"/>
    <x v="1"/>
    <s v="AZ"/>
  </r>
  <r>
    <s v="May"/>
    <n v="1077"/>
    <n v="9822"/>
    <s v="Pool Cover"/>
    <n v="58.3"/>
    <n v="98.4"/>
    <n v="40.100000000000009"/>
    <n v="8.0200000000000014"/>
    <x v="3"/>
    <x v="3"/>
    <s v="AZ"/>
  </r>
  <r>
    <s v="May"/>
    <n v="1078"/>
    <n v="2877"/>
    <s v="Net"/>
    <n v="11.4"/>
    <n v="16.3"/>
    <n v="4.9000000000000004"/>
    <n v="0.49000000000000005"/>
    <x v="1"/>
    <x v="1"/>
    <s v="NV"/>
  </r>
  <r>
    <s v="June"/>
    <n v="1079"/>
    <n v="2877"/>
    <s v="Net"/>
    <n v="11.4"/>
    <n v="16.3"/>
    <n v="4.9000000000000004"/>
    <n v="0.49000000000000005"/>
    <x v="1"/>
    <x v="1"/>
    <s v="NM"/>
  </r>
  <r>
    <s v="June"/>
    <n v="1080"/>
    <n v="4421"/>
    <s v="Skimmer"/>
    <n v="45"/>
    <n v="87"/>
    <n v="42"/>
    <n v="8.4"/>
    <x v="2"/>
    <x v="2"/>
    <s v="CA"/>
  </r>
  <r>
    <s v="June"/>
    <n v="1081"/>
    <n v="6119"/>
    <s v="Algea Killer 8 oz"/>
    <n v="9"/>
    <n v="14"/>
    <n v="5"/>
    <n v="0.5"/>
    <x v="2"/>
    <x v="2"/>
    <s v="UT"/>
  </r>
  <r>
    <s v="June"/>
    <n v="1082"/>
    <n v="1109"/>
    <s v="Chlorine Test Kit"/>
    <n v="3"/>
    <n v="8"/>
    <n v="5"/>
    <n v="0.5"/>
    <x v="0"/>
    <x v="0"/>
    <s v="CA"/>
  </r>
  <r>
    <s v="June"/>
    <n v="1083"/>
    <n v="1109"/>
    <s v="Chlorine Test Kit"/>
    <n v="3"/>
    <n v="8"/>
    <n v="5"/>
    <n v="0.5"/>
    <x v="0"/>
    <x v="0"/>
    <s v="NV"/>
  </r>
  <r>
    <s v="June"/>
    <n v="1084"/>
    <n v="6119"/>
    <s v="Algea Killer 8 oz"/>
    <n v="9"/>
    <n v="14"/>
    <n v="5"/>
    <n v="0.5"/>
    <x v="0"/>
    <x v="0"/>
    <s v="AZ"/>
  </r>
  <r>
    <s v="June"/>
    <n v="1085"/>
    <n v="9822"/>
    <s v="Pool Cover"/>
    <n v="58.3"/>
    <n v="98.4"/>
    <n v="40.100000000000009"/>
    <n v="8.0200000000000014"/>
    <x v="2"/>
    <x v="2"/>
    <s v="NV"/>
  </r>
  <r>
    <s v="June"/>
    <n v="1086"/>
    <n v="1109"/>
    <s v="Chlorine Test Kit"/>
    <n v="3"/>
    <n v="8"/>
    <n v="5"/>
    <n v="0.5"/>
    <x v="3"/>
    <x v="3"/>
    <s v="AZ"/>
  </r>
  <r>
    <s v="June"/>
    <n v="1087"/>
    <n v="2499"/>
    <s v="8 ft Hose"/>
    <n v="6.2"/>
    <n v="9.1999999999999993"/>
    <n v="2.9999999999999991"/>
    <n v="0.29999999999999993"/>
    <x v="0"/>
    <x v="0"/>
    <s v="CA"/>
  </r>
  <r>
    <s v="June"/>
    <n v="1088"/>
    <n v="2499"/>
    <s v="8 ft Hose"/>
    <n v="6.2"/>
    <n v="9.1999999999999993"/>
    <n v="2.9999999999999991"/>
    <n v="0.29999999999999993"/>
    <x v="0"/>
    <x v="0"/>
    <s v="NM"/>
  </r>
  <r>
    <s v="June"/>
    <n v="1089"/>
    <n v="6119"/>
    <s v="Algea Killer 8 oz"/>
    <n v="9"/>
    <n v="14"/>
    <n v="5"/>
    <n v="0.5"/>
    <x v="2"/>
    <x v="2"/>
    <s v="NV"/>
  </r>
  <r>
    <s v="June"/>
    <n v="1090"/>
    <n v="2877"/>
    <s v="Net"/>
    <n v="11.4"/>
    <n v="16.3"/>
    <n v="4.9000000000000004"/>
    <n v="0.49000000000000005"/>
    <x v="0"/>
    <x v="0"/>
    <s v="CA"/>
  </r>
  <r>
    <s v="June"/>
    <n v="1091"/>
    <n v="2877"/>
    <s v="Net"/>
    <n v="11.4"/>
    <n v="16.3"/>
    <n v="4.9000000000000004"/>
    <n v="0.49000000000000005"/>
    <x v="3"/>
    <x v="3"/>
    <s v="NV"/>
  </r>
  <r>
    <s v="June"/>
    <n v="1092"/>
    <n v="2877"/>
    <s v="Net"/>
    <n v="11.4"/>
    <n v="16.3"/>
    <n v="4.9000000000000004"/>
    <n v="0.49000000000000005"/>
    <x v="2"/>
    <x v="2"/>
    <s v="CA"/>
  </r>
  <r>
    <s v="June"/>
    <n v="1093"/>
    <n v="6119"/>
    <s v="Algea Killer 8 oz"/>
    <n v="9"/>
    <n v="14"/>
    <n v="5"/>
    <n v="0.5"/>
    <x v="1"/>
    <x v="1"/>
    <s v="AZ"/>
  </r>
  <r>
    <s v="June"/>
    <n v="1094"/>
    <n v="6119"/>
    <s v="Algea Killer 8 oz"/>
    <n v="9"/>
    <n v="14"/>
    <n v="5"/>
    <n v="0.5"/>
    <x v="2"/>
    <x v="2"/>
    <s v="CA"/>
  </r>
  <r>
    <s v="June"/>
    <n v="1095"/>
    <n v="2499"/>
    <s v="8 ft Hose"/>
    <n v="6.2"/>
    <n v="9.1999999999999993"/>
    <n v="2.9999999999999991"/>
    <n v="0.29999999999999993"/>
    <x v="3"/>
    <x v="3"/>
    <s v="AZ"/>
  </r>
  <r>
    <s v="June"/>
    <n v="1096"/>
    <n v="6119"/>
    <s v="Algea Killer 8 oz"/>
    <n v="9"/>
    <n v="14"/>
    <n v="5"/>
    <n v="0.5"/>
    <x v="2"/>
    <x v="2"/>
    <s v="AZ"/>
  </r>
  <r>
    <s v="June"/>
    <n v="1097"/>
    <n v="9212"/>
    <s v="1 Gal Muratic Acid"/>
    <n v="4"/>
    <n v="7"/>
    <n v="3"/>
    <n v="0.30000000000000004"/>
    <x v="3"/>
    <x v="3"/>
    <s v="NV"/>
  </r>
  <r>
    <s v="June"/>
    <n v="1098"/>
    <n v="2877"/>
    <s v="Net"/>
    <n v="11.4"/>
    <n v="16.3"/>
    <n v="4.9000000000000004"/>
    <n v="0.49000000000000005"/>
    <x v="1"/>
    <x v="1"/>
    <s v="NM"/>
  </r>
  <r>
    <s v="July"/>
    <n v="1099"/>
    <n v="2877"/>
    <s v="Net"/>
    <n v="11.4"/>
    <n v="16.3"/>
    <n v="4.9000000000000004"/>
    <n v="0.49000000000000005"/>
    <x v="2"/>
    <x v="2"/>
    <s v="CA"/>
  </r>
  <r>
    <s v="July"/>
    <n v="1100"/>
    <n v="6119"/>
    <s v="Algea Killer 8 oz"/>
    <n v="9"/>
    <n v="14"/>
    <n v="5"/>
    <n v="0.5"/>
    <x v="0"/>
    <x v="0"/>
    <s v="UT"/>
  </r>
  <r>
    <s v="July"/>
    <n v="1101"/>
    <n v="2499"/>
    <s v="8 ft Hose"/>
    <n v="6.2"/>
    <n v="9.1999999999999993"/>
    <n v="2.9999999999999991"/>
    <n v="0.29999999999999993"/>
    <x v="2"/>
    <x v="2"/>
    <s v="CA"/>
  </r>
  <r>
    <s v="July"/>
    <n v="1102"/>
    <n v="2242"/>
    <s v="AutoVac"/>
    <n v="60"/>
    <n v="124"/>
    <n v="64"/>
    <n v="12.8"/>
    <x v="1"/>
    <x v="1"/>
    <s v="NV"/>
  </r>
  <r>
    <s v="July"/>
    <n v="1103"/>
    <n v="2877"/>
    <s v="Net"/>
    <n v="11.4"/>
    <n v="16.3"/>
    <n v="4.9000000000000004"/>
    <n v="0.49000000000000005"/>
    <x v="1"/>
    <x v="1"/>
    <s v="AZ"/>
  </r>
  <r>
    <s v="July"/>
    <n v="1104"/>
    <n v="2877"/>
    <s v="Net"/>
    <n v="11.4"/>
    <n v="16.3"/>
    <n v="4.9000000000000004"/>
    <n v="0.49000000000000005"/>
    <x v="2"/>
    <x v="2"/>
    <s v="NV"/>
  </r>
  <r>
    <s v="July"/>
    <n v="1105"/>
    <n v="2499"/>
    <s v="8 ft Hose"/>
    <n v="6.2"/>
    <n v="9.1999999999999993"/>
    <n v="2.9999999999999991"/>
    <n v="0.29999999999999993"/>
    <x v="1"/>
    <x v="1"/>
    <s v="AZ"/>
  </r>
  <r>
    <s v="July"/>
    <n v="1106"/>
    <n v="9822"/>
    <s v="Pool Cover"/>
    <n v="58.3"/>
    <n v="98.4"/>
    <n v="40.100000000000009"/>
    <n v="8.0200000000000014"/>
    <x v="1"/>
    <x v="1"/>
    <s v="CA"/>
  </r>
  <r>
    <s v="July"/>
    <n v="1107"/>
    <n v="1109"/>
    <s v="Chlorine Test Kit"/>
    <n v="3"/>
    <n v="8"/>
    <n v="5"/>
    <n v="0.5"/>
    <x v="3"/>
    <x v="3"/>
    <s v="NM"/>
  </r>
  <r>
    <s v="July"/>
    <n v="1108"/>
    <n v="9822"/>
    <s v="Pool Cover"/>
    <n v="58.3"/>
    <n v="98.4"/>
    <n v="40.100000000000009"/>
    <n v="8.0200000000000014"/>
    <x v="2"/>
    <x v="2"/>
    <s v="NV"/>
  </r>
  <r>
    <s v="July"/>
    <n v="1109"/>
    <n v="8722"/>
    <s v="Water Pump"/>
    <n v="344"/>
    <n v="502"/>
    <n v="158"/>
    <n v="31.6"/>
    <x v="1"/>
    <x v="1"/>
    <s v="CA"/>
  </r>
  <r>
    <s v="July"/>
    <n v="1110"/>
    <n v="8722"/>
    <s v="Water Pump"/>
    <n v="344"/>
    <n v="502"/>
    <n v="158"/>
    <n v="31.6"/>
    <x v="3"/>
    <x v="3"/>
    <s v="NV"/>
  </r>
  <r>
    <s v="July"/>
    <n v="1111"/>
    <n v="6622"/>
    <s v="5 Gal Chlorine"/>
    <n v="42"/>
    <n v="77"/>
    <n v="35"/>
    <n v="7"/>
    <x v="3"/>
    <x v="3"/>
    <s v="CA"/>
  </r>
  <r>
    <s v="July"/>
    <n v="1112"/>
    <n v="6622"/>
    <s v="5 Gal Chlorine"/>
    <n v="42"/>
    <n v="77"/>
    <n v="35"/>
    <n v="7"/>
    <x v="2"/>
    <x v="2"/>
    <s v="AZ"/>
  </r>
  <r>
    <s v="July"/>
    <n v="1113"/>
    <n v="9822"/>
    <s v="Pool Cover"/>
    <n v="58.3"/>
    <n v="98.4"/>
    <n v="40.100000000000009"/>
    <n v="8.0200000000000014"/>
    <x v="0"/>
    <x v="0"/>
    <s v="CA"/>
  </r>
  <r>
    <s v="July"/>
    <n v="1114"/>
    <n v="2242"/>
    <s v="AutoVac"/>
    <n v="60"/>
    <n v="124"/>
    <n v="64"/>
    <n v="12.8"/>
    <x v="1"/>
    <x v="1"/>
    <s v="AZ"/>
  </r>
  <r>
    <s v="July"/>
    <n v="1115"/>
    <n v="8722"/>
    <s v="Water Pump"/>
    <n v="344"/>
    <n v="502"/>
    <n v="158"/>
    <n v="31.6"/>
    <x v="0"/>
    <x v="0"/>
    <s v="AZ"/>
  </r>
  <r>
    <s v="July"/>
    <n v="1116"/>
    <n v="6622"/>
    <s v="5 Gal Chlorine"/>
    <n v="42"/>
    <n v="77"/>
    <n v="35"/>
    <n v="7"/>
    <x v="2"/>
    <x v="2"/>
    <s v="NV"/>
  </r>
  <r>
    <s v="July"/>
    <n v="1117"/>
    <n v="8722"/>
    <s v="Water Pump"/>
    <n v="344"/>
    <n v="502"/>
    <n v="158"/>
    <n v="31.6"/>
    <x v="3"/>
    <x v="3"/>
    <s v="NM"/>
  </r>
  <r>
    <s v="July"/>
    <n v="1118"/>
    <n v="9822"/>
    <s v="Pool Cover"/>
    <n v="58.3"/>
    <n v="98.4"/>
    <n v="40.100000000000009"/>
    <n v="8.0200000000000014"/>
    <x v="1"/>
    <x v="1"/>
    <s v="CA"/>
  </r>
  <r>
    <s v="July"/>
    <n v="1119"/>
    <n v="2242"/>
    <s v="AutoVac"/>
    <n v="60"/>
    <n v="124"/>
    <n v="64"/>
    <n v="12.8"/>
    <x v="0"/>
    <x v="0"/>
    <s v="UT"/>
  </r>
  <r>
    <s v="July"/>
    <n v="1120"/>
    <n v="2242"/>
    <s v="AutoVac"/>
    <n v="60"/>
    <n v="124"/>
    <n v="64"/>
    <n v="12.8"/>
    <x v="2"/>
    <x v="2"/>
    <s v="CA"/>
  </r>
  <r>
    <s v="July"/>
    <n v="1121"/>
    <n v="4421"/>
    <s v="Skimmer"/>
    <n v="45"/>
    <n v="87"/>
    <n v="42"/>
    <n v="8.4"/>
    <x v="2"/>
    <x v="2"/>
    <s v="NV"/>
  </r>
  <r>
    <s v="July"/>
    <n v="1122"/>
    <n v="8722"/>
    <s v="Water Pump"/>
    <n v="344"/>
    <n v="502"/>
    <n v="158"/>
    <n v="31.6"/>
    <x v="2"/>
    <x v="2"/>
    <s v="AZ"/>
  </r>
  <r>
    <s v="July"/>
    <n v="1123"/>
    <n v="9822"/>
    <s v="Pool Cover"/>
    <n v="58.3"/>
    <n v="98.4"/>
    <n v="40.100000000000009"/>
    <n v="8.0200000000000014"/>
    <x v="2"/>
    <x v="2"/>
    <s v="NV"/>
  </r>
  <r>
    <s v="July"/>
    <n v="1124"/>
    <n v="4421"/>
    <s v="Skimmer"/>
    <n v="45"/>
    <n v="87"/>
    <n v="42"/>
    <n v="8.4"/>
    <x v="2"/>
    <x v="2"/>
    <s v="AZ"/>
  </r>
  <r>
    <s v="Aug"/>
    <n v="1125"/>
    <n v="2242"/>
    <s v="AutoVac"/>
    <n v="60"/>
    <n v="124"/>
    <n v="64"/>
    <n v="12.8"/>
    <x v="2"/>
    <x v="2"/>
    <s v="CA"/>
  </r>
  <r>
    <s v="Aug"/>
    <n v="1126"/>
    <n v="9212"/>
    <s v="1 Gal Muratic Acid"/>
    <n v="4"/>
    <n v="7"/>
    <n v="3"/>
    <n v="0.30000000000000004"/>
    <x v="2"/>
    <x v="2"/>
    <s v="NM"/>
  </r>
  <r>
    <s v="Aug"/>
    <n v="1127"/>
    <n v="8722"/>
    <s v="Water Pump"/>
    <n v="344"/>
    <n v="502"/>
    <n v="158"/>
    <n v="31.6"/>
    <x v="0"/>
    <x v="0"/>
    <s v="NV"/>
  </r>
  <r>
    <s v="Aug"/>
    <n v="1128"/>
    <n v="6622"/>
    <s v="5 Gal Chlorine"/>
    <n v="42"/>
    <n v="77"/>
    <n v="35"/>
    <n v="7"/>
    <x v="1"/>
    <x v="1"/>
    <s v="CA"/>
  </r>
  <r>
    <s v="Aug"/>
    <n v="1129"/>
    <n v="9822"/>
    <s v="Pool Cover"/>
    <n v="58.3"/>
    <n v="98.4"/>
    <n v="40.100000000000009"/>
    <n v="8.0200000000000014"/>
    <x v="3"/>
    <x v="3"/>
    <s v="NV"/>
  </r>
  <r>
    <s v="Aug"/>
    <n v="1130"/>
    <n v="4421"/>
    <s v="Skimmer"/>
    <n v="45"/>
    <n v="87"/>
    <n v="42"/>
    <n v="8.4"/>
    <x v="3"/>
    <x v="3"/>
    <s v="CA"/>
  </r>
  <r>
    <s v="Aug"/>
    <n v="1131"/>
    <n v="9212"/>
    <s v="1 Gal Muratic Acid"/>
    <n v="4"/>
    <n v="7"/>
    <n v="3"/>
    <n v="0.30000000000000004"/>
    <x v="3"/>
    <x v="3"/>
    <s v="AZ"/>
  </r>
  <r>
    <s v="Aug"/>
    <n v="1132"/>
    <n v="9212"/>
    <s v="1 Gal Muratic Acid"/>
    <n v="4"/>
    <n v="7"/>
    <n v="3"/>
    <n v="0.30000000000000004"/>
    <x v="3"/>
    <x v="3"/>
    <s v="CA"/>
  </r>
  <r>
    <s v="Aug"/>
    <n v="1133"/>
    <n v="9822"/>
    <s v="Pool Cover"/>
    <n v="58.3"/>
    <n v="98.4"/>
    <n v="40.100000000000009"/>
    <n v="8.0200000000000014"/>
    <x v="0"/>
    <x v="0"/>
    <s v="AZ"/>
  </r>
  <r>
    <s v="Aug"/>
    <n v="1134"/>
    <n v="9822"/>
    <s v="Pool Cover"/>
    <n v="58.3"/>
    <n v="98.4"/>
    <n v="40.100000000000009"/>
    <n v="8.0200000000000014"/>
    <x v="2"/>
    <x v="2"/>
    <s v="AZ"/>
  </r>
  <r>
    <s v="Aug"/>
    <n v="1135"/>
    <n v="8722"/>
    <s v="Water Pump"/>
    <n v="344"/>
    <n v="502"/>
    <n v="158"/>
    <n v="31.6"/>
    <x v="0"/>
    <x v="0"/>
    <s v="NV"/>
  </r>
  <r>
    <s v="Aug"/>
    <n v="1136"/>
    <n v="2242"/>
    <s v="AutoVac"/>
    <n v="60"/>
    <n v="124"/>
    <n v="64"/>
    <n v="12.8"/>
    <x v="2"/>
    <x v="2"/>
    <s v="NM"/>
  </r>
  <r>
    <s v="Aug"/>
    <n v="1137"/>
    <n v="9822"/>
    <s v="Pool Cover"/>
    <n v="58.3"/>
    <n v="98.4"/>
    <n v="40.100000000000009"/>
    <n v="8.0200000000000014"/>
    <x v="1"/>
    <x v="1"/>
    <s v="CA"/>
  </r>
  <r>
    <s v="Aug"/>
    <n v="1138"/>
    <n v="8722"/>
    <s v="Water Pump"/>
    <n v="344"/>
    <n v="502"/>
    <n v="158"/>
    <n v="31.6"/>
    <x v="0"/>
    <x v="0"/>
    <s v="UT"/>
  </r>
  <r>
    <s v="Aug"/>
    <n v="1139"/>
    <n v="4421"/>
    <s v="Skimmer"/>
    <n v="45"/>
    <n v="87"/>
    <n v="42"/>
    <n v="8.4"/>
    <x v="2"/>
    <x v="2"/>
    <s v="CA"/>
  </r>
  <r>
    <s v="Aug"/>
    <n v="1140"/>
    <n v="4421"/>
    <s v="Skimmer"/>
    <n v="45"/>
    <n v="87"/>
    <n v="42"/>
    <n v="8.4"/>
    <x v="1"/>
    <x v="1"/>
    <s v="NV"/>
  </r>
  <r>
    <s v="Aug"/>
    <n v="1141"/>
    <n v="9212"/>
    <s v="1 Gal Muratic Acid"/>
    <n v="4"/>
    <n v="7"/>
    <n v="3"/>
    <n v="0.30000000000000004"/>
    <x v="1"/>
    <x v="1"/>
    <s v="AZ"/>
  </r>
  <r>
    <s v="Sept"/>
    <n v="1142"/>
    <n v="2242"/>
    <s v="AutoVac"/>
    <n v="60"/>
    <n v="124"/>
    <n v="64"/>
    <n v="12.8"/>
    <x v="1"/>
    <x v="1"/>
    <s v="NV"/>
  </r>
  <r>
    <s v="Sept"/>
    <n v="1143"/>
    <n v="9822"/>
    <s v="Pool Cover"/>
    <n v="58.3"/>
    <n v="98.4"/>
    <n v="40.100000000000009"/>
    <n v="8.0200000000000014"/>
    <x v="3"/>
    <x v="3"/>
    <s v="AZ"/>
  </r>
  <r>
    <s v="Sept"/>
    <n v="1144"/>
    <n v="2242"/>
    <s v="AutoVac"/>
    <n v="60"/>
    <n v="124"/>
    <n v="64"/>
    <n v="12.8"/>
    <x v="3"/>
    <x v="3"/>
    <s v="CA"/>
  </r>
  <r>
    <s v="Sept"/>
    <n v="1145"/>
    <n v="4421"/>
    <s v="Skimmer"/>
    <n v="45"/>
    <n v="87"/>
    <n v="42"/>
    <n v="8.4"/>
    <x v="3"/>
    <x v="3"/>
    <s v="NM"/>
  </r>
  <r>
    <s v="Sept"/>
    <n v="1146"/>
    <n v="8722"/>
    <s v="Water Pump"/>
    <n v="344"/>
    <n v="502"/>
    <n v="158"/>
    <n v="31.6"/>
    <x v="3"/>
    <x v="3"/>
    <s v="NV"/>
  </r>
  <r>
    <s v="Sept"/>
    <n v="1147"/>
    <n v="9822"/>
    <s v="Pool Cover"/>
    <n v="58.3"/>
    <n v="98.4"/>
    <n v="40.100000000000009"/>
    <n v="8.0200000000000014"/>
    <x v="0"/>
    <x v="0"/>
    <s v="CA"/>
  </r>
  <r>
    <s v="Sept"/>
    <n v="1148"/>
    <n v="9212"/>
    <s v="1 Gal Muratic Acid"/>
    <n v="4"/>
    <n v="7"/>
    <n v="3"/>
    <n v="0.30000000000000004"/>
    <x v="2"/>
    <x v="2"/>
    <s v="AZ"/>
  </r>
  <r>
    <s v="Sept"/>
    <n v="1149"/>
    <n v="8722"/>
    <s v="Water Pump"/>
    <n v="344"/>
    <n v="502"/>
    <n v="158"/>
    <n v="31.6"/>
    <x v="0"/>
    <x v="0"/>
    <s v="AZ"/>
  </r>
  <r>
    <s v="Oct"/>
    <n v="1150"/>
    <n v="2242"/>
    <s v="AutoVac"/>
    <n v="60"/>
    <n v="124"/>
    <n v="64"/>
    <n v="12.8"/>
    <x v="2"/>
    <x v="2"/>
    <s v="UT"/>
  </r>
  <r>
    <s v="Oct"/>
    <n v="1151"/>
    <n v="2242"/>
    <s v="AutoVac"/>
    <n v="60"/>
    <n v="124"/>
    <n v="64"/>
    <n v="12.8"/>
    <x v="1"/>
    <x v="1"/>
    <s v="CA"/>
  </r>
  <r>
    <s v="Oct"/>
    <n v="1152"/>
    <n v="4421"/>
    <s v="Skimmer"/>
    <n v="45"/>
    <n v="87"/>
    <n v="42"/>
    <n v="8.4"/>
    <x v="0"/>
    <x v="0"/>
    <s v="NV"/>
  </r>
  <r>
    <s v="Oct"/>
    <n v="1153"/>
    <n v="8722"/>
    <s v="Water Pump"/>
    <n v="344"/>
    <n v="502"/>
    <n v="158"/>
    <n v="31.6"/>
    <x v="2"/>
    <x v="2"/>
    <s v="AZ"/>
  </r>
  <r>
    <s v="Oct"/>
    <n v="1154"/>
    <n v="9822"/>
    <s v="Pool Cover"/>
    <n v="58.3"/>
    <n v="98.4"/>
    <n v="40.100000000000009"/>
    <n v="8.0200000000000014"/>
    <x v="1"/>
    <x v="1"/>
    <s v="NV"/>
  </r>
  <r>
    <s v="Oct"/>
    <n v="1155"/>
    <n v="4421"/>
    <s v="Skimmer"/>
    <n v="45"/>
    <n v="87"/>
    <n v="42"/>
    <n v="8.4"/>
    <x v="2"/>
    <x v="2"/>
    <s v="AZ"/>
  </r>
  <r>
    <s v="Oct"/>
    <n v="1156"/>
    <n v="2242"/>
    <s v="AutoVac"/>
    <n v="60"/>
    <n v="124"/>
    <n v="64"/>
    <n v="12.8"/>
    <x v="2"/>
    <x v="2"/>
    <s v="CA"/>
  </r>
  <r>
    <s v="Oct"/>
    <n v="1157"/>
    <n v="9212"/>
    <s v="1 Gal Muratic Acid"/>
    <n v="4"/>
    <n v="7"/>
    <n v="3"/>
    <n v="0.30000000000000004"/>
    <x v="2"/>
    <x v="2"/>
    <s v="NM"/>
  </r>
  <r>
    <s v="Nov"/>
    <n v="1158"/>
    <n v="8722"/>
    <s v="Water Pump"/>
    <n v="344"/>
    <n v="502"/>
    <n v="158"/>
    <n v="31.6"/>
    <x v="0"/>
    <x v="0"/>
    <s v="NV"/>
  </r>
  <r>
    <s v="Nov"/>
    <n v="1159"/>
    <n v="6622"/>
    <s v="5 Gal Chlorine"/>
    <n v="42"/>
    <n v="77"/>
    <n v="35"/>
    <n v="7"/>
    <x v="2"/>
    <x v="2"/>
    <s v="CA"/>
  </r>
  <r>
    <s v="Nov"/>
    <n v="1160"/>
    <n v="9822"/>
    <s v="Pool Cover"/>
    <n v="58.3"/>
    <n v="98.4"/>
    <n v="40.100000000000009"/>
    <n v="8.0200000000000014"/>
    <x v="3"/>
    <x v="3"/>
    <s v="NV"/>
  </r>
  <r>
    <s v="Nov"/>
    <n v="1161"/>
    <n v="4421"/>
    <s v="Skimmer"/>
    <n v="45"/>
    <n v="87"/>
    <n v="42"/>
    <n v="8.4"/>
    <x v="1"/>
    <x v="1"/>
    <s v="CA"/>
  </r>
  <r>
    <s v="Nov"/>
    <n v="1162"/>
    <n v="9212"/>
    <s v="1 Gal Muratic Acid"/>
    <n v="4"/>
    <n v="7"/>
    <n v="3"/>
    <n v="0.30000000000000004"/>
    <x v="0"/>
    <x v="0"/>
    <s v="AZ"/>
  </r>
  <r>
    <s v="Nov"/>
    <n v="1163"/>
    <n v="9212"/>
    <s v="1 Gal Muratic Acid"/>
    <n v="4"/>
    <n v="7"/>
    <n v="3"/>
    <n v="0.30000000000000004"/>
    <x v="2"/>
    <x v="2"/>
    <s v="CA"/>
  </r>
  <r>
    <s v="Nov"/>
    <n v="1164"/>
    <n v="9822"/>
    <s v="Pool Cover"/>
    <n v="58.3"/>
    <n v="98.4"/>
    <n v="40.100000000000009"/>
    <n v="8.0200000000000014"/>
    <x v="2"/>
    <x v="2"/>
    <s v="AZ"/>
  </r>
  <r>
    <s v="Nov"/>
    <n v="1165"/>
    <n v="9822"/>
    <s v="Pool Cover"/>
    <n v="58.3"/>
    <n v="98.4"/>
    <n v="40.100000000000009"/>
    <n v="8.0200000000000014"/>
    <x v="2"/>
    <x v="2"/>
    <s v="AZ"/>
  </r>
  <r>
    <s v="Nov"/>
    <n v="1166"/>
    <n v="8722"/>
    <s v="Water Pump"/>
    <n v="344"/>
    <n v="502"/>
    <n v="158"/>
    <n v="31.6"/>
    <x v="2"/>
    <x v="2"/>
    <s v="NV"/>
  </r>
  <r>
    <s v="Dec"/>
    <n v="1167"/>
    <n v="2242"/>
    <s v="AutoVac"/>
    <n v="60"/>
    <n v="124"/>
    <n v="64"/>
    <n v="12.8"/>
    <x v="2"/>
    <x v="2"/>
    <s v="NM"/>
  </r>
  <r>
    <s v="Dec"/>
    <n v="1168"/>
    <n v="9822"/>
    <s v="Pool Cover"/>
    <n v="58.3"/>
    <n v="98.4"/>
    <n v="40.100000000000009"/>
    <n v="8.0200000000000014"/>
    <x v="2"/>
    <x v="2"/>
    <s v="CA"/>
  </r>
  <r>
    <s v="Dec"/>
    <n v="1169"/>
    <n v="8722"/>
    <s v="Water Pump"/>
    <n v="344"/>
    <n v="502"/>
    <n v="158"/>
    <n v="31.6"/>
    <x v="2"/>
    <x v="2"/>
    <s v="UT"/>
  </r>
  <r>
    <s v="Dec"/>
    <n v="1170"/>
    <n v="4421"/>
    <s v="Skimmer"/>
    <n v="45"/>
    <n v="87"/>
    <n v="42"/>
    <n v="8.4"/>
    <x v="0"/>
    <x v="0"/>
    <s v="CA"/>
  </r>
  <r>
    <s v="Dec"/>
    <n v="1171"/>
    <n v="4421"/>
    <s v="Skimmer"/>
    <n v="45"/>
    <n v="87"/>
    <n v="42"/>
    <n v="8.4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 numFmtId="44"/>
  </dataFields>
  <formats count="1">
    <format dxfId="0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/>
  </sheetViews>
  <sheetFormatPr defaultRowHeight="15.6"/>
  <cols>
    <col min="1" max="1" width="12.19921875" bestFit="1" customWidth="1"/>
    <col min="2" max="2" width="15.19921875" bestFit="1" customWidth="1"/>
  </cols>
  <sheetData>
    <row r="1" spans="1:2">
      <c r="A1" t="s">
        <v>53</v>
      </c>
    </row>
    <row r="3" spans="1:2">
      <c r="A3" s="6" t="s">
        <v>50</v>
      </c>
      <c r="B3" t="s">
        <v>52</v>
      </c>
    </row>
    <row r="4" spans="1:2">
      <c r="A4" s="7" t="s">
        <v>37</v>
      </c>
      <c r="B4" s="5">
        <v>6003.5</v>
      </c>
    </row>
    <row r="5" spans="1:2">
      <c r="A5" s="7" t="s">
        <v>39</v>
      </c>
      <c r="B5" s="5">
        <v>2410.7000000000003</v>
      </c>
    </row>
    <row r="6" spans="1:2">
      <c r="A6" s="7" t="s">
        <v>43</v>
      </c>
      <c r="B6" s="5">
        <v>3035.3</v>
      </c>
    </row>
    <row r="7" spans="1:2">
      <c r="A7" s="7" t="s">
        <v>41</v>
      </c>
      <c r="B7" s="5">
        <v>5661.0999999999985</v>
      </c>
    </row>
    <row r="8" spans="1:2">
      <c r="A8" s="7" t="s">
        <v>51</v>
      </c>
      <c r="B8" s="5">
        <v>17110.599999999999</v>
      </c>
    </row>
  </sheetData>
  <pageMargins left="0.7" right="0.7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6"/>
  <sheetViews>
    <sheetView tabSelected="1" topLeftCell="A163" workbookViewId="0">
      <selection activeCell="F175" sqref="F175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2" ht="93.6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  <c r="L1" s="3"/>
    </row>
    <row r="2" spans="1:12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 t="shared" ref="G2:G33" si="0">F2-E2</f>
        <v>40.100000000000009</v>
      </c>
      <c r="H2">
        <f t="shared" ref="H2:H33" si="1">IF(F2&gt;50,G2*0.2,G2*0.1)</f>
        <v>8.0200000000000014</v>
      </c>
      <c r="I2" t="s">
        <v>36</v>
      </c>
      <c r="J2" t="s">
        <v>37</v>
      </c>
      <c r="K2" t="s">
        <v>19</v>
      </c>
    </row>
    <row r="3" spans="1:12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 t="shared" si="0"/>
        <v>4.9000000000000004</v>
      </c>
      <c r="H3">
        <f t="shared" si="1"/>
        <v>0.49000000000000005</v>
      </c>
      <c r="I3" t="s">
        <v>38</v>
      </c>
      <c r="J3" t="s">
        <v>39</v>
      </c>
      <c r="K3" t="s">
        <v>18</v>
      </c>
    </row>
    <row r="4" spans="1:12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 t="shared" si="0"/>
        <v>2.9999999999999991</v>
      </c>
      <c r="H4">
        <f t="shared" si="1"/>
        <v>0.29999999999999993</v>
      </c>
      <c r="I4" t="s">
        <v>40</v>
      </c>
      <c r="J4" t="s">
        <v>41</v>
      </c>
      <c r="K4" t="s">
        <v>16</v>
      </c>
    </row>
    <row r="5" spans="1:12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 t="shared" si="0"/>
        <v>158</v>
      </c>
      <c r="H5">
        <f t="shared" si="1"/>
        <v>31.6</v>
      </c>
      <c r="I5" t="s">
        <v>36</v>
      </c>
      <c r="J5" t="s">
        <v>37</v>
      </c>
      <c r="K5" t="s">
        <v>16</v>
      </c>
    </row>
    <row r="6" spans="1:12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 t="shared" si="0"/>
        <v>5</v>
      </c>
      <c r="H6">
        <f t="shared" si="1"/>
        <v>0.5</v>
      </c>
      <c r="I6" t="s">
        <v>40</v>
      </c>
      <c r="J6" t="s">
        <v>41</v>
      </c>
      <c r="K6" t="s">
        <v>16</v>
      </c>
    </row>
    <row r="7" spans="1:12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 t="shared" si="0"/>
        <v>40.100000000000009</v>
      </c>
      <c r="H7">
        <f t="shared" si="1"/>
        <v>8.0200000000000014</v>
      </c>
      <c r="I7" t="s">
        <v>40</v>
      </c>
      <c r="J7" t="s">
        <v>41</v>
      </c>
      <c r="K7" t="s">
        <v>16</v>
      </c>
    </row>
    <row r="8" spans="1:12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 t="shared" si="0"/>
        <v>5</v>
      </c>
      <c r="H8">
        <f t="shared" si="1"/>
        <v>0.5</v>
      </c>
      <c r="I8" t="s">
        <v>42</v>
      </c>
      <c r="J8" t="s">
        <v>43</v>
      </c>
      <c r="K8" t="s">
        <v>19</v>
      </c>
    </row>
    <row r="9" spans="1:12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 t="shared" si="0"/>
        <v>4.9000000000000004</v>
      </c>
      <c r="H9">
        <f t="shared" si="1"/>
        <v>0.49000000000000005</v>
      </c>
      <c r="I9" t="s">
        <v>40</v>
      </c>
      <c r="J9" t="s">
        <v>41</v>
      </c>
      <c r="K9" t="s">
        <v>19</v>
      </c>
    </row>
    <row r="10" spans="1:12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 t="shared" si="0"/>
        <v>5</v>
      </c>
      <c r="H10">
        <f t="shared" si="1"/>
        <v>0.5</v>
      </c>
      <c r="I10" t="s">
        <v>40</v>
      </c>
      <c r="J10" t="s">
        <v>41</v>
      </c>
      <c r="K10" t="s">
        <v>16</v>
      </c>
    </row>
    <row r="11" spans="1:12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 t="shared" si="0"/>
        <v>4.9000000000000004</v>
      </c>
      <c r="H11">
        <f t="shared" si="1"/>
        <v>0.49000000000000005</v>
      </c>
      <c r="I11" t="s">
        <v>38</v>
      </c>
      <c r="J11" t="s">
        <v>39</v>
      </c>
      <c r="K11" t="s">
        <v>20</v>
      </c>
    </row>
    <row r="12" spans="1:12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 t="shared" si="0"/>
        <v>4.9000000000000004</v>
      </c>
      <c r="H12">
        <f t="shared" si="1"/>
        <v>0.49000000000000005</v>
      </c>
      <c r="I12" t="s">
        <v>38</v>
      </c>
      <c r="J12" t="s">
        <v>39</v>
      </c>
      <c r="K12" t="s">
        <v>16</v>
      </c>
    </row>
    <row r="13" spans="1:12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 t="shared" si="0"/>
        <v>42</v>
      </c>
      <c r="H13">
        <f t="shared" si="1"/>
        <v>8.4</v>
      </c>
      <c r="I13" t="s">
        <v>40</v>
      </c>
      <c r="J13" t="s">
        <v>41</v>
      </c>
      <c r="K13" t="s">
        <v>19</v>
      </c>
    </row>
    <row r="14" spans="1:12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 t="shared" si="0"/>
        <v>3</v>
      </c>
      <c r="H14">
        <f t="shared" si="1"/>
        <v>0.30000000000000004</v>
      </c>
      <c r="I14" t="s">
        <v>42</v>
      </c>
      <c r="J14" t="s">
        <v>43</v>
      </c>
      <c r="K14" t="s">
        <v>20</v>
      </c>
    </row>
    <row r="15" spans="1:12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 t="shared" si="0"/>
        <v>158</v>
      </c>
      <c r="H15">
        <f t="shared" si="1"/>
        <v>31.6</v>
      </c>
      <c r="I15" t="s">
        <v>36</v>
      </c>
      <c r="J15" t="s">
        <v>37</v>
      </c>
      <c r="K15" t="s">
        <v>18</v>
      </c>
    </row>
    <row r="16" spans="1:12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 t="shared" si="0"/>
        <v>4.9000000000000004</v>
      </c>
      <c r="H16">
        <f t="shared" si="1"/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 t="shared" si="0"/>
        <v>2.9999999999999991</v>
      </c>
      <c r="H17">
        <f t="shared" si="1"/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 t="shared" si="0"/>
        <v>64</v>
      </c>
      <c r="H18">
        <f t="shared" si="1"/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 t="shared" si="0"/>
        <v>5</v>
      </c>
      <c r="H19">
        <f t="shared" si="1"/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 t="shared" si="0"/>
        <v>2.9999999999999991</v>
      </c>
      <c r="H20">
        <f t="shared" si="1"/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 t="shared" si="0"/>
        <v>2.9999999999999991</v>
      </c>
      <c r="H21">
        <f t="shared" si="1"/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 t="shared" si="0"/>
        <v>5</v>
      </c>
      <c r="H22">
        <f t="shared" si="1"/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 t="shared" si="0"/>
        <v>4.9000000000000004</v>
      </c>
      <c r="H23">
        <f t="shared" si="1"/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 t="shared" si="0"/>
        <v>5</v>
      </c>
      <c r="H24">
        <f t="shared" si="1"/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 t="shared" si="0"/>
        <v>3</v>
      </c>
      <c r="H25">
        <f t="shared" si="1"/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 t="shared" si="0"/>
        <v>4.9000000000000004</v>
      </c>
      <c r="H26">
        <f t="shared" si="1"/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 t="shared" si="0"/>
        <v>5</v>
      </c>
      <c r="H27">
        <f t="shared" si="1"/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 t="shared" si="0"/>
        <v>5</v>
      </c>
      <c r="H28">
        <f t="shared" si="1"/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 t="shared" si="0"/>
        <v>158</v>
      </c>
      <c r="H29">
        <f t="shared" si="1"/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 t="shared" si="0"/>
        <v>2.9999999999999991</v>
      </c>
      <c r="H30">
        <f t="shared" si="1"/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 t="shared" si="0"/>
        <v>42</v>
      </c>
      <c r="H31">
        <f t="shared" si="1"/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 t="shared" si="0"/>
        <v>5</v>
      </c>
      <c r="H32">
        <f t="shared" si="1"/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 t="shared" si="0"/>
        <v>4.9000000000000004</v>
      </c>
      <c r="H33">
        <f t="shared" si="1"/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 t="shared" ref="G34:G65" si="2">F34-E34</f>
        <v>40.100000000000009</v>
      </c>
      <c r="H34">
        <f t="shared" ref="H34:H65" si="3">IF(F34&gt;50,G34*0.2,G34*0.1)</f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 t="shared" si="2"/>
        <v>4.9000000000000004</v>
      </c>
      <c r="H35">
        <f t="shared" si="3"/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 t="shared" si="2"/>
        <v>2.9999999999999991</v>
      </c>
      <c r="H36">
        <f t="shared" si="3"/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 t="shared" si="2"/>
        <v>2.9999999999999991</v>
      </c>
      <c r="H37">
        <f t="shared" si="3"/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 t="shared" si="2"/>
        <v>35</v>
      </c>
      <c r="H38">
        <f t="shared" si="3"/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 t="shared" si="2"/>
        <v>2.9999999999999991</v>
      </c>
      <c r="H39">
        <f t="shared" si="3"/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 t="shared" si="2"/>
        <v>4.9000000000000004</v>
      </c>
      <c r="H40">
        <f t="shared" si="3"/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 t="shared" si="2"/>
        <v>5</v>
      </c>
      <c r="H41">
        <f t="shared" si="3"/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 t="shared" si="2"/>
        <v>2.9999999999999991</v>
      </c>
      <c r="H42">
        <f t="shared" si="3"/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 t="shared" si="2"/>
        <v>158</v>
      </c>
      <c r="H43">
        <f t="shared" si="3"/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 t="shared" si="2"/>
        <v>64</v>
      </c>
      <c r="H44">
        <f t="shared" si="3"/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 t="shared" si="2"/>
        <v>4.9000000000000004</v>
      </c>
      <c r="H45">
        <f t="shared" si="3"/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 t="shared" si="2"/>
        <v>158</v>
      </c>
      <c r="H46">
        <f t="shared" si="3"/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 t="shared" si="2"/>
        <v>5</v>
      </c>
      <c r="H47">
        <f t="shared" si="3"/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 t="shared" si="2"/>
        <v>35</v>
      </c>
      <c r="H48">
        <f t="shared" si="3"/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 t="shared" si="2"/>
        <v>158</v>
      </c>
      <c r="H49">
        <f t="shared" si="3"/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 t="shared" si="2"/>
        <v>2.9999999999999991</v>
      </c>
      <c r="H50">
        <f t="shared" si="3"/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 t="shared" si="2"/>
        <v>4.9000000000000004</v>
      </c>
      <c r="H51">
        <f t="shared" si="3"/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 t="shared" si="2"/>
        <v>5</v>
      </c>
      <c r="H52">
        <f t="shared" si="3"/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 t="shared" si="2"/>
        <v>35</v>
      </c>
      <c r="H53">
        <f t="shared" si="3"/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 t="shared" si="2"/>
        <v>64</v>
      </c>
      <c r="H54">
        <f t="shared" si="3"/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 t="shared" si="2"/>
        <v>42</v>
      </c>
      <c r="H55">
        <f t="shared" si="3"/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 t="shared" si="2"/>
        <v>5</v>
      </c>
      <c r="H56">
        <f t="shared" si="3"/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 t="shared" si="2"/>
        <v>5</v>
      </c>
      <c r="H57">
        <f t="shared" si="3"/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 t="shared" si="2"/>
        <v>2.9999999999999991</v>
      </c>
      <c r="H58">
        <f t="shared" si="3"/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 t="shared" si="2"/>
        <v>5</v>
      </c>
      <c r="H59">
        <f t="shared" si="3"/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 t="shared" si="2"/>
        <v>64</v>
      </c>
      <c r="H60">
        <f t="shared" si="3"/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 t="shared" si="2"/>
        <v>5</v>
      </c>
      <c r="H61">
        <f t="shared" si="3"/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 t="shared" si="2"/>
        <v>5</v>
      </c>
      <c r="H62">
        <f t="shared" si="3"/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 t="shared" si="2"/>
        <v>2.9999999999999991</v>
      </c>
      <c r="H63">
        <f t="shared" si="3"/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 t="shared" si="2"/>
        <v>5</v>
      </c>
      <c r="H64">
        <f t="shared" si="3"/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 t="shared" si="2"/>
        <v>2.9999999999999991</v>
      </c>
      <c r="H65">
        <f t="shared" si="3"/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 t="shared" ref="G66:G97" si="4">F66-E66</f>
        <v>2.9999999999999991</v>
      </c>
      <c r="H66">
        <f t="shared" ref="H66:H97" si="5">IF(F66&gt;50,G66*0.2,G66*0.1)</f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 t="shared" si="4"/>
        <v>4.9000000000000004</v>
      </c>
      <c r="H67">
        <f t="shared" si="5"/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 t="shared" si="4"/>
        <v>4.9000000000000004</v>
      </c>
      <c r="H68">
        <f t="shared" si="5"/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 t="shared" si="4"/>
        <v>5</v>
      </c>
      <c r="H69">
        <f t="shared" si="5"/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 t="shared" si="4"/>
        <v>5</v>
      </c>
      <c r="H70">
        <f t="shared" si="5"/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 t="shared" si="4"/>
        <v>2.9999999999999991</v>
      </c>
      <c r="H71">
        <f t="shared" si="5"/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 t="shared" si="4"/>
        <v>5</v>
      </c>
      <c r="H72">
        <f t="shared" si="5"/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 t="shared" si="4"/>
        <v>5</v>
      </c>
      <c r="H73">
        <f t="shared" si="5"/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 t="shared" si="4"/>
        <v>35</v>
      </c>
      <c r="H74">
        <f t="shared" si="5"/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 t="shared" si="4"/>
        <v>4.9000000000000004</v>
      </c>
      <c r="H75">
        <f t="shared" si="5"/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 t="shared" si="4"/>
        <v>5</v>
      </c>
      <c r="H76">
        <f t="shared" si="5"/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 t="shared" si="4"/>
        <v>5</v>
      </c>
      <c r="H77">
        <f t="shared" si="5"/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 t="shared" si="4"/>
        <v>40.100000000000009</v>
      </c>
      <c r="H78">
        <f t="shared" si="5"/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 t="shared" si="4"/>
        <v>4.9000000000000004</v>
      </c>
      <c r="H79">
        <f t="shared" si="5"/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 t="shared" si="4"/>
        <v>4.9000000000000004</v>
      </c>
      <c r="H80">
        <f t="shared" si="5"/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 t="shared" si="4"/>
        <v>42</v>
      </c>
      <c r="H81">
        <f t="shared" si="5"/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 t="shared" si="4"/>
        <v>5</v>
      </c>
      <c r="H82">
        <f t="shared" si="5"/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 t="shared" si="4"/>
        <v>5</v>
      </c>
      <c r="H83">
        <f t="shared" si="5"/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 t="shared" si="4"/>
        <v>5</v>
      </c>
      <c r="H84">
        <f t="shared" si="5"/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 t="shared" si="4"/>
        <v>5</v>
      </c>
      <c r="H85">
        <f t="shared" si="5"/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 t="shared" si="4"/>
        <v>40.100000000000009</v>
      </c>
      <c r="H86">
        <f t="shared" si="5"/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 t="shared" si="4"/>
        <v>5</v>
      </c>
      <c r="H87">
        <f t="shared" si="5"/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 t="shared" si="4"/>
        <v>2.9999999999999991</v>
      </c>
      <c r="H88">
        <f t="shared" si="5"/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 t="shared" si="4"/>
        <v>2.9999999999999991</v>
      </c>
      <c r="H89">
        <f t="shared" si="5"/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 t="shared" si="4"/>
        <v>5</v>
      </c>
      <c r="H90">
        <f t="shared" si="5"/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 t="shared" si="4"/>
        <v>4.9000000000000004</v>
      </c>
      <c r="H91">
        <f t="shared" si="5"/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 t="shared" si="4"/>
        <v>4.9000000000000004</v>
      </c>
      <c r="H92">
        <f t="shared" si="5"/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 t="shared" si="4"/>
        <v>4.9000000000000004</v>
      </c>
      <c r="H93">
        <f t="shared" si="5"/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 t="shared" si="4"/>
        <v>5</v>
      </c>
      <c r="H94">
        <f t="shared" si="5"/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 t="shared" si="4"/>
        <v>5</v>
      </c>
      <c r="H95">
        <f t="shared" si="5"/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 t="shared" si="4"/>
        <v>2.9999999999999991</v>
      </c>
      <c r="H96">
        <f t="shared" si="5"/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 t="shared" si="4"/>
        <v>5</v>
      </c>
      <c r="H97">
        <f t="shared" si="5"/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 t="shared" ref="G98:G129" si="6">F98-E98</f>
        <v>3</v>
      </c>
      <c r="H98">
        <f t="shared" ref="H98:H129" si="7">IF(F98&gt;50,G98*0.2,G98*0.1)</f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 t="shared" si="6"/>
        <v>4.9000000000000004</v>
      </c>
      <c r="H99">
        <f t="shared" si="7"/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 t="shared" si="6"/>
        <v>4.9000000000000004</v>
      </c>
      <c r="H100">
        <f t="shared" si="7"/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 t="shared" si="6"/>
        <v>5</v>
      </c>
      <c r="H101">
        <f t="shared" si="7"/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 t="shared" si="6"/>
        <v>2.9999999999999991</v>
      </c>
      <c r="H102">
        <f t="shared" si="7"/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 t="shared" si="6"/>
        <v>64</v>
      </c>
      <c r="H103">
        <f t="shared" si="7"/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 t="shared" si="6"/>
        <v>4.9000000000000004</v>
      </c>
      <c r="H104">
        <f t="shared" si="7"/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 t="shared" si="6"/>
        <v>4.9000000000000004</v>
      </c>
      <c r="H105">
        <f t="shared" si="7"/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 t="shared" si="6"/>
        <v>2.9999999999999991</v>
      </c>
      <c r="H106">
        <f t="shared" si="7"/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 t="shared" si="6"/>
        <v>40.100000000000009</v>
      </c>
      <c r="H107">
        <f t="shared" si="7"/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 t="shared" si="6"/>
        <v>5</v>
      </c>
      <c r="H108">
        <f t="shared" si="7"/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 t="shared" si="6"/>
        <v>40.100000000000009</v>
      </c>
      <c r="H109">
        <f t="shared" si="7"/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 t="shared" si="6"/>
        <v>158</v>
      </c>
      <c r="H110">
        <f t="shared" si="7"/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 t="shared" si="6"/>
        <v>158</v>
      </c>
      <c r="H111">
        <f t="shared" si="7"/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 t="shared" si="6"/>
        <v>35</v>
      </c>
      <c r="H112">
        <f t="shared" si="7"/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 t="shared" si="6"/>
        <v>35</v>
      </c>
      <c r="H113">
        <f t="shared" si="7"/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 t="shared" si="6"/>
        <v>40.100000000000009</v>
      </c>
      <c r="H114">
        <f t="shared" si="7"/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 t="shared" si="6"/>
        <v>64</v>
      </c>
      <c r="H115">
        <f t="shared" si="7"/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 t="shared" si="6"/>
        <v>158</v>
      </c>
      <c r="H116">
        <f t="shared" si="7"/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 t="shared" si="6"/>
        <v>35</v>
      </c>
      <c r="H117">
        <f t="shared" si="7"/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 t="shared" si="6"/>
        <v>158</v>
      </c>
      <c r="H118">
        <f t="shared" si="7"/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 t="shared" si="6"/>
        <v>40.100000000000009</v>
      </c>
      <c r="H119">
        <f t="shared" si="7"/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 t="shared" si="6"/>
        <v>64</v>
      </c>
      <c r="H120">
        <f t="shared" si="7"/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 t="shared" si="6"/>
        <v>64</v>
      </c>
      <c r="H121">
        <f t="shared" si="7"/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 t="shared" si="6"/>
        <v>42</v>
      </c>
      <c r="H122">
        <f t="shared" si="7"/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 t="shared" si="6"/>
        <v>158</v>
      </c>
      <c r="H123">
        <f t="shared" si="7"/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 t="shared" si="6"/>
        <v>40.100000000000009</v>
      </c>
      <c r="H124">
        <f t="shared" si="7"/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 t="shared" si="6"/>
        <v>42</v>
      </c>
      <c r="H125">
        <f t="shared" si="7"/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 t="shared" si="6"/>
        <v>64</v>
      </c>
      <c r="H126">
        <f t="shared" si="7"/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 t="shared" si="6"/>
        <v>3</v>
      </c>
      <c r="H127">
        <f t="shared" si="7"/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 t="shared" si="6"/>
        <v>158</v>
      </c>
      <c r="H128">
        <f t="shared" si="7"/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 t="shared" si="6"/>
        <v>35</v>
      </c>
      <c r="H129">
        <f t="shared" si="7"/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 t="shared" ref="G130:G161" si="8">F130-E130</f>
        <v>40.100000000000009</v>
      </c>
      <c r="H130">
        <f t="shared" ref="H130:H161" si="9">IF(F130&gt;50,G130*0.2,G130*0.1)</f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 t="shared" si="8"/>
        <v>42</v>
      </c>
      <c r="H131">
        <f t="shared" si="9"/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 t="shared" si="8"/>
        <v>3</v>
      </c>
      <c r="H132">
        <f t="shared" si="9"/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 t="shared" si="8"/>
        <v>3</v>
      </c>
      <c r="H133">
        <f t="shared" si="9"/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 t="shared" si="8"/>
        <v>40.100000000000009</v>
      </c>
      <c r="H134">
        <f t="shared" si="9"/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 t="shared" si="8"/>
        <v>40.100000000000009</v>
      </c>
      <c r="H135">
        <f t="shared" si="9"/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 t="shared" si="8"/>
        <v>158</v>
      </c>
      <c r="H136">
        <f t="shared" si="9"/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 t="shared" si="8"/>
        <v>64</v>
      </c>
      <c r="H137">
        <f t="shared" si="9"/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 t="shared" si="8"/>
        <v>40.100000000000009</v>
      </c>
      <c r="H138">
        <f t="shared" si="9"/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 t="shared" si="8"/>
        <v>158</v>
      </c>
      <c r="H139">
        <f t="shared" si="9"/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 t="shared" si="8"/>
        <v>42</v>
      </c>
      <c r="H140">
        <f t="shared" si="9"/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 t="shared" si="8"/>
        <v>42</v>
      </c>
      <c r="H141">
        <f t="shared" si="9"/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 t="shared" si="8"/>
        <v>3</v>
      </c>
      <c r="H142">
        <f t="shared" si="9"/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 t="shared" si="8"/>
        <v>64</v>
      </c>
      <c r="H143">
        <f t="shared" si="9"/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 t="shared" si="8"/>
        <v>40.100000000000009</v>
      </c>
      <c r="H144">
        <f t="shared" si="9"/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 t="shared" si="8"/>
        <v>64</v>
      </c>
      <c r="H145">
        <f t="shared" si="9"/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 t="shared" si="8"/>
        <v>42</v>
      </c>
      <c r="H146">
        <f t="shared" si="9"/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 t="shared" si="8"/>
        <v>158</v>
      </c>
      <c r="H147">
        <f t="shared" si="9"/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 t="shared" si="8"/>
        <v>40.100000000000009</v>
      </c>
      <c r="H148">
        <f t="shared" si="9"/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 t="shared" si="8"/>
        <v>3</v>
      </c>
      <c r="H149">
        <f t="shared" si="9"/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 t="shared" si="8"/>
        <v>158</v>
      </c>
      <c r="H150">
        <f t="shared" si="9"/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 t="shared" si="8"/>
        <v>64</v>
      </c>
      <c r="H151">
        <f t="shared" si="9"/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 t="shared" si="8"/>
        <v>64</v>
      </c>
      <c r="H152">
        <f t="shared" si="9"/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 t="shared" si="8"/>
        <v>42</v>
      </c>
      <c r="H153">
        <f t="shared" si="9"/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 t="shared" si="8"/>
        <v>158</v>
      </c>
      <c r="H154">
        <f t="shared" si="9"/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 t="shared" si="8"/>
        <v>40.100000000000009</v>
      </c>
      <c r="H155">
        <f t="shared" si="9"/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 t="shared" si="8"/>
        <v>42</v>
      </c>
      <c r="H156">
        <f t="shared" si="9"/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 t="shared" si="8"/>
        <v>64</v>
      </c>
      <c r="H157">
        <f t="shared" si="9"/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 t="shared" si="8"/>
        <v>3</v>
      </c>
      <c r="H158">
        <f t="shared" si="9"/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 t="shared" si="8"/>
        <v>158</v>
      </c>
      <c r="H159">
        <f t="shared" si="9"/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 t="shared" si="8"/>
        <v>35</v>
      </c>
      <c r="H160">
        <f t="shared" si="9"/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 t="shared" si="8"/>
        <v>40.100000000000009</v>
      </c>
      <c r="H161">
        <f t="shared" si="9"/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 t="shared" ref="G162:G172" si="10">F162-E162</f>
        <v>42</v>
      </c>
      <c r="H162">
        <f t="shared" ref="H162:H172" si="11">IF(F162&gt;50,G162*0.2,G162*0.1)</f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 t="shared" si="10"/>
        <v>3</v>
      </c>
      <c r="H163">
        <f t="shared" si="11"/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 t="shared" si="10"/>
        <v>3</v>
      </c>
      <c r="H164">
        <f t="shared" si="11"/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 t="shared" si="10"/>
        <v>40.100000000000009</v>
      </c>
      <c r="H165">
        <f t="shared" si="11"/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 t="shared" si="10"/>
        <v>40.100000000000009</v>
      </c>
      <c r="H166">
        <f t="shared" si="11"/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 t="shared" si="10"/>
        <v>158</v>
      </c>
      <c r="H167">
        <f t="shared" si="11"/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 t="shared" si="10"/>
        <v>64</v>
      </c>
      <c r="H168">
        <f t="shared" si="11"/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 t="shared" si="10"/>
        <v>40.100000000000009</v>
      </c>
      <c r="H169">
        <f t="shared" si="11"/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 t="shared" si="10"/>
        <v>158</v>
      </c>
      <c r="H170">
        <f t="shared" si="11"/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 t="shared" si="10"/>
        <v>42</v>
      </c>
      <c r="H171">
        <f t="shared" si="11"/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 t="shared" si="10"/>
        <v>42</v>
      </c>
      <c r="H172">
        <f t="shared" si="11"/>
        <v>8.4</v>
      </c>
      <c r="I172" t="s">
        <v>38</v>
      </c>
      <c r="J172" t="s">
        <v>39</v>
      </c>
      <c r="K172" t="s">
        <v>17</v>
      </c>
    </row>
    <row r="174" spans="1:11">
      <c r="B174" t="s">
        <v>47</v>
      </c>
      <c r="F174" s="5">
        <f>SUM(F2:F172)</f>
        <v>17110.599999999995</v>
      </c>
    </row>
    <row r="175" spans="1:11">
      <c r="B175" t="s">
        <v>48</v>
      </c>
      <c r="F175">
        <f>SUMIF(F2:F172,"&gt;50")</f>
        <v>16088.399999999994</v>
      </c>
    </row>
    <row r="176" spans="1:11">
      <c r="B176" t="s">
        <v>49</v>
      </c>
      <c r="F176">
        <f>SUMIF(F2:F172,"&lt;=50")</f>
        <v>1022.1999999999997</v>
      </c>
    </row>
  </sheetData>
  <sortState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scale="23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Niloy Islam</cp:lastModifiedBy>
  <cp:lastPrinted>2023-03-09T19:16:39Z</cp:lastPrinted>
  <dcterms:created xsi:type="dcterms:W3CDTF">2014-06-11T22:14:31Z</dcterms:created>
  <dcterms:modified xsi:type="dcterms:W3CDTF">2023-03-09T19:52:00Z</dcterms:modified>
</cp:coreProperties>
</file>