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7\CDA_nils\MCD_ML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26" i="1"/>
  <c r="M15" i="1"/>
  <c r="M16" i="1"/>
  <c r="M17" i="1"/>
  <c r="M18" i="1"/>
  <c r="M19" i="1"/>
  <c r="M20" i="1"/>
  <c r="M14" i="1"/>
  <c r="M5" i="1"/>
  <c r="M6" i="1"/>
  <c r="M7" i="1"/>
  <c r="M8" i="1"/>
  <c r="M9" i="1"/>
  <c r="M10" i="1"/>
  <c r="M4" i="1"/>
  <c r="L38" i="1"/>
  <c r="L39" i="1"/>
  <c r="L40" i="1"/>
  <c r="L41" i="1"/>
  <c r="L42" i="1"/>
  <c r="L43" i="1"/>
  <c r="L37" i="1"/>
  <c r="L26" i="1"/>
  <c r="L27" i="1"/>
  <c r="L28" i="1"/>
  <c r="L29" i="1"/>
  <c r="L30" i="1"/>
  <c r="L31" i="1"/>
  <c r="L32" i="1"/>
  <c r="L25" i="1"/>
  <c r="L15" i="1"/>
  <c r="L16" i="1"/>
  <c r="L17" i="1"/>
  <c r="L18" i="1"/>
  <c r="L19" i="1"/>
  <c r="L20" i="1"/>
  <c r="L14" i="1"/>
  <c r="L5" i="1"/>
  <c r="L6" i="1"/>
  <c r="L7" i="1"/>
  <c r="L8" i="1"/>
  <c r="L9" i="1"/>
  <c r="L10" i="1"/>
  <c r="L4" i="1"/>
  <c r="H38" i="1"/>
  <c r="H39" i="1"/>
  <c r="H40" i="1"/>
  <c r="H41" i="1"/>
  <c r="H42" i="1"/>
  <c r="H43" i="1"/>
  <c r="H37" i="1"/>
  <c r="H25" i="1"/>
  <c r="H26" i="1"/>
  <c r="H27" i="1"/>
  <c r="H28" i="1"/>
  <c r="H29" i="1"/>
  <c r="H30" i="1"/>
  <c r="H31" i="1"/>
  <c r="H32" i="1"/>
  <c r="D5" i="1"/>
  <c r="D6" i="1"/>
  <c r="D7" i="1"/>
  <c r="D8" i="1"/>
  <c r="D9" i="1"/>
  <c r="D10" i="1"/>
  <c r="D4" i="1"/>
  <c r="D15" i="1"/>
  <c r="D16" i="1"/>
  <c r="D1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<sst xmlns="http://schemas.openxmlformats.org/spreadsheetml/2006/main" count="181" uniqueCount="159">
  <si>
    <t>CategorieProfessionnelle</t>
  </si>
  <si>
    <t>id</t>
  </si>
  <si>
    <t>libelle</t>
  </si>
  <si>
    <t>Abonnes</t>
  </si>
  <si>
    <t>idAbonne</t>
  </si>
  <si>
    <t>nomAbonne</t>
  </si>
  <si>
    <t>adresseAbonne</t>
  </si>
  <si>
    <t>telephoneAbonne</t>
  </si>
  <si>
    <t>dateAdhesion</t>
  </si>
  <si>
    <t>dateNaissance</t>
  </si>
  <si>
    <t>Emprunt</t>
  </si>
  <si>
    <t>idLivre</t>
  </si>
  <si>
    <t>datePret</t>
  </si>
  <si>
    <t>idEtat</t>
  </si>
  <si>
    <t>libelleEtat</t>
  </si>
  <si>
    <t>Livres</t>
  </si>
  <si>
    <t>idLivres</t>
  </si>
  <si>
    <t>codeRayon</t>
  </si>
  <si>
    <t>titre</t>
  </si>
  <si>
    <t>idUsure</t>
  </si>
  <si>
    <t>Usures</t>
  </si>
  <si>
    <t>codeUsure</t>
  </si>
  <si>
    <t>codeCatalogue</t>
  </si>
  <si>
    <t>Edition</t>
  </si>
  <si>
    <t>idEditeur</t>
  </si>
  <si>
    <t>Editeurs</t>
  </si>
  <si>
    <t>nomEditeur</t>
  </si>
  <si>
    <t>idEmprunt</t>
  </si>
  <si>
    <t>idEdition</t>
  </si>
  <si>
    <t>idGenre</t>
  </si>
  <si>
    <t>Genres</t>
  </si>
  <si>
    <t>nomGenre</t>
  </si>
  <si>
    <t>idMotCle</t>
  </si>
  <si>
    <t>MotsCle</t>
  </si>
  <si>
    <t>libelleMotCle</t>
  </si>
  <si>
    <t>idAuteur</t>
  </si>
  <si>
    <t>Auteur</t>
  </si>
  <si>
    <t>nomAuteur</t>
  </si>
  <si>
    <t>Jean</t>
  </si>
  <si>
    <t>Morice</t>
  </si>
  <si>
    <t>Jeanne</t>
  </si>
  <si>
    <t>Albert</t>
  </si>
  <si>
    <t>Robert</t>
  </si>
  <si>
    <t>Jaqueline</t>
  </si>
  <si>
    <t>Adrien</t>
  </si>
  <si>
    <t>116 route de Lyon</t>
  </si>
  <si>
    <t>29 rue Banaudon</t>
  </si>
  <si>
    <t>72 rue des Coudriers</t>
  </si>
  <si>
    <t>83 Avenue De Marlioz</t>
  </si>
  <si>
    <t>16 Rue Bonnet</t>
  </si>
  <si>
    <t>64 rue Saint Germain</t>
  </si>
  <si>
    <t>66 rue du Général Aileret</t>
  </si>
  <si>
    <t>23/03/1986</t>
  </si>
  <si>
    <t>18/08/1955</t>
  </si>
  <si>
    <t>29/11/1990</t>
  </si>
  <si>
    <t>14/12/1956</t>
  </si>
  <si>
    <t>15/11/1958</t>
  </si>
  <si>
    <t>23/03/1998</t>
  </si>
  <si>
    <t>18/08/1967</t>
  </si>
  <si>
    <t>29/11/2000</t>
  </si>
  <si>
    <t>14/12/1976</t>
  </si>
  <si>
    <t>15/11/1989</t>
  </si>
  <si>
    <t>L'Insoutenable Légèreté de l'être</t>
  </si>
  <si>
    <t>J'irai cracher sur vos tombes</t>
  </si>
  <si>
    <t>Voyage au bout de la nuit</t>
  </si>
  <si>
    <t xml:space="preserve">L'Écume des jours </t>
  </si>
  <si>
    <t>Les Androïdes rêvent-ils de moutons électriques ?</t>
  </si>
  <si>
    <t>Les Raisins de la colère</t>
  </si>
  <si>
    <t>Roman</t>
  </si>
  <si>
    <t>Fiction</t>
  </si>
  <si>
    <t>Poésie</t>
  </si>
  <si>
    <t>Fantasy</t>
  </si>
  <si>
    <t>Fable</t>
  </si>
  <si>
    <t>Science-fiction</t>
  </si>
  <si>
    <t>Tragi-comédie</t>
  </si>
  <si>
    <t>Humour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</si>
  <si>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</si>
  <si>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</si>
  <si>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</si>
  <si>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</si>
  <si>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</si>
  <si>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</si>
  <si>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</si>
  <si>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En Attente</t>
  </si>
  <si>
    <t>Satisfait</t>
  </si>
  <si>
    <t>Non Satisfait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</si>
  <si>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</si>
  <si>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</si>
  <si>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</si>
  <si>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</si>
  <si>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</si>
  <si>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</si>
  <si>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</si>
  <si>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</si>
  <si>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</si>
  <si>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</si>
  <si>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</si>
  <si>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</si>
  <si>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</si>
  <si>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</si>
  <si>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</si>
  <si>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</si>
  <si>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Exploser</t>
  </si>
  <si>
    <t>Plus de couverture</t>
  </si>
  <si>
    <t>Manque de pages</t>
  </si>
  <si>
    <t>Bruler</t>
  </si>
  <si>
    <t>3 personnes</t>
  </si>
  <si>
    <t>Europe</t>
  </si>
  <si>
    <t>Paquebot</t>
  </si>
  <si>
    <t>relation</t>
  </si>
  <si>
    <t>Volcan</t>
  </si>
  <si>
    <t>Trésors</t>
  </si>
  <si>
    <t>historien</t>
  </si>
  <si>
    <t>hotel</t>
  </si>
  <si>
    <t>X</t>
  </si>
  <si>
    <t>27/03/1998</t>
  </si>
  <si>
    <t>27/04/1998</t>
  </si>
  <si>
    <t>15/06/1989</t>
  </si>
  <si>
    <t>25/06/1989</t>
  </si>
  <si>
    <t>23/11/2000</t>
  </si>
  <si>
    <t>27/11/2000</t>
  </si>
  <si>
    <t>24/12/1976</t>
  </si>
  <si>
    <t>27/12/1976</t>
  </si>
  <si>
    <t>25/8/1990</t>
  </si>
  <si>
    <t>24/11/2001</t>
  </si>
  <si>
    <t>13/08/2012</t>
  </si>
  <si>
    <t>dateRetourEff</t>
  </si>
  <si>
    <t>Reservation</t>
  </si>
  <si>
    <t>idReservation</t>
  </si>
  <si>
    <t>idEtatRes</t>
  </si>
  <si>
    <t>EtatsReservation</t>
  </si>
  <si>
    <t>dateDemandeRes</t>
  </si>
  <si>
    <t>dateDebutRes</t>
  </si>
  <si>
    <t>idCategPro</t>
  </si>
  <si>
    <t>idTheme</t>
  </si>
  <si>
    <t>nomTheme</t>
  </si>
  <si>
    <t>Themes</t>
  </si>
  <si>
    <t>Exemplaires</t>
  </si>
  <si>
    <t>idExemplaire</t>
  </si>
  <si>
    <t>dateAquisition</t>
  </si>
  <si>
    <t>Disponibilité</t>
  </si>
  <si>
    <t>Bon état</t>
  </si>
  <si>
    <t>Neuf</t>
  </si>
  <si>
    <t>Tester sur le terrain</t>
  </si>
  <si>
    <t>Philosophie</t>
  </si>
  <si>
    <t>Mathematiques</t>
  </si>
  <si>
    <t>Amour</t>
  </si>
  <si>
    <t>Dinosaures</t>
  </si>
  <si>
    <t>Aventure</t>
  </si>
  <si>
    <t>Methaphysique</t>
  </si>
  <si>
    <t>Cuisine</t>
  </si>
  <si>
    <t>Intelligence artificielle</t>
  </si>
  <si>
    <t>idDefinition</t>
  </si>
  <si>
    <t>Definitions</t>
  </si>
  <si>
    <t>idComposition</t>
  </si>
  <si>
    <t>Compositions</t>
  </si>
  <si>
    <t>Identifications</t>
  </si>
  <si>
    <t>idIdentification</t>
  </si>
  <si>
    <t>idMotcle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</si>
</sst>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0" xfId="0" applyFont="1"/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14" fontId="3" fillId="8" borderId="9" xfId="0" applyNumberFormat="1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5" borderId="3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16" borderId="23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4" borderId="37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3" fillId="16" borderId="36" xfId="0" applyFont="1" applyFill="1" applyBorder="1" applyAlignment="1">
      <alignment horizontal="center"/>
    </xf>
    <xf numFmtId="0" fontId="3" fillId="16" borderId="37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36" xfId="0" applyFont="1" applyFill="1" applyBorder="1" applyAlignment="1">
      <alignment horizontal="center"/>
    </xf>
    <xf numFmtId="0" fontId="3" fillId="15" borderId="37" xfId="0" applyFont="1" applyFill="1" applyBorder="1" applyAlignment="1">
      <alignment horizontal="center"/>
    </xf>
    <xf numFmtId="0" fontId="1" fillId="15" borderId="23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66FF66"/>
      <color rgb="FF99FFCC"/>
      <color rgb="FFFF99CC"/>
      <color rgb="FFFFCCFF"/>
      <color rgb="FF66FFFF"/>
      <color rgb="FFCC99FF"/>
      <color rgb="FFFFCC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L7" zoomScale="70" zoomScaleNormal="70" workbookViewId="0">
      <selection activeCell="M37" sqref="M37"/>
    </sheetView>
  </sheetViews>
  <sheetFormatPr baseColWidth="10" defaultColWidth="11.42578125" defaultRowHeight="15" x14ac:dyDescent="0.25"/>
  <cols>
    <col min="2" max="2" width="22.7109375" customWidth="1"/>
    <col min="3" max="3" width="27.5703125" bestFit="1" customWidth="1"/>
    <col min="4" max="4" width="102.85546875" customWidth="1"/>
    <col min="5" max="5" width="24.5703125" bestFit="1" customWidth="1"/>
    <col min="6" max="6" width="14.28515625" bestFit="1" customWidth="1"/>
    <col min="7" max="7" width="37.85546875" bestFit="1" customWidth="1"/>
    <col min="8" max="8" width="77" customWidth="1"/>
    <col min="9" max="9" width="73.42578125" bestFit="1" customWidth="1"/>
    <col min="10" max="10" width="23.140625" bestFit="1" customWidth="1"/>
    <col min="11" max="11" width="20.85546875" customWidth="1"/>
    <col min="12" max="12" width="170.28515625" customWidth="1"/>
    <col min="13" max="13" width="117.5703125" customWidth="1"/>
    <col min="14" max="14" width="14.28515625" bestFit="1" customWidth="1"/>
    <col min="15" max="15" width="12.7109375" bestFit="1" customWidth="1"/>
    <col min="16" max="16" width="27.5703125" bestFit="1" customWidth="1"/>
    <col min="17" max="17" width="15.7109375" bestFit="1" customWidth="1"/>
    <col min="18" max="20" width="20.140625" bestFit="1" customWidth="1"/>
    <col min="21" max="21" width="14.28515625" bestFit="1" customWidth="1"/>
    <col min="22" max="22" width="12.7109375" bestFit="1" customWidth="1"/>
    <col min="23" max="23" width="14.28515625" bestFit="1" customWidth="1"/>
    <col min="24" max="24" width="23" customWidth="1"/>
    <col min="25" max="25" width="18.28515625" customWidth="1"/>
  </cols>
  <sheetData>
    <row r="1" spans="1:26" ht="15.75" thickBot="1" x14ac:dyDescent="0.3">
      <c r="D1" s="1"/>
      <c r="E1" s="1"/>
      <c r="F1" s="1"/>
      <c r="G1" s="1"/>
      <c r="H1" s="1"/>
      <c r="I1" s="1"/>
      <c r="J1" s="1"/>
      <c r="K1" s="1"/>
      <c r="L1" s="2"/>
      <c r="M1" s="2"/>
      <c r="N1" s="1"/>
      <c r="O1" s="1"/>
      <c r="P1" s="1"/>
      <c r="Q1" s="1"/>
      <c r="R1" s="1"/>
      <c r="S1" s="2"/>
      <c r="Y1" s="1"/>
      <c r="Z1" s="1"/>
    </row>
    <row r="2" spans="1:26" ht="21" thickBot="1" x14ac:dyDescent="0.3">
      <c r="B2" s="223" t="s">
        <v>0</v>
      </c>
      <c r="C2" s="224"/>
      <c r="D2" s="1"/>
      <c r="E2" s="225" t="s">
        <v>3</v>
      </c>
      <c r="F2" s="226"/>
      <c r="G2" s="226"/>
      <c r="H2" s="226"/>
      <c r="I2" s="226"/>
      <c r="J2" s="226"/>
      <c r="K2" s="227"/>
      <c r="L2" s="2"/>
      <c r="M2" s="2"/>
      <c r="N2" s="241" t="s">
        <v>10</v>
      </c>
      <c r="O2" s="242"/>
      <c r="P2" s="242"/>
      <c r="Q2" s="242"/>
      <c r="R2" s="243"/>
      <c r="S2" s="2"/>
      <c r="T2" s="198" t="s">
        <v>127</v>
      </c>
      <c r="U2" s="199"/>
      <c r="V2" s="199"/>
      <c r="W2" s="199"/>
      <c r="X2" s="199"/>
      <c r="Y2" s="200"/>
      <c r="Z2" s="1"/>
    </row>
    <row r="3" spans="1:26" ht="16.5" thickBot="1" x14ac:dyDescent="0.3">
      <c r="A3" s="96"/>
      <c r="B3" s="103" t="s">
        <v>1</v>
      </c>
      <c r="C3" s="103" t="s">
        <v>2</v>
      </c>
      <c r="D3" s="4"/>
      <c r="E3" s="5" t="s">
        <v>4</v>
      </c>
      <c r="F3" s="6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8" t="s">
        <v>133</v>
      </c>
      <c r="L3" s="9"/>
      <c r="M3" s="9"/>
      <c r="N3" s="10" t="s">
        <v>27</v>
      </c>
      <c r="O3" s="11" t="s">
        <v>4</v>
      </c>
      <c r="P3" s="116" t="s">
        <v>11</v>
      </c>
      <c r="Q3" s="11" t="s">
        <v>12</v>
      </c>
      <c r="R3" s="12" t="s">
        <v>126</v>
      </c>
      <c r="S3" s="9"/>
      <c r="T3" s="14" t="s">
        <v>128</v>
      </c>
      <c r="U3" s="14" t="s">
        <v>4</v>
      </c>
      <c r="V3" s="14" t="s">
        <v>11</v>
      </c>
      <c r="W3" s="14" t="s">
        <v>129</v>
      </c>
      <c r="X3" s="14" t="s">
        <v>131</v>
      </c>
      <c r="Y3" s="126" t="s">
        <v>132</v>
      </c>
      <c r="Z3" s="3"/>
    </row>
    <row r="4" spans="1:26" ht="15.75" x14ac:dyDescent="0.25">
      <c r="A4" s="96"/>
      <c r="B4" s="101">
        <v>1</v>
      </c>
      <c r="C4" s="102" t="s">
        <v>76</v>
      </c>
      <c r="D4" s="236" t="str">
        <f>"insert into CategoriesProfessionnelles values(null,"""&amp;C4&amp;""");"</f>
        <v>insert into CategoriesProfessionnelles values(null,"Ouvrier");</v>
      </c>
      <c r="E4" s="15">
        <v>1</v>
      </c>
      <c r="F4" s="16" t="s">
        <v>38</v>
      </c>
      <c r="G4" s="16" t="s">
        <v>45</v>
      </c>
      <c r="H4" s="16">
        <v>36372752</v>
      </c>
      <c r="I4" s="239" t="s">
        <v>57</v>
      </c>
      <c r="J4" s="16" t="s">
        <v>52</v>
      </c>
      <c r="K4" s="17">
        <v>6</v>
      </c>
      <c r="L4" s="9" t="str">
        <f>"insert into Abonnes values (null,"""&amp;E4&amp;""","""&amp;F4&amp;""","""&amp;G4&amp;""","""&amp;H4&amp;""","""&amp;TEXT(I4,"aaaa-mm-jj")&amp;""","""&amp;TEXT(J4,"aaaa-mm-jj")&amp;""","&amp;K4&amp;");"</f>
        <v>insert into Abonnes values (null,"1","Jean","116 route de Lyon","36372752","1998-03-23","1986-03-23",6);</v>
      </c>
      <c r="M4" s="9" t="str">
        <f xml:space="preserve"> "insert into EmpruntExemplaires values (null,"&amp;P4&amp;","&amp;O4&amp;","""&amp;TEXT(Q4,"aaaa-mm-jj")&amp;""","""&amp;TEXT(R4,"aaaa-mm-jj")&amp;""");"</f>
        <v>insert into EmpruntExemplaires values (null,2,1,"1998-03-27","1998-04-27");</v>
      </c>
      <c r="N4" s="18">
        <v>1</v>
      </c>
      <c r="O4" s="112">
        <v>1</v>
      </c>
      <c r="P4" s="19">
        <v>2</v>
      </c>
      <c r="Q4" s="19" t="s">
        <v>115</v>
      </c>
      <c r="R4" s="114" t="s">
        <v>116</v>
      </c>
      <c r="S4" s="9"/>
      <c r="T4" s="20">
        <v>1</v>
      </c>
      <c r="U4" s="21">
        <v>2</v>
      </c>
      <c r="V4" s="21">
        <v>3</v>
      </c>
      <c r="W4" s="21" t="s">
        <v>114</v>
      </c>
      <c r="X4" s="21" t="s">
        <v>124</v>
      </c>
      <c r="Y4" s="154">
        <v>37592</v>
      </c>
      <c r="Z4" s="3"/>
    </row>
    <row r="5" spans="1:26" ht="15.75" x14ac:dyDescent="0.25">
      <c r="A5" s="96"/>
      <c r="B5" s="97">
        <v>2</v>
      </c>
      <c r="C5" s="98" t="s">
        <v>77</v>
      </c>
      <c r="D5" s="236" t="str">
        <f t="shared" ref="D5:D10" si="0">"insert into CategoriesProfessionnelles values(null,"""&amp;C5&amp;""");"</f>
        <v>insert into CategoriesProfessionnelles values(null,"Employer");</v>
      </c>
      <c r="E5" s="23">
        <v>2</v>
      </c>
      <c r="F5" s="24" t="s">
        <v>39</v>
      </c>
      <c r="G5" s="24" t="s">
        <v>46</v>
      </c>
      <c r="H5" s="24">
        <v>74344564</v>
      </c>
      <c r="I5" s="93" t="s">
        <v>58</v>
      </c>
      <c r="J5" s="24" t="s">
        <v>53</v>
      </c>
      <c r="K5" s="25">
        <v>5</v>
      </c>
      <c r="L5" s="9" t="str">
        <f t="shared" ref="L5:L10" si="1">"insert into Abonnes values (null,"""&amp;E5&amp;""","""&amp;F5&amp;""","""&amp;G5&amp;""","""&amp;H5&amp;""","""&amp;TEXT(I5,"aaaa-mm-jj")&amp;""","""&amp;TEXT(J5,"aaaa-mm-jj")&amp;""","&amp;K5&amp;");"</f>
        <v>insert into Abonnes values (null,"2","Morice","29 rue Banaudon","74344564","1967-08-18","1955-08-18",5);</v>
      </c>
      <c r="M5" s="9" t="str">
        <f xml:space="preserve"> "insert into EmpruntExemplaires values (null,"&amp;P5&amp;","&amp;O5&amp;","""&amp;TEXT(Q5,"aaaa-mm-jj")&amp;""",null);"</f>
        <v>insert into EmpruntExemplaires values (null,3,1,"1998-03-27",null);</v>
      </c>
      <c r="N5" s="26">
        <v>2</v>
      </c>
      <c r="O5" s="113">
        <v>1</v>
      </c>
      <c r="P5" s="27">
        <v>3</v>
      </c>
      <c r="Q5" s="27" t="s">
        <v>115</v>
      </c>
      <c r="R5" s="115" t="s">
        <v>114</v>
      </c>
      <c r="S5" s="9"/>
      <c r="T5" s="29">
        <v>2</v>
      </c>
      <c r="U5" s="30">
        <v>4</v>
      </c>
      <c r="V5" s="30">
        <v>5</v>
      </c>
      <c r="W5" s="30">
        <v>3</v>
      </c>
      <c r="X5" s="30" t="s">
        <v>125</v>
      </c>
      <c r="Y5" s="154">
        <v>41246</v>
      </c>
      <c r="Z5" s="3"/>
    </row>
    <row r="6" spans="1:26" ht="15.75" x14ac:dyDescent="0.25">
      <c r="A6" s="96"/>
      <c r="B6" s="97">
        <v>3</v>
      </c>
      <c r="C6" s="98" t="s">
        <v>78</v>
      </c>
      <c r="D6" s="236" t="str">
        <f t="shared" si="0"/>
        <v>insert into CategoriesProfessionnelles values(null,"Techniciens");</v>
      </c>
      <c r="E6" s="23">
        <v>3</v>
      </c>
      <c r="F6" s="24" t="s">
        <v>40</v>
      </c>
      <c r="G6" s="24" t="s">
        <v>47</v>
      </c>
      <c r="H6" s="24">
        <v>48457499</v>
      </c>
      <c r="I6" s="93">
        <v>32940</v>
      </c>
      <c r="J6" s="93">
        <v>29288</v>
      </c>
      <c r="K6" s="25">
        <v>2</v>
      </c>
      <c r="L6" s="9" t="str">
        <f t="shared" si="1"/>
        <v>insert into Abonnes values (null,"3","Jeanne","72 rue des Coudriers","48457499","1990-03-08","1980-03-08",2);</v>
      </c>
      <c r="M6" s="9" t="str">
        <f t="shared" ref="M5:M10" si="2" xml:space="preserve"> "insert into EmpruntExemplaires values (null,"&amp;P6&amp;","&amp;O6&amp;","""&amp;TEXT(Q6,"aaaa-mm-jj")&amp;""","""&amp;TEXT(R6,"aaaa-mm-jj")&amp;""");"</f>
        <v>insert into EmpruntExemplaires values (null,6,4,"1989-06-15","1989-06-25");</v>
      </c>
      <c r="N6" s="18">
        <v>3</v>
      </c>
      <c r="O6" s="113">
        <v>4</v>
      </c>
      <c r="P6" s="27">
        <v>6</v>
      </c>
      <c r="Q6" s="27" t="s">
        <v>117</v>
      </c>
      <c r="R6" s="115" t="s">
        <v>118</v>
      </c>
      <c r="S6" s="9"/>
      <c r="T6" s="29">
        <v>3</v>
      </c>
      <c r="U6" s="30">
        <v>5</v>
      </c>
      <c r="V6" s="30">
        <v>6</v>
      </c>
      <c r="W6" s="30" t="s">
        <v>114</v>
      </c>
      <c r="X6" s="119">
        <v>37655</v>
      </c>
      <c r="Y6" s="154">
        <v>37656</v>
      </c>
      <c r="Z6" s="3"/>
    </row>
    <row r="7" spans="1:26" ht="15.75" x14ac:dyDescent="0.25">
      <c r="A7" s="96"/>
      <c r="B7" s="97">
        <v>4</v>
      </c>
      <c r="C7" s="98" t="s">
        <v>79</v>
      </c>
      <c r="D7" s="236" t="str">
        <f t="shared" si="0"/>
        <v>insert into CategoriesProfessionnelles values(null,"Agens de maitrise");</v>
      </c>
      <c r="E7" s="23">
        <v>4</v>
      </c>
      <c r="F7" s="24" t="s">
        <v>41</v>
      </c>
      <c r="G7" s="24" t="s">
        <v>48</v>
      </c>
      <c r="H7" s="24">
        <v>49534733</v>
      </c>
      <c r="I7" s="93">
        <v>37017</v>
      </c>
      <c r="J7" s="93">
        <v>32634</v>
      </c>
      <c r="K7" s="25">
        <v>1</v>
      </c>
      <c r="L7" s="9" t="str">
        <f t="shared" si="1"/>
        <v>insert into Abonnes values (null,"4","Albert","83 Avenue De Marlioz","49534733","2001-05-06","1989-05-06",1);</v>
      </c>
      <c r="M7" s="9" t="str">
        <f t="shared" si="2"/>
        <v>insert into EmpruntExemplaires values (null,2,5,"2000-11-23","2000-11-27");</v>
      </c>
      <c r="N7" s="26">
        <v>4</v>
      </c>
      <c r="O7" s="27">
        <v>5</v>
      </c>
      <c r="P7" s="19">
        <v>2</v>
      </c>
      <c r="Q7" s="19" t="s">
        <v>119</v>
      </c>
      <c r="R7" s="28" t="s">
        <v>120</v>
      </c>
      <c r="S7" s="9"/>
      <c r="T7" s="29">
        <v>4</v>
      </c>
      <c r="U7" s="30">
        <v>5</v>
      </c>
      <c r="V7" s="30">
        <v>7</v>
      </c>
      <c r="W7" s="30">
        <v>2</v>
      </c>
      <c r="X7" s="119">
        <v>38445</v>
      </c>
      <c r="Y7" s="154">
        <v>38456</v>
      </c>
      <c r="Z7" s="3"/>
    </row>
    <row r="8" spans="1:26" ht="15.75" x14ac:dyDescent="0.25">
      <c r="A8" s="96"/>
      <c r="B8" s="97">
        <v>5</v>
      </c>
      <c r="C8" s="98" t="s">
        <v>80</v>
      </c>
      <c r="D8" s="236" t="str">
        <f t="shared" si="0"/>
        <v>insert into CategoriesProfessionnelles values(null,"Ingénieurs");</v>
      </c>
      <c r="E8" s="23">
        <v>5</v>
      </c>
      <c r="F8" s="24" t="s">
        <v>42</v>
      </c>
      <c r="G8" s="24" t="s">
        <v>49</v>
      </c>
      <c r="H8" s="24">
        <v>48564547</v>
      </c>
      <c r="I8" s="93" t="s">
        <v>59</v>
      </c>
      <c r="J8" s="24" t="s">
        <v>54</v>
      </c>
      <c r="K8" s="25">
        <v>1</v>
      </c>
      <c r="L8" s="9" t="str">
        <f t="shared" si="1"/>
        <v>insert into Abonnes values (null,"5","Robert","16 Rue Bonnet","48564547","2000-11-29","1990-11-29",1);</v>
      </c>
      <c r="M8" s="9" t="str">
        <f t="shared" si="2"/>
        <v>insert into EmpruntExemplaires values (null,5,6,"1976-12-14","1976-12-24");</v>
      </c>
      <c r="N8" s="18">
        <v>5</v>
      </c>
      <c r="O8" s="27">
        <v>6</v>
      </c>
      <c r="P8" s="27">
        <v>5</v>
      </c>
      <c r="Q8" s="27" t="s">
        <v>60</v>
      </c>
      <c r="R8" s="28" t="s">
        <v>121</v>
      </c>
      <c r="S8" s="9"/>
      <c r="T8" s="29">
        <v>5</v>
      </c>
      <c r="U8" s="30">
        <v>3</v>
      </c>
      <c r="V8" s="30">
        <v>7</v>
      </c>
      <c r="W8" s="30">
        <v>2</v>
      </c>
      <c r="X8" s="119">
        <v>37330</v>
      </c>
      <c r="Y8" s="154">
        <v>37336</v>
      </c>
      <c r="Z8" s="3"/>
    </row>
    <row r="9" spans="1:26" ht="15.75" x14ac:dyDescent="0.25">
      <c r="A9" s="96"/>
      <c r="B9" s="97">
        <v>6</v>
      </c>
      <c r="C9" s="98" t="s">
        <v>81</v>
      </c>
      <c r="D9" s="236" t="str">
        <f t="shared" si="0"/>
        <v>insert into CategoriesProfessionnelles values(null,"Cadres");</v>
      </c>
      <c r="E9" s="23">
        <v>6</v>
      </c>
      <c r="F9" s="24" t="s">
        <v>43</v>
      </c>
      <c r="G9" s="24" t="s">
        <v>50</v>
      </c>
      <c r="H9" s="24">
        <v>23344567</v>
      </c>
      <c r="I9" s="93" t="s">
        <v>60</v>
      </c>
      <c r="J9" s="24" t="s">
        <v>55</v>
      </c>
      <c r="K9" s="25">
        <v>7</v>
      </c>
      <c r="L9" s="9" t="str">
        <f t="shared" si="1"/>
        <v>insert into Abonnes values (null,"6","Jaqueline","64 rue Saint Germain","23344567","1976-12-14","1956-12-14",7);</v>
      </c>
      <c r="M9" s="9" t="str">
        <f t="shared" si="2"/>
        <v>insert into EmpruntExemplaires values (null,3,6,"1976-12-14","1976-12-27");</v>
      </c>
      <c r="N9" s="26">
        <v>6</v>
      </c>
      <c r="O9" s="27">
        <v>6</v>
      </c>
      <c r="P9" s="27">
        <v>3</v>
      </c>
      <c r="Q9" s="27" t="s">
        <v>60</v>
      </c>
      <c r="R9" s="28" t="s">
        <v>122</v>
      </c>
      <c r="S9" s="9"/>
      <c r="T9" s="29">
        <v>6</v>
      </c>
      <c r="U9" s="30">
        <v>1</v>
      </c>
      <c r="V9" s="30">
        <v>3</v>
      </c>
      <c r="W9" s="30" t="s">
        <v>114</v>
      </c>
      <c r="X9" s="119">
        <v>37585</v>
      </c>
      <c r="Y9" s="154">
        <v>37597</v>
      </c>
      <c r="Z9" s="3"/>
    </row>
    <row r="10" spans="1:26" ht="16.5" thickBot="1" x14ac:dyDescent="0.3">
      <c r="A10" s="96"/>
      <c r="B10" s="99">
        <v>7</v>
      </c>
      <c r="C10" s="100" t="s">
        <v>82</v>
      </c>
      <c r="D10" s="236" t="str">
        <f t="shared" si="0"/>
        <v>insert into CategoriesProfessionnelles values(null,"Dieu");</v>
      </c>
      <c r="E10" s="32">
        <v>7</v>
      </c>
      <c r="F10" s="33" t="s">
        <v>44</v>
      </c>
      <c r="G10" s="33" t="s">
        <v>51</v>
      </c>
      <c r="H10" s="33">
        <v>14987543</v>
      </c>
      <c r="I10" s="240" t="s">
        <v>61</v>
      </c>
      <c r="J10" s="33" t="s">
        <v>56</v>
      </c>
      <c r="K10" s="34">
        <v>3</v>
      </c>
      <c r="L10" s="9" t="str">
        <f t="shared" si="1"/>
        <v>insert into Abonnes values (null,"7","Adrien","66 rue du Général Aileret","14987543","1989-11-15","1958-11-15",3);</v>
      </c>
      <c r="M10" s="9" t="str">
        <f t="shared" si="2"/>
        <v>insert into EmpruntExemplaires values (null,2,3,"1990-03-08","1990-08-25");</v>
      </c>
      <c r="N10" s="92">
        <v>7</v>
      </c>
      <c r="O10" s="35">
        <v>3</v>
      </c>
      <c r="P10" s="35">
        <v>2</v>
      </c>
      <c r="Q10" s="117">
        <v>32940</v>
      </c>
      <c r="R10" s="36" t="s">
        <v>123</v>
      </c>
      <c r="S10" s="4"/>
      <c r="T10" s="37">
        <v>7</v>
      </c>
      <c r="U10" s="38">
        <v>5</v>
      </c>
      <c r="V10" s="38">
        <v>2</v>
      </c>
      <c r="W10" s="38" t="s">
        <v>114</v>
      </c>
      <c r="X10" s="155">
        <v>37592</v>
      </c>
      <c r="Y10" s="156">
        <v>37598</v>
      </c>
      <c r="Z10" s="3"/>
    </row>
    <row r="11" spans="1:26" ht="15.75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</row>
    <row r="12" spans="1:26" ht="21" thickBot="1" x14ac:dyDescent="0.3">
      <c r="B12" s="228" t="s">
        <v>130</v>
      </c>
      <c r="C12" s="229"/>
      <c r="D12" s="1"/>
      <c r="E12" s="230" t="s">
        <v>15</v>
      </c>
      <c r="F12" s="231"/>
      <c r="G12" s="231"/>
      <c r="H12" s="231"/>
      <c r="I12" s="232"/>
      <c r="J12" s="231"/>
      <c r="K12" s="233"/>
      <c r="L12" s="2"/>
      <c r="M12" s="2"/>
      <c r="N12" s="1"/>
      <c r="O12" s="234" t="s">
        <v>20</v>
      </c>
      <c r="P12" s="235"/>
      <c r="Q12" s="1"/>
      <c r="R12" s="214" t="s">
        <v>33</v>
      </c>
      <c r="S12" s="215"/>
      <c r="X12" s="1"/>
    </row>
    <row r="13" spans="1:26" ht="16.5" thickBot="1" x14ac:dyDescent="0.3">
      <c r="A13" s="96"/>
      <c r="B13" s="13" t="s">
        <v>13</v>
      </c>
      <c r="C13" s="14" t="s">
        <v>14</v>
      </c>
      <c r="D13" s="4"/>
      <c r="E13" s="120" t="s">
        <v>16</v>
      </c>
      <c r="F13" s="39" t="s">
        <v>24</v>
      </c>
      <c r="G13" s="179" t="s">
        <v>134</v>
      </c>
      <c r="H13" s="180"/>
      <c r="I13" s="39" t="s">
        <v>18</v>
      </c>
      <c r="J13" s="179" t="s">
        <v>22</v>
      </c>
      <c r="K13" s="180"/>
      <c r="L13" s="9"/>
      <c r="M13" s="9"/>
      <c r="N13" s="4"/>
      <c r="O13" s="40" t="s">
        <v>19</v>
      </c>
      <c r="P13" s="40" t="s">
        <v>21</v>
      </c>
      <c r="Q13" s="4"/>
      <c r="R13" s="66" t="s">
        <v>32</v>
      </c>
      <c r="S13" s="67" t="s">
        <v>34</v>
      </c>
      <c r="X13" s="4"/>
    </row>
    <row r="14" spans="1:26" ht="15.75" x14ac:dyDescent="0.25">
      <c r="A14" s="96"/>
      <c r="B14" s="20">
        <v>1</v>
      </c>
      <c r="C14" s="22" t="s">
        <v>83</v>
      </c>
      <c r="D14" s="4" t="str">
        <f>"insert into EtatsReserves values(null,"""&amp;C14&amp;""");"</f>
        <v>insert into EtatsReserves values(null,"En Attente");</v>
      </c>
      <c r="E14" s="44">
        <v>1</v>
      </c>
      <c r="F14" s="45">
        <v>1</v>
      </c>
      <c r="G14" s="173">
        <v>1</v>
      </c>
      <c r="H14" s="174"/>
      <c r="I14" s="45" t="s">
        <v>62</v>
      </c>
      <c r="J14" s="206">
        <v>347233</v>
      </c>
      <c r="K14" s="207"/>
      <c r="L14" s="9" t="str">
        <f>"insert into Livres values ( null,"""&amp;I14&amp;""","""&amp;J14&amp;""","&amp;F14&amp;","&amp;G14&amp;");"</f>
        <v>insert into Livres values ( null,"L'Insoutenable Légèreté de l'être","347233",1,1);</v>
      </c>
      <c r="M14" s="9" t="str">
        <f>"insert into Usures values (null,"""&amp;P14&amp;""");"</f>
        <v>insert into Usures values (null,"Exploser");</v>
      </c>
      <c r="N14" s="4"/>
      <c r="O14" s="46">
        <v>1</v>
      </c>
      <c r="P14" s="47" t="s">
        <v>102</v>
      </c>
      <c r="Q14" s="4"/>
      <c r="R14" s="75">
        <v>1</v>
      </c>
      <c r="S14" s="76" t="s">
        <v>106</v>
      </c>
      <c r="X14" s="4"/>
    </row>
    <row r="15" spans="1:26" ht="15.75" x14ac:dyDescent="0.25">
      <c r="A15" s="96"/>
      <c r="B15" s="29">
        <v>2</v>
      </c>
      <c r="C15" s="31" t="s">
        <v>84</v>
      </c>
      <c r="D15" s="4" t="str">
        <f t="shared" ref="D15:D16" si="3">"insert into EtatsReserves values(null,"""&amp;C15&amp;""");"</f>
        <v>insert into EtatsReserves values(null,"Satisfait");</v>
      </c>
      <c r="E15" s="51">
        <v>2</v>
      </c>
      <c r="F15" s="52">
        <v>1</v>
      </c>
      <c r="G15" s="175">
        <v>2</v>
      </c>
      <c r="H15" s="176"/>
      <c r="I15" s="94" t="s">
        <v>63</v>
      </c>
      <c r="J15" s="208">
        <v>384239</v>
      </c>
      <c r="K15" s="209"/>
      <c r="L15" s="9" t="str">
        <f t="shared" ref="L15:L20" si="4">"insert into Livres values ( null,"""&amp;I15&amp;""","""&amp;J15&amp;""","&amp;F15&amp;","&amp;G15&amp;");"</f>
        <v>insert into Livres values ( null,"J'irai cracher sur vos tombes","384239",1,2);</v>
      </c>
      <c r="M15" s="9" t="str">
        <f t="shared" ref="M15:M20" si="5">"insert into Usures values (null,"""&amp;P15&amp;""");"</f>
        <v>insert into Usures values (null,"Plus de couverture");</v>
      </c>
      <c r="N15" s="4"/>
      <c r="O15" s="53">
        <v>2</v>
      </c>
      <c r="P15" s="54" t="s">
        <v>103</v>
      </c>
      <c r="Q15" s="4"/>
      <c r="R15" s="82">
        <v>2</v>
      </c>
      <c r="S15" s="83" t="s">
        <v>107</v>
      </c>
      <c r="X15" s="4"/>
    </row>
    <row r="16" spans="1:26" ht="15.75" x14ac:dyDescent="0.25">
      <c r="A16" s="96"/>
      <c r="B16" s="237">
        <v>3</v>
      </c>
      <c r="C16" s="238" t="s">
        <v>85</v>
      </c>
      <c r="D16" s="4" t="str">
        <f t="shared" si="3"/>
        <v>insert into EtatsReserves values(null,"Non Satisfait");</v>
      </c>
      <c r="E16" s="51">
        <v>3</v>
      </c>
      <c r="F16" s="45">
        <v>3</v>
      </c>
      <c r="G16" s="175">
        <v>3</v>
      </c>
      <c r="H16" s="176"/>
      <c r="I16" s="94" t="s">
        <v>64</v>
      </c>
      <c r="J16" s="208">
        <v>454834</v>
      </c>
      <c r="K16" s="209"/>
      <c r="L16" s="9" t="str">
        <f t="shared" si="4"/>
        <v>insert into Livres values ( null,"Voyage au bout de la nuit","454834",3,3);</v>
      </c>
      <c r="M16" s="9" t="str">
        <f t="shared" si="5"/>
        <v>insert into Usures values (null,"Manque de pages");</v>
      </c>
      <c r="N16" s="4"/>
      <c r="O16" s="46">
        <v>3</v>
      </c>
      <c r="P16" s="54" t="s">
        <v>104</v>
      </c>
      <c r="Q16" s="4"/>
      <c r="R16" s="75">
        <v>3</v>
      </c>
      <c r="S16" s="83" t="s">
        <v>108</v>
      </c>
      <c r="X16" s="4"/>
    </row>
    <row r="17" spans="1:27" ht="15.75" x14ac:dyDescent="0.25">
      <c r="A17" s="96"/>
      <c r="B17" s="121"/>
      <c r="C17" s="121"/>
      <c r="D17" s="4"/>
      <c r="E17" s="51">
        <v>4</v>
      </c>
      <c r="F17" s="52">
        <v>2</v>
      </c>
      <c r="G17" s="175">
        <v>4</v>
      </c>
      <c r="H17" s="176"/>
      <c r="I17" s="94" t="s">
        <v>66</v>
      </c>
      <c r="J17" s="208">
        <v>439058</v>
      </c>
      <c r="K17" s="209"/>
      <c r="L17" s="9" t="str">
        <f t="shared" si="4"/>
        <v>insert into Livres values ( null,"Les Androïdes rêvent-ils de moutons électriques ?","439058",2,4);</v>
      </c>
      <c r="M17" s="9" t="str">
        <f t="shared" si="5"/>
        <v>insert into Usures values (null,"Bruler");</v>
      </c>
      <c r="N17" s="4"/>
      <c r="O17" s="53">
        <v>4</v>
      </c>
      <c r="P17" s="54" t="s">
        <v>105</v>
      </c>
      <c r="Q17" s="4"/>
      <c r="R17" s="82">
        <v>4</v>
      </c>
      <c r="S17" s="83" t="s">
        <v>109</v>
      </c>
      <c r="X17" s="4"/>
    </row>
    <row r="18" spans="1:27" ht="15.75" x14ac:dyDescent="0.25">
      <c r="A18" s="96"/>
      <c r="B18" s="121"/>
      <c r="C18" s="121"/>
      <c r="D18" s="4"/>
      <c r="E18" s="51">
        <v>5</v>
      </c>
      <c r="F18" s="45">
        <v>6</v>
      </c>
      <c r="G18" s="175">
        <v>5</v>
      </c>
      <c r="H18" s="176"/>
      <c r="I18" s="94" t="s">
        <v>65</v>
      </c>
      <c r="J18" s="208">
        <v>588540</v>
      </c>
      <c r="K18" s="209"/>
      <c r="L18" s="9" t="str">
        <f t="shared" si="4"/>
        <v>insert into Livres values ( null,"L'Écume des jours ","588540",6,5);</v>
      </c>
      <c r="M18" s="9" t="str">
        <f t="shared" si="5"/>
        <v>insert into Usures values (null,"Bon état");</v>
      </c>
      <c r="N18" s="4"/>
      <c r="O18" s="46">
        <v>5</v>
      </c>
      <c r="P18" s="54" t="s">
        <v>141</v>
      </c>
      <c r="Q18" s="4"/>
      <c r="R18" s="75">
        <v>5</v>
      </c>
      <c r="S18" s="83" t="s">
        <v>110</v>
      </c>
      <c r="X18" s="4"/>
    </row>
    <row r="19" spans="1:27" ht="15.75" x14ac:dyDescent="0.25">
      <c r="A19" s="96"/>
      <c r="B19" s="121"/>
      <c r="C19" s="121"/>
      <c r="D19" s="4"/>
      <c r="E19" s="51">
        <v>6</v>
      </c>
      <c r="F19" s="52">
        <v>5</v>
      </c>
      <c r="G19" s="175">
        <v>4</v>
      </c>
      <c r="H19" s="176"/>
      <c r="I19" s="94" t="s">
        <v>66</v>
      </c>
      <c r="J19" s="208">
        <v>439058</v>
      </c>
      <c r="K19" s="209"/>
      <c r="L19" s="9" t="str">
        <f t="shared" si="4"/>
        <v>insert into Livres values ( null,"Les Androïdes rêvent-ils de moutons électriques ?","439058",5,4);</v>
      </c>
      <c r="M19" s="9" t="str">
        <f t="shared" si="5"/>
        <v>insert into Usures values (null,"Neuf");</v>
      </c>
      <c r="N19" s="4"/>
      <c r="O19" s="53">
        <v>6</v>
      </c>
      <c r="P19" s="54" t="s">
        <v>142</v>
      </c>
      <c r="Q19" s="4"/>
      <c r="R19" s="82">
        <v>6</v>
      </c>
      <c r="S19" s="83" t="s">
        <v>111</v>
      </c>
      <c r="X19" s="4"/>
    </row>
    <row r="20" spans="1:27" ht="16.5" thickBot="1" x14ac:dyDescent="0.3">
      <c r="A20" s="96"/>
      <c r="B20" s="121"/>
      <c r="C20" s="121"/>
      <c r="D20" s="4"/>
      <c r="E20" s="58">
        <v>7</v>
      </c>
      <c r="F20" s="127">
        <v>7</v>
      </c>
      <c r="G20" s="177">
        <v>6</v>
      </c>
      <c r="H20" s="178"/>
      <c r="I20" s="95" t="s">
        <v>67</v>
      </c>
      <c r="J20" s="210">
        <v>754352</v>
      </c>
      <c r="K20" s="211"/>
      <c r="L20" s="9" t="str">
        <f t="shared" si="4"/>
        <v>insert into Livres values ( null,"Les Raisins de la colère","754352",7,6);</v>
      </c>
      <c r="M20" s="9" t="str">
        <f t="shared" si="5"/>
        <v>insert into Usures values (null,"Tester sur le terrain");</v>
      </c>
      <c r="N20" s="4"/>
      <c r="O20" s="91">
        <v>7</v>
      </c>
      <c r="P20" s="123" t="s">
        <v>143</v>
      </c>
      <c r="Q20" s="4"/>
      <c r="R20" s="75">
        <v>7</v>
      </c>
      <c r="S20" s="83" t="s">
        <v>112</v>
      </c>
      <c r="X20" s="4"/>
      <c r="Y20" s="4"/>
      <c r="Z20" s="4"/>
    </row>
    <row r="21" spans="1:27" ht="16.5" thickBot="1" x14ac:dyDescent="0.3">
      <c r="A21" s="96"/>
      <c r="B21" s="4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88">
        <v>8</v>
      </c>
      <c r="S21" s="89" t="s">
        <v>113</v>
      </c>
      <c r="U21" s="1"/>
      <c r="V21" s="1"/>
      <c r="W21" s="1"/>
      <c r="X21" s="1"/>
      <c r="Y21" s="1"/>
      <c r="Z21" s="1"/>
    </row>
    <row r="22" spans="1:27" ht="15.75" thickBot="1" x14ac:dyDescent="0.3">
      <c r="B22" s="1"/>
      <c r="C22" s="1"/>
      <c r="F22" s="1"/>
      <c r="G22" s="2"/>
      <c r="H22" s="1"/>
      <c r="I22" s="1"/>
      <c r="J22" s="1"/>
      <c r="P22" s="1"/>
      <c r="W22" s="1"/>
      <c r="X22" s="1"/>
      <c r="Y22" s="1"/>
      <c r="Z22" s="1"/>
    </row>
    <row r="23" spans="1:27" ht="21" thickBot="1" x14ac:dyDescent="0.3">
      <c r="B23" s="216" t="s">
        <v>25</v>
      </c>
      <c r="C23" s="217"/>
      <c r="F23" s="212" t="s">
        <v>36</v>
      </c>
      <c r="G23" s="213"/>
      <c r="H23" s="1"/>
      <c r="I23" s="221" t="s">
        <v>30</v>
      </c>
      <c r="J23" s="222"/>
      <c r="L23" s="1"/>
      <c r="M23" s="1"/>
      <c r="N23" s="1"/>
      <c r="O23" s="1"/>
      <c r="P23" s="1"/>
      <c r="W23" s="1"/>
      <c r="X23" s="1"/>
      <c r="Y23" s="1"/>
      <c r="Z23" s="1"/>
    </row>
    <row r="24" spans="1:27" ht="21" thickBot="1" x14ac:dyDescent="0.3">
      <c r="A24" s="96"/>
      <c r="B24" s="110" t="s">
        <v>24</v>
      </c>
      <c r="C24" s="111" t="s">
        <v>26</v>
      </c>
      <c r="E24" s="96"/>
      <c r="F24" s="41" t="s">
        <v>35</v>
      </c>
      <c r="G24" s="42" t="s">
        <v>37</v>
      </c>
      <c r="H24" s="4"/>
      <c r="I24" s="63" t="s">
        <v>29</v>
      </c>
      <c r="J24" s="64" t="s">
        <v>31</v>
      </c>
      <c r="L24" s="1"/>
      <c r="M24" s="1"/>
      <c r="N24" s="201" t="s">
        <v>136</v>
      </c>
      <c r="O24" s="202"/>
      <c r="P24" s="203"/>
      <c r="R24" s="193" t="s">
        <v>137</v>
      </c>
      <c r="S24" s="194"/>
      <c r="T24" s="194"/>
      <c r="U24" s="194"/>
      <c r="V24" s="194"/>
      <c r="W24" s="194"/>
      <c r="X24" s="195"/>
      <c r="Y24" s="4"/>
      <c r="Z24" s="68"/>
      <c r="AA24" s="69"/>
    </row>
    <row r="25" spans="1:27" ht="16.5" thickBot="1" x14ac:dyDescent="0.3">
      <c r="A25" s="96"/>
      <c r="B25" s="108">
        <v>1</v>
      </c>
      <c r="C25" s="109" t="s">
        <v>86</v>
      </c>
      <c r="D25" t="str">
        <f>"insert into Editeurs values(null,"""&amp;C25&amp;""");"</f>
        <v>insert into Editeurs values(null,"Gallimard");</v>
      </c>
      <c r="E25" s="96"/>
      <c r="F25" s="48">
        <v>1</v>
      </c>
      <c r="G25" s="50" t="s">
        <v>94</v>
      </c>
      <c r="H25" s="4" t="str">
        <f>"insert into Auteurs values(null,"""&amp;G25&amp;""");"</f>
        <v>insert into Auteurs values(null,"Alain-Fournier");</v>
      </c>
      <c r="I25" s="72">
        <v>1</v>
      </c>
      <c r="J25" s="73" t="s">
        <v>68</v>
      </c>
      <c r="L25" s="4" t="str">
        <f>"insert into genres values( null,"""&amp;J25&amp;""");"</f>
        <v>insert into genres values( null,"Roman");</v>
      </c>
      <c r="M25" s="4"/>
      <c r="N25" s="191" t="s">
        <v>134</v>
      </c>
      <c r="O25" s="192"/>
      <c r="P25" s="65" t="s">
        <v>135</v>
      </c>
      <c r="R25" s="62" t="s">
        <v>138</v>
      </c>
      <c r="S25" s="62" t="s">
        <v>139</v>
      </c>
      <c r="T25" s="62" t="s">
        <v>140</v>
      </c>
      <c r="U25" s="62" t="s">
        <v>17</v>
      </c>
      <c r="V25" s="62" t="s">
        <v>19</v>
      </c>
      <c r="W25" s="181" t="s">
        <v>11</v>
      </c>
      <c r="X25" s="182"/>
      <c r="Y25" s="4"/>
      <c r="Z25" s="68"/>
      <c r="AA25" s="69"/>
    </row>
    <row r="26" spans="1:27" ht="15.75" x14ac:dyDescent="0.25">
      <c r="A26" s="96"/>
      <c r="B26" s="104">
        <v>2</v>
      </c>
      <c r="C26" s="105" t="s">
        <v>87</v>
      </c>
      <c r="D26" t="str">
        <f t="shared" ref="D26:D32" si="6">"insert into Editeurs values(null,"""&amp;C26&amp;""");"</f>
        <v>insert into Editeurs values(null,"Flammarion");</v>
      </c>
      <c r="E26" s="96"/>
      <c r="F26" s="55">
        <v>2</v>
      </c>
      <c r="G26" s="57" t="s">
        <v>95</v>
      </c>
      <c r="H26" s="4" t="str">
        <f t="shared" ref="H26:H32" si="7">"insert into Auteurs values(null,"""&amp;G26&amp;""");"</f>
        <v>insert into Auteurs values(null,"Anouih");</v>
      </c>
      <c r="I26" s="79">
        <v>2</v>
      </c>
      <c r="J26" s="80" t="s">
        <v>69</v>
      </c>
      <c r="L26" s="4" t="str">
        <f t="shared" ref="L26:L32" si="8">"insert into genres values( null,"""&amp;J26&amp;""");"</f>
        <v>insert into genres values( null,"Fiction");</v>
      </c>
      <c r="M26" s="4" t="str">
        <f>"insert into Themes values (null,"""&amp;P26&amp;""");"</f>
        <v>insert into Themes values (null,"Philosophie");</v>
      </c>
      <c r="N26" s="204">
        <v>1</v>
      </c>
      <c r="O26" s="205"/>
      <c r="P26" s="74" t="s">
        <v>144</v>
      </c>
      <c r="R26" s="70">
        <v>1</v>
      </c>
      <c r="S26" s="125">
        <v>21504</v>
      </c>
      <c r="T26" s="71" t="b">
        <v>1</v>
      </c>
      <c r="U26" s="71">
        <v>83426</v>
      </c>
      <c r="V26" s="71">
        <v>5</v>
      </c>
      <c r="W26" s="183">
        <v>1</v>
      </c>
      <c r="X26" s="184"/>
      <c r="Y26" s="4"/>
      <c r="Z26" s="68"/>
      <c r="AA26" s="69"/>
    </row>
    <row r="27" spans="1:27" ht="15.75" x14ac:dyDescent="0.25">
      <c r="A27" s="96"/>
      <c r="B27" s="104">
        <v>3</v>
      </c>
      <c r="C27" s="105" t="s">
        <v>88</v>
      </c>
      <c r="D27" t="str">
        <f t="shared" si="6"/>
        <v>insert into Editeurs values(null,"Milan");</v>
      </c>
      <c r="E27" s="96"/>
      <c r="F27" s="55">
        <v>3</v>
      </c>
      <c r="G27" s="57" t="s">
        <v>96</v>
      </c>
      <c r="H27" s="4" t="str">
        <f t="shared" si="7"/>
        <v>insert into Auteurs values(null,"Balzac");</v>
      </c>
      <c r="I27" s="72">
        <v>3</v>
      </c>
      <c r="J27" s="80" t="s">
        <v>70</v>
      </c>
      <c r="L27" s="4" t="str">
        <f t="shared" si="8"/>
        <v>insert into genres values( null,"Poésie");</v>
      </c>
      <c r="M27" s="4" t="str">
        <f t="shared" ref="M27:M33" si="9">"insert into Themes values (null,"""&amp;P27&amp;""");"</f>
        <v>insert into Themes values (null,"Mathematiques");</v>
      </c>
      <c r="N27" s="196">
        <v>2</v>
      </c>
      <c r="O27" s="197"/>
      <c r="P27" s="81" t="s">
        <v>145</v>
      </c>
      <c r="R27" s="77">
        <v>2</v>
      </c>
      <c r="S27" s="122">
        <v>20803</v>
      </c>
      <c r="T27" s="78" t="b">
        <v>0</v>
      </c>
      <c r="U27" s="78">
        <v>50654</v>
      </c>
      <c r="V27" s="78">
        <v>5</v>
      </c>
      <c r="W27" s="185">
        <v>2</v>
      </c>
      <c r="X27" s="186"/>
      <c r="Y27" s="4"/>
      <c r="Z27" s="68"/>
      <c r="AA27" s="69"/>
    </row>
    <row r="28" spans="1:27" ht="15.75" x14ac:dyDescent="0.25">
      <c r="A28" s="96"/>
      <c r="B28" s="104">
        <v>4</v>
      </c>
      <c r="C28" s="105" t="s">
        <v>89</v>
      </c>
      <c r="D28" t="str">
        <f t="shared" si="6"/>
        <v>insert into Editeurs values(null,"Baudelaire");</v>
      </c>
      <c r="E28" s="96"/>
      <c r="F28" s="55">
        <v>4</v>
      </c>
      <c r="G28" s="57" t="s">
        <v>97</v>
      </c>
      <c r="H28" s="4" t="str">
        <f t="shared" si="7"/>
        <v>insert into Auteurs values(null,"Barbey d'Aurevilly");</v>
      </c>
      <c r="I28" s="79">
        <v>4</v>
      </c>
      <c r="J28" s="80" t="s">
        <v>71</v>
      </c>
      <c r="L28" s="4" t="str">
        <f t="shared" si="8"/>
        <v>insert into genres values( null,"Fantasy");</v>
      </c>
      <c r="M28" s="4" t="str">
        <f t="shared" si="9"/>
        <v>insert into Themes values (null,"Amour");</v>
      </c>
      <c r="N28" s="196">
        <v>3</v>
      </c>
      <c r="O28" s="197"/>
      <c r="P28" s="81" t="s">
        <v>146</v>
      </c>
      <c r="R28" s="77">
        <v>3</v>
      </c>
      <c r="S28" s="122">
        <v>33206</v>
      </c>
      <c r="T28" s="78" t="b">
        <v>1</v>
      </c>
      <c r="U28" s="78">
        <v>43957</v>
      </c>
      <c r="V28" s="78">
        <v>5</v>
      </c>
      <c r="W28" s="185">
        <v>3</v>
      </c>
      <c r="X28" s="186"/>
      <c r="Y28" s="4"/>
      <c r="Z28" s="68"/>
      <c r="AA28" s="69"/>
    </row>
    <row r="29" spans="1:27" ht="15.75" x14ac:dyDescent="0.25">
      <c r="A29" s="96"/>
      <c r="B29" s="104">
        <v>5</v>
      </c>
      <c r="C29" s="105" t="s">
        <v>90</v>
      </c>
      <c r="D29" t="str">
        <f t="shared" si="6"/>
        <v>insert into Editeurs values(null,"Minuit");</v>
      </c>
      <c r="E29" s="96"/>
      <c r="F29" s="55">
        <v>5</v>
      </c>
      <c r="G29" s="57" t="s">
        <v>98</v>
      </c>
      <c r="H29" s="4" t="str">
        <f t="shared" si="7"/>
        <v>insert into Auteurs values(null,"Calus");</v>
      </c>
      <c r="I29" s="72">
        <v>5</v>
      </c>
      <c r="J29" s="80" t="s">
        <v>72</v>
      </c>
      <c r="L29" s="4" t="str">
        <f t="shared" si="8"/>
        <v>insert into genres values( null,"Fable");</v>
      </c>
      <c r="M29" s="4" t="str">
        <f t="shared" si="9"/>
        <v>insert into Themes values (null,"Dinosaures");</v>
      </c>
      <c r="N29" s="196">
        <v>4</v>
      </c>
      <c r="O29" s="197"/>
      <c r="P29" s="81" t="s">
        <v>147</v>
      </c>
      <c r="R29" s="77">
        <v>4</v>
      </c>
      <c r="S29" s="122">
        <v>29288</v>
      </c>
      <c r="T29" s="78" t="b">
        <v>1</v>
      </c>
      <c r="U29" s="78">
        <v>47342</v>
      </c>
      <c r="V29" s="78">
        <v>7</v>
      </c>
      <c r="W29" s="185">
        <v>4</v>
      </c>
      <c r="X29" s="186"/>
      <c r="Y29" s="4"/>
      <c r="Z29" s="68"/>
      <c r="AA29" s="69"/>
    </row>
    <row r="30" spans="1:27" ht="15.75" x14ac:dyDescent="0.25">
      <c r="A30" s="96"/>
      <c r="B30" s="104">
        <v>6</v>
      </c>
      <c r="C30" s="105" t="s">
        <v>91</v>
      </c>
      <c r="D30" t="str">
        <f t="shared" si="6"/>
        <v>insert into Editeurs values(null,"Hachette");</v>
      </c>
      <c r="E30" s="96"/>
      <c r="F30" s="55">
        <v>6</v>
      </c>
      <c r="G30" s="57" t="s">
        <v>99</v>
      </c>
      <c r="H30" s="4" t="str">
        <f t="shared" si="7"/>
        <v>insert into Auteurs values(null,"Céline");</v>
      </c>
      <c r="I30" s="79">
        <v>6</v>
      </c>
      <c r="J30" s="80" t="s">
        <v>73</v>
      </c>
      <c r="L30" s="4" t="str">
        <f t="shared" si="8"/>
        <v>insert into genres values( null,"Science-fiction");</v>
      </c>
      <c r="M30" s="4" t="str">
        <f t="shared" si="9"/>
        <v>insert into Themes values (null,"Aventure");</v>
      </c>
      <c r="N30" s="196">
        <v>5</v>
      </c>
      <c r="O30" s="197"/>
      <c r="P30" s="81" t="s">
        <v>148</v>
      </c>
      <c r="R30" s="77">
        <v>5</v>
      </c>
      <c r="S30" s="122">
        <v>20319</v>
      </c>
      <c r="T30" s="78" t="b">
        <v>0</v>
      </c>
      <c r="U30" s="78">
        <v>39428</v>
      </c>
      <c r="V30" s="78">
        <v>5</v>
      </c>
      <c r="W30" s="185">
        <v>5</v>
      </c>
      <c r="X30" s="186"/>
      <c r="Y30" s="4"/>
      <c r="Z30" s="68"/>
      <c r="AA30" s="69"/>
    </row>
    <row r="31" spans="1:27" ht="15.75" x14ac:dyDescent="0.25">
      <c r="A31" s="96"/>
      <c r="B31" s="104">
        <v>7</v>
      </c>
      <c r="C31" s="105" t="s">
        <v>92</v>
      </c>
      <c r="D31" t="str">
        <f t="shared" si="6"/>
        <v>insert into Editeurs values(null,"Le léopard masqué");</v>
      </c>
      <c r="E31" s="96"/>
      <c r="F31" s="55">
        <v>7</v>
      </c>
      <c r="G31" s="57" t="s">
        <v>100</v>
      </c>
      <c r="H31" s="4" t="str">
        <f t="shared" si="7"/>
        <v>insert into Auteurs values(null,"Dard");</v>
      </c>
      <c r="I31" s="72">
        <v>7</v>
      </c>
      <c r="J31" s="80" t="s">
        <v>74</v>
      </c>
      <c r="L31" s="4" t="str">
        <f t="shared" si="8"/>
        <v>insert into genres values( null,"Tragi-comédie");</v>
      </c>
      <c r="M31" s="4" t="str">
        <f t="shared" si="9"/>
        <v>insert into Themes values (null,"Methaphysique");</v>
      </c>
      <c r="N31" s="196">
        <v>6</v>
      </c>
      <c r="O31" s="197"/>
      <c r="P31" s="81" t="s">
        <v>149</v>
      </c>
      <c r="R31" s="77">
        <v>6</v>
      </c>
      <c r="S31" s="122">
        <v>31494</v>
      </c>
      <c r="T31" s="78" t="b">
        <v>0</v>
      </c>
      <c r="U31" s="78">
        <v>30492</v>
      </c>
      <c r="V31" s="78">
        <v>2</v>
      </c>
      <c r="W31" s="185">
        <v>6</v>
      </c>
      <c r="X31" s="186"/>
      <c r="Y31" s="4"/>
      <c r="Z31" s="68"/>
      <c r="AA31" s="69"/>
    </row>
    <row r="32" spans="1:27" ht="16.5" thickBot="1" x14ac:dyDescent="0.3">
      <c r="A32" s="96"/>
      <c r="B32" s="106">
        <v>8</v>
      </c>
      <c r="C32" s="107" t="s">
        <v>93</v>
      </c>
      <c r="D32" t="str">
        <f t="shared" si="6"/>
        <v>insert into Editeurs values(null,"Privat");</v>
      </c>
      <c r="E32" s="96"/>
      <c r="F32" s="59">
        <v>8</v>
      </c>
      <c r="G32" s="61" t="s">
        <v>101</v>
      </c>
      <c r="H32" s="4" t="str">
        <f t="shared" si="7"/>
        <v>insert into Auteurs values(null,"Eberhardt");</v>
      </c>
      <c r="I32" s="86">
        <v>8</v>
      </c>
      <c r="J32" s="87" t="s">
        <v>75</v>
      </c>
      <c r="L32" s="4" t="str">
        <f t="shared" si="8"/>
        <v>insert into genres values( null,"Humour");</v>
      </c>
      <c r="M32" s="4" t="str">
        <f t="shared" si="9"/>
        <v>insert into Themes values (null,"Cuisine");</v>
      </c>
      <c r="N32" s="196">
        <v>7</v>
      </c>
      <c r="O32" s="197"/>
      <c r="P32" s="81" t="s">
        <v>150</v>
      </c>
      <c r="R32" s="84">
        <v>7</v>
      </c>
      <c r="S32" s="124">
        <v>21504</v>
      </c>
      <c r="T32" s="85" t="b">
        <v>1</v>
      </c>
      <c r="U32" s="85">
        <v>13439</v>
      </c>
      <c r="V32" s="85">
        <v>3</v>
      </c>
      <c r="W32" s="187">
        <v>7</v>
      </c>
      <c r="X32" s="188"/>
      <c r="Y32" s="4"/>
      <c r="Z32" s="68"/>
      <c r="AA32" s="69"/>
    </row>
    <row r="33" spans="1:27" ht="16.5" thickBot="1" x14ac:dyDescent="0.3">
      <c r="A33" s="96"/>
      <c r="B33" s="4"/>
      <c r="C33" s="4"/>
      <c r="D33" s="4"/>
      <c r="E33" s="4"/>
      <c r="F33" s="4"/>
      <c r="G33" s="4"/>
      <c r="H33" s="4"/>
      <c r="I33" s="4"/>
      <c r="J33" s="4"/>
      <c r="L33" s="4"/>
      <c r="M33" s="4" t="str">
        <f t="shared" si="9"/>
        <v>insert into Themes values (null,"Intelligence artificielle");</v>
      </c>
      <c r="N33" s="189">
        <v>8</v>
      </c>
      <c r="O33" s="190"/>
      <c r="P33" s="128" t="s">
        <v>151</v>
      </c>
      <c r="Q33" s="4"/>
      <c r="R33" s="4"/>
      <c r="W33" s="4"/>
      <c r="X33" s="4"/>
      <c r="Y33" s="4"/>
      <c r="Z33" s="68"/>
      <c r="AA33" s="69"/>
    </row>
    <row r="34" spans="1:27" ht="16.5" thickBot="1" x14ac:dyDescent="0.3"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1"/>
    </row>
    <row r="35" spans="1:27" ht="21" thickBot="1" x14ac:dyDescent="0.35">
      <c r="D35" s="129"/>
      <c r="E35" s="170" t="s">
        <v>153</v>
      </c>
      <c r="F35" s="171"/>
      <c r="G35" s="172"/>
      <c r="H35" s="1"/>
      <c r="I35" s="143" t="s">
        <v>155</v>
      </c>
      <c r="J35" s="144"/>
      <c r="K35" s="145"/>
      <c r="N35" s="218" t="s">
        <v>23</v>
      </c>
      <c r="O35" s="219"/>
      <c r="P35" s="220"/>
      <c r="R35" s="167" t="s">
        <v>156</v>
      </c>
      <c r="S35" s="168"/>
      <c r="T35" s="169"/>
      <c r="U35" s="3"/>
      <c r="V35" s="3"/>
      <c r="W35" s="3"/>
      <c r="X35" s="3"/>
      <c r="Y35" s="3"/>
      <c r="Z35" s="1"/>
    </row>
    <row r="36" spans="1:27" ht="16.5" thickBot="1" x14ac:dyDescent="0.3">
      <c r="D36" s="4"/>
      <c r="E36" s="130" t="s">
        <v>152</v>
      </c>
      <c r="F36" s="132" t="s">
        <v>29</v>
      </c>
      <c r="G36" s="130" t="s">
        <v>11</v>
      </c>
      <c r="I36" s="146" t="s">
        <v>154</v>
      </c>
      <c r="J36" s="146" t="s">
        <v>35</v>
      </c>
      <c r="K36" s="146" t="s">
        <v>11</v>
      </c>
      <c r="N36" s="41" t="s">
        <v>28</v>
      </c>
      <c r="O36" s="42" t="s">
        <v>11</v>
      </c>
      <c r="P36" s="43" t="s">
        <v>24</v>
      </c>
      <c r="Q36" s="118"/>
      <c r="R36" s="150" t="s">
        <v>157</v>
      </c>
      <c r="S36" s="149" t="s">
        <v>11</v>
      </c>
      <c r="T36" s="149" t="s">
        <v>158</v>
      </c>
      <c r="U36" s="3"/>
      <c r="V36" s="3"/>
      <c r="W36" s="3"/>
      <c r="X36" s="3"/>
      <c r="Y36" s="3"/>
      <c r="Z36" s="1"/>
    </row>
    <row r="37" spans="1:27" ht="15.75" x14ac:dyDescent="0.25">
      <c r="D37" s="4"/>
      <c r="E37" s="133">
        <v>1</v>
      </c>
      <c r="F37" s="136">
        <v>1</v>
      </c>
      <c r="G37" s="131">
        <v>1</v>
      </c>
      <c r="H37" t="str">
        <f>"insert into Definitions values(null,"&amp;F37&amp;","&amp;G37&amp;");"</f>
        <v>insert into Definitions values(null,1,1);</v>
      </c>
      <c r="I37" s="157">
        <v>1</v>
      </c>
      <c r="J37" s="147">
        <v>1</v>
      </c>
      <c r="K37" s="158">
        <v>1</v>
      </c>
      <c r="L37" t="str">
        <f>"insert into Compositions values (null,"&amp;J37&amp;","&amp;K37&amp;");"</f>
        <v>insert into Compositions values (null,1,1);</v>
      </c>
      <c r="N37" s="48">
        <v>1</v>
      </c>
      <c r="O37" s="49">
        <v>1</v>
      </c>
      <c r="P37" s="50">
        <v>2</v>
      </c>
      <c r="Q37" s="118"/>
      <c r="R37" s="151">
        <v>1</v>
      </c>
      <c r="S37" s="141">
        <v>1</v>
      </c>
      <c r="T37" s="152">
        <v>1</v>
      </c>
      <c r="W37" s="1"/>
      <c r="X37" s="1"/>
      <c r="Y37" s="1"/>
      <c r="Z37" s="1"/>
    </row>
    <row r="38" spans="1:27" ht="15.75" x14ac:dyDescent="0.25">
      <c r="D38" s="4"/>
      <c r="E38" s="134">
        <v>2</v>
      </c>
      <c r="F38" s="137">
        <v>2</v>
      </c>
      <c r="G38" s="135">
        <v>2</v>
      </c>
      <c r="H38" t="str">
        <f t="shared" ref="H38:H43" si="10">"insert into Definitions values(null,"&amp;F38&amp;","&amp;G38&amp;");"</f>
        <v>insert into Definitions values(null,2,2);</v>
      </c>
      <c r="I38" s="159">
        <v>2</v>
      </c>
      <c r="J38" s="148">
        <v>2</v>
      </c>
      <c r="K38" s="160">
        <v>2</v>
      </c>
      <c r="L38" t="str">
        <f t="shared" ref="L38:L43" si="11">"insert into Compositions values (null,"&amp;J38&amp;","&amp;K38&amp;");"</f>
        <v>insert into Compositions values (null,2,2);</v>
      </c>
      <c r="N38" s="55">
        <v>2</v>
      </c>
      <c r="O38" s="56">
        <v>2</v>
      </c>
      <c r="P38" s="57">
        <v>3</v>
      </c>
      <c r="Q38" s="118"/>
      <c r="R38" s="153">
        <v>2</v>
      </c>
      <c r="S38" s="142">
        <v>2</v>
      </c>
      <c r="T38" s="152">
        <v>2</v>
      </c>
      <c r="W38" s="1"/>
      <c r="X38" s="1"/>
      <c r="Y38" s="1"/>
      <c r="Z38" s="1"/>
    </row>
    <row r="39" spans="1:27" ht="15.75" x14ac:dyDescent="0.25">
      <c r="D39" s="4"/>
      <c r="E39" s="134">
        <v>3</v>
      </c>
      <c r="F39" s="136">
        <v>3</v>
      </c>
      <c r="G39" s="131">
        <v>3</v>
      </c>
      <c r="H39" t="str">
        <f t="shared" si="10"/>
        <v>insert into Definitions values(null,3,3);</v>
      </c>
      <c r="I39" s="159">
        <v>3</v>
      </c>
      <c r="J39" s="148">
        <v>3</v>
      </c>
      <c r="K39" s="160">
        <v>3</v>
      </c>
      <c r="L39" t="str">
        <f t="shared" si="11"/>
        <v>insert into Compositions values (null,3,3);</v>
      </c>
      <c r="N39" s="48">
        <v>3</v>
      </c>
      <c r="O39" s="56">
        <v>3</v>
      </c>
      <c r="P39" s="57">
        <v>1</v>
      </c>
      <c r="Q39" s="118"/>
      <c r="R39" s="151">
        <v>3</v>
      </c>
      <c r="S39" s="141">
        <v>3</v>
      </c>
      <c r="T39" s="152">
        <v>3</v>
      </c>
      <c r="W39" s="1"/>
      <c r="X39" s="1"/>
      <c r="Y39" s="1"/>
      <c r="Z39" s="1"/>
    </row>
    <row r="40" spans="1:27" ht="15.75" x14ac:dyDescent="0.25">
      <c r="D40" s="4"/>
      <c r="E40" s="133">
        <v>4</v>
      </c>
      <c r="F40" s="137">
        <v>4</v>
      </c>
      <c r="G40" s="135">
        <v>4</v>
      </c>
      <c r="H40" t="str">
        <f t="shared" si="10"/>
        <v>insert into Definitions values(null,4,4);</v>
      </c>
      <c r="I40" s="157">
        <v>4</v>
      </c>
      <c r="J40" s="147">
        <v>4</v>
      </c>
      <c r="K40" s="158">
        <v>4</v>
      </c>
      <c r="L40" t="str">
        <f t="shared" si="11"/>
        <v>insert into Compositions values (null,4,4);</v>
      </c>
      <c r="N40" s="55">
        <v>4</v>
      </c>
      <c r="O40" s="56">
        <v>4</v>
      </c>
      <c r="P40" s="57">
        <v>5</v>
      </c>
      <c r="Q40" s="118"/>
      <c r="R40" s="153">
        <v>4</v>
      </c>
      <c r="S40" s="142">
        <v>4</v>
      </c>
      <c r="T40" s="152">
        <v>4</v>
      </c>
      <c r="W40" s="1"/>
      <c r="X40" s="1"/>
      <c r="Y40" s="1"/>
      <c r="Z40" s="1"/>
    </row>
    <row r="41" spans="1:27" ht="15.75" x14ac:dyDescent="0.25">
      <c r="D41" s="4"/>
      <c r="E41" s="134">
        <v>5</v>
      </c>
      <c r="F41" s="136">
        <v>5</v>
      </c>
      <c r="G41" s="131">
        <v>5</v>
      </c>
      <c r="H41" t="str">
        <f t="shared" si="10"/>
        <v>insert into Definitions values(null,5,5);</v>
      </c>
      <c r="I41" s="159">
        <v>5</v>
      </c>
      <c r="J41" s="148">
        <v>5</v>
      </c>
      <c r="K41" s="160">
        <v>5</v>
      </c>
      <c r="L41" t="str">
        <f t="shared" si="11"/>
        <v>insert into Compositions values (null,5,5);</v>
      </c>
      <c r="N41" s="48">
        <v>5</v>
      </c>
      <c r="O41" s="56">
        <v>4</v>
      </c>
      <c r="P41" s="57">
        <v>6</v>
      </c>
      <c r="Q41" s="118"/>
      <c r="R41" s="151">
        <v>5</v>
      </c>
      <c r="S41" s="141">
        <v>5</v>
      </c>
      <c r="T41" s="152">
        <v>5</v>
      </c>
      <c r="W41" s="1"/>
      <c r="X41" s="1"/>
      <c r="Y41" s="1"/>
      <c r="Z41" s="1"/>
    </row>
    <row r="42" spans="1:27" ht="15.75" x14ac:dyDescent="0.25">
      <c r="D42" s="96"/>
      <c r="E42" s="134">
        <v>6</v>
      </c>
      <c r="F42" s="137">
        <v>4</v>
      </c>
      <c r="G42" s="135">
        <v>6</v>
      </c>
      <c r="H42" t="str">
        <f t="shared" si="10"/>
        <v>insert into Definitions values(null,4,6);</v>
      </c>
      <c r="I42" s="159">
        <v>6</v>
      </c>
      <c r="J42" s="148">
        <v>4</v>
      </c>
      <c r="K42" s="160">
        <v>6</v>
      </c>
      <c r="L42" t="str">
        <f t="shared" si="11"/>
        <v>insert into Compositions values (null,4,6);</v>
      </c>
      <c r="N42" s="55">
        <v>6</v>
      </c>
      <c r="O42" s="56">
        <v>5</v>
      </c>
      <c r="P42" s="57">
        <v>7</v>
      </c>
      <c r="Q42" s="118"/>
      <c r="R42" s="153">
        <v>6</v>
      </c>
      <c r="S42" s="142">
        <v>6</v>
      </c>
      <c r="T42" s="152">
        <v>4</v>
      </c>
    </row>
    <row r="43" spans="1:27" ht="16.5" thickBot="1" x14ac:dyDescent="0.3">
      <c r="D43" s="96"/>
      <c r="E43" s="138">
        <v>7</v>
      </c>
      <c r="F43" s="139">
        <v>7</v>
      </c>
      <c r="G43" s="140">
        <v>7</v>
      </c>
      <c r="H43" t="str">
        <f t="shared" si="10"/>
        <v>insert into Definitions values(null,7,7);</v>
      </c>
      <c r="I43" s="161">
        <v>7</v>
      </c>
      <c r="J43" s="162">
        <v>7</v>
      </c>
      <c r="K43" s="163">
        <v>7</v>
      </c>
      <c r="L43" t="str">
        <f t="shared" si="11"/>
        <v>insert into Compositions values (null,7,7);</v>
      </c>
      <c r="N43" s="90">
        <v>7</v>
      </c>
      <c r="O43" s="60">
        <v>6</v>
      </c>
      <c r="P43" s="61">
        <v>6</v>
      </c>
      <c r="Q43" s="118"/>
      <c r="R43" s="164">
        <v>7</v>
      </c>
      <c r="S43" s="165">
        <v>7</v>
      </c>
      <c r="T43" s="166">
        <v>7</v>
      </c>
    </row>
    <row r="44" spans="1:27" ht="15.75" x14ac:dyDescent="0.25">
      <c r="D44" s="96"/>
    </row>
    <row r="45" spans="1:27" ht="15.75" x14ac:dyDescent="0.25">
      <c r="A45" s="96"/>
      <c r="C45" s="4"/>
      <c r="D45" s="96"/>
      <c r="H45" s="121"/>
    </row>
    <row r="48" spans="1:27" ht="15.75" x14ac:dyDescent="0.25">
      <c r="J48" s="3"/>
      <c r="K48" s="3"/>
    </row>
  </sheetData>
  <mergeCells count="49">
    <mergeCell ref="B23:C23"/>
    <mergeCell ref="N2:R2"/>
    <mergeCell ref="N35:P35"/>
    <mergeCell ref="I23:J23"/>
    <mergeCell ref="B2:C2"/>
    <mergeCell ref="E2:K2"/>
    <mergeCell ref="B12:C12"/>
    <mergeCell ref="E12:K12"/>
    <mergeCell ref="O12:P12"/>
    <mergeCell ref="T2:Y2"/>
    <mergeCell ref="N24:P24"/>
    <mergeCell ref="N26:O26"/>
    <mergeCell ref="N27:O27"/>
    <mergeCell ref="J13:K13"/>
    <mergeCell ref="J14:K14"/>
    <mergeCell ref="J15:K15"/>
    <mergeCell ref="J16:K16"/>
    <mergeCell ref="J17:K17"/>
    <mergeCell ref="J18:K18"/>
    <mergeCell ref="J19:K19"/>
    <mergeCell ref="J20:K20"/>
    <mergeCell ref="R12:S12"/>
    <mergeCell ref="W29:X29"/>
    <mergeCell ref="W30:X30"/>
    <mergeCell ref="W31:X31"/>
    <mergeCell ref="W32:X32"/>
    <mergeCell ref="N33:O33"/>
    <mergeCell ref="N29:O29"/>
    <mergeCell ref="N30:O30"/>
    <mergeCell ref="N31:O31"/>
    <mergeCell ref="N32:O32"/>
    <mergeCell ref="G13:H13"/>
    <mergeCell ref="W25:X25"/>
    <mergeCell ref="W26:X26"/>
    <mergeCell ref="W27:X27"/>
    <mergeCell ref="W28:X28"/>
    <mergeCell ref="N25:O25"/>
    <mergeCell ref="R24:X24"/>
    <mergeCell ref="N28:O28"/>
    <mergeCell ref="F23:G23"/>
    <mergeCell ref="R35:T35"/>
    <mergeCell ref="E35:G35"/>
    <mergeCell ref="G14:H14"/>
    <mergeCell ref="G15:H15"/>
    <mergeCell ref="G16:H16"/>
    <mergeCell ref="G17:H17"/>
    <mergeCell ref="G18:H18"/>
    <mergeCell ref="G19:H19"/>
    <mergeCell ref="G20:H20"/>
  </mergeCells>
  <phoneticPr fontId="6" type="noConversion"/>
  <hyperlinks>
    <hyperlink ref="I15" r:id="rId1" display="https://www.senscritique.com/livre/J_irai_cracher_sur_vos_tombes/1350194"/>
    <hyperlink ref="I16" r:id="rId2" display="https://www.senscritique.com/livre/Voyage_au_bout_de_la_nuit/64476"/>
    <hyperlink ref="I18" r:id="rId3" display="https://www.senscritique.com/livre/L_Ecume_des_jours/58734"/>
    <hyperlink ref="I19" r:id="rId4" display="https://www.senscritique.com/livre/Les_Androides_revent_ils_de_moutons_electriques/452029"/>
    <hyperlink ref="I20" r:id="rId5" display="https://www.senscritique.com/livre/Les_Raisins_de_la_colere/179454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59011-07-02</dc:creator>
  <cp:lastModifiedBy>59011-07-07</cp:lastModifiedBy>
  <dcterms:created xsi:type="dcterms:W3CDTF">2021-10-11T15:10:26Z</dcterms:created>
  <dcterms:modified xsi:type="dcterms:W3CDTF">2021-10-12T15:29:09Z</dcterms:modified>
</cp:coreProperties>
</file>