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repos\Github\DeepVision\"/>
    </mc:Choice>
  </mc:AlternateContent>
  <xr:revisionPtr revIDLastSave="0" documentId="13_ncr:20001_{CCD4CF60-6CFC-4452-AA99-EA9C1DE6908C}" xr6:coauthVersionLast="45" xr6:coauthVersionMax="45" xr10:uidLastSave="{00000000-0000-0000-0000-000000000000}"/>
  <bookViews>
    <workbookView xWindow="-108" yWindow="-108" windowWidth="23256" windowHeight="14016" activeTab="1" xr2:uid="{00000000-000D-0000-FFFF-FFFF00000000}"/>
  </bookViews>
  <sheets>
    <sheet name="2018" sheetId="1" r:id="rId1"/>
    <sheet name="score_thr=0.43" sheetId="2" r:id="rId2"/>
    <sheet name="score_thr=0.4" sheetId="3" r:id="rId3"/>
    <sheet name="log scale" sheetId="4" r:id="rId4"/>
    <sheet name="fractions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" i="2" l="1"/>
  <c r="W22" i="2" s="1"/>
  <c r="V21" i="2"/>
  <c r="W21" i="2" s="1"/>
  <c r="V20" i="2"/>
  <c r="W20" i="2" s="1"/>
  <c r="V19" i="2"/>
  <c r="W19" i="2" s="1"/>
  <c r="V18" i="2"/>
  <c r="W18" i="2" s="1"/>
  <c r="V17" i="2"/>
  <c r="W17" i="2" s="1"/>
  <c r="V16" i="2"/>
  <c r="W16" i="2" s="1"/>
  <c r="V15" i="2"/>
  <c r="W15" i="2" s="1"/>
  <c r="V14" i="2"/>
  <c r="W14" i="2" s="1"/>
  <c r="V13" i="2"/>
  <c r="W13" i="2" s="1"/>
  <c r="V12" i="2"/>
  <c r="W12" i="2" s="1"/>
  <c r="V11" i="2"/>
  <c r="W11" i="2" s="1"/>
  <c r="V10" i="2"/>
  <c r="W10" i="2" s="1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3" i="2"/>
  <c r="W3" i="2" s="1"/>
  <c r="W24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Q24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3" i="2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3" i="2"/>
  <c r="K3" i="2" s="1"/>
  <c r="K24" i="2" s="1"/>
  <c r="F22" i="5"/>
  <c r="D22" i="5"/>
  <c r="B22" i="5"/>
  <c r="D21" i="5"/>
  <c r="B21" i="5"/>
  <c r="D20" i="5"/>
  <c r="B20" i="5"/>
  <c r="D19" i="5"/>
  <c r="D18" i="5"/>
  <c r="D17" i="5"/>
  <c r="D16" i="5"/>
  <c r="D15" i="5"/>
  <c r="B15" i="5"/>
  <c r="D14" i="5"/>
  <c r="D13" i="5"/>
  <c r="B13" i="5"/>
  <c r="D12" i="5"/>
  <c r="B12" i="5"/>
  <c r="F11" i="5"/>
  <c r="D11" i="5"/>
  <c r="B11" i="5"/>
  <c r="D10" i="5"/>
  <c r="B10" i="5"/>
  <c r="F9" i="5"/>
  <c r="D9" i="5"/>
  <c r="F8" i="5"/>
  <c r="D8" i="5"/>
  <c r="F7" i="5"/>
  <c r="D7" i="5"/>
  <c r="F6" i="5"/>
  <c r="D5" i="5"/>
  <c r="F4" i="5"/>
  <c r="F24" i="5" s="1"/>
  <c r="D4" i="5"/>
  <c r="D24" i="5" s="1"/>
  <c r="B4" i="5"/>
  <c r="B24" i="5" s="1"/>
  <c r="D3" i="5"/>
  <c r="B3" i="5"/>
  <c r="H22" i="4"/>
  <c r="G22" i="4"/>
  <c r="F22" i="4"/>
  <c r="E22" i="4"/>
  <c r="D22" i="4"/>
  <c r="C22" i="4"/>
  <c r="B22" i="4"/>
  <c r="H21" i="4"/>
  <c r="F21" i="4"/>
  <c r="E21" i="4"/>
  <c r="D21" i="4"/>
  <c r="C21" i="4"/>
  <c r="B21" i="4"/>
  <c r="H20" i="4"/>
  <c r="F20" i="4"/>
  <c r="E20" i="4"/>
  <c r="D20" i="4"/>
  <c r="C20" i="4"/>
  <c r="B20" i="4"/>
  <c r="H19" i="4"/>
  <c r="F19" i="4"/>
  <c r="E19" i="4"/>
  <c r="D19" i="4"/>
  <c r="B19" i="4"/>
  <c r="H18" i="4"/>
  <c r="F18" i="4"/>
  <c r="E18" i="4"/>
  <c r="D18" i="4"/>
  <c r="B18" i="4"/>
  <c r="H17" i="4"/>
  <c r="F17" i="4"/>
  <c r="E17" i="4"/>
  <c r="D17" i="4"/>
  <c r="B17" i="4"/>
  <c r="H16" i="4"/>
  <c r="F16" i="4"/>
  <c r="E16" i="4"/>
  <c r="D16" i="4"/>
  <c r="B16" i="4"/>
  <c r="H15" i="4"/>
  <c r="F15" i="4"/>
  <c r="E15" i="4"/>
  <c r="D15" i="4"/>
  <c r="C15" i="4"/>
  <c r="B15" i="4"/>
  <c r="H14" i="4"/>
  <c r="F14" i="4"/>
  <c r="E14" i="4"/>
  <c r="D14" i="4"/>
  <c r="B14" i="4"/>
  <c r="H13" i="4"/>
  <c r="F13" i="4"/>
  <c r="E13" i="4"/>
  <c r="D13" i="4"/>
  <c r="B13" i="4"/>
  <c r="H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H10" i="4"/>
  <c r="F10" i="4"/>
  <c r="E10" i="4"/>
  <c r="D10" i="4"/>
  <c r="C10" i="4"/>
  <c r="B10" i="4"/>
  <c r="H9" i="4"/>
  <c r="G9" i="4"/>
  <c r="F9" i="4"/>
  <c r="E9" i="4"/>
  <c r="D9" i="4"/>
  <c r="B9" i="4"/>
  <c r="H8" i="4"/>
  <c r="G8" i="4"/>
  <c r="F8" i="4"/>
  <c r="E8" i="4"/>
  <c r="D8" i="4"/>
  <c r="B8" i="4"/>
  <c r="H7" i="4"/>
  <c r="G7" i="4"/>
  <c r="F7" i="4"/>
  <c r="E7" i="4"/>
  <c r="D7" i="4"/>
  <c r="B7" i="4"/>
  <c r="H6" i="4"/>
  <c r="G6" i="4"/>
  <c r="F6" i="4"/>
  <c r="D6" i="4"/>
  <c r="B6" i="4"/>
  <c r="H5" i="4"/>
  <c r="F5" i="4"/>
  <c r="D5" i="4"/>
  <c r="B5" i="4"/>
  <c r="H4" i="4"/>
  <c r="G4" i="4"/>
  <c r="F4" i="4"/>
  <c r="E4" i="4"/>
  <c r="D4" i="4"/>
  <c r="C4" i="4"/>
  <c r="B4" i="4"/>
  <c r="H3" i="4"/>
  <c r="F3" i="4"/>
  <c r="F24" i="4" s="1"/>
  <c r="E3" i="4"/>
  <c r="D3" i="4"/>
  <c r="E24" i="4" s="1"/>
  <c r="C3" i="4"/>
  <c r="B3" i="4"/>
  <c r="B24" i="4" s="1"/>
  <c r="P22" i="3"/>
  <c r="L22" i="3"/>
  <c r="H22" i="3"/>
  <c r="D22" i="3"/>
  <c r="P21" i="3"/>
  <c r="L21" i="3"/>
  <c r="H21" i="3"/>
  <c r="D21" i="3"/>
  <c r="P20" i="3"/>
  <c r="L20" i="3"/>
  <c r="H20" i="3"/>
  <c r="D20" i="3"/>
  <c r="P19" i="3"/>
  <c r="L19" i="3"/>
  <c r="H19" i="3"/>
  <c r="D19" i="3"/>
  <c r="P18" i="3"/>
  <c r="L18" i="3"/>
  <c r="H18" i="3"/>
  <c r="D18" i="3"/>
  <c r="P17" i="3"/>
  <c r="L17" i="3"/>
  <c r="H17" i="3"/>
  <c r="D17" i="3"/>
  <c r="P16" i="3"/>
  <c r="L16" i="3"/>
  <c r="H16" i="3"/>
  <c r="D16" i="3"/>
  <c r="P15" i="3"/>
  <c r="L15" i="3"/>
  <c r="H15" i="3"/>
  <c r="D15" i="3"/>
  <c r="P14" i="3"/>
  <c r="L14" i="3"/>
  <c r="H14" i="3"/>
  <c r="D14" i="3"/>
  <c r="P13" i="3"/>
  <c r="L13" i="3"/>
  <c r="H13" i="3"/>
  <c r="D13" i="3"/>
  <c r="P12" i="3"/>
  <c r="L12" i="3"/>
  <c r="H12" i="3"/>
  <c r="D12" i="3"/>
  <c r="P11" i="3"/>
  <c r="L11" i="3"/>
  <c r="H11" i="3"/>
  <c r="D11" i="3"/>
  <c r="P10" i="3"/>
  <c r="L10" i="3"/>
  <c r="H10" i="3"/>
  <c r="D10" i="3"/>
  <c r="P9" i="3"/>
  <c r="L9" i="3"/>
  <c r="H9" i="3"/>
  <c r="D9" i="3"/>
  <c r="P8" i="3"/>
  <c r="L8" i="3"/>
  <c r="H8" i="3"/>
  <c r="D8" i="3"/>
  <c r="P7" i="3"/>
  <c r="L7" i="3"/>
  <c r="H7" i="3"/>
  <c r="D7" i="3"/>
  <c r="P6" i="3"/>
  <c r="L6" i="3"/>
  <c r="H6" i="3"/>
  <c r="D6" i="3"/>
  <c r="P5" i="3"/>
  <c r="L5" i="3"/>
  <c r="H5" i="3"/>
  <c r="D5" i="3"/>
  <c r="P4" i="3"/>
  <c r="L4" i="3"/>
  <c r="H4" i="3"/>
  <c r="D4" i="3"/>
  <c r="P3" i="3"/>
  <c r="L3" i="3"/>
  <c r="H3" i="3"/>
  <c r="D3" i="3"/>
  <c r="U24" i="2"/>
  <c r="T24" i="2"/>
  <c r="O24" i="2"/>
  <c r="N24" i="2"/>
  <c r="I24" i="2"/>
  <c r="H24" i="2"/>
  <c r="C24" i="2"/>
  <c r="B24" i="2"/>
  <c r="I24" i="1"/>
  <c r="H24" i="1"/>
  <c r="G24" i="1"/>
  <c r="F24" i="1"/>
  <c r="E24" i="1"/>
  <c r="D24" i="1"/>
  <c r="C24" i="1"/>
  <c r="B24" i="1"/>
  <c r="V24" i="2" l="1"/>
  <c r="P24" i="2"/>
  <c r="E24" i="2"/>
  <c r="F3" i="2"/>
  <c r="F24" i="2" s="1"/>
  <c r="J24" i="2"/>
  <c r="C24" i="4"/>
  <c r="G24" i="4"/>
  <c r="D24" i="4"/>
</calcChain>
</file>

<file path=xl/sharedStrings.xml><?xml version="1.0" encoding="utf-8"?>
<sst xmlns="http://schemas.openxmlformats.org/spreadsheetml/2006/main" count="98" uniqueCount="31">
  <si>
    <t>BW (avg L,R)</t>
  </si>
  <si>
    <t>BW</t>
  </si>
  <si>
    <t>Herring</t>
  </si>
  <si>
    <t>Mackerel</t>
  </si>
  <si>
    <t>Mesopelagic</t>
  </si>
  <si>
    <t>Station</t>
  </si>
  <si>
    <t>Prediction count</t>
  </si>
  <si>
    <t>Catch estimate</t>
  </si>
  <si>
    <t>#</t>
  </si>
  <si>
    <t>Regressions</t>
  </si>
  <si>
    <t>bw</t>
  </si>
  <si>
    <t>hh</t>
  </si>
  <si>
    <t>mm</t>
  </si>
  <si>
    <t>BW(L)</t>
  </si>
  <si>
    <t>BW(R)</t>
  </si>
  <si>
    <t>Herring (L)</t>
  </si>
  <si>
    <t>Herring(R)</t>
  </si>
  <si>
    <t>Herring (avg L,R)</t>
  </si>
  <si>
    <t>Mackerel (L)</t>
  </si>
  <si>
    <t>Mackerel (R)</t>
  </si>
  <si>
    <t>Mackerel (avg L,R)</t>
  </si>
  <si>
    <t>Mesopelagic (L)</t>
  </si>
  <si>
    <t>Mesopelagic (R)</t>
  </si>
  <si>
    <t>Lanternfish</t>
  </si>
  <si>
    <t>slope</t>
  </si>
  <si>
    <t>intercept</t>
  </si>
  <si>
    <t>Fractions pred/caught</t>
  </si>
  <si>
    <t>Avg</t>
  </si>
  <si>
    <t>#N/A</t>
  </si>
  <si>
    <t>CV</t>
  </si>
  <si>
    <t>wCV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</si>
</sst>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16" x14ac:knownFonts="1">
    <font>
      <sz val="10"/>
      <color rgb="FF000000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38761D"/>
      <name val="Arial"/>
    </font>
    <font>
      <i/>
      <sz val="10"/>
      <color rgb="FF0000FF"/>
      <name val="Arial"/>
    </font>
    <font>
      <i/>
      <sz val="10"/>
      <color theme="1"/>
      <name val="Arial"/>
    </font>
    <font>
      <i/>
      <sz val="10"/>
      <color rgb="FF38761D"/>
      <name val="Arial"/>
    </font>
    <font>
      <sz val="8"/>
      <color theme="1"/>
      <name val="&quot;Liberation Sans&quot;"/>
    </font>
    <font>
      <b/>
      <sz val="10"/>
      <color theme="1"/>
      <name val="Arial"/>
    </font>
    <font>
      <sz val="10"/>
      <color rgb="FF000000"/>
      <name val="Arial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8"/>
      <color rgb="FFFF0000"/>
      <name val="&quot;Liberation Sans&quot;"/>
    </font>
    <font>
      <sz val="10"/>
      <name val="Arial"/>
      <family val="2"/>
    </font>
    <font>
      <i/>
      <sz val="10"/>
      <name val="Arial"/>
      <family val="2"/>
    </font>
    <font>
      <sz val="8"/>
      <name val="&quot;Liberation Sans&quot;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3" fillId="0" borderId="0" xfId="0" applyFont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1" fillId="0" borderId="2" xfId="0" applyFont="1" applyBorder="1" applyAlignment="1"/>
    <xf numFmtId="0" fontId="6" fillId="0" borderId="1" xfId="0" applyFont="1" applyBorder="1" applyAlignment="1"/>
    <xf numFmtId="0" fontId="3" fillId="0" borderId="2" xfId="0" applyFont="1" applyBorder="1" applyAlignment="1"/>
    <xf numFmtId="0" fontId="5" fillId="0" borderId="0" xfId="0" applyFont="1" applyAlignment="1"/>
    <xf numFmtId="0" fontId="1" fillId="0" borderId="3" xfId="0" applyFont="1" applyBorder="1" applyAlignment="1">
      <alignment horizontal="right"/>
    </xf>
    <xf numFmtId="0" fontId="2" fillId="0" borderId="4" xfId="0" applyFont="1" applyBorder="1" applyAlignment="1"/>
    <xf numFmtId="0" fontId="5" fillId="0" borderId="5" xfId="0" applyFont="1" applyBorder="1" applyAlignment="1"/>
    <xf numFmtId="0" fontId="1" fillId="0" borderId="4" xfId="0" applyFont="1" applyBorder="1" applyAlignment="1"/>
    <xf numFmtId="0" fontId="6" fillId="0" borderId="5" xfId="0" applyFont="1" applyBorder="1" applyAlignment="1"/>
    <xf numFmtId="0" fontId="3" fillId="0" borderId="4" xfId="0" applyFont="1" applyBorder="1" applyAlignment="1"/>
    <xf numFmtId="0" fontId="1" fillId="0" borderId="0" xfId="0" applyFont="1" applyAlignment="1">
      <alignment horizontal="right"/>
    </xf>
    <xf numFmtId="0" fontId="4" fillId="0" borderId="6" xfId="0" applyFont="1" applyBorder="1"/>
    <xf numFmtId="0" fontId="2" fillId="0" borderId="7" xfId="0" applyFont="1" applyBorder="1"/>
    <xf numFmtId="0" fontId="5" fillId="0" borderId="6" xfId="0" applyFont="1" applyBorder="1"/>
    <xf numFmtId="0" fontId="1" fillId="0" borderId="7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5" fillId="0" borderId="8" xfId="0" applyFont="1" applyBorder="1" applyAlignment="1"/>
    <xf numFmtId="0" fontId="6" fillId="0" borderId="8" xfId="0" applyFont="1" applyBorder="1" applyAlignment="1"/>
    <xf numFmtId="0" fontId="7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/>
    <xf numFmtId="0" fontId="5" fillId="0" borderId="9" xfId="0" applyFont="1" applyBorder="1"/>
    <xf numFmtId="0" fontId="3" fillId="0" borderId="9" xfId="0" applyFont="1" applyBorder="1"/>
    <xf numFmtId="0" fontId="8" fillId="0" borderId="0" xfId="0" applyFont="1"/>
    <xf numFmtId="0" fontId="8" fillId="0" borderId="0" xfId="0" applyFont="1" applyAlignment="1"/>
    <xf numFmtId="4" fontId="1" fillId="0" borderId="0" xfId="0" applyNumberFormat="1" applyFont="1"/>
    <xf numFmtId="4" fontId="8" fillId="0" borderId="0" xfId="0" applyNumberFormat="1" applyFont="1"/>
    <xf numFmtId="0" fontId="10" fillId="0" borderId="0" xfId="0" applyFont="1" applyAlignment="1"/>
    <xf numFmtId="0" fontId="11" fillId="0" borderId="8" xfId="0" applyFont="1" applyBorder="1" applyAlignment="1"/>
    <xf numFmtId="0" fontId="12" fillId="0" borderId="0" xfId="0" applyFont="1" applyAlignment="1">
      <alignment horizontal="right"/>
    </xf>
    <xf numFmtId="164" fontId="10" fillId="0" borderId="0" xfId="1" applyNumberFormat="1" applyFont="1"/>
    <xf numFmtId="0" fontId="10" fillId="0" borderId="8" xfId="0" applyFont="1" applyBorder="1" applyAlignment="1"/>
    <xf numFmtId="0" fontId="13" fillId="0" borderId="0" xfId="0" applyFont="1" applyAlignment="1"/>
    <xf numFmtId="0" fontId="14" fillId="0" borderId="8" xfId="0" applyFont="1" applyBorder="1" applyAlignment="1"/>
    <xf numFmtId="0" fontId="15" fillId="0" borderId="0" xfId="0" applyFont="1" applyAlignment="1">
      <alignment horizontal="right"/>
    </xf>
    <xf numFmtId="0" fontId="1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2"/>
  <sheetViews>
    <sheetView workbookViewId="0"/>
  </sheetViews>
  <sheetFormatPr defaultColWidth="14.44140625" defaultRowHeight="15.75" customHeight="1" x14ac:dyDescent="0.25"/>
  <cols>
    <col min="1" max="1" width="7.44140625" customWidth="1"/>
  </cols>
  <sheetData>
    <row r="1" spans="1:9" x14ac:dyDescent="0.25">
      <c r="A1" s="1"/>
      <c r="B1" s="2" t="s">
        <v>0</v>
      </c>
      <c r="C1" s="3" t="s">
        <v>1</v>
      </c>
      <c r="D1" s="1" t="s">
        <v>2</v>
      </c>
      <c r="E1" s="1" t="s">
        <v>2</v>
      </c>
      <c r="F1" s="4" t="s">
        <v>3</v>
      </c>
      <c r="G1" s="4" t="s">
        <v>3</v>
      </c>
      <c r="H1" s="1" t="s">
        <v>4</v>
      </c>
      <c r="I1" s="1" t="s">
        <v>4</v>
      </c>
    </row>
    <row r="2" spans="1:9" x14ac:dyDescent="0.25">
      <c r="A2" s="1" t="s">
        <v>5</v>
      </c>
      <c r="B2" s="5" t="s">
        <v>6</v>
      </c>
      <c r="C2" s="3" t="s">
        <v>7</v>
      </c>
      <c r="D2" s="6" t="s">
        <v>6</v>
      </c>
      <c r="E2" s="7" t="s">
        <v>7</v>
      </c>
      <c r="F2" s="8" t="s">
        <v>6</v>
      </c>
      <c r="G2" s="9" t="s">
        <v>7</v>
      </c>
      <c r="H2" s="10" t="s">
        <v>6</v>
      </c>
      <c r="I2" s="1" t="s">
        <v>7</v>
      </c>
    </row>
    <row r="3" spans="1:9" x14ac:dyDescent="0.25">
      <c r="A3" s="1">
        <v>343</v>
      </c>
      <c r="B3" s="11">
        <v>9573</v>
      </c>
      <c r="C3" s="12">
        <v>887</v>
      </c>
      <c r="D3" s="13">
        <v>1365</v>
      </c>
      <c r="E3" s="14">
        <v>40</v>
      </c>
      <c r="F3" s="15">
        <v>231</v>
      </c>
      <c r="G3" s="16">
        <v>0</v>
      </c>
      <c r="H3" s="10">
        <v>1394</v>
      </c>
      <c r="I3" s="1">
        <v>0</v>
      </c>
    </row>
    <row r="4" spans="1:9" x14ac:dyDescent="0.25">
      <c r="A4" s="1">
        <v>344</v>
      </c>
      <c r="B4" s="17">
        <v>398</v>
      </c>
      <c r="C4" s="12">
        <v>28</v>
      </c>
      <c r="D4" s="13">
        <v>1098</v>
      </c>
      <c r="E4" s="14">
        <v>19</v>
      </c>
      <c r="F4" s="15">
        <v>9893</v>
      </c>
      <c r="G4" s="16">
        <v>288</v>
      </c>
      <c r="H4" s="10">
        <v>204</v>
      </c>
      <c r="I4" s="1">
        <v>0</v>
      </c>
    </row>
    <row r="5" spans="1:9" x14ac:dyDescent="0.25">
      <c r="A5" s="1">
        <v>346</v>
      </c>
      <c r="B5" s="17">
        <v>1</v>
      </c>
      <c r="C5" s="12">
        <v>0</v>
      </c>
      <c r="D5" s="13">
        <v>4</v>
      </c>
      <c r="E5" s="14">
        <v>1</v>
      </c>
      <c r="F5" s="15">
        <v>4</v>
      </c>
      <c r="G5" s="16">
        <v>1</v>
      </c>
      <c r="H5" s="10">
        <v>41</v>
      </c>
      <c r="I5" s="1">
        <v>0</v>
      </c>
    </row>
    <row r="6" spans="1:9" x14ac:dyDescent="0.25">
      <c r="A6" s="1">
        <v>347</v>
      </c>
      <c r="B6" s="17">
        <v>870</v>
      </c>
      <c r="C6" s="12">
        <v>0</v>
      </c>
      <c r="D6" s="13">
        <v>125</v>
      </c>
      <c r="E6" s="14">
        <v>0</v>
      </c>
      <c r="F6" s="15">
        <v>834</v>
      </c>
      <c r="G6" s="16">
        <v>127</v>
      </c>
      <c r="H6" s="10">
        <v>82783</v>
      </c>
      <c r="I6" s="1">
        <v>0</v>
      </c>
    </row>
    <row r="7" spans="1:9" x14ac:dyDescent="0.25">
      <c r="A7" s="1">
        <v>348</v>
      </c>
      <c r="B7" s="17">
        <v>14</v>
      </c>
      <c r="C7" s="12">
        <v>0</v>
      </c>
      <c r="D7" s="13">
        <v>31</v>
      </c>
      <c r="E7" s="14">
        <v>2</v>
      </c>
      <c r="F7" s="15">
        <v>15</v>
      </c>
      <c r="G7" s="16">
        <v>3</v>
      </c>
      <c r="H7" s="10">
        <v>579</v>
      </c>
      <c r="I7" s="1">
        <v>0</v>
      </c>
    </row>
    <row r="8" spans="1:9" x14ac:dyDescent="0.25">
      <c r="A8" s="1">
        <v>349</v>
      </c>
      <c r="B8" s="17">
        <v>1976</v>
      </c>
      <c r="C8" s="12">
        <v>0</v>
      </c>
      <c r="D8" s="13">
        <v>17484</v>
      </c>
      <c r="E8" s="14">
        <v>1398</v>
      </c>
      <c r="F8" s="15">
        <v>39632</v>
      </c>
      <c r="G8" s="16">
        <v>947</v>
      </c>
      <c r="H8" s="10">
        <v>865</v>
      </c>
      <c r="I8" s="1">
        <v>0</v>
      </c>
    </row>
    <row r="9" spans="1:9" x14ac:dyDescent="0.25">
      <c r="A9" s="1">
        <v>350</v>
      </c>
      <c r="B9" s="17">
        <v>108</v>
      </c>
      <c r="C9" s="12">
        <v>0</v>
      </c>
      <c r="D9" s="13">
        <v>1137</v>
      </c>
      <c r="E9" s="14">
        <v>110</v>
      </c>
      <c r="F9" s="15">
        <v>1509</v>
      </c>
      <c r="G9" s="16">
        <v>42</v>
      </c>
      <c r="H9" s="10">
        <v>33</v>
      </c>
      <c r="I9" s="1">
        <v>0</v>
      </c>
    </row>
    <row r="10" spans="1:9" x14ac:dyDescent="0.25">
      <c r="A10" s="1">
        <v>351</v>
      </c>
      <c r="B10" s="17">
        <v>3261</v>
      </c>
      <c r="C10" s="12">
        <v>598</v>
      </c>
      <c r="D10" s="13">
        <v>311</v>
      </c>
      <c r="E10" s="14">
        <v>2</v>
      </c>
      <c r="F10" s="15">
        <v>78</v>
      </c>
      <c r="G10" s="16">
        <v>0</v>
      </c>
      <c r="H10" s="10">
        <v>129</v>
      </c>
      <c r="I10" s="1">
        <v>0</v>
      </c>
    </row>
    <row r="11" spans="1:9" x14ac:dyDescent="0.25">
      <c r="A11" s="1">
        <v>352</v>
      </c>
      <c r="B11" s="17">
        <v>41</v>
      </c>
      <c r="C11" s="12">
        <v>8</v>
      </c>
      <c r="D11" s="13">
        <v>272</v>
      </c>
      <c r="E11" s="14">
        <v>46</v>
      </c>
      <c r="F11" s="15">
        <v>86</v>
      </c>
      <c r="G11" s="16">
        <v>10</v>
      </c>
      <c r="H11" s="10">
        <v>1457</v>
      </c>
      <c r="I11" s="1">
        <v>21</v>
      </c>
    </row>
    <row r="12" spans="1:9" x14ac:dyDescent="0.25">
      <c r="A12" s="1">
        <v>353</v>
      </c>
      <c r="B12" s="17">
        <v>359</v>
      </c>
      <c r="C12" s="12">
        <v>2</v>
      </c>
      <c r="D12" s="13">
        <v>7717</v>
      </c>
      <c r="E12" s="14">
        <v>416</v>
      </c>
      <c r="F12" s="15">
        <v>451</v>
      </c>
      <c r="G12" s="16">
        <v>0</v>
      </c>
      <c r="H12" s="10">
        <v>302</v>
      </c>
      <c r="I12" s="1">
        <v>0</v>
      </c>
    </row>
    <row r="13" spans="1:9" x14ac:dyDescent="0.25">
      <c r="A13" s="1">
        <v>354</v>
      </c>
      <c r="B13" s="17">
        <v>71</v>
      </c>
      <c r="C13" s="12">
        <v>1</v>
      </c>
      <c r="D13" s="13">
        <v>717</v>
      </c>
      <c r="E13" s="14">
        <v>63</v>
      </c>
      <c r="F13" s="15">
        <v>74</v>
      </c>
      <c r="G13" s="16">
        <v>0</v>
      </c>
      <c r="H13" s="10">
        <v>345</v>
      </c>
      <c r="I13" s="1">
        <v>0</v>
      </c>
    </row>
    <row r="14" spans="1:9" x14ac:dyDescent="0.25">
      <c r="A14" s="1">
        <v>355</v>
      </c>
      <c r="B14" s="17">
        <v>402</v>
      </c>
      <c r="C14" s="12">
        <v>0</v>
      </c>
      <c r="D14" s="13">
        <v>12191</v>
      </c>
      <c r="E14" s="14">
        <v>564</v>
      </c>
      <c r="F14" s="15">
        <v>629</v>
      </c>
      <c r="G14" s="16">
        <v>0</v>
      </c>
      <c r="H14" s="10">
        <v>1040</v>
      </c>
      <c r="I14" s="1">
        <v>0</v>
      </c>
    </row>
    <row r="15" spans="1:9" x14ac:dyDescent="0.25">
      <c r="A15" s="1">
        <v>356</v>
      </c>
      <c r="B15" s="17">
        <v>408</v>
      </c>
      <c r="C15" s="12">
        <v>15</v>
      </c>
      <c r="D15" s="13">
        <v>7962</v>
      </c>
      <c r="E15" s="14">
        <v>794</v>
      </c>
      <c r="F15" s="15">
        <v>359</v>
      </c>
      <c r="G15" s="16">
        <v>0</v>
      </c>
      <c r="H15" s="10">
        <v>1461</v>
      </c>
      <c r="I15" s="1">
        <v>0</v>
      </c>
    </row>
    <row r="16" spans="1:9" x14ac:dyDescent="0.25">
      <c r="A16" s="1">
        <v>357</v>
      </c>
      <c r="B16" s="17">
        <v>476</v>
      </c>
      <c r="C16" s="12">
        <v>0</v>
      </c>
      <c r="D16" s="13">
        <v>9563</v>
      </c>
      <c r="E16" s="14">
        <v>818</v>
      </c>
      <c r="F16" s="15">
        <v>517</v>
      </c>
      <c r="G16" s="16">
        <v>0</v>
      </c>
      <c r="H16" s="10">
        <v>844</v>
      </c>
      <c r="I16" s="1">
        <v>0</v>
      </c>
    </row>
    <row r="17" spans="1:9" x14ac:dyDescent="0.25">
      <c r="A17" s="1">
        <v>358</v>
      </c>
      <c r="B17" s="17">
        <v>882</v>
      </c>
      <c r="C17" s="12">
        <v>0</v>
      </c>
      <c r="D17" s="13">
        <v>74684</v>
      </c>
      <c r="E17" s="14">
        <v>4527</v>
      </c>
      <c r="F17" s="15">
        <v>2306</v>
      </c>
      <c r="G17" s="16">
        <v>0</v>
      </c>
      <c r="H17" s="10">
        <v>543</v>
      </c>
      <c r="I17" s="1">
        <v>0</v>
      </c>
    </row>
    <row r="18" spans="1:9" x14ac:dyDescent="0.25">
      <c r="A18" s="1">
        <v>359</v>
      </c>
      <c r="B18" s="17">
        <v>129</v>
      </c>
      <c r="C18" s="12">
        <v>0</v>
      </c>
      <c r="D18" s="13">
        <v>4327</v>
      </c>
      <c r="E18" s="14">
        <v>1054</v>
      </c>
      <c r="F18" s="15">
        <v>195</v>
      </c>
      <c r="G18" s="16">
        <v>0</v>
      </c>
      <c r="H18" s="10">
        <v>63</v>
      </c>
      <c r="I18" s="1">
        <v>0</v>
      </c>
    </row>
    <row r="19" spans="1:9" x14ac:dyDescent="0.25">
      <c r="A19" s="1">
        <v>360</v>
      </c>
      <c r="B19" s="17">
        <v>285</v>
      </c>
      <c r="C19" s="12">
        <v>0</v>
      </c>
      <c r="D19" s="13">
        <v>11893</v>
      </c>
      <c r="E19" s="14">
        <v>473</v>
      </c>
      <c r="F19" s="15">
        <v>502</v>
      </c>
      <c r="G19" s="16">
        <v>0</v>
      </c>
      <c r="H19" s="10">
        <v>409</v>
      </c>
      <c r="I19" s="1">
        <v>0</v>
      </c>
    </row>
    <row r="20" spans="1:9" x14ac:dyDescent="0.25">
      <c r="A20" s="1">
        <v>361</v>
      </c>
      <c r="B20" s="17">
        <v>1626</v>
      </c>
      <c r="C20" s="12">
        <v>183</v>
      </c>
      <c r="D20" s="13">
        <v>10081</v>
      </c>
      <c r="E20" s="14">
        <v>422</v>
      </c>
      <c r="F20" s="15">
        <v>501</v>
      </c>
      <c r="G20" s="16">
        <v>0</v>
      </c>
      <c r="H20" s="10">
        <v>523</v>
      </c>
      <c r="I20" s="1">
        <v>0</v>
      </c>
    </row>
    <row r="21" spans="1:9" x14ac:dyDescent="0.25">
      <c r="A21" s="1">
        <v>362</v>
      </c>
      <c r="B21" s="17">
        <v>801</v>
      </c>
      <c r="C21" s="12">
        <v>105</v>
      </c>
      <c r="D21" s="13">
        <v>192</v>
      </c>
      <c r="E21" s="14">
        <v>4</v>
      </c>
      <c r="F21" s="15">
        <v>140</v>
      </c>
      <c r="G21" s="16">
        <v>0</v>
      </c>
      <c r="H21" s="10">
        <v>6992</v>
      </c>
      <c r="I21" s="1">
        <v>0</v>
      </c>
    </row>
    <row r="22" spans="1:9" x14ac:dyDescent="0.25">
      <c r="A22" s="1">
        <v>364</v>
      </c>
      <c r="B22" s="17">
        <v>3125</v>
      </c>
      <c r="C22" s="12">
        <v>614</v>
      </c>
      <c r="D22" s="13">
        <v>274</v>
      </c>
      <c r="E22" s="14">
        <v>9</v>
      </c>
      <c r="F22" s="15">
        <v>485</v>
      </c>
      <c r="G22" s="16">
        <v>90</v>
      </c>
      <c r="H22" s="10">
        <v>4192</v>
      </c>
      <c r="I22" s="1">
        <v>0</v>
      </c>
    </row>
    <row r="23" spans="1:9" x14ac:dyDescent="0.25">
      <c r="B23" s="18"/>
      <c r="C23" s="19"/>
      <c r="D23" s="20"/>
      <c r="E23" s="21"/>
      <c r="F23" s="22"/>
      <c r="G23" s="23"/>
    </row>
    <row r="24" spans="1:9" x14ac:dyDescent="0.25">
      <c r="A24" s="1" t="s">
        <v>8</v>
      </c>
      <c r="B24" s="24">
        <f>SLOPE(B3:B22,C3:C22)</f>
        <v>7.6692413881250641</v>
      </c>
      <c r="C24" s="24">
        <f>INTERCEPT(B3:B22,C3:C22)</f>
        <v>304.26908857933586</v>
      </c>
      <c r="D24" s="25">
        <f>SLOPE(D3:D22,E3:E22)</f>
        <v>15.745391316735374</v>
      </c>
      <c r="E24" s="25">
        <f>INTERCEPT(D3:D22,E3:E22)</f>
        <v>-401.1950675353055</v>
      </c>
      <c r="F24" s="26">
        <f>SLOPE(F3:F22,G3:G22)</f>
        <v>40.562661015018932</v>
      </c>
      <c r="G24" s="26">
        <f>INTERCEPT(F3:F22,G3:G22)</f>
        <v>-136.37464053242775</v>
      </c>
      <c r="H24" s="25">
        <f>SLOPE(H3:H22,I3:I22)</f>
        <v>-188.11779448621539</v>
      </c>
      <c r="I24" s="25">
        <f>INTERCEPT(H3:H22,I3:I22)</f>
        <v>5407.4736842105258</v>
      </c>
    </row>
    <row r="25" spans="1:9" x14ac:dyDescent="0.25">
      <c r="B25" s="24"/>
      <c r="C25" s="24"/>
      <c r="F25" s="26"/>
      <c r="G25" s="26"/>
    </row>
    <row r="28" spans="1:9" x14ac:dyDescent="0.25">
      <c r="B28" s="1" t="s">
        <v>9</v>
      </c>
    </row>
    <row r="29" spans="1:9" x14ac:dyDescent="0.25">
      <c r="B29" s="1" t="s">
        <v>10</v>
      </c>
      <c r="D29" s="1" t="s">
        <v>11</v>
      </c>
      <c r="F29" s="1" t="s">
        <v>12</v>
      </c>
    </row>
    <row r="30" spans="1:9" x14ac:dyDescent="0.25">
      <c r="A30" s="1" t="s">
        <v>10</v>
      </c>
      <c r="B30" s="25" t="s">
        <v>28</v>
      </c>
    </row>
    <row r="31" spans="1:9" x14ac:dyDescent="0.25">
      <c r="A31" s="1" t="s">
        <v>11</v>
      </c>
    </row>
    <row r="32" spans="1:9" x14ac:dyDescent="0.25">
      <c r="A3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5"/>
  <sheetViews>
    <sheetView tabSelected="1" zoomScale="55" zoomScaleNormal="55" workbookViewId="0">
      <selection activeCell="V2" sqref="V2:W24"/>
    </sheetView>
  </sheetViews>
  <sheetFormatPr defaultColWidth="14.44140625" defaultRowHeight="15.75" customHeight="1" x14ac:dyDescent="0.25"/>
  <cols>
    <col min="1" max="1" width="7.88671875" customWidth="1"/>
  </cols>
  <sheetData>
    <row r="1" spans="1:24" x14ac:dyDescent="0.25">
      <c r="A1" s="1"/>
      <c r="B1" s="27" t="s">
        <v>13</v>
      </c>
      <c r="C1" s="27" t="s">
        <v>14</v>
      </c>
      <c r="D1" s="2" t="s">
        <v>0</v>
      </c>
      <c r="E1" s="44"/>
      <c r="F1" s="44"/>
      <c r="G1" s="3" t="s">
        <v>1</v>
      </c>
      <c r="H1" s="1" t="s">
        <v>15</v>
      </c>
      <c r="I1" s="45" t="s">
        <v>16</v>
      </c>
      <c r="K1" s="40"/>
      <c r="L1" s="1" t="s">
        <v>17</v>
      </c>
      <c r="M1" s="1" t="s">
        <v>2</v>
      </c>
      <c r="N1" s="4" t="s">
        <v>18</v>
      </c>
      <c r="O1" s="4" t="s">
        <v>19</v>
      </c>
      <c r="P1" s="4"/>
      <c r="Q1" s="4"/>
      <c r="R1" s="4" t="s">
        <v>20</v>
      </c>
      <c r="S1" s="4" t="s">
        <v>3</v>
      </c>
      <c r="T1" s="1" t="s">
        <v>21</v>
      </c>
      <c r="U1" s="1" t="s">
        <v>22</v>
      </c>
      <c r="V1" s="1"/>
      <c r="W1" s="1"/>
    </row>
    <row r="2" spans="1:24" x14ac:dyDescent="0.25">
      <c r="A2" s="1" t="s">
        <v>5</v>
      </c>
      <c r="B2" s="28" t="s">
        <v>6</v>
      </c>
      <c r="C2" s="28" t="s">
        <v>6</v>
      </c>
      <c r="D2" s="5" t="s">
        <v>6</v>
      </c>
      <c r="E2" s="41" t="s">
        <v>29</v>
      </c>
      <c r="F2" s="41" t="s">
        <v>30</v>
      </c>
      <c r="G2" s="3" t="s">
        <v>7</v>
      </c>
      <c r="H2" s="29"/>
      <c r="I2" s="46"/>
      <c r="J2" s="40" t="s">
        <v>29</v>
      </c>
      <c r="K2" s="41" t="s">
        <v>30</v>
      </c>
      <c r="L2" s="6" t="s">
        <v>6</v>
      </c>
      <c r="M2" s="7" t="s">
        <v>7</v>
      </c>
      <c r="N2" s="30"/>
      <c r="O2" s="30"/>
      <c r="P2" s="40" t="s">
        <v>29</v>
      </c>
      <c r="Q2" s="41" t="s">
        <v>30</v>
      </c>
      <c r="R2" s="8" t="s">
        <v>6</v>
      </c>
      <c r="S2" s="9" t="s">
        <v>7</v>
      </c>
      <c r="T2" s="10" t="s">
        <v>6</v>
      </c>
      <c r="U2" s="1" t="s">
        <v>6</v>
      </c>
      <c r="V2" s="40" t="s">
        <v>29</v>
      </c>
      <c r="W2" s="41" t="s">
        <v>30</v>
      </c>
    </row>
    <row r="3" spans="1:24" x14ac:dyDescent="0.25">
      <c r="A3" s="31">
        <v>343</v>
      </c>
      <c r="B3" s="31">
        <v>9674</v>
      </c>
      <c r="C3" s="31">
        <v>9947</v>
      </c>
      <c r="D3" s="31">
        <v>9810.5</v>
      </c>
      <c r="E3" s="42">
        <f>STDEV(C3:D3)/AVERAGE(C3:D3)</f>
        <v>9.7704745673251915E-3</v>
      </c>
      <c r="F3" s="42">
        <f>E3*D3</f>
        <v>95.853240742743793</v>
      </c>
      <c r="G3" s="12">
        <v>887</v>
      </c>
      <c r="H3" s="31">
        <v>1463</v>
      </c>
      <c r="I3" s="47">
        <v>1393</v>
      </c>
      <c r="J3" s="42">
        <f>STDEV(H3:I3)/AVERAGE(H3:I3)</f>
        <v>3.4662097116987624E-2</v>
      </c>
      <c r="K3" s="42">
        <f>J3*I3</f>
        <v>48.284301283963757</v>
      </c>
      <c r="L3" s="31">
        <v>1428</v>
      </c>
      <c r="M3" s="14">
        <v>40</v>
      </c>
      <c r="N3" s="31">
        <v>282</v>
      </c>
      <c r="O3" s="31">
        <v>278</v>
      </c>
      <c r="P3" s="42">
        <f>STDEV(N3:O3)/AVERAGE(N3:O3)</f>
        <v>1.0101525445522109E-2</v>
      </c>
      <c r="Q3" s="42">
        <f>P3*O3</f>
        <v>2.8082240738551461</v>
      </c>
      <c r="R3" s="31">
        <v>280</v>
      </c>
      <c r="S3" s="16">
        <v>0</v>
      </c>
      <c r="T3" s="31">
        <v>1447</v>
      </c>
      <c r="U3" s="31">
        <v>1513</v>
      </c>
      <c r="V3" s="42">
        <f>STDEV(T3:U3)/AVERAGE(T3:U3)</f>
        <v>3.1533140242102797E-2</v>
      </c>
      <c r="W3" s="42">
        <f>V3*U3</f>
        <v>47.709641186301532</v>
      </c>
      <c r="X3" s="31">
        <v>1480</v>
      </c>
    </row>
    <row r="4" spans="1:24" x14ac:dyDescent="0.25">
      <c r="A4" s="31">
        <v>344</v>
      </c>
      <c r="B4" s="31">
        <v>411</v>
      </c>
      <c r="C4" s="31">
        <v>452</v>
      </c>
      <c r="D4" s="31">
        <v>431.5</v>
      </c>
      <c r="E4" s="42">
        <f>STDEV(C4:D4)/AVERAGE(C4:D4)</f>
        <v>3.2814236591565869E-2</v>
      </c>
      <c r="F4" s="42">
        <f t="shared" ref="F4:F22" si="0">E4*D4</f>
        <v>14.159343089260673</v>
      </c>
      <c r="G4" s="12">
        <v>28</v>
      </c>
      <c r="H4" s="31">
        <v>1151</v>
      </c>
      <c r="I4" s="47">
        <v>1147</v>
      </c>
      <c r="J4" s="42">
        <f>STDEV(H4:I4)/AVERAGE(H4:I4)</f>
        <v>2.4616424062194869E-3</v>
      </c>
      <c r="K4" s="42">
        <f t="shared" ref="K4:K22" si="1">J4*I4</f>
        <v>2.8235038399337515</v>
      </c>
      <c r="L4" s="31">
        <v>1149</v>
      </c>
      <c r="M4" s="14">
        <v>19</v>
      </c>
      <c r="N4" s="31">
        <v>10040</v>
      </c>
      <c r="O4" s="31">
        <v>10444</v>
      </c>
      <c r="P4" s="42">
        <f>STDEV(N4:O4)/AVERAGE(N4:O4)</f>
        <v>2.7892124545925129E-2</v>
      </c>
      <c r="Q4" s="42">
        <f t="shared" ref="Q4:Q22" si="2">P4*O4</f>
        <v>291.30534875764204</v>
      </c>
      <c r="R4" s="31">
        <v>10242</v>
      </c>
      <c r="S4" s="16">
        <v>288</v>
      </c>
      <c r="T4" s="31">
        <v>202</v>
      </c>
      <c r="U4" s="31">
        <v>266</v>
      </c>
      <c r="V4" s="42">
        <f>STDEV(T4:U4)/AVERAGE(T4:U4)</f>
        <v>0.19339672647837197</v>
      </c>
      <c r="W4" s="42">
        <f t="shared" ref="W4:W22" si="3">V4*U4</f>
        <v>51.443529243246942</v>
      </c>
      <c r="X4" s="31">
        <v>234</v>
      </c>
    </row>
    <row r="5" spans="1:24" x14ac:dyDescent="0.25">
      <c r="A5" s="31">
        <v>346</v>
      </c>
      <c r="B5" s="31">
        <v>4</v>
      </c>
      <c r="C5" s="31">
        <v>2</v>
      </c>
      <c r="D5" s="31">
        <v>3</v>
      </c>
      <c r="E5" s="42">
        <f>STDEV(C5:D5)/AVERAGE(C5:D5)</f>
        <v>0.28284271247461901</v>
      </c>
      <c r="F5" s="42">
        <f t="shared" si="0"/>
        <v>0.84852813742385702</v>
      </c>
      <c r="G5" s="12">
        <v>0</v>
      </c>
      <c r="H5" s="31">
        <v>4</v>
      </c>
      <c r="I5" s="47">
        <v>5</v>
      </c>
      <c r="J5" s="42">
        <f>STDEV(H5:I5)/AVERAGE(H5:I5)</f>
        <v>0.15713484026367724</v>
      </c>
      <c r="K5" s="42">
        <f t="shared" si="1"/>
        <v>0.78567420131838617</v>
      </c>
      <c r="L5" s="31">
        <v>4.5</v>
      </c>
      <c r="M5" s="14">
        <v>1</v>
      </c>
      <c r="N5" s="31">
        <v>5</v>
      </c>
      <c r="O5" s="31">
        <v>6</v>
      </c>
      <c r="P5" s="42">
        <f>STDEV(N5:O5)/AVERAGE(N5:O5)</f>
        <v>0.12856486930664501</v>
      </c>
      <c r="Q5" s="42">
        <f t="shared" si="2"/>
        <v>0.77138921583987008</v>
      </c>
      <c r="R5" s="31">
        <v>5.5</v>
      </c>
      <c r="S5" s="16">
        <v>1</v>
      </c>
      <c r="T5" s="31">
        <v>42</v>
      </c>
      <c r="U5" s="31">
        <v>50</v>
      </c>
      <c r="V5" s="42">
        <f>STDEV(T5:U5)/AVERAGE(T5:U5)</f>
        <v>0.12297509238026914</v>
      </c>
      <c r="W5" s="42">
        <f t="shared" si="3"/>
        <v>6.1487546190134568</v>
      </c>
      <c r="X5" s="31">
        <v>46</v>
      </c>
    </row>
    <row r="6" spans="1:24" x14ac:dyDescent="0.25">
      <c r="A6" s="31">
        <v>347</v>
      </c>
      <c r="B6" s="31">
        <v>1146</v>
      </c>
      <c r="C6" s="31">
        <v>1104</v>
      </c>
      <c r="D6" s="31">
        <v>1125</v>
      </c>
      <c r="E6" s="42">
        <f>STDEV(C6:D6)/AVERAGE(C6:D6)</f>
        <v>1.3323680937566171E-2</v>
      </c>
      <c r="F6" s="42">
        <f t="shared" si="0"/>
        <v>14.989141054761943</v>
      </c>
      <c r="G6" s="12">
        <v>0</v>
      </c>
      <c r="H6" s="31">
        <v>171</v>
      </c>
      <c r="I6" s="47">
        <v>180</v>
      </c>
      <c r="J6" s="42">
        <f>STDEV(H6:I6)/AVERAGE(H6:I6)</f>
        <v>3.6261886214694741E-2</v>
      </c>
      <c r="K6" s="42">
        <f t="shared" si="1"/>
        <v>6.5271395186450532</v>
      </c>
      <c r="L6" s="31">
        <v>175.5</v>
      </c>
      <c r="M6" s="14">
        <v>0</v>
      </c>
      <c r="N6" s="31">
        <v>1475</v>
      </c>
      <c r="O6" s="31">
        <v>1432</v>
      </c>
      <c r="P6" s="42">
        <f>STDEV(N6:O6)/AVERAGE(N6:O6)</f>
        <v>2.0918879663585514E-2</v>
      </c>
      <c r="Q6" s="42">
        <f t="shared" si="2"/>
        <v>29.955835678254456</v>
      </c>
      <c r="R6" s="31">
        <v>1453.5</v>
      </c>
      <c r="S6" s="16">
        <v>127</v>
      </c>
      <c r="T6" s="31">
        <v>89261</v>
      </c>
      <c r="U6" s="31">
        <v>92343</v>
      </c>
      <c r="V6" s="42">
        <f>STDEV(T6:U6)/AVERAGE(T6:U6)</f>
        <v>2.4000606810609233E-2</v>
      </c>
      <c r="W6" s="42">
        <f t="shared" si="3"/>
        <v>2216.2880347120886</v>
      </c>
      <c r="X6" s="31">
        <v>90802</v>
      </c>
    </row>
    <row r="7" spans="1:24" x14ac:dyDescent="0.25">
      <c r="A7" s="31">
        <v>348</v>
      </c>
      <c r="B7" s="31">
        <v>20</v>
      </c>
      <c r="C7" s="31">
        <v>12</v>
      </c>
      <c r="D7" s="31">
        <v>16</v>
      </c>
      <c r="E7" s="42">
        <f>STDEV(C7:D7)/AVERAGE(C7:D7)</f>
        <v>0.20203050891044216</v>
      </c>
      <c r="F7" s="42">
        <f t="shared" si="0"/>
        <v>3.2324881425670746</v>
      </c>
      <c r="G7" s="12">
        <v>0</v>
      </c>
      <c r="H7" s="31">
        <v>37</v>
      </c>
      <c r="I7" s="47">
        <v>28</v>
      </c>
      <c r="J7" s="42">
        <f>STDEV(H7:I7)/AVERAGE(H7:I7)</f>
        <v>0.19581418555935162</v>
      </c>
      <c r="K7" s="42">
        <f t="shared" si="1"/>
        <v>5.4827971956618455</v>
      </c>
      <c r="L7" s="31">
        <v>32.5</v>
      </c>
      <c r="M7" s="14">
        <v>2</v>
      </c>
      <c r="N7" s="31">
        <v>17</v>
      </c>
      <c r="O7" s="31">
        <v>15</v>
      </c>
      <c r="P7" s="42">
        <f>STDEV(N7:O7)/AVERAGE(N7:O7)</f>
        <v>8.8388347648318447E-2</v>
      </c>
      <c r="Q7" s="42">
        <f t="shared" si="2"/>
        <v>1.3258252147247767</v>
      </c>
      <c r="R7" s="31">
        <v>16</v>
      </c>
      <c r="S7" s="16">
        <v>3</v>
      </c>
      <c r="T7" s="31">
        <v>578</v>
      </c>
      <c r="U7" s="31">
        <v>641</v>
      </c>
      <c r="V7" s="42">
        <f>STDEV(T7:U7)/AVERAGE(T7:U7)</f>
        <v>7.3088969999593911E-2</v>
      </c>
      <c r="W7" s="42">
        <f t="shared" si="3"/>
        <v>46.850029769739699</v>
      </c>
      <c r="X7" s="31">
        <v>609.5</v>
      </c>
    </row>
    <row r="8" spans="1:24" x14ac:dyDescent="0.25">
      <c r="A8" s="31">
        <v>349</v>
      </c>
      <c r="B8" s="31">
        <v>2026</v>
      </c>
      <c r="C8" s="31">
        <v>2401</v>
      </c>
      <c r="D8" s="31">
        <v>2213.5</v>
      </c>
      <c r="E8" s="42">
        <f>STDEV(C8:D8)/AVERAGE(C8:D8)</f>
        <v>5.7463439797368142E-2</v>
      </c>
      <c r="F8" s="42">
        <f t="shared" si="0"/>
        <v>127.19532399147438</v>
      </c>
      <c r="G8" s="12">
        <v>0</v>
      </c>
      <c r="H8" s="31">
        <v>19236</v>
      </c>
      <c r="I8" s="47">
        <v>18852</v>
      </c>
      <c r="J8" s="42">
        <f>STDEV(H8:I8)/AVERAGE(H8:I8)</f>
        <v>1.4257981725248593E-2</v>
      </c>
      <c r="K8" s="42">
        <f t="shared" si="1"/>
        <v>268.79147148438648</v>
      </c>
      <c r="L8" s="31">
        <v>19044</v>
      </c>
      <c r="M8" s="14">
        <v>1398</v>
      </c>
      <c r="N8" s="31">
        <v>42003</v>
      </c>
      <c r="O8" s="31">
        <v>42264</v>
      </c>
      <c r="P8" s="42">
        <f>STDEV(N8:O8)/AVERAGE(N8:O8)</f>
        <v>4.3802406609868378E-3</v>
      </c>
      <c r="Q8" s="42">
        <f t="shared" si="2"/>
        <v>185.12649129594772</v>
      </c>
      <c r="R8" s="31">
        <v>42133.5</v>
      </c>
      <c r="S8" s="16">
        <v>947</v>
      </c>
      <c r="T8" s="31">
        <v>895</v>
      </c>
      <c r="U8" s="31">
        <v>1332</v>
      </c>
      <c r="V8" s="42">
        <f>STDEV(T8:U8)/AVERAGE(T8:U8)</f>
        <v>0.27750845386485967</v>
      </c>
      <c r="W8" s="42">
        <f t="shared" si="3"/>
        <v>369.64126054799306</v>
      </c>
      <c r="X8" s="31">
        <v>1113.5</v>
      </c>
    </row>
    <row r="9" spans="1:24" x14ac:dyDescent="0.25">
      <c r="A9" s="31">
        <v>350</v>
      </c>
      <c r="B9" s="31">
        <v>110</v>
      </c>
      <c r="C9" s="31">
        <v>137</v>
      </c>
      <c r="D9" s="31">
        <v>123.5</v>
      </c>
      <c r="E9" s="42">
        <f>STDEV(C9:D9)/AVERAGE(C9:D9)</f>
        <v>7.328937847231011E-2</v>
      </c>
      <c r="F9" s="42">
        <f t="shared" si="0"/>
        <v>9.0512382413302994</v>
      </c>
      <c r="G9" s="12">
        <v>0</v>
      </c>
      <c r="H9" s="31">
        <v>1185</v>
      </c>
      <c r="I9" s="47">
        <v>1165</v>
      </c>
      <c r="J9" s="42">
        <f>STDEV(H9:I9)/AVERAGE(H9:I9)</f>
        <v>1.2035860105302937E-2</v>
      </c>
      <c r="K9" s="42">
        <f t="shared" si="1"/>
        <v>14.021777022677922</v>
      </c>
      <c r="L9" s="31">
        <v>1175</v>
      </c>
      <c r="M9" s="14">
        <v>110</v>
      </c>
      <c r="N9" s="31">
        <v>1547</v>
      </c>
      <c r="O9" s="31">
        <v>1573</v>
      </c>
      <c r="P9" s="42">
        <f>STDEV(N9:O9)/AVERAGE(N9:O9)</f>
        <v>1.1785113019775792E-2</v>
      </c>
      <c r="Q9" s="42">
        <f t="shared" si="2"/>
        <v>18.53798278010732</v>
      </c>
      <c r="R9" s="31">
        <v>1560</v>
      </c>
      <c r="S9" s="16">
        <v>42</v>
      </c>
      <c r="T9" s="31">
        <v>36</v>
      </c>
      <c r="U9" s="31">
        <v>38</v>
      </c>
      <c r="V9" s="42">
        <f>STDEV(T9:U9)/AVERAGE(T9:U9)</f>
        <v>3.8221988172245813E-2</v>
      </c>
      <c r="W9" s="42">
        <f t="shared" si="3"/>
        <v>1.4524355505453408</v>
      </c>
      <c r="X9" s="31">
        <v>37</v>
      </c>
    </row>
    <row r="10" spans="1:24" x14ac:dyDescent="0.25">
      <c r="A10" s="31">
        <v>351</v>
      </c>
      <c r="B10" s="31">
        <v>3342</v>
      </c>
      <c r="C10" s="31">
        <v>3333</v>
      </c>
      <c r="D10" s="31">
        <v>3337.5</v>
      </c>
      <c r="E10" s="42">
        <f>STDEV(C10:D10)/AVERAGE(C10:D10)</f>
        <v>9.5404557839426243E-4</v>
      </c>
      <c r="F10" s="42">
        <f t="shared" si="0"/>
        <v>3.184127117890851</v>
      </c>
      <c r="G10" s="12">
        <v>598</v>
      </c>
      <c r="H10" s="31">
        <v>352</v>
      </c>
      <c r="I10" s="47">
        <v>302</v>
      </c>
      <c r="J10" s="42">
        <f>STDEV(H10:I10)/AVERAGE(H10:I10)</f>
        <v>0.10812030293372286</v>
      </c>
      <c r="K10" s="42">
        <f t="shared" si="1"/>
        <v>32.652331485984305</v>
      </c>
      <c r="L10" s="31">
        <v>327</v>
      </c>
      <c r="M10" s="14">
        <v>2</v>
      </c>
      <c r="N10" s="31">
        <v>87</v>
      </c>
      <c r="O10" s="31">
        <v>82</v>
      </c>
      <c r="P10" s="42">
        <f>STDEV(N10:O10)/AVERAGE(N10:O10)</f>
        <v>4.1840637940032399E-2</v>
      </c>
      <c r="Q10" s="42">
        <f t="shared" si="2"/>
        <v>3.4309323110826568</v>
      </c>
      <c r="R10" s="31">
        <v>84.5</v>
      </c>
      <c r="S10" s="16">
        <v>0</v>
      </c>
      <c r="T10" s="31">
        <v>70</v>
      </c>
      <c r="U10" s="31">
        <v>246</v>
      </c>
      <c r="V10" s="42">
        <f>STDEV(T10:U10)/AVERAGE(T10:U10)</f>
        <v>0.78766324992931869</v>
      </c>
      <c r="W10" s="42">
        <f t="shared" si="3"/>
        <v>193.7651594826124</v>
      </c>
      <c r="X10" s="31">
        <v>158</v>
      </c>
    </row>
    <row r="11" spans="1:24" x14ac:dyDescent="0.25">
      <c r="A11" s="31">
        <v>352</v>
      </c>
      <c r="B11" s="31">
        <v>47</v>
      </c>
      <c r="C11" s="31">
        <v>44</v>
      </c>
      <c r="D11" s="31">
        <v>45.5</v>
      </c>
      <c r="E11" s="42">
        <f>STDEV(C11:D11)/AVERAGE(C11:D11)</f>
        <v>2.3701903279996005E-2</v>
      </c>
      <c r="F11" s="42">
        <f t="shared" si="0"/>
        <v>1.0784365992398182</v>
      </c>
      <c r="G11" s="12">
        <v>8</v>
      </c>
      <c r="H11" s="31">
        <v>285</v>
      </c>
      <c r="I11" s="47">
        <v>276</v>
      </c>
      <c r="J11" s="42">
        <f>STDEV(H11:I11)/AVERAGE(H11:I11)</f>
        <v>2.2687918112937352E-2</v>
      </c>
      <c r="K11" s="42">
        <f t="shared" si="1"/>
        <v>6.2618653991707092</v>
      </c>
      <c r="L11" s="31">
        <v>280.5</v>
      </c>
      <c r="M11" s="14">
        <v>46</v>
      </c>
      <c r="N11" s="31">
        <v>89</v>
      </c>
      <c r="O11" s="31">
        <v>94</v>
      </c>
      <c r="P11" s="42">
        <f>STDEV(N11:O11)/AVERAGE(N11:O11)</f>
        <v>3.8639714818937028E-2</v>
      </c>
      <c r="Q11" s="42">
        <f t="shared" si="2"/>
        <v>3.6321331929800804</v>
      </c>
      <c r="R11" s="31">
        <v>91.5</v>
      </c>
      <c r="S11" s="16">
        <v>10</v>
      </c>
      <c r="T11" s="31">
        <v>1391</v>
      </c>
      <c r="U11" s="31">
        <v>1723</v>
      </c>
      <c r="V11" s="42">
        <f>STDEV(T11:U11)/AVERAGE(T11:U11)</f>
        <v>0.1507767831431816</v>
      </c>
      <c r="W11" s="42">
        <f t="shared" si="3"/>
        <v>259.78839735570187</v>
      </c>
      <c r="X11" s="31">
        <v>1557</v>
      </c>
    </row>
    <row r="12" spans="1:24" x14ac:dyDescent="0.25">
      <c r="A12" s="31">
        <v>353</v>
      </c>
      <c r="B12" s="31">
        <v>389</v>
      </c>
      <c r="C12" s="31">
        <v>449</v>
      </c>
      <c r="D12" s="31">
        <v>419</v>
      </c>
      <c r="E12" s="42">
        <f>STDEV(C12:D12)/AVERAGE(C12:D12)</f>
        <v>4.8878348929945685E-2</v>
      </c>
      <c r="F12" s="42">
        <f t="shared" si="0"/>
        <v>20.480028201647244</v>
      </c>
      <c r="G12" s="12">
        <v>2</v>
      </c>
      <c r="H12" s="31">
        <v>8029</v>
      </c>
      <c r="I12" s="47">
        <v>8315</v>
      </c>
      <c r="J12" s="42">
        <f>STDEV(H12:I12)/AVERAGE(H12:I12)</f>
        <v>2.4747006781614365E-2</v>
      </c>
      <c r="K12" s="42">
        <f t="shared" si="1"/>
        <v>205.77136138912346</v>
      </c>
      <c r="L12" s="31">
        <v>8172</v>
      </c>
      <c r="M12" s="14">
        <v>416</v>
      </c>
      <c r="N12" s="31">
        <v>512</v>
      </c>
      <c r="O12" s="31">
        <v>601</v>
      </c>
      <c r="P12" s="42">
        <f>STDEV(N12:O12)/AVERAGE(N12:O12)</f>
        <v>0.11308625970458711</v>
      </c>
      <c r="Q12" s="42">
        <f t="shared" si="2"/>
        <v>67.964842082456855</v>
      </c>
      <c r="R12" s="31">
        <v>556.5</v>
      </c>
      <c r="S12" s="16">
        <v>0</v>
      </c>
      <c r="T12" s="31">
        <v>288</v>
      </c>
      <c r="U12" s="31">
        <v>443</v>
      </c>
      <c r="V12" s="42">
        <f>STDEV(T12:U12)/AVERAGE(T12:U12)</f>
        <v>0.2998674448260325</v>
      </c>
      <c r="W12" s="42">
        <f t="shared" si="3"/>
        <v>132.84127805793239</v>
      </c>
      <c r="X12" s="31">
        <v>365.5</v>
      </c>
    </row>
    <row r="13" spans="1:24" x14ac:dyDescent="0.25">
      <c r="A13" s="31">
        <v>354</v>
      </c>
      <c r="B13" s="31">
        <v>75</v>
      </c>
      <c r="C13" s="31">
        <v>78</v>
      </c>
      <c r="D13" s="31">
        <v>76.5</v>
      </c>
      <c r="E13" s="42">
        <f>STDEV(C13:D13)/AVERAGE(C13:D13)</f>
        <v>1.3730228760903834E-2</v>
      </c>
      <c r="F13" s="42">
        <f t="shared" si="0"/>
        <v>1.0503625002091432</v>
      </c>
      <c r="G13" s="12">
        <v>1</v>
      </c>
      <c r="H13" s="31">
        <v>722</v>
      </c>
      <c r="I13" s="47">
        <v>740</v>
      </c>
      <c r="J13" s="42">
        <f>STDEV(H13:I13)/AVERAGE(H13:I13)</f>
        <v>1.7411658086672853E-2</v>
      </c>
      <c r="K13" s="42">
        <f t="shared" si="1"/>
        <v>12.884626984137912</v>
      </c>
      <c r="L13" s="31">
        <v>731</v>
      </c>
      <c r="M13" s="14">
        <v>63</v>
      </c>
      <c r="N13" s="31">
        <v>74</v>
      </c>
      <c r="O13" s="31">
        <v>95</v>
      </c>
      <c r="P13" s="42">
        <f>STDEV(N13:O13)/AVERAGE(N13:O13)</f>
        <v>0.17573067934813605</v>
      </c>
      <c r="Q13" s="42">
        <f t="shared" si="2"/>
        <v>16.694414538072923</v>
      </c>
      <c r="R13" s="31">
        <v>84.5</v>
      </c>
      <c r="S13" s="16">
        <v>0</v>
      </c>
      <c r="T13" s="31">
        <v>327</v>
      </c>
      <c r="U13" s="31">
        <v>398</v>
      </c>
      <c r="V13" s="42">
        <f>STDEV(T13:U13)/AVERAGE(T13:U13)</f>
        <v>0.13849539714274448</v>
      </c>
      <c r="W13" s="42">
        <f t="shared" si="3"/>
        <v>55.121168062812302</v>
      </c>
      <c r="X13" s="31">
        <v>362.5</v>
      </c>
    </row>
    <row r="14" spans="1:24" x14ac:dyDescent="0.25">
      <c r="A14" s="31">
        <v>355</v>
      </c>
      <c r="B14" s="31">
        <v>442</v>
      </c>
      <c r="C14" s="31">
        <v>511</v>
      </c>
      <c r="D14" s="31">
        <v>476.5</v>
      </c>
      <c r="E14" s="42">
        <f>STDEV(C14:D14)/AVERAGE(C14:D14)</f>
        <v>4.9407967495566363E-2</v>
      </c>
      <c r="F14" s="42">
        <f t="shared" si="0"/>
        <v>23.542896511637373</v>
      </c>
      <c r="G14" s="12">
        <v>0</v>
      </c>
      <c r="H14" s="31">
        <v>12567</v>
      </c>
      <c r="I14" s="47">
        <v>12998</v>
      </c>
      <c r="J14" s="42">
        <f>STDEV(H14:I14)/AVERAGE(H14:I14)</f>
        <v>2.3842207916401487E-2</v>
      </c>
      <c r="K14" s="42">
        <f t="shared" si="1"/>
        <v>309.90101849738653</v>
      </c>
      <c r="L14" s="31">
        <v>12782.5</v>
      </c>
      <c r="M14" s="14">
        <v>564</v>
      </c>
      <c r="N14" s="31">
        <v>751</v>
      </c>
      <c r="O14" s="31">
        <v>798</v>
      </c>
      <c r="P14" s="42">
        <f>STDEV(N14:O14)/AVERAGE(N14:O14)</f>
        <v>4.2910288851862793E-2</v>
      </c>
      <c r="Q14" s="42">
        <f t="shared" si="2"/>
        <v>34.242410503786509</v>
      </c>
      <c r="R14" s="31">
        <v>774.5</v>
      </c>
      <c r="S14" s="16">
        <v>0</v>
      </c>
      <c r="T14" s="31">
        <v>530</v>
      </c>
      <c r="U14" s="31">
        <v>1958</v>
      </c>
      <c r="V14" s="42">
        <f>STDEV(T14:U14)/AVERAGE(T14:U14)</f>
        <v>0.81169492245529729</v>
      </c>
      <c r="W14" s="42">
        <f t="shared" si="3"/>
        <v>1589.298658167472</v>
      </c>
      <c r="X14" s="31">
        <v>1244</v>
      </c>
    </row>
    <row r="15" spans="1:24" x14ac:dyDescent="0.25">
      <c r="A15" s="31">
        <v>356</v>
      </c>
      <c r="B15" s="31">
        <v>426</v>
      </c>
      <c r="C15" s="31">
        <v>487</v>
      </c>
      <c r="D15" s="31">
        <v>456.5</v>
      </c>
      <c r="E15" s="42">
        <f>STDEV(C15:D15)/AVERAGE(C15:D15)</f>
        <v>4.5716495656999895E-2</v>
      </c>
      <c r="F15" s="42">
        <f t="shared" si="0"/>
        <v>20.869580267420453</v>
      </c>
      <c r="G15" s="12">
        <v>15</v>
      </c>
      <c r="H15" s="31">
        <v>8076</v>
      </c>
      <c r="I15" s="47">
        <v>8364</v>
      </c>
      <c r="J15" s="42">
        <f>STDEV(H15:I15)/AVERAGE(H15:I15)</f>
        <v>2.4774544158360789E-2</v>
      </c>
      <c r="K15" s="42">
        <f t="shared" si="1"/>
        <v>207.21428734052964</v>
      </c>
      <c r="L15" s="31">
        <v>8220</v>
      </c>
      <c r="M15" s="14">
        <v>794</v>
      </c>
      <c r="N15" s="31">
        <v>417</v>
      </c>
      <c r="O15" s="31">
        <v>436</v>
      </c>
      <c r="P15" s="42">
        <f>STDEV(N15:O15)/AVERAGE(N15:O15)</f>
        <v>3.1500653792601183E-2</v>
      </c>
      <c r="Q15" s="42">
        <f t="shared" si="2"/>
        <v>13.734285053574116</v>
      </c>
      <c r="R15" s="31">
        <v>426.5</v>
      </c>
      <c r="S15" s="16">
        <v>0</v>
      </c>
      <c r="T15" s="31">
        <v>1437</v>
      </c>
      <c r="U15" s="31">
        <v>1671</v>
      </c>
      <c r="V15" s="42">
        <f>STDEV(T15:U15)/AVERAGE(T15:U15)</f>
        <v>0.10647553847982762</v>
      </c>
      <c r="W15" s="42">
        <f t="shared" si="3"/>
        <v>177.92062479979194</v>
      </c>
      <c r="X15" s="31">
        <v>1554</v>
      </c>
    </row>
    <row r="16" spans="1:24" x14ac:dyDescent="0.25">
      <c r="A16" s="31">
        <v>357</v>
      </c>
      <c r="B16" s="31">
        <v>485</v>
      </c>
      <c r="C16" s="31">
        <v>601</v>
      </c>
      <c r="D16" s="31">
        <v>543</v>
      </c>
      <c r="E16" s="42">
        <f>STDEV(C16:D16)/AVERAGE(C16:D16)</f>
        <v>7.169963865178279E-2</v>
      </c>
      <c r="F16" s="42">
        <f t="shared" si="0"/>
        <v>38.932903787918058</v>
      </c>
      <c r="G16" s="12">
        <v>0</v>
      </c>
      <c r="H16" s="31">
        <v>9886</v>
      </c>
      <c r="I16" s="47">
        <v>9784</v>
      </c>
      <c r="J16" s="42">
        <f>STDEV(H16:I16)/AVERAGE(H16:I16)</f>
        <v>7.3334917825142705E-3</v>
      </c>
      <c r="K16" s="42">
        <f t="shared" si="1"/>
        <v>71.750883600119622</v>
      </c>
      <c r="L16" s="31">
        <v>9835</v>
      </c>
      <c r="M16" s="14">
        <v>818</v>
      </c>
      <c r="N16" s="31">
        <v>573</v>
      </c>
      <c r="O16" s="31">
        <v>606</v>
      </c>
      <c r="P16" s="42">
        <f>STDEV(N16:O16)/AVERAGE(N16:O16)</f>
        <v>3.9583585715277467E-2</v>
      </c>
      <c r="Q16" s="42">
        <f t="shared" si="2"/>
        <v>23.987652943458144</v>
      </c>
      <c r="R16" s="31">
        <v>589.5</v>
      </c>
      <c r="S16" s="16">
        <v>0</v>
      </c>
      <c r="T16" s="31">
        <v>849</v>
      </c>
      <c r="U16" s="31">
        <v>1072</v>
      </c>
      <c r="V16" s="42">
        <f>STDEV(T16:U16)/AVERAGE(T16:U16)</f>
        <v>0.16416950776116615</v>
      </c>
      <c r="W16" s="42">
        <f t="shared" si="3"/>
        <v>175.98971231997012</v>
      </c>
      <c r="X16" s="31">
        <v>960.5</v>
      </c>
    </row>
    <row r="17" spans="1:24" x14ac:dyDescent="0.25">
      <c r="A17" s="31">
        <v>358</v>
      </c>
      <c r="B17" s="31">
        <v>944</v>
      </c>
      <c r="C17" s="31">
        <v>1177</v>
      </c>
      <c r="D17" s="31">
        <v>1060.5</v>
      </c>
      <c r="E17" s="42">
        <f>STDEV(C17:D17)/AVERAGE(C17:D17)</f>
        <v>7.3633912856520919E-2</v>
      </c>
      <c r="F17" s="42">
        <f t="shared" si="0"/>
        <v>78.088764584340439</v>
      </c>
      <c r="G17" s="12">
        <v>0</v>
      </c>
      <c r="H17" s="31">
        <v>81480</v>
      </c>
      <c r="I17" s="47">
        <v>82305</v>
      </c>
      <c r="J17" s="42">
        <f>STDEV(H17:I17)/AVERAGE(H17:I17)</f>
        <v>7.1235228437146469E-3</v>
      </c>
      <c r="K17" s="42">
        <f t="shared" si="1"/>
        <v>586.30154765193402</v>
      </c>
      <c r="L17" s="31">
        <v>81892.5</v>
      </c>
      <c r="M17" s="14">
        <v>4527</v>
      </c>
      <c r="N17" s="31">
        <v>2659</v>
      </c>
      <c r="O17" s="31">
        <v>3076</v>
      </c>
      <c r="P17" s="42">
        <f>STDEV(N17:O17)/AVERAGE(N17:O17)</f>
        <v>0.10282947785694518</v>
      </c>
      <c r="Q17" s="42">
        <f t="shared" si="2"/>
        <v>316.30347388796338</v>
      </c>
      <c r="R17" s="31">
        <v>2867.5</v>
      </c>
      <c r="S17" s="16">
        <v>0</v>
      </c>
      <c r="T17" s="31">
        <v>598</v>
      </c>
      <c r="U17" s="31">
        <v>804</v>
      </c>
      <c r="V17" s="42">
        <f>STDEV(T17:U17)/AVERAGE(T17:U17)</f>
        <v>0.20779457478520513</v>
      </c>
      <c r="W17" s="42">
        <f t="shared" si="3"/>
        <v>167.06683812730492</v>
      </c>
      <c r="X17" s="31">
        <v>701</v>
      </c>
    </row>
    <row r="18" spans="1:24" x14ac:dyDescent="0.25">
      <c r="A18" s="31">
        <v>359</v>
      </c>
      <c r="B18" s="31">
        <v>139</v>
      </c>
      <c r="C18" s="31">
        <v>176</v>
      </c>
      <c r="D18" s="31">
        <v>157.5</v>
      </c>
      <c r="E18" s="42">
        <f>STDEV(C18:D18)/AVERAGE(C18:D18)</f>
        <v>7.8449627897757904E-2</v>
      </c>
      <c r="F18" s="42">
        <f t="shared" si="0"/>
        <v>12.35581639389687</v>
      </c>
      <c r="G18" s="12">
        <v>0</v>
      </c>
      <c r="H18" s="31">
        <v>4537</v>
      </c>
      <c r="I18" s="47">
        <v>4616</v>
      </c>
      <c r="J18" s="42">
        <f>STDEV(H18:I18)/AVERAGE(H18:I18)</f>
        <v>1.2206147867089972E-2</v>
      </c>
      <c r="K18" s="42">
        <f t="shared" si="1"/>
        <v>56.343578554487308</v>
      </c>
      <c r="L18" s="31">
        <v>4576.5</v>
      </c>
      <c r="M18" s="14">
        <v>1054</v>
      </c>
      <c r="N18" s="31">
        <v>244</v>
      </c>
      <c r="O18" s="31">
        <v>222</v>
      </c>
      <c r="P18" s="42">
        <f>STDEV(N18:O18)/AVERAGE(N18:O18)</f>
        <v>6.6765447150661142E-2</v>
      </c>
      <c r="Q18" s="42">
        <f t="shared" si="2"/>
        <v>14.821929267446773</v>
      </c>
      <c r="R18" s="31">
        <v>233</v>
      </c>
      <c r="S18" s="16">
        <v>0</v>
      </c>
      <c r="T18" s="31">
        <v>62</v>
      </c>
      <c r="U18" s="31">
        <v>87</v>
      </c>
      <c r="V18" s="42">
        <f>STDEV(T18:U18)/AVERAGE(T18:U18)</f>
        <v>0.23728415476058642</v>
      </c>
      <c r="W18" s="42">
        <f t="shared" si="3"/>
        <v>20.643721464171019</v>
      </c>
      <c r="X18" s="31">
        <v>74.5</v>
      </c>
    </row>
    <row r="19" spans="1:24" x14ac:dyDescent="0.25">
      <c r="A19" s="31">
        <v>360</v>
      </c>
      <c r="B19" s="31">
        <v>309</v>
      </c>
      <c r="C19" s="31">
        <v>360</v>
      </c>
      <c r="D19" s="31">
        <v>334.5</v>
      </c>
      <c r="E19" s="42">
        <f>STDEV(C19:D19)/AVERAGE(C19:D19)</f>
        <v>5.192576794890414E-2</v>
      </c>
      <c r="F19" s="42">
        <f t="shared" si="0"/>
        <v>17.369169378908435</v>
      </c>
      <c r="G19" s="12">
        <v>0</v>
      </c>
      <c r="H19" s="31">
        <v>12175</v>
      </c>
      <c r="I19" s="47">
        <v>12522</v>
      </c>
      <c r="J19" s="42">
        <f>STDEV(H19:I19)/AVERAGE(H19:I19)</f>
        <v>1.9870109978680162E-2</v>
      </c>
      <c r="K19" s="42">
        <f t="shared" si="1"/>
        <v>248.81351715303299</v>
      </c>
      <c r="L19" s="31">
        <v>12348.5</v>
      </c>
      <c r="M19" s="14">
        <v>473</v>
      </c>
      <c r="N19" s="31">
        <v>567</v>
      </c>
      <c r="O19" s="31">
        <v>618</v>
      </c>
      <c r="P19" s="42">
        <f>STDEV(N19:O19)/AVERAGE(N19:O19)</f>
        <v>6.0864887494538271E-2</v>
      </c>
      <c r="Q19" s="42">
        <f t="shared" si="2"/>
        <v>37.614500471624652</v>
      </c>
      <c r="R19" s="31">
        <v>592.5</v>
      </c>
      <c r="S19" s="16">
        <v>0</v>
      </c>
      <c r="T19" s="31">
        <v>383</v>
      </c>
      <c r="U19" s="31">
        <v>600</v>
      </c>
      <c r="V19" s="42">
        <f>STDEV(T19:U19)/AVERAGE(T19:U19)</f>
        <v>0.31219160023902504</v>
      </c>
      <c r="W19" s="42">
        <f t="shared" si="3"/>
        <v>187.31496014341502</v>
      </c>
      <c r="X19" s="31">
        <v>491.5</v>
      </c>
    </row>
    <row r="20" spans="1:24" x14ac:dyDescent="0.25">
      <c r="A20" s="31">
        <v>361</v>
      </c>
      <c r="B20" s="31">
        <v>1632</v>
      </c>
      <c r="C20" s="31">
        <v>1808</v>
      </c>
      <c r="D20" s="31">
        <v>1720</v>
      </c>
      <c r="E20" s="42">
        <f>STDEV(C20:D20)/AVERAGE(C20:D20)</f>
        <v>3.5275168222458152E-2</v>
      </c>
      <c r="F20" s="42">
        <f t="shared" si="0"/>
        <v>60.673289342628024</v>
      </c>
      <c r="G20" s="12">
        <v>183</v>
      </c>
      <c r="H20" s="31">
        <v>10184</v>
      </c>
      <c r="I20" s="47">
        <v>10850</v>
      </c>
      <c r="J20" s="42">
        <f>STDEV(H20:I20)/AVERAGE(H20:I20)</f>
        <v>4.4778274818887576E-2</v>
      </c>
      <c r="K20" s="42">
        <f t="shared" si="1"/>
        <v>485.84428178493022</v>
      </c>
      <c r="L20" s="31">
        <v>10517</v>
      </c>
      <c r="M20" s="14">
        <v>422</v>
      </c>
      <c r="N20" s="31">
        <v>567</v>
      </c>
      <c r="O20" s="31">
        <v>637</v>
      </c>
      <c r="P20" s="42">
        <f>STDEV(N20:O20)/AVERAGE(N20:O20)</f>
        <v>8.222171874262181E-2</v>
      </c>
      <c r="Q20" s="42">
        <f t="shared" si="2"/>
        <v>52.375234839050094</v>
      </c>
      <c r="R20" s="31">
        <v>602</v>
      </c>
      <c r="S20" s="16">
        <v>0</v>
      </c>
      <c r="T20" s="31">
        <v>588</v>
      </c>
      <c r="U20" s="31">
        <v>621</v>
      </c>
      <c r="V20" s="42">
        <f>STDEV(T20:U20)/AVERAGE(T20:U20)</f>
        <v>3.8601362744675051E-2</v>
      </c>
      <c r="W20" s="42">
        <f t="shared" si="3"/>
        <v>23.971446264443205</v>
      </c>
      <c r="X20" s="31">
        <v>604.5</v>
      </c>
    </row>
    <row r="21" spans="1:24" x14ac:dyDescent="0.25">
      <c r="A21" s="31">
        <v>362</v>
      </c>
      <c r="B21" s="31">
        <v>809</v>
      </c>
      <c r="C21" s="31">
        <v>840</v>
      </c>
      <c r="D21" s="31">
        <v>824.5</v>
      </c>
      <c r="E21" s="42">
        <f>STDEV(C21:D21)/AVERAGE(C21:D21)</f>
        <v>1.3169306228166399E-2</v>
      </c>
      <c r="F21" s="42">
        <f t="shared" si="0"/>
        <v>10.858092985123196</v>
      </c>
      <c r="G21" s="12">
        <v>105</v>
      </c>
      <c r="H21" s="31">
        <v>221</v>
      </c>
      <c r="I21" s="47">
        <v>186</v>
      </c>
      <c r="J21" s="42">
        <f>STDEV(H21:I21)/AVERAGE(H21:I21)</f>
        <v>0.12161541691169123</v>
      </c>
      <c r="K21" s="42">
        <f t="shared" si="1"/>
        <v>22.620467545574567</v>
      </c>
      <c r="L21" s="31">
        <v>203.5</v>
      </c>
      <c r="M21" s="14">
        <v>4</v>
      </c>
      <c r="N21" s="31">
        <v>163</v>
      </c>
      <c r="O21" s="31">
        <v>146</v>
      </c>
      <c r="P21" s="42">
        <f>STDEV(N21:O21)/AVERAGE(N21:O21)</f>
        <v>7.7804629645121734E-2</v>
      </c>
      <c r="Q21" s="42">
        <f t="shared" si="2"/>
        <v>11.359475928187774</v>
      </c>
      <c r="R21" s="31">
        <v>154.5</v>
      </c>
      <c r="S21" s="16">
        <v>0</v>
      </c>
      <c r="T21" s="31">
        <v>7082</v>
      </c>
      <c r="U21" s="31">
        <v>7100</v>
      </c>
      <c r="V21" s="42">
        <f>STDEV(T21:U21)/AVERAGE(T21:U21)</f>
        <v>1.7949403555715493E-3</v>
      </c>
      <c r="W21" s="42">
        <f t="shared" si="3"/>
        <v>12.744076524558</v>
      </c>
      <c r="X21" s="31">
        <v>7091</v>
      </c>
    </row>
    <row r="22" spans="1:24" x14ac:dyDescent="0.25">
      <c r="A22" s="31">
        <v>364</v>
      </c>
      <c r="B22" s="31">
        <v>3134</v>
      </c>
      <c r="C22" s="31">
        <v>3319</v>
      </c>
      <c r="D22" s="31">
        <v>3226.5</v>
      </c>
      <c r="E22" s="42">
        <f>STDEV(C22:D22)/AVERAGE(C22:D22)</f>
        <v>1.9985448708198197E-2</v>
      </c>
      <c r="F22" s="42">
        <f t="shared" si="0"/>
        <v>64.48305025700148</v>
      </c>
      <c r="G22" s="12">
        <v>614</v>
      </c>
      <c r="H22" s="31">
        <v>302</v>
      </c>
      <c r="I22" s="47">
        <v>278</v>
      </c>
      <c r="J22" s="42">
        <f>STDEV(H22:I22)/AVERAGE(H22:I22)</f>
        <v>5.8519181891300481E-2</v>
      </c>
      <c r="K22" s="42">
        <f t="shared" si="1"/>
        <v>16.268332565781535</v>
      </c>
      <c r="L22" s="31">
        <v>290</v>
      </c>
      <c r="M22" s="14">
        <v>9</v>
      </c>
      <c r="N22" s="31">
        <v>509</v>
      </c>
      <c r="O22" s="31">
        <v>505</v>
      </c>
      <c r="P22" s="42">
        <f>STDEV(N22:O22)/AVERAGE(N22:O22)</f>
        <v>5.5787517253376535E-3</v>
      </c>
      <c r="Q22" s="42">
        <f t="shared" si="2"/>
        <v>2.8172696212955151</v>
      </c>
      <c r="R22" s="31">
        <v>507</v>
      </c>
      <c r="S22" s="16">
        <v>90</v>
      </c>
      <c r="T22" s="31">
        <v>4270</v>
      </c>
      <c r="U22" s="31">
        <v>4380</v>
      </c>
      <c r="V22" s="42">
        <f>STDEV(T22:U22)/AVERAGE(T22:U22)</f>
        <v>1.7984218712259012E-2</v>
      </c>
      <c r="W22" s="42">
        <f t="shared" si="3"/>
        <v>78.770877959694474</v>
      </c>
      <c r="X22" s="31">
        <v>4325</v>
      </c>
    </row>
    <row r="23" spans="1:24" ht="15.75" customHeight="1" x14ac:dyDescent="0.25">
      <c r="E23" s="40"/>
      <c r="F23" s="40"/>
      <c r="I23" s="45"/>
      <c r="J23" s="40"/>
      <c r="K23" s="40"/>
      <c r="P23" s="40"/>
      <c r="Q23" s="40"/>
      <c r="V23" s="40"/>
      <c r="W23" s="40"/>
    </row>
    <row r="24" spans="1:24" x14ac:dyDescent="0.25">
      <c r="B24" s="25">
        <f t="shared" ref="B24:C24" si="4">AVERAGE(B3:B22)</f>
        <v>1278.2</v>
      </c>
      <c r="C24" s="25">
        <f t="shared" si="4"/>
        <v>1361.9</v>
      </c>
      <c r="E24" s="43">
        <f>AVERAGE(E3:E22)</f>
        <v>5.9903114598339559E-2</v>
      </c>
      <c r="F24" s="43">
        <f>SUM(F3:F22)/SUM(D3:D22)</f>
        <v>2.3419409163570451E-2</v>
      </c>
      <c r="H24" s="25">
        <f t="shared" ref="H24:I24" si="5">AVERAGE(H3:H22)</f>
        <v>8603.15</v>
      </c>
      <c r="I24" s="48">
        <f t="shared" si="5"/>
        <v>8715.2999999999993</v>
      </c>
      <c r="J24" s="43">
        <f>AVERAGE(J3:J22)</f>
        <v>4.7282913873753517E-2</v>
      </c>
      <c r="K24" s="43">
        <f>SUM(K3:K22)/SUM(I3:I22)</f>
        <v>1.4969907888992806E-2</v>
      </c>
      <c r="N24" s="25">
        <f t="shared" ref="N24:O24" si="6">AVERAGE(N3:N22)</f>
        <v>3129.05</v>
      </c>
      <c r="O24" s="25">
        <f t="shared" si="6"/>
        <v>3196.4</v>
      </c>
      <c r="P24" s="43">
        <f>AVERAGE(P3:P22)</f>
        <v>5.8569391653870928E-2</v>
      </c>
      <c r="Q24" s="43">
        <f>SUM(Q3:Q22)/SUM(O3:O22)</f>
        <v>1.7657515512097214E-2</v>
      </c>
      <c r="T24" s="25">
        <f t="shared" ref="T24:U24" si="7">AVERAGE(T3:T22)</f>
        <v>5516.8</v>
      </c>
      <c r="U24" s="25">
        <f t="shared" si="7"/>
        <v>5864.3</v>
      </c>
      <c r="V24" s="43">
        <f>AVERAGE(V3:V22)</f>
        <v>0.20177593366414714</v>
      </c>
      <c r="W24" s="43">
        <f>SUM(W3:W22)/SUM(U3:U22)</f>
        <v>4.9577704110966431E-2</v>
      </c>
    </row>
    <row r="25" spans="1:24" ht="15.75" customHeight="1" x14ac:dyDescent="0.25">
      <c r="I25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3"/>
  <sheetViews>
    <sheetView workbookViewId="0"/>
  </sheetViews>
  <sheetFormatPr defaultColWidth="14.44140625" defaultRowHeight="15.75" customHeight="1" x14ac:dyDescent="0.25"/>
  <cols>
    <col min="1" max="1" width="8.109375" customWidth="1"/>
  </cols>
  <sheetData>
    <row r="1" spans="1:16" x14ac:dyDescent="0.25">
      <c r="A1" s="1"/>
      <c r="B1" s="27" t="s">
        <v>13</v>
      </c>
      <c r="C1" s="27" t="s">
        <v>14</v>
      </c>
      <c r="D1" s="2" t="s">
        <v>0</v>
      </c>
      <c r="E1" s="3" t="s">
        <v>1</v>
      </c>
      <c r="F1" s="1" t="s">
        <v>15</v>
      </c>
      <c r="G1" s="1" t="s">
        <v>16</v>
      </c>
      <c r="H1" s="1" t="s">
        <v>17</v>
      </c>
      <c r="I1" s="1" t="s">
        <v>2</v>
      </c>
      <c r="J1" s="4" t="s">
        <v>18</v>
      </c>
      <c r="K1" s="4" t="s">
        <v>19</v>
      </c>
      <c r="L1" s="4" t="s">
        <v>20</v>
      </c>
      <c r="M1" s="4" t="s">
        <v>3</v>
      </c>
      <c r="N1" s="1" t="s">
        <v>21</v>
      </c>
      <c r="O1" s="1" t="s">
        <v>22</v>
      </c>
    </row>
    <row r="2" spans="1:16" x14ac:dyDescent="0.25">
      <c r="A2" s="1" t="s">
        <v>5</v>
      </c>
      <c r="B2" s="28" t="s">
        <v>6</v>
      </c>
      <c r="C2" s="28" t="s">
        <v>6</v>
      </c>
      <c r="D2" s="5" t="s">
        <v>6</v>
      </c>
      <c r="E2" s="3" t="s">
        <v>7</v>
      </c>
      <c r="F2" s="29"/>
      <c r="G2" s="29"/>
      <c r="H2" s="6" t="s">
        <v>6</v>
      </c>
      <c r="I2" s="7" t="s">
        <v>7</v>
      </c>
      <c r="J2" s="30"/>
      <c r="K2" s="30"/>
      <c r="L2" s="8" t="s">
        <v>6</v>
      </c>
      <c r="M2" s="9" t="s">
        <v>7</v>
      </c>
      <c r="N2" s="10" t="s">
        <v>6</v>
      </c>
      <c r="O2" s="1" t="s">
        <v>6</v>
      </c>
    </row>
    <row r="3" spans="1:16" x14ac:dyDescent="0.25">
      <c r="A3" s="1">
        <v>343</v>
      </c>
      <c r="B3" s="17">
        <v>9778</v>
      </c>
      <c r="C3" s="17">
        <v>10070</v>
      </c>
      <c r="D3" s="11">
        <f t="shared" ref="D3:D22" si="0">AVERAGE(B3:C3)</f>
        <v>9924</v>
      </c>
      <c r="E3" s="12">
        <v>887</v>
      </c>
      <c r="F3" s="10">
        <v>1503</v>
      </c>
      <c r="G3" s="10">
        <v>1423</v>
      </c>
      <c r="H3" s="13">
        <f t="shared" ref="H3:H22" si="1">AVERAGE(F3:G3)</f>
        <v>1463</v>
      </c>
      <c r="I3" s="14">
        <v>40</v>
      </c>
      <c r="J3" s="32">
        <v>299</v>
      </c>
      <c r="K3" s="32">
        <v>289</v>
      </c>
      <c r="L3" s="15">
        <f t="shared" ref="L3:L22" si="2">AVERAGE(J3:K3)</f>
        <v>294</v>
      </c>
      <c r="M3" s="16">
        <v>0</v>
      </c>
      <c r="N3" s="10">
        <v>1490</v>
      </c>
      <c r="O3" s="1">
        <v>1550</v>
      </c>
      <c r="P3" s="15">
        <f t="shared" ref="P3:P22" si="3">AVERAGE(N3:O3)</f>
        <v>1520</v>
      </c>
    </row>
    <row r="4" spans="1:16" x14ac:dyDescent="0.25">
      <c r="A4" s="1">
        <v>344</v>
      </c>
      <c r="B4" s="17">
        <v>430</v>
      </c>
      <c r="C4" s="17">
        <v>466</v>
      </c>
      <c r="D4" s="11">
        <f t="shared" si="0"/>
        <v>448</v>
      </c>
      <c r="E4" s="12">
        <v>28</v>
      </c>
      <c r="F4" s="10">
        <v>1181</v>
      </c>
      <c r="G4" s="10">
        <v>1178</v>
      </c>
      <c r="H4" s="13">
        <f t="shared" si="1"/>
        <v>1179.5</v>
      </c>
      <c r="I4" s="14">
        <v>19</v>
      </c>
      <c r="J4" s="32">
        <v>10193</v>
      </c>
      <c r="K4" s="32">
        <v>10605</v>
      </c>
      <c r="L4" s="15">
        <f t="shared" si="2"/>
        <v>10399</v>
      </c>
      <c r="M4" s="16">
        <v>288</v>
      </c>
      <c r="N4" s="10">
        <v>218</v>
      </c>
      <c r="O4" s="1">
        <v>283</v>
      </c>
      <c r="P4" s="15">
        <f t="shared" si="3"/>
        <v>250.5</v>
      </c>
    </row>
    <row r="5" spans="1:16" x14ac:dyDescent="0.25">
      <c r="A5" s="1">
        <v>346</v>
      </c>
      <c r="B5" s="17">
        <v>5</v>
      </c>
      <c r="C5" s="17">
        <v>3</v>
      </c>
      <c r="D5" s="11">
        <f t="shared" si="0"/>
        <v>4</v>
      </c>
      <c r="E5" s="12">
        <v>0</v>
      </c>
      <c r="F5" s="10">
        <v>5</v>
      </c>
      <c r="G5" s="10">
        <v>7</v>
      </c>
      <c r="H5" s="13">
        <f t="shared" si="1"/>
        <v>6</v>
      </c>
      <c r="I5" s="14">
        <v>1</v>
      </c>
      <c r="J5" s="32">
        <v>8</v>
      </c>
      <c r="K5" s="32">
        <v>6</v>
      </c>
      <c r="L5" s="15">
        <f t="shared" si="2"/>
        <v>7</v>
      </c>
      <c r="M5" s="16">
        <v>1</v>
      </c>
      <c r="N5" s="10">
        <v>44</v>
      </c>
      <c r="O5" s="1">
        <v>50</v>
      </c>
      <c r="P5" s="15">
        <f t="shared" si="3"/>
        <v>47</v>
      </c>
    </row>
    <row r="6" spans="1:16" x14ac:dyDescent="0.25">
      <c r="A6" s="1">
        <v>347</v>
      </c>
      <c r="B6" s="17">
        <v>1331</v>
      </c>
      <c r="C6" s="17">
        <v>1271</v>
      </c>
      <c r="D6" s="11">
        <f t="shared" si="0"/>
        <v>1301</v>
      </c>
      <c r="E6" s="12">
        <v>0</v>
      </c>
      <c r="F6" s="10">
        <v>220</v>
      </c>
      <c r="G6" s="10">
        <v>198</v>
      </c>
      <c r="H6" s="13">
        <f t="shared" si="1"/>
        <v>209</v>
      </c>
      <c r="I6" s="14">
        <v>0</v>
      </c>
      <c r="J6" s="32">
        <v>1932</v>
      </c>
      <c r="K6" s="32">
        <v>1874</v>
      </c>
      <c r="L6" s="15">
        <f t="shared" si="2"/>
        <v>1903</v>
      </c>
      <c r="M6" s="16">
        <v>127</v>
      </c>
      <c r="N6" s="10">
        <v>93002</v>
      </c>
      <c r="O6" s="1">
        <v>96229</v>
      </c>
      <c r="P6" s="15">
        <f t="shared" si="3"/>
        <v>94615.5</v>
      </c>
    </row>
    <row r="7" spans="1:16" x14ac:dyDescent="0.25">
      <c r="A7" s="1">
        <v>348</v>
      </c>
      <c r="B7" s="17">
        <v>21</v>
      </c>
      <c r="C7" s="17">
        <v>12</v>
      </c>
      <c r="D7" s="11">
        <f t="shared" si="0"/>
        <v>16.5</v>
      </c>
      <c r="E7" s="12">
        <v>0</v>
      </c>
      <c r="F7" s="10">
        <v>38</v>
      </c>
      <c r="G7" s="10">
        <v>29</v>
      </c>
      <c r="H7" s="13">
        <f t="shared" si="1"/>
        <v>33.5</v>
      </c>
      <c r="I7" s="14">
        <v>2</v>
      </c>
      <c r="J7" s="32">
        <v>18</v>
      </c>
      <c r="K7" s="32">
        <v>16</v>
      </c>
      <c r="L7" s="15">
        <f t="shared" si="2"/>
        <v>17</v>
      </c>
      <c r="M7" s="16">
        <v>3</v>
      </c>
      <c r="N7" s="10">
        <v>589</v>
      </c>
      <c r="O7" s="1">
        <v>655</v>
      </c>
      <c r="P7" s="15">
        <f t="shared" si="3"/>
        <v>622</v>
      </c>
    </row>
    <row r="8" spans="1:16" x14ac:dyDescent="0.25">
      <c r="A8" s="1">
        <v>349</v>
      </c>
      <c r="B8" s="17">
        <v>2128</v>
      </c>
      <c r="C8" s="17">
        <v>2523</v>
      </c>
      <c r="D8" s="11">
        <f t="shared" si="0"/>
        <v>2325.5</v>
      </c>
      <c r="E8" s="12">
        <v>0</v>
      </c>
      <c r="F8" s="10">
        <v>19922</v>
      </c>
      <c r="G8" s="10">
        <v>19579</v>
      </c>
      <c r="H8" s="13">
        <f t="shared" si="1"/>
        <v>19750.5</v>
      </c>
      <c r="I8" s="14">
        <v>1398</v>
      </c>
      <c r="J8" s="32">
        <v>43214</v>
      </c>
      <c r="K8" s="32">
        <v>43552</v>
      </c>
      <c r="L8" s="15">
        <f t="shared" si="2"/>
        <v>43383</v>
      </c>
      <c r="M8" s="16">
        <v>947</v>
      </c>
      <c r="N8" s="10">
        <v>957</v>
      </c>
      <c r="O8" s="1">
        <v>1475</v>
      </c>
      <c r="P8" s="15">
        <f t="shared" si="3"/>
        <v>1216</v>
      </c>
    </row>
    <row r="9" spans="1:16" x14ac:dyDescent="0.25">
      <c r="A9" s="1">
        <v>350</v>
      </c>
      <c r="B9" s="17">
        <v>112</v>
      </c>
      <c r="C9" s="17">
        <v>140</v>
      </c>
      <c r="D9" s="11">
        <f t="shared" si="0"/>
        <v>126</v>
      </c>
      <c r="E9" s="12">
        <v>0</v>
      </c>
      <c r="F9" s="10">
        <v>1193</v>
      </c>
      <c r="G9" s="10">
        <v>1188</v>
      </c>
      <c r="H9" s="13">
        <f t="shared" si="1"/>
        <v>1190.5</v>
      </c>
      <c r="I9" s="14">
        <v>110</v>
      </c>
      <c r="J9" s="32">
        <v>1576</v>
      </c>
      <c r="K9" s="32">
        <v>1594</v>
      </c>
      <c r="L9" s="15">
        <f t="shared" si="2"/>
        <v>1585</v>
      </c>
      <c r="M9" s="16">
        <v>42</v>
      </c>
      <c r="N9" s="10">
        <v>40</v>
      </c>
      <c r="O9" s="1">
        <v>41</v>
      </c>
      <c r="P9" s="15">
        <f t="shared" si="3"/>
        <v>40.5</v>
      </c>
    </row>
    <row r="10" spans="1:16" x14ac:dyDescent="0.25">
      <c r="A10" s="1">
        <v>351</v>
      </c>
      <c r="B10" s="17">
        <v>3373</v>
      </c>
      <c r="C10" s="17">
        <v>3379</v>
      </c>
      <c r="D10" s="11">
        <f t="shared" si="0"/>
        <v>3376</v>
      </c>
      <c r="E10" s="12">
        <v>598</v>
      </c>
      <c r="F10" s="10">
        <v>359</v>
      </c>
      <c r="G10" s="10">
        <v>309</v>
      </c>
      <c r="H10" s="13">
        <f t="shared" si="1"/>
        <v>334</v>
      </c>
      <c r="I10" s="14">
        <v>2</v>
      </c>
      <c r="J10" s="32">
        <v>90</v>
      </c>
      <c r="K10" s="32">
        <v>85</v>
      </c>
      <c r="L10" s="15">
        <f t="shared" si="2"/>
        <v>87.5</v>
      </c>
      <c r="M10" s="16">
        <v>0</v>
      </c>
      <c r="N10" s="10">
        <v>72</v>
      </c>
      <c r="O10" s="1">
        <v>264</v>
      </c>
      <c r="P10" s="15">
        <f t="shared" si="3"/>
        <v>168</v>
      </c>
    </row>
    <row r="11" spans="1:16" x14ac:dyDescent="0.25">
      <c r="A11" s="1">
        <v>352</v>
      </c>
      <c r="B11" s="17">
        <v>49</v>
      </c>
      <c r="C11" s="17">
        <v>47</v>
      </c>
      <c r="D11" s="11">
        <f t="shared" si="0"/>
        <v>48</v>
      </c>
      <c r="E11" s="12">
        <v>8</v>
      </c>
      <c r="F11" s="10">
        <v>286</v>
      </c>
      <c r="G11" s="10">
        <v>279</v>
      </c>
      <c r="H11" s="13">
        <f t="shared" si="1"/>
        <v>282.5</v>
      </c>
      <c r="I11" s="14">
        <v>46</v>
      </c>
      <c r="J11" s="32">
        <v>92</v>
      </c>
      <c r="K11" s="32">
        <v>97</v>
      </c>
      <c r="L11" s="15">
        <f t="shared" si="2"/>
        <v>94.5</v>
      </c>
      <c r="M11" s="16">
        <v>10</v>
      </c>
      <c r="N11" s="10">
        <v>1413</v>
      </c>
      <c r="O11" s="1">
        <v>1779</v>
      </c>
      <c r="P11" s="15">
        <f t="shared" si="3"/>
        <v>1596</v>
      </c>
    </row>
    <row r="12" spans="1:16" x14ac:dyDescent="0.25">
      <c r="A12" s="1">
        <v>353</v>
      </c>
      <c r="B12" s="17">
        <v>413</v>
      </c>
      <c r="C12" s="17">
        <v>481</v>
      </c>
      <c r="D12" s="11">
        <f t="shared" si="0"/>
        <v>447</v>
      </c>
      <c r="E12" s="12">
        <v>2</v>
      </c>
      <c r="F12" s="10">
        <v>8242</v>
      </c>
      <c r="G12" s="10">
        <v>8566</v>
      </c>
      <c r="H12" s="13">
        <f t="shared" si="1"/>
        <v>8404</v>
      </c>
      <c r="I12" s="14">
        <v>416</v>
      </c>
      <c r="J12" s="32">
        <v>550</v>
      </c>
      <c r="K12" s="32">
        <v>658</v>
      </c>
      <c r="L12" s="15">
        <f t="shared" si="2"/>
        <v>604</v>
      </c>
      <c r="M12" s="16">
        <v>0</v>
      </c>
      <c r="N12" s="10">
        <v>308</v>
      </c>
      <c r="O12" s="1">
        <v>486</v>
      </c>
      <c r="P12" s="15">
        <f t="shared" si="3"/>
        <v>397</v>
      </c>
    </row>
    <row r="13" spans="1:16" x14ac:dyDescent="0.25">
      <c r="A13" s="1">
        <v>354</v>
      </c>
      <c r="B13" s="17">
        <v>77</v>
      </c>
      <c r="C13" s="17">
        <v>79</v>
      </c>
      <c r="D13" s="11">
        <f t="shared" si="0"/>
        <v>78</v>
      </c>
      <c r="E13" s="12">
        <v>1</v>
      </c>
      <c r="F13" s="10">
        <v>734</v>
      </c>
      <c r="G13" s="10">
        <v>747</v>
      </c>
      <c r="H13" s="13">
        <f t="shared" si="1"/>
        <v>740.5</v>
      </c>
      <c r="I13" s="14">
        <v>63</v>
      </c>
      <c r="J13" s="32">
        <v>80</v>
      </c>
      <c r="K13" s="32">
        <v>103</v>
      </c>
      <c r="L13" s="15">
        <f t="shared" si="2"/>
        <v>91.5</v>
      </c>
      <c r="M13" s="16">
        <v>0</v>
      </c>
      <c r="N13" s="10">
        <v>331</v>
      </c>
      <c r="O13" s="1">
        <v>411</v>
      </c>
      <c r="P13" s="15">
        <f t="shared" si="3"/>
        <v>371</v>
      </c>
    </row>
    <row r="14" spans="1:16" x14ac:dyDescent="0.25">
      <c r="A14" s="1">
        <v>355</v>
      </c>
      <c r="B14" s="17">
        <v>475</v>
      </c>
      <c r="C14" s="17">
        <v>556</v>
      </c>
      <c r="D14" s="11">
        <f t="shared" si="0"/>
        <v>515.5</v>
      </c>
      <c r="E14" s="12">
        <v>0</v>
      </c>
      <c r="F14" s="10">
        <v>12837</v>
      </c>
      <c r="G14" s="10">
        <v>13307</v>
      </c>
      <c r="H14" s="13">
        <f t="shared" si="1"/>
        <v>13072</v>
      </c>
      <c r="I14" s="14">
        <v>564</v>
      </c>
      <c r="J14" s="32">
        <v>817</v>
      </c>
      <c r="K14" s="32">
        <v>883</v>
      </c>
      <c r="L14" s="15">
        <f t="shared" si="2"/>
        <v>850</v>
      </c>
      <c r="M14" s="16">
        <v>0</v>
      </c>
      <c r="N14" s="10">
        <v>569</v>
      </c>
      <c r="O14" s="1">
        <v>2127</v>
      </c>
      <c r="P14" s="15">
        <f t="shared" si="3"/>
        <v>1348</v>
      </c>
    </row>
    <row r="15" spans="1:16" x14ac:dyDescent="0.25">
      <c r="A15" s="1">
        <v>356</v>
      </c>
      <c r="B15" s="17">
        <v>447</v>
      </c>
      <c r="C15" s="17">
        <v>502</v>
      </c>
      <c r="D15" s="11">
        <f t="shared" si="0"/>
        <v>474.5</v>
      </c>
      <c r="E15" s="12">
        <v>15</v>
      </c>
      <c r="F15" s="10">
        <v>8192</v>
      </c>
      <c r="G15" s="10">
        <v>8488</v>
      </c>
      <c r="H15" s="13">
        <f t="shared" si="1"/>
        <v>8340</v>
      </c>
      <c r="I15" s="14">
        <v>794</v>
      </c>
      <c r="J15" s="32">
        <v>447</v>
      </c>
      <c r="K15" s="32">
        <v>466</v>
      </c>
      <c r="L15" s="15">
        <f t="shared" si="2"/>
        <v>456.5</v>
      </c>
      <c r="M15" s="16">
        <v>0</v>
      </c>
      <c r="N15" s="10">
        <v>1472</v>
      </c>
      <c r="O15" s="1">
        <v>1745</v>
      </c>
      <c r="P15" s="15">
        <f t="shared" si="3"/>
        <v>1608.5</v>
      </c>
    </row>
    <row r="16" spans="1:16" x14ac:dyDescent="0.25">
      <c r="A16" s="1">
        <v>357</v>
      </c>
      <c r="B16" s="17">
        <v>505</v>
      </c>
      <c r="C16" s="17">
        <v>645</v>
      </c>
      <c r="D16" s="11">
        <f t="shared" si="0"/>
        <v>575</v>
      </c>
      <c r="E16" s="12">
        <v>0</v>
      </c>
      <c r="F16" s="10">
        <v>10033</v>
      </c>
      <c r="G16" s="10">
        <v>9904</v>
      </c>
      <c r="H16" s="13">
        <f t="shared" si="1"/>
        <v>9968.5</v>
      </c>
      <c r="I16" s="14">
        <v>818</v>
      </c>
      <c r="J16" s="32">
        <v>605</v>
      </c>
      <c r="K16" s="32">
        <v>649</v>
      </c>
      <c r="L16" s="15">
        <f t="shared" si="2"/>
        <v>627</v>
      </c>
      <c r="M16" s="16">
        <v>0</v>
      </c>
      <c r="N16" s="10">
        <v>901</v>
      </c>
      <c r="O16" s="1">
        <v>1141</v>
      </c>
      <c r="P16" s="15">
        <f t="shared" si="3"/>
        <v>1021</v>
      </c>
    </row>
    <row r="17" spans="1:16" x14ac:dyDescent="0.25">
      <c r="A17" s="1">
        <v>358</v>
      </c>
      <c r="B17" s="17">
        <v>1039</v>
      </c>
      <c r="C17" s="17">
        <v>1292</v>
      </c>
      <c r="D17" s="11">
        <f t="shared" si="0"/>
        <v>1165.5</v>
      </c>
      <c r="E17" s="12">
        <v>0</v>
      </c>
      <c r="F17" s="10">
        <v>85015</v>
      </c>
      <c r="G17" s="10">
        <v>86044</v>
      </c>
      <c r="H17" s="13">
        <f t="shared" si="1"/>
        <v>85529.5</v>
      </c>
      <c r="I17" s="14">
        <v>4527</v>
      </c>
      <c r="J17" s="32">
        <v>2985</v>
      </c>
      <c r="K17" s="32">
        <v>3421</v>
      </c>
      <c r="L17" s="15">
        <f t="shared" si="2"/>
        <v>3203</v>
      </c>
      <c r="M17" s="16">
        <v>0</v>
      </c>
      <c r="N17" s="10">
        <v>682</v>
      </c>
      <c r="O17" s="1">
        <v>911</v>
      </c>
      <c r="P17" s="15">
        <f t="shared" si="3"/>
        <v>796.5</v>
      </c>
    </row>
    <row r="18" spans="1:16" x14ac:dyDescent="0.25">
      <c r="A18" s="1">
        <v>359</v>
      </c>
      <c r="B18" s="17">
        <v>149</v>
      </c>
      <c r="C18" s="17">
        <v>187</v>
      </c>
      <c r="D18" s="11">
        <f t="shared" si="0"/>
        <v>168</v>
      </c>
      <c r="E18" s="12">
        <v>0</v>
      </c>
      <c r="F18" s="10">
        <v>4636</v>
      </c>
      <c r="G18" s="10">
        <v>4741</v>
      </c>
      <c r="H18" s="13">
        <f t="shared" si="1"/>
        <v>4688.5</v>
      </c>
      <c r="I18" s="14">
        <v>1054</v>
      </c>
      <c r="J18" s="32">
        <v>264</v>
      </c>
      <c r="K18" s="32">
        <v>238</v>
      </c>
      <c r="L18" s="15">
        <f t="shared" si="2"/>
        <v>251</v>
      </c>
      <c r="M18" s="16">
        <v>0</v>
      </c>
      <c r="N18" s="10">
        <v>67</v>
      </c>
      <c r="O18" s="1">
        <v>95</v>
      </c>
      <c r="P18" s="15">
        <f t="shared" si="3"/>
        <v>81</v>
      </c>
    </row>
    <row r="19" spans="1:16" x14ac:dyDescent="0.25">
      <c r="A19" s="1">
        <v>360</v>
      </c>
      <c r="B19" s="17">
        <v>329</v>
      </c>
      <c r="C19" s="17">
        <v>386</v>
      </c>
      <c r="D19" s="11">
        <f t="shared" si="0"/>
        <v>357.5</v>
      </c>
      <c r="E19" s="12">
        <v>0</v>
      </c>
      <c r="F19" s="10">
        <v>12396</v>
      </c>
      <c r="G19" s="10">
        <v>12768</v>
      </c>
      <c r="H19" s="13">
        <f t="shared" si="1"/>
        <v>12582</v>
      </c>
      <c r="I19" s="14">
        <v>473</v>
      </c>
      <c r="J19" s="32">
        <v>610</v>
      </c>
      <c r="K19" s="32">
        <v>666</v>
      </c>
      <c r="L19" s="15">
        <f t="shared" si="2"/>
        <v>638</v>
      </c>
      <c r="M19" s="16">
        <v>0</v>
      </c>
      <c r="N19" s="10">
        <v>418</v>
      </c>
      <c r="O19" s="1">
        <v>649</v>
      </c>
      <c r="P19" s="15">
        <f t="shared" si="3"/>
        <v>533.5</v>
      </c>
    </row>
    <row r="20" spans="1:16" x14ac:dyDescent="0.25">
      <c r="A20" s="1">
        <v>361</v>
      </c>
      <c r="B20" s="17">
        <v>1687</v>
      </c>
      <c r="C20" s="17">
        <v>1848</v>
      </c>
      <c r="D20" s="11">
        <f t="shared" si="0"/>
        <v>1767.5</v>
      </c>
      <c r="E20" s="12">
        <v>183</v>
      </c>
      <c r="F20" s="10">
        <v>10374</v>
      </c>
      <c r="G20" s="10">
        <v>11068</v>
      </c>
      <c r="H20" s="13">
        <f t="shared" si="1"/>
        <v>10721</v>
      </c>
      <c r="I20" s="14">
        <v>422</v>
      </c>
      <c r="J20" s="32">
        <v>622</v>
      </c>
      <c r="K20" s="32">
        <v>690</v>
      </c>
      <c r="L20" s="15">
        <f t="shared" si="2"/>
        <v>656</v>
      </c>
      <c r="M20" s="16">
        <v>0</v>
      </c>
      <c r="N20" s="10">
        <v>630</v>
      </c>
      <c r="O20" s="1">
        <v>666</v>
      </c>
      <c r="P20" s="15">
        <f t="shared" si="3"/>
        <v>648</v>
      </c>
    </row>
    <row r="21" spans="1:16" x14ac:dyDescent="0.25">
      <c r="A21" s="1">
        <v>362</v>
      </c>
      <c r="B21" s="17">
        <v>817</v>
      </c>
      <c r="C21" s="17">
        <v>852</v>
      </c>
      <c r="D21" s="11">
        <f t="shared" si="0"/>
        <v>834.5</v>
      </c>
      <c r="E21" s="12">
        <v>105</v>
      </c>
      <c r="F21" s="10">
        <v>233</v>
      </c>
      <c r="G21" s="10">
        <v>189</v>
      </c>
      <c r="H21" s="13">
        <f t="shared" si="1"/>
        <v>211</v>
      </c>
      <c r="I21" s="14">
        <v>4</v>
      </c>
      <c r="J21" s="32">
        <v>168</v>
      </c>
      <c r="K21" s="32">
        <v>150</v>
      </c>
      <c r="L21" s="15">
        <f t="shared" si="2"/>
        <v>159</v>
      </c>
      <c r="M21" s="16">
        <v>0</v>
      </c>
      <c r="N21" s="10">
        <v>7124</v>
      </c>
      <c r="O21" s="1">
        <v>7158</v>
      </c>
      <c r="P21" s="15">
        <f t="shared" si="3"/>
        <v>7141</v>
      </c>
    </row>
    <row r="22" spans="1:16" x14ac:dyDescent="0.25">
      <c r="A22" s="1">
        <v>364</v>
      </c>
      <c r="B22" s="17">
        <v>3177</v>
      </c>
      <c r="C22" s="17">
        <v>3366</v>
      </c>
      <c r="D22" s="11">
        <f t="shared" si="0"/>
        <v>3271.5</v>
      </c>
      <c r="E22" s="12">
        <v>614</v>
      </c>
      <c r="F22" s="10">
        <v>312</v>
      </c>
      <c r="G22" s="10">
        <v>291</v>
      </c>
      <c r="H22" s="13">
        <f t="shared" si="1"/>
        <v>301.5</v>
      </c>
      <c r="I22" s="14">
        <v>9</v>
      </c>
      <c r="J22" s="32">
        <v>520</v>
      </c>
      <c r="K22" s="32">
        <v>519</v>
      </c>
      <c r="L22" s="15">
        <f t="shared" si="2"/>
        <v>519.5</v>
      </c>
      <c r="M22" s="16">
        <v>90</v>
      </c>
      <c r="N22" s="10">
        <v>4333</v>
      </c>
      <c r="O22" s="1">
        <v>4441</v>
      </c>
      <c r="P22" s="15">
        <f t="shared" si="3"/>
        <v>4387</v>
      </c>
    </row>
    <row r="23" spans="1:16" x14ac:dyDescent="0.25">
      <c r="B23" s="33"/>
      <c r="C23" s="33"/>
      <c r="D23" s="18"/>
      <c r="E23" s="19"/>
      <c r="F23" s="34"/>
      <c r="G23" s="34"/>
      <c r="H23" s="20"/>
      <c r="I23" s="21"/>
      <c r="J23" s="35"/>
      <c r="K23" s="35"/>
      <c r="L23" s="22"/>
      <c r="M23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4"/>
  <sheetViews>
    <sheetView workbookViewId="0"/>
  </sheetViews>
  <sheetFormatPr defaultColWidth="14.44140625" defaultRowHeight="15.75" customHeight="1" x14ac:dyDescent="0.25"/>
  <sheetData>
    <row r="1" spans="1:9" x14ac:dyDescent="0.25">
      <c r="A1" s="1" t="s">
        <v>8</v>
      </c>
      <c r="B1" s="1" t="s">
        <v>1</v>
      </c>
      <c r="D1" s="1" t="s">
        <v>2</v>
      </c>
      <c r="F1" s="1" t="s">
        <v>3</v>
      </c>
      <c r="H1" s="1" t="s">
        <v>23</v>
      </c>
    </row>
    <row r="3" spans="1:9" x14ac:dyDescent="0.25">
      <c r="B3" s="25">
        <f>LOG('2018'!B3)</f>
        <v>3.9810480589131729</v>
      </c>
      <c r="C3" s="25">
        <f>LOG('2018'!C3)</f>
        <v>2.9479236198317262</v>
      </c>
      <c r="D3" s="25">
        <f>LOG('2018'!D3)</f>
        <v>3.1351326513767748</v>
      </c>
      <c r="E3" s="25">
        <f>LOG('2018'!E3)</f>
        <v>1.6020599913279623</v>
      </c>
      <c r="F3" s="25">
        <f>LOG('2018'!F3)</f>
        <v>2.3636119798921444</v>
      </c>
      <c r="H3" s="25">
        <f>LOG('2018'!H3)</f>
        <v>3.1442627737619908</v>
      </c>
    </row>
    <row r="4" spans="1:9" x14ac:dyDescent="0.25">
      <c r="B4" s="25">
        <f>LOG('2018'!B4)</f>
        <v>2.5998830720736876</v>
      </c>
      <c r="C4" s="25">
        <f>LOG('2018'!C4)</f>
        <v>1.4471580313422192</v>
      </c>
      <c r="D4" s="25">
        <f>LOG('2018'!D4)</f>
        <v>3.0406023401140732</v>
      </c>
      <c r="E4" s="25">
        <f>LOG('2018'!E4)</f>
        <v>1.2787536009528289</v>
      </c>
      <c r="F4" s="25">
        <f>LOG('2018'!F4)</f>
        <v>3.9953280090774097</v>
      </c>
      <c r="G4" s="25">
        <f>LOG('2018'!G4)</f>
        <v>2.459392487759231</v>
      </c>
      <c r="H4" s="25">
        <f>LOG('2018'!H4)</f>
        <v>2.3096301674258988</v>
      </c>
    </row>
    <row r="5" spans="1:9" x14ac:dyDescent="0.25">
      <c r="B5" s="25">
        <f>LOG('2018'!B5)</f>
        <v>0</v>
      </c>
      <c r="D5" s="25">
        <f>LOG('2018'!D5)</f>
        <v>0.6020599913279624</v>
      </c>
      <c r="F5" s="25">
        <f>LOG('2018'!F5)</f>
        <v>0.6020599913279624</v>
      </c>
      <c r="H5" s="25">
        <f>LOG('2018'!H5)</f>
        <v>1.6127838567197355</v>
      </c>
    </row>
    <row r="6" spans="1:9" x14ac:dyDescent="0.25">
      <c r="B6" s="25">
        <f>LOG('2018'!B6)</f>
        <v>2.9395192526186187</v>
      </c>
      <c r="D6" s="25">
        <f>LOG('2018'!D6)</f>
        <v>2.0969100130080562</v>
      </c>
      <c r="F6" s="25">
        <f>LOG('2018'!F6)</f>
        <v>2.9211660506377388</v>
      </c>
      <c r="G6" s="25">
        <f>LOG('2018'!G6)</f>
        <v>2.1038037209559568</v>
      </c>
      <c r="H6" s="25">
        <f>LOG('2018'!H6)</f>
        <v>4.9179411608885832</v>
      </c>
    </row>
    <row r="7" spans="1:9" x14ac:dyDescent="0.25">
      <c r="B7" s="25">
        <f>LOG('2018'!B7)</f>
        <v>1.146128035678238</v>
      </c>
      <c r="D7" s="25">
        <f>LOG('2018'!D7)</f>
        <v>1.4913616938342726</v>
      </c>
      <c r="E7" s="25">
        <f>LOG('2018'!E7)</f>
        <v>0.3010299956639812</v>
      </c>
      <c r="F7" s="25">
        <f>LOG('2018'!F7)</f>
        <v>1.1760912590556813</v>
      </c>
      <c r="G7" s="25">
        <f>LOG('2018'!G7)</f>
        <v>0.47712125471966244</v>
      </c>
      <c r="H7" s="25">
        <f>LOG('2018'!H7)</f>
        <v>2.762678563727436</v>
      </c>
    </row>
    <row r="8" spans="1:9" x14ac:dyDescent="0.25">
      <c r="B8" s="25">
        <f>LOG('2018'!B8)</f>
        <v>3.2957869402516091</v>
      </c>
      <c r="D8" s="25">
        <f>LOG('2018'!D8)</f>
        <v>4.2426407978176153</v>
      </c>
      <c r="E8" s="25">
        <f>LOG('2018'!E8)</f>
        <v>3.1455071714096627</v>
      </c>
      <c r="F8" s="25">
        <f>LOG('2018'!F8)</f>
        <v>4.5980459892417613</v>
      </c>
      <c r="G8" s="25">
        <f>LOG('2018'!G8)</f>
        <v>2.9763499790032735</v>
      </c>
      <c r="H8" s="25">
        <f>LOG('2018'!H8)</f>
        <v>2.9370161074648142</v>
      </c>
    </row>
    <row r="9" spans="1:9" x14ac:dyDescent="0.25">
      <c r="B9" s="25">
        <f>LOG('2018'!B9)</f>
        <v>2.0334237554869499</v>
      </c>
      <c r="D9" s="25">
        <f>LOG('2018'!D9)</f>
        <v>3.0557604646877348</v>
      </c>
      <c r="E9" s="25">
        <f>LOG('2018'!E9)</f>
        <v>2.0413926851582249</v>
      </c>
      <c r="F9" s="25">
        <f>LOG('2018'!F9)</f>
        <v>3.1786892397755899</v>
      </c>
      <c r="G9" s="25">
        <f>LOG('2018'!G9)</f>
        <v>1.6232492903979006</v>
      </c>
      <c r="H9" s="25">
        <f>LOG('2018'!H9)</f>
        <v>1.5185139398778875</v>
      </c>
    </row>
    <row r="10" spans="1:9" x14ac:dyDescent="0.25">
      <c r="B10" s="25">
        <f>LOG('2018'!B10)</f>
        <v>3.5133507988059569</v>
      </c>
      <c r="C10" s="25">
        <f>LOG('2018'!C10)</f>
        <v>2.7767011839884108</v>
      </c>
      <c r="D10" s="25">
        <f>LOG('2018'!D10)</f>
        <v>2.4927603890268375</v>
      </c>
      <c r="E10" s="25">
        <f>LOG('2018'!E10)</f>
        <v>0.3010299956639812</v>
      </c>
      <c r="F10" s="25">
        <f>LOG('2018'!F10)</f>
        <v>1.8920946026904804</v>
      </c>
      <c r="H10" s="25">
        <f>LOG('2018'!H10)</f>
        <v>2.1105897102992488</v>
      </c>
    </row>
    <row r="11" spans="1:9" x14ac:dyDescent="0.25">
      <c r="B11" s="25">
        <f>LOG('2018'!B11)</f>
        <v>1.6127838567197355</v>
      </c>
      <c r="C11" s="25">
        <f>LOG('2018'!C11)</f>
        <v>0.90308998699194354</v>
      </c>
      <c r="D11" s="25">
        <f>LOG('2018'!D11)</f>
        <v>2.4345689040341987</v>
      </c>
      <c r="E11" s="25">
        <f>LOG('2018'!E11)</f>
        <v>1.6627578316815741</v>
      </c>
      <c r="F11" s="25">
        <f>LOG('2018'!F11)</f>
        <v>1.9344984512435677</v>
      </c>
      <c r="G11" s="25">
        <f>LOG('2018'!G11)</f>
        <v>1</v>
      </c>
      <c r="H11" s="25">
        <f>LOG('2018'!H11)</f>
        <v>3.1634595517699902</v>
      </c>
      <c r="I11" s="25">
        <f>LOG('2018'!I11)</f>
        <v>1.3222192947339193</v>
      </c>
    </row>
    <row r="12" spans="1:9" x14ac:dyDescent="0.25">
      <c r="B12" s="25">
        <f>LOG('2018'!B12)</f>
        <v>2.5550944485783194</v>
      </c>
      <c r="C12" s="25">
        <f>LOG('2018'!C12)</f>
        <v>0.3010299956639812</v>
      </c>
      <c r="D12" s="25">
        <f>LOG('2018'!D12)</f>
        <v>3.8874485002499535</v>
      </c>
      <c r="E12" s="25">
        <f>LOG('2018'!E12)</f>
        <v>2.6190933306267428</v>
      </c>
      <c r="F12" s="25">
        <f>LOG('2018'!F12)</f>
        <v>2.6541765418779604</v>
      </c>
      <c r="H12" s="25">
        <f>LOG('2018'!H12)</f>
        <v>2.4800069429571505</v>
      </c>
    </row>
    <row r="13" spans="1:9" x14ac:dyDescent="0.25">
      <c r="B13" s="25">
        <f>LOG('2018'!B13)</f>
        <v>1.8512583487190752</v>
      </c>
      <c r="D13" s="25">
        <f>LOG('2018'!D13)</f>
        <v>2.8555191556678001</v>
      </c>
      <c r="E13" s="25">
        <f>LOG('2018'!E13)</f>
        <v>1.7993405494535817</v>
      </c>
      <c r="F13" s="25">
        <f>LOG('2018'!F13)</f>
        <v>1.8692317197309762</v>
      </c>
      <c r="H13" s="25">
        <f>LOG('2018'!H13)</f>
        <v>2.537819095073274</v>
      </c>
    </row>
    <row r="14" spans="1:9" x14ac:dyDescent="0.25">
      <c r="B14" s="25">
        <f>LOG('2018'!B14)</f>
        <v>2.6042260530844699</v>
      </c>
      <c r="D14" s="25">
        <f>LOG('2018'!D14)</f>
        <v>4.0860393312680392</v>
      </c>
      <c r="E14" s="25">
        <f>LOG('2018'!E14)</f>
        <v>2.7512791039833422</v>
      </c>
      <c r="F14" s="25">
        <f>LOG('2018'!F14)</f>
        <v>2.7986506454452691</v>
      </c>
      <c r="H14" s="25">
        <f>LOG('2018'!H14)</f>
        <v>3.0170333392987803</v>
      </c>
    </row>
    <row r="15" spans="1:9" x14ac:dyDescent="0.25">
      <c r="B15" s="25">
        <f>LOG('2018'!B15)</f>
        <v>2.61066016308988</v>
      </c>
      <c r="C15" s="25">
        <f>LOG('2018'!C15)</f>
        <v>1.1760912590556813</v>
      </c>
      <c r="D15" s="25">
        <f>LOG('2018'!D15)</f>
        <v>3.9010221732480792</v>
      </c>
      <c r="E15" s="25">
        <f>LOG('2018'!E15)</f>
        <v>2.8998205024270964</v>
      </c>
      <c r="F15" s="25">
        <f>LOG('2018'!F15)</f>
        <v>2.5550944485783194</v>
      </c>
      <c r="H15" s="25">
        <f>LOG('2018'!H15)</f>
        <v>3.1646502159342966</v>
      </c>
    </row>
    <row r="16" spans="1:9" x14ac:dyDescent="0.25">
      <c r="B16" s="25">
        <f>LOG('2018'!B16)</f>
        <v>2.6776069527204931</v>
      </c>
      <c r="D16" s="25">
        <f>LOG('2018'!D16)</f>
        <v>3.9805941557762203</v>
      </c>
      <c r="E16" s="25">
        <f>LOG('2018'!E16)</f>
        <v>2.9127533036713231</v>
      </c>
      <c r="F16" s="25">
        <f>LOG('2018'!F16)</f>
        <v>2.7134905430939424</v>
      </c>
      <c r="H16" s="25">
        <f>LOG('2018'!H16)</f>
        <v>2.9263424466256551</v>
      </c>
    </row>
    <row r="17" spans="1:26" x14ac:dyDescent="0.25">
      <c r="B17" s="25">
        <f>LOG('2018'!B17)</f>
        <v>2.9454685851318199</v>
      </c>
      <c r="D17" s="25">
        <f>LOG('2018'!D17)</f>
        <v>4.8732275702760504</v>
      </c>
      <c r="E17" s="25">
        <f>LOG('2018'!E17)</f>
        <v>3.6558104944952521</v>
      </c>
      <c r="F17" s="25">
        <f>LOG('2018'!F17)</f>
        <v>3.3628593029586802</v>
      </c>
      <c r="H17" s="25">
        <f>LOG('2018'!H17)</f>
        <v>2.7347998295888472</v>
      </c>
    </row>
    <row r="18" spans="1:26" x14ac:dyDescent="0.25">
      <c r="B18" s="25">
        <f>LOG('2018'!B18)</f>
        <v>2.1105897102992488</v>
      </c>
      <c r="D18" s="25">
        <f>LOG('2018'!D18)</f>
        <v>3.6361868951987244</v>
      </c>
      <c r="E18" s="25">
        <f>LOG('2018'!E18)</f>
        <v>3.022840610876528</v>
      </c>
      <c r="F18" s="25">
        <f>LOG('2018'!F18)</f>
        <v>2.2900346113625178</v>
      </c>
      <c r="H18" s="25">
        <f>LOG('2018'!H18)</f>
        <v>1.7993405494535817</v>
      </c>
    </row>
    <row r="19" spans="1:26" x14ac:dyDescent="0.25">
      <c r="B19" s="25">
        <f>LOG('2018'!B19)</f>
        <v>2.4548448600085102</v>
      </c>
      <c r="D19" s="25">
        <f>LOG('2018'!D19)</f>
        <v>4.0752914188833023</v>
      </c>
      <c r="E19" s="25">
        <f>LOG('2018'!E19)</f>
        <v>2.6748611407378116</v>
      </c>
      <c r="F19" s="25">
        <f>LOG('2018'!F19)</f>
        <v>2.7007037171450192</v>
      </c>
      <c r="H19" s="25">
        <f>LOG('2018'!H19)</f>
        <v>2.6117233080073419</v>
      </c>
    </row>
    <row r="20" spans="1:26" x14ac:dyDescent="0.25">
      <c r="B20" s="25">
        <f>LOG('2018'!B20)</f>
        <v>3.2111205412580492</v>
      </c>
      <c r="C20" s="25">
        <f>LOG('2018'!C20)</f>
        <v>2.2624510897304293</v>
      </c>
      <c r="D20" s="25">
        <f>LOG('2018'!D20)</f>
        <v>4.0035036147425362</v>
      </c>
      <c r="E20" s="25">
        <f>LOG('2018'!E20)</f>
        <v>2.6253124509616739</v>
      </c>
      <c r="F20" s="25">
        <f>LOG('2018'!F20)</f>
        <v>2.6998377258672459</v>
      </c>
      <c r="H20" s="25">
        <f>LOG('2018'!H20)</f>
        <v>2.7185016888672742</v>
      </c>
    </row>
    <row r="21" spans="1:26" x14ac:dyDescent="0.25">
      <c r="B21" s="25">
        <f>LOG('2018'!B21)</f>
        <v>2.9036325160842376</v>
      </c>
      <c r="C21" s="25">
        <f>LOG('2018'!C21)</f>
        <v>2.0211892990699383</v>
      </c>
      <c r="D21" s="25">
        <f>LOG('2018'!D21)</f>
        <v>2.2833012287035497</v>
      </c>
      <c r="E21" s="25">
        <f>LOG('2018'!E21)</f>
        <v>0.6020599913279624</v>
      </c>
      <c r="F21" s="25">
        <f>LOG('2018'!F21)</f>
        <v>2.1461280356782382</v>
      </c>
      <c r="H21" s="25">
        <f>LOG('2018'!H21)</f>
        <v>3.8446014196263465</v>
      </c>
    </row>
    <row r="22" spans="1:26" x14ac:dyDescent="0.25">
      <c r="B22" s="25">
        <f>LOG('2018'!B22)</f>
        <v>3.4948500216800942</v>
      </c>
      <c r="C22" s="25">
        <f>LOG('2018'!C22)</f>
        <v>2.7881683711411678</v>
      </c>
      <c r="D22" s="25">
        <f>LOG('2018'!D22)</f>
        <v>2.4377505628203879</v>
      </c>
      <c r="E22" s="25">
        <f>LOG('2018'!E22)</f>
        <v>0.95424250943932487</v>
      </c>
      <c r="F22" s="25">
        <f>LOG('2018'!F22)</f>
        <v>2.6857417386022635</v>
      </c>
      <c r="G22" s="25">
        <f>LOG('2018'!G22)</f>
        <v>1.954242509439325</v>
      </c>
      <c r="H22" s="25">
        <f>LOG('2018'!H22)</f>
        <v>3.6224212739756703</v>
      </c>
    </row>
    <row r="23" spans="1:26" x14ac:dyDescent="0.25">
      <c r="A23" s="36"/>
      <c r="B23" s="37" t="s">
        <v>24</v>
      </c>
      <c r="C23" s="37" t="s">
        <v>25</v>
      </c>
      <c r="D23" s="37" t="s">
        <v>24</v>
      </c>
      <c r="E23" s="37" t="s">
        <v>25</v>
      </c>
      <c r="F23" s="37" t="s">
        <v>24</v>
      </c>
      <c r="G23" s="37" t="s">
        <v>25</v>
      </c>
      <c r="H23" s="37"/>
      <c r="I23" s="37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x14ac:dyDescent="0.25">
      <c r="A24" s="1" t="s">
        <v>8</v>
      </c>
      <c r="B24" s="25">
        <f>SLOPE(B3:B22,C3:C22)</f>
        <v>0.63950956555441452</v>
      </c>
      <c r="C24" s="25">
        <f>INTERCEPT(B3:B22,C3:C22)</f>
        <v>1.7612602830187793</v>
      </c>
      <c r="D24" s="25">
        <f>SLOPE(D3:D22,E3:E22)</f>
        <v>0.79741652406163066</v>
      </c>
      <c r="E24" s="25">
        <f>INTERCEPT(D3:D22,E3:E22)</f>
        <v>1.6959975881526743</v>
      </c>
      <c r="F24" s="25">
        <f>SLOPE(F3:F22,G3:G22)</f>
        <v>1.307861710526953</v>
      </c>
      <c r="G24" s="25">
        <f>INTERCEPT(F3:F22,G3:G22)</f>
        <v>0.5740202983404199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4"/>
  <sheetViews>
    <sheetView workbookViewId="0"/>
  </sheetViews>
  <sheetFormatPr defaultColWidth="14.44140625" defaultRowHeight="15.75" customHeight="1" x14ac:dyDescent="0.25"/>
  <sheetData>
    <row r="1" spans="1:6" x14ac:dyDescent="0.25">
      <c r="A1" s="1" t="s">
        <v>26</v>
      </c>
    </row>
    <row r="3" spans="1:6" x14ac:dyDescent="0.25">
      <c r="B3" s="38">
        <f>'2018'!B3/'2018'!C3</f>
        <v>10.792559188275085</v>
      </c>
      <c r="C3" s="38"/>
      <c r="D3" s="38">
        <f>'2018'!D3/'2018'!E3</f>
        <v>34.125</v>
      </c>
      <c r="E3" s="38"/>
      <c r="F3" s="38"/>
    </row>
    <row r="4" spans="1:6" x14ac:dyDescent="0.25">
      <c r="B4" s="38">
        <f>'2018'!B4/'2018'!C4</f>
        <v>14.214285714285714</v>
      </c>
      <c r="C4" s="38"/>
      <c r="D4" s="38">
        <f>'2018'!D4/'2018'!E4</f>
        <v>57.789473684210527</v>
      </c>
      <c r="E4" s="38"/>
      <c r="F4" s="38">
        <f>'2018'!F4/'2018'!G4</f>
        <v>34.350694444444443</v>
      </c>
    </row>
    <row r="5" spans="1:6" x14ac:dyDescent="0.25">
      <c r="B5" s="38"/>
      <c r="C5" s="38"/>
      <c r="D5" s="38">
        <f>'2018'!D5/'2018'!E5</f>
        <v>4</v>
      </c>
      <c r="E5" s="38"/>
      <c r="F5" s="38"/>
    </row>
    <row r="6" spans="1:6" x14ac:dyDescent="0.25">
      <c r="B6" s="38"/>
      <c r="C6" s="38"/>
      <c r="D6" s="38"/>
      <c r="E6" s="38"/>
      <c r="F6" s="38">
        <f>'2018'!F6/'2018'!G6</f>
        <v>6.5669291338582676</v>
      </c>
    </row>
    <row r="7" spans="1:6" x14ac:dyDescent="0.25">
      <c r="B7" s="38"/>
      <c r="C7" s="38"/>
      <c r="D7" s="38">
        <f>'2018'!D7/'2018'!E7</f>
        <v>15.5</v>
      </c>
      <c r="E7" s="38"/>
      <c r="F7" s="38">
        <f>'2018'!F7/'2018'!G7</f>
        <v>5</v>
      </c>
    </row>
    <row r="8" spans="1:6" x14ac:dyDescent="0.25">
      <c r="B8" s="38"/>
      <c r="C8" s="38"/>
      <c r="D8" s="38">
        <f>'2018'!D8/'2018'!E8</f>
        <v>12.506437768240342</v>
      </c>
      <c r="E8" s="38"/>
      <c r="F8" s="38">
        <f>'2018'!F8/'2018'!G8</f>
        <v>41.850052798310458</v>
      </c>
    </row>
    <row r="9" spans="1:6" x14ac:dyDescent="0.25">
      <c r="B9" s="38"/>
      <c r="C9" s="38"/>
      <c r="D9" s="38">
        <f>'2018'!D9/'2018'!E9</f>
        <v>10.336363636363636</v>
      </c>
      <c r="E9" s="38"/>
      <c r="F9" s="38">
        <f>'2018'!F9/'2018'!G9</f>
        <v>35.928571428571431</v>
      </c>
    </row>
    <row r="10" spans="1:6" x14ac:dyDescent="0.25">
      <c r="B10" s="38">
        <f>'2018'!B10/'2018'!C10</f>
        <v>5.4531772575250832</v>
      </c>
      <c r="C10" s="38"/>
      <c r="D10" s="38">
        <f>'2018'!D10/'2018'!E10</f>
        <v>155.5</v>
      </c>
      <c r="E10" s="38"/>
      <c r="F10" s="38"/>
    </row>
    <row r="11" spans="1:6" x14ac:dyDescent="0.25">
      <c r="B11" s="38">
        <f>'2018'!B11/'2018'!C11</f>
        <v>5.125</v>
      </c>
      <c r="C11" s="38"/>
      <c r="D11" s="38">
        <f>'2018'!D11/'2018'!E11</f>
        <v>5.9130434782608692</v>
      </c>
      <c r="E11" s="38"/>
      <c r="F11" s="38">
        <f>'2018'!F11/'2018'!G11</f>
        <v>8.6</v>
      </c>
    </row>
    <row r="12" spans="1:6" x14ac:dyDescent="0.25">
      <c r="B12" s="38">
        <f>'2018'!B12/'2018'!C12</f>
        <v>179.5</v>
      </c>
      <c r="C12" s="38"/>
      <c r="D12" s="38">
        <f>'2018'!D12/'2018'!E12</f>
        <v>18.55048076923077</v>
      </c>
      <c r="E12" s="38"/>
      <c r="F12" s="38"/>
    </row>
    <row r="13" spans="1:6" x14ac:dyDescent="0.25">
      <c r="B13" s="38">
        <f>'2018'!B13/'2018'!C13</f>
        <v>71</v>
      </c>
      <c r="C13" s="38"/>
      <c r="D13" s="38">
        <f>'2018'!D13/'2018'!E13</f>
        <v>11.380952380952381</v>
      </c>
      <c r="E13" s="38"/>
      <c r="F13" s="38"/>
    </row>
    <row r="14" spans="1:6" x14ac:dyDescent="0.25">
      <c r="B14" s="38"/>
      <c r="C14" s="38"/>
      <c r="D14" s="38">
        <f>'2018'!D14/'2018'!E14</f>
        <v>21.615248226950353</v>
      </c>
      <c r="E14" s="38"/>
      <c r="F14" s="38"/>
    </row>
    <row r="15" spans="1:6" x14ac:dyDescent="0.25">
      <c r="B15" s="38">
        <f>'2018'!B15/'2018'!C15</f>
        <v>27.2</v>
      </c>
      <c r="C15" s="38"/>
      <c r="D15" s="38">
        <f>'2018'!D15/'2018'!E15</f>
        <v>10.027707808564232</v>
      </c>
      <c r="E15" s="38"/>
      <c r="F15" s="38"/>
    </row>
    <row r="16" spans="1:6" x14ac:dyDescent="0.25">
      <c r="B16" s="38"/>
      <c r="C16" s="38"/>
      <c r="D16" s="38">
        <f>'2018'!D16/'2018'!E16</f>
        <v>11.690709046454767</v>
      </c>
      <c r="E16" s="38"/>
      <c r="F16" s="38"/>
    </row>
    <row r="17" spans="1:6" x14ac:dyDescent="0.25">
      <c r="B17" s="38"/>
      <c r="C17" s="38"/>
      <c r="D17" s="38">
        <f>'2018'!D17/'2018'!E17</f>
        <v>16.497459686326486</v>
      </c>
      <c r="E17" s="38"/>
      <c r="F17" s="38"/>
    </row>
    <row r="18" spans="1:6" x14ac:dyDescent="0.25">
      <c r="B18" s="38"/>
      <c r="C18" s="38"/>
      <c r="D18" s="38">
        <f>'2018'!D18/'2018'!E18</f>
        <v>4.1053130929791273</v>
      </c>
      <c r="E18" s="38"/>
      <c r="F18" s="38"/>
    </row>
    <row r="19" spans="1:6" x14ac:dyDescent="0.25">
      <c r="B19" s="38"/>
      <c r="C19" s="38"/>
      <c r="D19" s="38">
        <f>'2018'!D19/'2018'!E19</f>
        <v>25.143763213530654</v>
      </c>
      <c r="E19" s="38"/>
      <c r="F19" s="38"/>
    </row>
    <row r="20" spans="1:6" x14ac:dyDescent="0.25">
      <c r="B20" s="38">
        <f>'2018'!B20/'2018'!C20</f>
        <v>8.8852459016393439</v>
      </c>
      <c r="C20" s="38"/>
      <c r="D20" s="38">
        <f>'2018'!D20/'2018'!E20</f>
        <v>23.888625592417061</v>
      </c>
      <c r="E20" s="38"/>
      <c r="F20" s="38"/>
    </row>
    <row r="21" spans="1:6" x14ac:dyDescent="0.25">
      <c r="B21" s="38">
        <f>'2018'!B21/'2018'!C21</f>
        <v>7.628571428571429</v>
      </c>
      <c r="C21" s="38"/>
      <c r="D21" s="38">
        <f>'2018'!D21/'2018'!E21</f>
        <v>48</v>
      </c>
      <c r="E21" s="38"/>
      <c r="F21" s="38"/>
    </row>
    <row r="22" spans="1:6" x14ac:dyDescent="0.25">
      <c r="B22" s="38">
        <f>'2018'!B22/'2018'!C22</f>
        <v>5.0895765472312702</v>
      </c>
      <c r="C22" s="38"/>
      <c r="D22" s="38">
        <f>'2018'!D22/'2018'!E22</f>
        <v>30.444444444444443</v>
      </c>
      <c r="E22" s="38"/>
      <c r="F22" s="38">
        <f>'2018'!F22/'2018'!G22</f>
        <v>5.3888888888888893</v>
      </c>
    </row>
    <row r="23" spans="1:6" x14ac:dyDescent="0.25">
      <c r="B23" s="38"/>
      <c r="C23" s="38"/>
      <c r="D23" s="38"/>
      <c r="E23" s="38"/>
      <c r="F23" s="38"/>
    </row>
    <row r="24" spans="1:6" x14ac:dyDescent="0.25">
      <c r="A24" s="1" t="s">
        <v>27</v>
      </c>
      <c r="B24" s="39">
        <f>AVERAGE(B4:B22)</f>
        <v>36.010650761028089</v>
      </c>
      <c r="C24" s="39"/>
      <c r="D24" s="39">
        <f>AVERAGE(D4:D22)</f>
        <v>26.827223490495868</v>
      </c>
      <c r="E24" s="39"/>
      <c r="F24" s="39">
        <f>AVERAGE(F4:F22)</f>
        <v>19.669305242010498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score_thr=0.43</vt:lpstr>
      <vt:lpstr>score_thr=0.4</vt:lpstr>
      <vt:lpstr>log scale</vt:lpstr>
      <vt:lpstr>fractions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Handegard, Nils Olav</cp:lastModifiedBy>
  <dcterms:created xsi:type="dcterms:W3CDTF">2021-05-05T06:47:40Z</dcterms:created>
  <dcterms:modified xsi:type="dcterms:W3CDTF">2021-05-05T06:51:07Z</dcterms:modified>
</cp:coreProperties>
</file>