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sonfabianojunior/NFJdeveloper/apresentacao/alem_numeros/Planilhas/"/>
    </mc:Choice>
  </mc:AlternateContent>
  <xr:revisionPtr revIDLastSave="0" documentId="13_ncr:1_{71DF3BED-61BB-AE41-BA9D-2D8EF3E8CD59}" xr6:coauthVersionLast="47" xr6:coauthVersionMax="47" xr10:uidLastSave="{00000000-0000-0000-0000-000000000000}"/>
  <bookViews>
    <workbookView xWindow="63840" yWindow="3420" windowWidth="29020" windowHeight="15960" activeTab="1" xr2:uid="{02033C73-B9E6-E94F-9238-36E61A82C603}"/>
  </bookViews>
  <sheets>
    <sheet name="Relatório" sheetId="2" r:id="rId1"/>
    <sheet name="DADOS" sheetId="3" r:id="rId2"/>
    <sheet name="Cursos" sheetId="5" state="hidden" r:id="rId3"/>
    <sheet name="Rateio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2" l="1"/>
  <c r="L3" i="2"/>
  <c r="C3" i="2"/>
  <c r="B3" i="2"/>
  <c r="O40" i="6"/>
  <c r="O23" i="6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2" i="3"/>
  <c r="K3" i="2"/>
  <c r="K4" i="2" s="1"/>
  <c r="J3" i="2"/>
  <c r="I3" i="2"/>
  <c r="I4" i="2" s="1"/>
  <c r="H3" i="2"/>
  <c r="H4" i="2" s="1"/>
  <c r="G3" i="2"/>
  <c r="G4" i="2" s="1"/>
  <c r="G15" i="2" s="1"/>
  <c r="F3" i="2"/>
  <c r="F4" i="2" s="1"/>
  <c r="E3" i="2"/>
  <c r="E4" i="2" s="1"/>
  <c r="D3" i="2"/>
  <c r="D4" i="2" s="1"/>
  <c r="I6" i="2" l="1"/>
  <c r="G6" i="2"/>
  <c r="K6" i="2"/>
  <c r="F6" i="2"/>
  <c r="D6" i="2"/>
  <c r="H6" i="2"/>
  <c r="E6" i="2"/>
  <c r="J4" i="2"/>
  <c r="M4" i="2"/>
  <c r="M6" i="2" s="1"/>
  <c r="L4" i="2"/>
  <c r="C4" i="2"/>
  <c r="F10" i="2"/>
  <c r="F9" i="2"/>
  <c r="F8" i="2"/>
  <c r="F7" i="2"/>
  <c r="H18" i="2"/>
  <c r="D18" i="2"/>
  <c r="K17" i="2"/>
  <c r="G17" i="2"/>
  <c r="F16" i="2"/>
  <c r="I15" i="2"/>
  <c r="E15" i="2"/>
  <c r="H14" i="2"/>
  <c r="D14" i="2"/>
  <c r="D9" i="2"/>
  <c r="D8" i="2"/>
  <c r="I10" i="2"/>
  <c r="E10" i="2"/>
  <c r="I9" i="2"/>
  <c r="E9" i="2"/>
  <c r="I8" i="2"/>
  <c r="E8" i="2"/>
  <c r="I7" i="2"/>
  <c r="E7" i="2"/>
  <c r="K18" i="2"/>
  <c r="G18" i="2"/>
  <c r="F17" i="2"/>
  <c r="I16" i="2"/>
  <c r="E16" i="2"/>
  <c r="H15" i="2"/>
  <c r="D15" i="2"/>
  <c r="K14" i="2"/>
  <c r="G14" i="2"/>
  <c r="H7" i="2"/>
  <c r="D7" i="2"/>
  <c r="F18" i="2"/>
  <c r="I17" i="2"/>
  <c r="E17" i="2"/>
  <c r="H16" i="2"/>
  <c r="D16" i="2"/>
  <c r="K15" i="2"/>
  <c r="F14" i="2"/>
  <c r="H10" i="2"/>
  <c r="D10" i="2"/>
  <c r="H9" i="2"/>
  <c r="H8" i="2"/>
  <c r="K10" i="2"/>
  <c r="G10" i="2"/>
  <c r="K9" i="2"/>
  <c r="G9" i="2"/>
  <c r="K8" i="2"/>
  <c r="G8" i="2"/>
  <c r="K7" i="2"/>
  <c r="G7" i="2"/>
  <c r="G32" i="2" s="1"/>
  <c r="I18" i="2"/>
  <c r="E18" i="2"/>
  <c r="H17" i="2"/>
  <c r="D17" i="2"/>
  <c r="K16" i="2"/>
  <c r="G16" i="2"/>
  <c r="C16" i="2"/>
  <c r="F15" i="2"/>
  <c r="I14" i="2"/>
  <c r="E14" i="2"/>
  <c r="B4" i="2"/>
  <c r="B7" i="2" s="1"/>
  <c r="M14" i="2" l="1"/>
  <c r="D31" i="2"/>
  <c r="G34" i="2"/>
  <c r="J14" i="2"/>
  <c r="J6" i="2"/>
  <c r="J23" i="2" s="1"/>
  <c r="C6" i="2"/>
  <c r="G35" i="2"/>
  <c r="L6" i="2"/>
  <c r="K35" i="2"/>
  <c r="B6" i="2"/>
  <c r="D32" i="2"/>
  <c r="H34" i="2"/>
  <c r="D35" i="2"/>
  <c r="E32" i="2"/>
  <c r="H33" i="2"/>
  <c r="H32" i="2"/>
  <c r="F34" i="2"/>
  <c r="K34" i="2"/>
  <c r="I33" i="2"/>
  <c r="I35" i="2"/>
  <c r="E31" i="2"/>
  <c r="E34" i="2"/>
  <c r="F31" i="2"/>
  <c r="L18" i="2"/>
  <c r="F35" i="2"/>
  <c r="I31" i="2"/>
  <c r="G33" i="2"/>
  <c r="K33" i="2"/>
  <c r="K32" i="2"/>
  <c r="H31" i="2"/>
  <c r="H35" i="2"/>
  <c r="I32" i="2"/>
  <c r="I34" i="2"/>
  <c r="D33" i="2"/>
  <c r="F32" i="2"/>
  <c r="G31" i="2"/>
  <c r="E33" i="2"/>
  <c r="E35" i="2"/>
  <c r="D34" i="2"/>
  <c r="F33" i="2"/>
  <c r="K31" i="2"/>
  <c r="C9" i="2"/>
  <c r="C26" i="2" s="1"/>
  <c r="J7" i="2"/>
  <c r="J24" i="2" s="1"/>
  <c r="J9" i="2"/>
  <c r="J26" i="2" s="1"/>
  <c r="C8" i="2"/>
  <c r="C33" i="2" s="1"/>
  <c r="C14" i="2"/>
  <c r="J17" i="2"/>
  <c r="J31" i="2"/>
  <c r="J16" i="2"/>
  <c r="C7" i="2"/>
  <c r="J18" i="2"/>
  <c r="J8" i="2"/>
  <c r="J25" i="2" s="1"/>
  <c r="J10" i="2"/>
  <c r="J27" i="2" s="1"/>
  <c r="J15" i="2"/>
  <c r="M17" i="2"/>
  <c r="L16" i="2"/>
  <c r="M8" i="2"/>
  <c r="M25" i="2" s="1"/>
  <c r="M31" i="2"/>
  <c r="M16" i="2"/>
  <c r="M7" i="2"/>
  <c r="M24" i="2" s="1"/>
  <c r="M10" i="2"/>
  <c r="M18" i="2"/>
  <c r="M9" i="2"/>
  <c r="M15" i="2"/>
  <c r="L14" i="2"/>
  <c r="L10" i="2"/>
  <c r="L27" i="2" s="1"/>
  <c r="L17" i="2"/>
  <c r="L7" i="2"/>
  <c r="L24" i="2" s="1"/>
  <c r="L9" i="2"/>
  <c r="L8" i="2"/>
  <c r="L15" i="2"/>
  <c r="C10" i="2"/>
  <c r="C18" i="2"/>
  <c r="C15" i="2"/>
  <c r="C17" i="2"/>
  <c r="E19" i="2"/>
  <c r="I19" i="2"/>
  <c r="G26" i="2"/>
  <c r="H26" i="2"/>
  <c r="D24" i="2"/>
  <c r="I25" i="2"/>
  <c r="F23" i="2"/>
  <c r="F25" i="2"/>
  <c r="F27" i="2"/>
  <c r="K23" i="2"/>
  <c r="G25" i="2"/>
  <c r="E24" i="2"/>
  <c r="G24" i="2"/>
  <c r="K25" i="2"/>
  <c r="H23" i="2"/>
  <c r="D27" i="2"/>
  <c r="H24" i="2"/>
  <c r="I24" i="2"/>
  <c r="E27" i="2"/>
  <c r="M23" i="2"/>
  <c r="K27" i="2"/>
  <c r="K26" i="2"/>
  <c r="D23" i="2"/>
  <c r="B24" i="2"/>
  <c r="K24" i="2"/>
  <c r="G27" i="2"/>
  <c r="H27" i="2"/>
  <c r="E26" i="2"/>
  <c r="I27" i="2"/>
  <c r="D25" i="2"/>
  <c r="F24" i="2"/>
  <c r="F26" i="2"/>
  <c r="E23" i="2"/>
  <c r="C25" i="2"/>
  <c r="H25" i="2"/>
  <c r="E25" i="2"/>
  <c r="I26" i="2"/>
  <c r="D26" i="2"/>
  <c r="G23" i="2"/>
  <c r="I23" i="2"/>
  <c r="B15" i="2"/>
  <c r="B32" i="2" s="1"/>
  <c r="D19" i="2"/>
  <c r="B10" i="2"/>
  <c r="B14" i="2"/>
  <c r="G19" i="2"/>
  <c r="H19" i="2"/>
  <c r="B9" i="2"/>
  <c r="K19" i="2"/>
  <c r="B16" i="2"/>
  <c r="B17" i="2"/>
  <c r="B8" i="2"/>
  <c r="B18" i="2"/>
  <c r="F19" i="2"/>
  <c r="N6" i="2" l="1"/>
  <c r="C31" i="2"/>
  <c r="L35" i="2"/>
  <c r="B33" i="2"/>
  <c r="J19" i="2"/>
  <c r="M35" i="2"/>
  <c r="J33" i="2"/>
  <c r="M34" i="2"/>
  <c r="C35" i="2"/>
  <c r="B34" i="2"/>
  <c r="C11" i="2"/>
  <c r="C24" i="2"/>
  <c r="N24" i="2" s="1"/>
  <c r="C23" i="2"/>
  <c r="M19" i="2"/>
  <c r="L33" i="2"/>
  <c r="N7" i="2"/>
  <c r="L25" i="2"/>
  <c r="M27" i="2"/>
  <c r="M33" i="2"/>
  <c r="C19" i="2"/>
  <c r="C34" i="2"/>
  <c r="B35" i="2"/>
  <c r="L23" i="2"/>
  <c r="L31" i="2"/>
  <c r="B31" i="2"/>
  <c r="L26" i="2"/>
  <c r="L34" i="2"/>
  <c r="C32" i="2"/>
  <c r="J34" i="2"/>
  <c r="L32" i="2"/>
  <c r="M32" i="2"/>
  <c r="M36" i="2" s="1"/>
  <c r="J35" i="2"/>
  <c r="J32" i="2"/>
  <c r="L19" i="2"/>
  <c r="M26" i="2"/>
  <c r="N16" i="2"/>
  <c r="N18" i="2"/>
  <c r="C27" i="2"/>
  <c r="N15" i="2"/>
  <c r="N17" i="2"/>
  <c r="K36" i="2"/>
  <c r="K38" i="2" s="1"/>
  <c r="E28" i="2"/>
  <c r="G36" i="2"/>
  <c r="G38" i="2" s="1"/>
  <c r="D36" i="2"/>
  <c r="D38" i="2" s="1"/>
  <c r="K28" i="2"/>
  <c r="J28" i="2"/>
  <c r="N10" i="2"/>
  <c r="B27" i="2"/>
  <c r="E36" i="2"/>
  <c r="N9" i="2"/>
  <c r="B26" i="2"/>
  <c r="B23" i="2"/>
  <c r="I28" i="2"/>
  <c r="H28" i="2"/>
  <c r="F28" i="2"/>
  <c r="N8" i="2"/>
  <c r="B25" i="2"/>
  <c r="I36" i="2"/>
  <c r="H36" i="2"/>
  <c r="D28" i="2"/>
  <c r="G28" i="2"/>
  <c r="F36" i="2"/>
  <c r="N14" i="2"/>
  <c r="B19" i="2"/>
  <c r="B11" i="2"/>
  <c r="D11" i="2"/>
  <c r="C36" i="2" l="1"/>
  <c r="C38" i="2" s="1"/>
  <c r="M28" i="2"/>
  <c r="C28" i="2"/>
  <c r="N23" i="2"/>
  <c r="N25" i="2"/>
  <c r="N32" i="2"/>
  <c r="L36" i="2"/>
  <c r="L37" i="2" s="1"/>
  <c r="N34" i="2"/>
  <c r="L28" i="2"/>
  <c r="J36" i="2"/>
  <c r="J37" i="2" s="1"/>
  <c r="N35" i="2"/>
  <c r="G37" i="2"/>
  <c r="N19" i="2"/>
  <c r="N26" i="2"/>
  <c r="D37" i="2"/>
  <c r="C37" i="2"/>
  <c r="K37" i="2"/>
  <c r="N33" i="2"/>
  <c r="N31" i="2"/>
  <c r="B36" i="2"/>
  <c r="B28" i="2"/>
  <c r="N27" i="2"/>
  <c r="I38" i="2"/>
  <c r="I37" i="2"/>
  <c r="E38" i="2"/>
  <c r="E37" i="2"/>
  <c r="H38" i="2"/>
  <c r="H37" i="2"/>
  <c r="F37" i="2"/>
  <c r="F38" i="2"/>
  <c r="M38" i="2"/>
  <c r="M37" i="2"/>
  <c r="E11" i="2"/>
  <c r="L38" i="2" l="1"/>
  <c r="J38" i="2"/>
  <c r="N28" i="2"/>
  <c r="B37" i="2"/>
  <c r="N37" i="2" s="1"/>
  <c r="B38" i="2"/>
  <c r="N36" i="2"/>
  <c r="F11" i="2"/>
  <c r="N38" i="2" l="1"/>
  <c r="G11" i="2"/>
  <c r="H11" i="2" l="1"/>
  <c r="I11" i="2" l="1"/>
  <c r="J11" i="2" l="1"/>
  <c r="K11" i="2" l="1"/>
  <c r="L11" i="2" l="1"/>
  <c r="M11" i="2"/>
  <c r="N1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0EC214-242F-A748-8AB4-BAEC04726345}" keepAlive="1" name="Consulta - CEST" description="Conexão com a consulta 'CEST' na pasta de trabalho." type="5" refreshedVersion="8" background="1" saveData="1">
    <dbPr connection="Provider=Microsoft.Mashup.OleDb.1;Data Source=$Workbook$;Location=CEST;Extended Properties=&quot;&quot;" command="SELECT * FROM [CEST]"/>
  </connection>
</connections>
</file>

<file path=xl/sharedStrings.xml><?xml version="1.0" encoding="utf-8"?>
<sst xmlns="http://schemas.openxmlformats.org/spreadsheetml/2006/main" count="1779" uniqueCount="279">
  <si>
    <t>Transação</t>
  </si>
  <si>
    <t>Status</t>
  </si>
  <si>
    <t>Data de Compra</t>
  </si>
  <si>
    <t>Data de Confirmação de Compra</t>
  </si>
  <si>
    <t>Data de Integralização</t>
  </si>
  <si>
    <t>Produto</t>
  </si>
  <si>
    <t>Preço do Produto Original</t>
  </si>
  <si>
    <t>Moeda</t>
  </si>
  <si>
    <t>Preço do Produto Convertido</t>
  </si>
  <si>
    <t>Taxa de Conversão</t>
  </si>
  <si>
    <t>Tarifa de Processamento</t>
  </si>
  <si>
    <t>Comissão do Afiliado</t>
  </si>
  <si>
    <t>Comissão do Coprodutor</t>
  </si>
  <si>
    <t>Minha Comissão</t>
  </si>
  <si>
    <t>Taxa do Parcelamento Inteligente</t>
  </si>
  <si>
    <t>Moeda da Taxa de Parcelamento Inteligente</t>
  </si>
  <si>
    <t>Taxa de Streaming</t>
  </si>
  <si>
    <t>Moeda da Taxa de Streaming</t>
  </si>
  <si>
    <t>Doação UmPorCento</t>
  </si>
  <si>
    <t>Moeda da Doação UmPorCento</t>
  </si>
  <si>
    <t>Completo</t>
  </si>
  <si>
    <t>BRL</t>
  </si>
  <si>
    <t>Aprovado</t>
  </si>
  <si>
    <t>29/07/2021 15:50:37</t>
  </si>
  <si>
    <t>29/07/2021 15:50:39</t>
  </si>
  <si>
    <t>28/08/2021</t>
  </si>
  <si>
    <t/>
  </si>
  <si>
    <t>22/09/2021 11:34:17</t>
  </si>
  <si>
    <t>22/09/2021 11:34:18</t>
  </si>
  <si>
    <t>22/10/2021</t>
  </si>
  <si>
    <t>11/10/2021 10:14:38</t>
  </si>
  <si>
    <t>12/10/2021 05:59:10</t>
  </si>
  <si>
    <t>14/10/2021</t>
  </si>
  <si>
    <t>13/10/2021 11:21:04</t>
  </si>
  <si>
    <t>13/10/2021 11:21:06</t>
  </si>
  <si>
    <t>12/11/2021</t>
  </si>
  <si>
    <t>19/10/2021 15:22:44</t>
  </si>
  <si>
    <t>19/10/2021 15:22:48</t>
  </si>
  <si>
    <t>18/11/2021</t>
  </si>
  <si>
    <t>22/10/2021 13:42:42</t>
  </si>
  <si>
    <t>22/10/2021 13:42:44</t>
  </si>
  <si>
    <t>21/11/2021</t>
  </si>
  <si>
    <t>11/11/2021 11:19:55</t>
  </si>
  <si>
    <t>12/11/2021 05:54:53</t>
  </si>
  <si>
    <t>14/11/2021</t>
  </si>
  <si>
    <t>11/11/2021 14:33:59</t>
  </si>
  <si>
    <t>17/11/2021 05:33:55</t>
  </si>
  <si>
    <t>19/11/2021</t>
  </si>
  <si>
    <t>13/11/2021 14:24:08</t>
  </si>
  <si>
    <t>13/11/2021 14:24:10</t>
  </si>
  <si>
    <t>13/12/2021</t>
  </si>
  <si>
    <t>19/11/2021 14:05:05</t>
  </si>
  <si>
    <t>19/11/2021 14:05:06</t>
  </si>
  <si>
    <t>19/12/2021</t>
  </si>
  <si>
    <t>22/11/2021 13:29:15</t>
  </si>
  <si>
    <t>22/11/2021 13:29:17</t>
  </si>
  <si>
    <t>22/12/2021</t>
  </si>
  <si>
    <t>11/12/2021 14:36:29</t>
  </si>
  <si>
    <t>15/12/2021 05:32:46</t>
  </si>
  <si>
    <t>17/12/2021</t>
  </si>
  <si>
    <t>13/12/2021 15:03:36</t>
  </si>
  <si>
    <t>13/12/2021 15:03:38</t>
  </si>
  <si>
    <t>12/01/2022</t>
  </si>
  <si>
    <t>13/12/2021 15:22:58</t>
  </si>
  <si>
    <t>13/12/2021 15:22:59</t>
  </si>
  <si>
    <t>16/12/2021 12:07:50</t>
  </si>
  <si>
    <t>17/12/2021 05:35:34</t>
  </si>
  <si>
    <t>19/12/2021 13:16:27</t>
  </si>
  <si>
    <t>19/12/2021 13:16:29</t>
  </si>
  <si>
    <t>18/01/2022</t>
  </si>
  <si>
    <t>22/12/2021 13:39:35</t>
  </si>
  <si>
    <t>22/12/2021 13:39:36</t>
  </si>
  <si>
    <t>21/01/2022</t>
  </si>
  <si>
    <t>11/01/2022 15:14:30</t>
  </si>
  <si>
    <t>14/01/2022 05:37:49</t>
  </si>
  <si>
    <t>16/01/2022</t>
  </si>
  <si>
    <t>12/01/2022 09:03:20</t>
  </si>
  <si>
    <t>12/01/2022 09:12:42</t>
  </si>
  <si>
    <t>15/01/2022</t>
  </si>
  <si>
    <t>13/01/2022 13:28:41</t>
  </si>
  <si>
    <t>13/01/2022 13:28:42</t>
  </si>
  <si>
    <t>12/02/2022</t>
  </si>
  <si>
    <t>13/01/2022 17:47:30</t>
  </si>
  <si>
    <t>13/01/2022 17:47:33</t>
  </si>
  <si>
    <t>16/01/2022 16:34:33</t>
  </si>
  <si>
    <t>18/01/2022 05:31:14</t>
  </si>
  <si>
    <t>20/01/2022</t>
  </si>
  <si>
    <t>19/01/2022 13:00:37</t>
  </si>
  <si>
    <t>19/01/2022 13:00:39</t>
  </si>
  <si>
    <t>18/02/2022</t>
  </si>
  <si>
    <t>22/01/2022 12:54:45</t>
  </si>
  <si>
    <t>22/01/2022 12:54:46</t>
  </si>
  <si>
    <t>21/02/2022</t>
  </si>
  <si>
    <t>27/01/2022 16:55:54</t>
  </si>
  <si>
    <t>01/02/2022 05:26:12</t>
  </si>
  <si>
    <t>03/02/2022</t>
  </si>
  <si>
    <t>11/02/2022 14:27:14</t>
  </si>
  <si>
    <t>16/02/2022 05:26:44</t>
  </si>
  <si>
    <t>11/02/2022 15:08:55</t>
  </si>
  <si>
    <t>16/02/2022 05:26:50</t>
  </si>
  <si>
    <t>13/02/2022 13:08:57</t>
  </si>
  <si>
    <t>13/02/2022 13:08:59</t>
  </si>
  <si>
    <t>15/03/2022</t>
  </si>
  <si>
    <t>13/02/2022 14:27:53</t>
  </si>
  <si>
    <t>13/02/2022 14:27:54</t>
  </si>
  <si>
    <t>16/02/2022 10:48:26</t>
  </si>
  <si>
    <t>16/02/2022 10:48:27</t>
  </si>
  <si>
    <t>18/03/2022</t>
  </si>
  <si>
    <t>16/02/2022 15:22:53</t>
  </si>
  <si>
    <t>19/02/2022 05:31:34</t>
  </si>
  <si>
    <t>17/02/2022 09:16:03</t>
  </si>
  <si>
    <t>19/02/2022 05:32:46</t>
  </si>
  <si>
    <t>17/02/2022 09:27:58</t>
  </si>
  <si>
    <t>22/02/2022 05:26:39</t>
  </si>
  <si>
    <t>24/02/2022</t>
  </si>
  <si>
    <t>17/02/2022 17:12:52</t>
  </si>
  <si>
    <t>17/02/2022 17:12:53</t>
  </si>
  <si>
    <t>19/03/2022</t>
  </si>
  <si>
    <t>17/02/2022 17:28:48</t>
  </si>
  <si>
    <t>19/02/2022 05:34:41</t>
  </si>
  <si>
    <t>18/02/2022 13:17:44</t>
  </si>
  <si>
    <t>18/02/2022 13:17:47</t>
  </si>
  <si>
    <t>20/03/2022</t>
  </si>
  <si>
    <t>18/02/2022 15:56:01</t>
  </si>
  <si>
    <t>19/02/2022 04:35:23</t>
  </si>
  <si>
    <t>18/02/2022 17:47:29</t>
  </si>
  <si>
    <t>22/02/2022 07:58:30</t>
  </si>
  <si>
    <t>18/02/2022 18:00:25</t>
  </si>
  <si>
    <t>18/02/2022 18:00:27</t>
  </si>
  <si>
    <t>19/02/2022 13:13:16</t>
  </si>
  <si>
    <t>19/02/2022 13:13:18</t>
  </si>
  <si>
    <t>21/03/2022</t>
  </si>
  <si>
    <t>21/02/2022 15:48:11</t>
  </si>
  <si>
    <t>21/02/2022 15:51:42</t>
  </si>
  <si>
    <t>22/02/2022 08:12:26</t>
  </si>
  <si>
    <t>22/02/2022 08:36:40</t>
  </si>
  <si>
    <t>25/02/2022</t>
  </si>
  <si>
    <t>22/02/2022 11:55:34</t>
  </si>
  <si>
    <t>22/02/2022 11:59:47</t>
  </si>
  <si>
    <t>22/02/2022 12:03:22</t>
  </si>
  <si>
    <t>22/02/2022 12:03:24</t>
  </si>
  <si>
    <t>24/03/2022</t>
  </si>
  <si>
    <t>22/02/2022 13:18:02</t>
  </si>
  <si>
    <t>22/02/2022 13:18:04</t>
  </si>
  <si>
    <t>22/02/2022 13:41:46</t>
  </si>
  <si>
    <t>22/02/2022 13:41:48</t>
  </si>
  <si>
    <t>22/02/2022 13:55:09</t>
  </si>
  <si>
    <t>22/02/2022 13:55:11</t>
  </si>
  <si>
    <t>22/02/2022 14:43:25</t>
  </si>
  <si>
    <t>22/02/2022 14:50:42</t>
  </si>
  <si>
    <t>22/02/2022 14:44:54</t>
  </si>
  <si>
    <t>22/02/2022 14:47:38</t>
  </si>
  <si>
    <t>22/02/2022 15:22:53</t>
  </si>
  <si>
    <t>23/02/2022 05:25:17</t>
  </si>
  <si>
    <t>22/02/2022 15:57:52</t>
  </si>
  <si>
    <t>22/02/2022 15:57:54</t>
  </si>
  <si>
    <t>22/02/2022 16:13:46</t>
  </si>
  <si>
    <t>23/02/2022 05:25:55</t>
  </si>
  <si>
    <t>22/02/2022 16:16:20</t>
  </si>
  <si>
    <t>23/02/2022 05:25:48</t>
  </si>
  <si>
    <t>22/02/2022 16:35:27</t>
  </si>
  <si>
    <t>23/02/2022 05:25:25</t>
  </si>
  <si>
    <t>22/02/2022 16:36:17</t>
  </si>
  <si>
    <t>22/02/2022 16:42:38</t>
  </si>
  <si>
    <t>22/02/2022 16:37:36</t>
  </si>
  <si>
    <t>23/02/2022 05:25:47</t>
  </si>
  <si>
    <t>22/02/2022 17:23:06</t>
  </si>
  <si>
    <t>23/02/2022 05:25:57</t>
  </si>
  <si>
    <t>22/02/2022 17:47:59</t>
  </si>
  <si>
    <t>22/02/2022 17:48:01</t>
  </si>
  <si>
    <t>22/02/2022 18:06:32</t>
  </si>
  <si>
    <t>22/02/2022 18:09:41</t>
  </si>
  <si>
    <t>22/02/2022 18:21:11</t>
  </si>
  <si>
    <t>22/02/2022 18:21:13</t>
  </si>
  <si>
    <t>22/02/2022 19:25:22</t>
  </si>
  <si>
    <t>22/02/2022 19:25:23</t>
  </si>
  <si>
    <t>22/02/2022 19:29:40</t>
  </si>
  <si>
    <t>22/02/2022 19:29:41</t>
  </si>
  <si>
    <t>22/02/2022 21:14:18</t>
  </si>
  <si>
    <t>22/02/2022 21:14:20</t>
  </si>
  <si>
    <t>25/03/2022</t>
  </si>
  <si>
    <t>23/02/2022 09:15:24</t>
  </si>
  <si>
    <t>23/02/2022 09:22:43</t>
  </si>
  <si>
    <t>26/02/2022</t>
  </si>
  <si>
    <t>27/02/2022 14:14:51</t>
  </si>
  <si>
    <t>03/03/2022 07:03:45</t>
  </si>
  <si>
    <t>05/03/2022</t>
  </si>
  <si>
    <t>07/03/2022 13:23:48</t>
  </si>
  <si>
    <t>10/03/2022 05:36:14</t>
  </si>
  <si>
    <t>12/03/2022</t>
  </si>
  <si>
    <t>07/03/2022 19:19:08</t>
  </si>
  <si>
    <t>09/03/2022 05:41:19</t>
  </si>
  <si>
    <t>11/03/2022</t>
  </si>
  <si>
    <t>08/03/2022 10:05:35</t>
  </si>
  <si>
    <t>08/03/2022 10:08:41</t>
  </si>
  <si>
    <t>08/03/2022 14:16:41</t>
  </si>
  <si>
    <t>08/03/2022 14:16:42</t>
  </si>
  <si>
    <t>07/04/2022</t>
  </si>
  <si>
    <t>08/03/2022 14:25:13</t>
  </si>
  <si>
    <t>09/03/2022 05:43:45</t>
  </si>
  <si>
    <t>08/03/2022 14:36:35</t>
  </si>
  <si>
    <t>09/03/2022 05:44:06</t>
  </si>
  <si>
    <t>08/03/2022 16:00:08</t>
  </si>
  <si>
    <t>08/03/2022 17:50:59</t>
  </si>
  <si>
    <t>09/03/2022 05:44:04</t>
  </si>
  <si>
    <t>08/03/2022 18:28:34</t>
  </si>
  <si>
    <t>08/03/2022 18:28:36</t>
  </si>
  <si>
    <t>09/03/2022 14:05:25</t>
  </si>
  <si>
    <t>10/03/2022 05:40:54</t>
  </si>
  <si>
    <t>09/03/2022 15:58:33</t>
  </si>
  <si>
    <t>10/03/2022 05:41:05</t>
  </si>
  <si>
    <t>09/03/2022 16:40:37</t>
  </si>
  <si>
    <t>09/03/2022 16:40:38</t>
  </si>
  <si>
    <t>08/04/2022</t>
  </si>
  <si>
    <t>09/03/2022 17:03:13</t>
  </si>
  <si>
    <t>09/03/2022 17:08:43</t>
  </si>
  <si>
    <t>09/03/2022 17:11:13</t>
  </si>
  <si>
    <t>09/03/2022 17:17:41</t>
  </si>
  <si>
    <t>10/03/2022 08:59:39</t>
  </si>
  <si>
    <t>11/03/2022 05:52:16</t>
  </si>
  <si>
    <t>13/03/2022</t>
  </si>
  <si>
    <t>11/03/2022 08:03:33</t>
  </si>
  <si>
    <t>11/03/2022 08:03:35</t>
  </si>
  <si>
    <t>10/04/2022</t>
  </si>
  <si>
    <t>11/03/2022 13:03:14</t>
  </si>
  <si>
    <t>16/03/2022 05:29:31</t>
  </si>
  <si>
    <t>13/03/2022 12:47:32</t>
  </si>
  <si>
    <t>13/03/2022 12:47:34</t>
  </si>
  <si>
    <t>12/04/2022</t>
  </si>
  <si>
    <t>13/03/2022 14:30:34</t>
  </si>
  <si>
    <t>13/03/2022 14:30:35</t>
  </si>
  <si>
    <t>19/03/2022 13:31:54</t>
  </si>
  <si>
    <t>19/03/2022 13:31:56</t>
  </si>
  <si>
    <t>18/04/2022</t>
  </si>
  <si>
    <t>22/03/2022 12:39:36</t>
  </si>
  <si>
    <t>22/03/2022 12:39:37</t>
  </si>
  <si>
    <t>21/04/2022</t>
  </si>
  <si>
    <t>22/03/2022 15:25:25</t>
  </si>
  <si>
    <t>22/03/2022 15:25:26</t>
  </si>
  <si>
    <t>22/03/2022 15:25:56</t>
  </si>
  <si>
    <t>22/03/2022 15:25:58</t>
  </si>
  <si>
    <t>Total</t>
  </si>
  <si>
    <t>TOTAL</t>
  </si>
  <si>
    <t>ANO:</t>
  </si>
  <si>
    <t xml:space="preserve"> </t>
  </si>
  <si>
    <t>gilson</t>
  </si>
  <si>
    <t>nikolas</t>
  </si>
  <si>
    <t>Gilson</t>
  </si>
  <si>
    <t>Não publicado</t>
  </si>
  <si>
    <t>Societátio - Empresário Individual</t>
  </si>
  <si>
    <t>Laudelino</t>
  </si>
  <si>
    <t>Ativo Imobilizado</t>
  </si>
  <si>
    <t>Entidades Terceiro Setor</t>
  </si>
  <si>
    <t>Leandro</t>
  </si>
  <si>
    <t>Terceirização Terceiro Setor</t>
  </si>
  <si>
    <t>Folha de Pagamentos Redução e Encargos</t>
  </si>
  <si>
    <t>Contrato Intermitente</t>
  </si>
  <si>
    <t>Nikolas</t>
  </si>
  <si>
    <t>ICMS E ICMS ST - Ressarcimento</t>
  </si>
  <si>
    <t>ICMS ST</t>
  </si>
  <si>
    <t>Lúcio</t>
  </si>
  <si>
    <t>PerdComp</t>
  </si>
  <si>
    <t>ECD E ECF</t>
  </si>
  <si>
    <t>EFD REINF</t>
  </si>
  <si>
    <t>Relatório Receita Bruta por produto</t>
  </si>
  <si>
    <t>Data Inicial:</t>
  </si>
  <si>
    <t>Data Final:</t>
  </si>
  <si>
    <t>tributos</t>
  </si>
  <si>
    <t>Tributos 16,33%</t>
  </si>
  <si>
    <t>xxxxxxx</t>
  </si>
  <si>
    <t>PRODUTO1</t>
  </si>
  <si>
    <t>PRODUTO2</t>
  </si>
  <si>
    <t>PRODUTO3</t>
  </si>
  <si>
    <t>PRODUTO4</t>
  </si>
  <si>
    <t>PRODUTO5</t>
  </si>
  <si>
    <t>TOTAL PARCEIRO 1 50%</t>
  </si>
  <si>
    <t>TOTAL PARCEIRO 2  50%</t>
  </si>
  <si>
    <t>Taxas Comissão</t>
  </si>
  <si>
    <t>Taxas por 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</si>
</sst>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/m/yy\ h:mm;@"/>
    <numFmt numFmtId="166" formatCode="_-&quot;R$&quot;\ * #,##0.0000_-;\-&quot;R$&quot;\ * #,##0.0000_-;_-&quot;R$&quot;\ 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  <xf numFmtId="44" fontId="0" fillId="0" borderId="0" xfId="2" applyFont="1"/>
    <xf numFmtId="14" fontId="0" fillId="0" borderId="0" xfId="1" applyNumberFormat="1" applyFont="1"/>
    <xf numFmtId="165" fontId="0" fillId="0" borderId="0" xfId="0" applyNumberFormat="1"/>
    <xf numFmtId="44" fontId="3" fillId="0" borderId="0" xfId="2" applyFont="1"/>
    <xf numFmtId="164" fontId="3" fillId="0" borderId="0" xfId="0" applyNumberFormat="1" applyFont="1"/>
    <xf numFmtId="0" fontId="3" fillId="2" borderId="0" xfId="0" applyFont="1" applyFill="1"/>
    <xf numFmtId="0" fontId="3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44" fontId="0" fillId="0" borderId="0" xfId="0" applyNumberFormat="1"/>
    <xf numFmtId="44" fontId="3" fillId="0" borderId="0" xfId="0" applyNumberFormat="1" applyFont="1"/>
    <xf numFmtId="9" fontId="0" fillId="2" borderId="0" xfId="0" applyNumberFormat="1" applyFill="1"/>
    <xf numFmtId="166" fontId="0" fillId="0" borderId="0" xfId="2" applyNumberFormat="1" applyFont="1"/>
    <xf numFmtId="0" fontId="0" fillId="0" borderId="0" xfId="0" applyAlignment="1">
      <alignment horizontal="left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3</xdr:row>
      <xdr:rowOff>165100</xdr:rowOff>
    </xdr:from>
    <xdr:to>
      <xdr:col>0</xdr:col>
      <xdr:colOff>2628900</xdr:colOff>
      <xdr:row>14</xdr:row>
      <xdr:rowOff>63500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B63EE4D-A364-724E-9FE9-F50B2C3DA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774700"/>
          <a:ext cx="2603500" cy="213360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2857500</xdr:colOff>
      <xdr:row>3</xdr:row>
      <xdr:rowOff>0</xdr:rowOff>
    </xdr:from>
    <xdr:to>
      <xdr:col>1</xdr:col>
      <xdr:colOff>2794000</xdr:colOff>
      <xdr:row>20</xdr:row>
      <xdr:rowOff>139700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6BEBE99-C8CB-1E48-BFC2-EF6ADC4BC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0" y="609600"/>
          <a:ext cx="2832100" cy="3594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63500</xdr:rowOff>
    </xdr:from>
    <xdr:to>
      <xdr:col>0</xdr:col>
      <xdr:colOff>2743200</xdr:colOff>
      <xdr:row>48</xdr:row>
      <xdr:rowOff>76200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AC44C97-1185-E945-9035-2FF92DA9F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737100"/>
          <a:ext cx="2743200" cy="5092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38100</xdr:rowOff>
    </xdr:from>
    <xdr:to>
      <xdr:col>1</xdr:col>
      <xdr:colOff>2578100</xdr:colOff>
      <xdr:row>45</xdr:row>
      <xdr:rowOff>165100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C3744F8-3637-6A44-9A07-F9F8509DE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95600" y="4711700"/>
          <a:ext cx="2578100" cy="45974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51</xdr:row>
      <xdr:rowOff>25400</xdr:rowOff>
    </xdr:from>
    <xdr:to>
      <xdr:col>0</xdr:col>
      <xdr:colOff>2781300</xdr:colOff>
      <xdr:row>65</xdr:row>
      <xdr:rowOff>76200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7191EA3D-4070-0E49-82D0-7FD7170B2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" y="10388600"/>
          <a:ext cx="2705100" cy="289560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51</xdr:row>
      <xdr:rowOff>25400</xdr:rowOff>
    </xdr:from>
    <xdr:to>
      <xdr:col>1</xdr:col>
      <xdr:colOff>2908300</xdr:colOff>
      <xdr:row>68</xdr:row>
      <xdr:rowOff>76200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69D95CDB-2997-8241-9E2B-22500F756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59100" y="10388600"/>
          <a:ext cx="2844800" cy="3505200"/>
        </a:xfrm>
        <a:prstGeom prst="rect">
          <a:avLst/>
        </a:prstGeom>
      </xdr:spPr>
    </xdr:pic>
    <xdr:clientData/>
  </xdr:twoCellAnchor>
  <xdr:twoCellAnchor editAs="oneCell">
    <xdr:from>
      <xdr:col>2</xdr:col>
      <xdr:colOff>12700</xdr:colOff>
      <xdr:row>51</xdr:row>
      <xdr:rowOff>63500</xdr:rowOff>
    </xdr:from>
    <xdr:to>
      <xdr:col>2</xdr:col>
      <xdr:colOff>2819400</xdr:colOff>
      <xdr:row>70</xdr:row>
      <xdr:rowOff>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A30CCAF0-0D34-E44F-9FBC-C679B41D6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943600" y="10426700"/>
          <a:ext cx="2806700" cy="37973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73</xdr:row>
      <xdr:rowOff>38100</xdr:rowOff>
    </xdr:from>
    <xdr:to>
      <xdr:col>0</xdr:col>
      <xdr:colOff>2743200</xdr:colOff>
      <xdr:row>85</xdr:row>
      <xdr:rowOff>50800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B123C137-274D-E940-BFEF-034EF3AA02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5400" y="14871700"/>
          <a:ext cx="2717800" cy="2451100"/>
        </a:xfrm>
        <a:prstGeom prst="rect">
          <a:avLst/>
        </a:prstGeom>
      </xdr:spPr>
    </xdr:pic>
    <xdr:clientData/>
  </xdr:twoCellAnchor>
  <xdr:twoCellAnchor editAs="oneCell">
    <xdr:from>
      <xdr:col>1</xdr:col>
      <xdr:colOff>88900</xdr:colOff>
      <xdr:row>73</xdr:row>
      <xdr:rowOff>25400</xdr:rowOff>
    </xdr:from>
    <xdr:to>
      <xdr:col>1</xdr:col>
      <xdr:colOff>2933700</xdr:colOff>
      <xdr:row>95</xdr:row>
      <xdr:rowOff>63500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B109D1A8-5D0C-C849-BD04-B599FD7A0A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984500" y="14859000"/>
          <a:ext cx="2844800" cy="4508500"/>
        </a:xfrm>
        <a:prstGeom prst="rect">
          <a:avLst/>
        </a:prstGeom>
      </xdr:spPr>
    </xdr:pic>
    <xdr:clientData/>
  </xdr:twoCellAnchor>
  <xdr:twoCellAnchor editAs="oneCell">
    <xdr:from>
      <xdr:col>2</xdr:col>
      <xdr:colOff>12700</xdr:colOff>
      <xdr:row>72</xdr:row>
      <xdr:rowOff>127000</xdr:rowOff>
    </xdr:from>
    <xdr:to>
      <xdr:col>2</xdr:col>
      <xdr:colOff>2870200</xdr:colOff>
      <xdr:row>100</xdr:row>
      <xdr:rowOff>114300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595C273A-C0EA-6E43-9BDC-94A59DFF6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943600" y="14757400"/>
          <a:ext cx="2857500" cy="5676900"/>
        </a:xfrm>
        <a:prstGeom prst="rect">
          <a:avLst/>
        </a:prstGeom>
      </xdr:spPr>
    </xdr:pic>
    <xdr:clientData/>
  </xdr:twoCellAnchor>
  <xdr:twoCellAnchor editAs="oneCell">
    <xdr:from>
      <xdr:col>2</xdr:col>
      <xdr:colOff>203200</xdr:colOff>
      <xdr:row>100</xdr:row>
      <xdr:rowOff>114300</xdr:rowOff>
    </xdr:from>
    <xdr:to>
      <xdr:col>2</xdr:col>
      <xdr:colOff>2705100</xdr:colOff>
      <xdr:row>118</xdr:row>
      <xdr:rowOff>50800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9AFB2F1-B2CB-0340-B14D-ED9410706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34100" y="20434300"/>
          <a:ext cx="2501900" cy="35941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121</xdr:row>
      <xdr:rowOff>12700</xdr:rowOff>
    </xdr:from>
    <xdr:to>
      <xdr:col>0</xdr:col>
      <xdr:colOff>2806700</xdr:colOff>
      <xdr:row>132</xdr:row>
      <xdr:rowOff>101600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8E260F9C-B704-1441-A942-36E9DADEB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5400" y="24599900"/>
          <a:ext cx="2781300" cy="2324100"/>
        </a:xfrm>
        <a:prstGeom prst="rect">
          <a:avLst/>
        </a:prstGeom>
      </xdr:spPr>
    </xdr:pic>
    <xdr:clientData/>
  </xdr:twoCellAnchor>
  <xdr:twoCellAnchor editAs="oneCell">
    <xdr:from>
      <xdr:col>1</xdr:col>
      <xdr:colOff>177800</xdr:colOff>
      <xdr:row>121</xdr:row>
      <xdr:rowOff>12700</xdr:rowOff>
    </xdr:from>
    <xdr:to>
      <xdr:col>1</xdr:col>
      <xdr:colOff>2679700</xdr:colOff>
      <xdr:row>133</xdr:row>
      <xdr:rowOff>63500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EADEE663-E661-5C41-8FBC-C108226DD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073400" y="24599900"/>
          <a:ext cx="2501900" cy="2489200"/>
        </a:xfrm>
        <a:prstGeom prst="rect">
          <a:avLst/>
        </a:prstGeom>
      </xdr:spPr>
    </xdr:pic>
    <xdr:clientData/>
  </xdr:twoCellAnchor>
  <xdr:twoCellAnchor editAs="oneCell">
    <xdr:from>
      <xdr:col>2</xdr:col>
      <xdr:colOff>139700</xdr:colOff>
      <xdr:row>121</xdr:row>
      <xdr:rowOff>88900</xdr:rowOff>
    </xdr:from>
    <xdr:to>
      <xdr:col>2</xdr:col>
      <xdr:colOff>2984500</xdr:colOff>
      <xdr:row>143</xdr:row>
      <xdr:rowOff>12700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F9C3F172-AD98-024D-BB85-0A61C7AA8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70600" y="24676100"/>
          <a:ext cx="2844800" cy="4394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241300</xdr:colOff>
      <xdr:row>0</xdr:row>
      <xdr:rowOff>0</xdr:rowOff>
    </xdr:from>
    <xdr:to>
      <xdr:col>11</xdr:col>
      <xdr:colOff>444500</xdr:colOff>
      <xdr:row>73</xdr:row>
      <xdr:rowOff>163902</xdr:rowOff>
    </xdr:to>
    <xdr:pic>
      <xdr:nvPicPr>
        <xdr:cNvPr id="2" name="Imagem 1" descr="Tabela&#10;&#10;Descrição gerada automaticamente com confiança média">
          <a:extLst>
            <a:ext uri="{FF2B5EF4-FFF2-40B4-BE49-F238E27FC236}">
              <a16:creationId xmlns:a16="http://schemas.microsoft.com/office/drawing/2014/main" id="{2228812F-914F-2D47-BE5F-19C510C7A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0"/>
          <a:ext cx="9283700" cy="149975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D1E06-15EF-744A-AB05-CCE72201170B}">
  <dimension ref="A1:O38"/>
  <sheetViews>
    <sheetView workbookViewId="0">
      <selection activeCell="I9" sqref="I8:I9"/>
    </sheetView>
  </sheetViews>
  <sheetFormatPr baseColWidth="10" defaultRowHeight="16" x14ac:dyDescent="0.2"/>
  <cols>
    <col min="1" max="1" width="19" customWidth="1"/>
    <col min="3" max="3" width="12.1640625" customWidth="1"/>
    <col min="4" max="4" width="12" customWidth="1"/>
    <col min="14" max="14" width="12.33203125" customWidth="1"/>
  </cols>
  <sheetData>
    <row r="1" spans="1:15" x14ac:dyDescent="0.2">
      <c r="A1" s="2" t="s">
        <v>243</v>
      </c>
      <c r="B1" s="9">
        <v>2022</v>
      </c>
    </row>
    <row r="3" spans="1:15" x14ac:dyDescent="0.2">
      <c r="A3" s="2" t="s">
        <v>265</v>
      </c>
      <c r="B3" s="3">
        <f>DATEVALUE("01/01/"&amp;$B$1)</f>
        <v>44562</v>
      </c>
      <c r="C3" s="3">
        <f>DATEVALUE("01/02/"&amp;$B$1)</f>
        <v>44593</v>
      </c>
      <c r="D3" s="3" t="str">
        <f>"01/03/"&amp;$B$1</f>
        <v>01/03/2022</v>
      </c>
      <c r="E3" s="3" t="str">
        <f>"01/04/"&amp;$B$1</f>
        <v>01/04/2022</v>
      </c>
      <c r="F3" s="3" t="str">
        <f>"01/05/"&amp;$B$1</f>
        <v>01/05/2022</v>
      </c>
      <c r="G3" s="3" t="str">
        <f>"01/06/"&amp;$B$1</f>
        <v>01/06/2022</v>
      </c>
      <c r="H3" s="3" t="str">
        <f>"01/07/"&amp;$B$1</f>
        <v>01/07/2022</v>
      </c>
      <c r="I3" s="3" t="str">
        <f>"01/08/"&amp;$B$1</f>
        <v>01/08/2022</v>
      </c>
      <c r="J3" s="3" t="str">
        <f>"01/09/"&amp;$B$1</f>
        <v>01/09/2022</v>
      </c>
      <c r="K3" s="3" t="str">
        <f>"01/10/"&amp;$B$1</f>
        <v>01/10/2022</v>
      </c>
      <c r="L3" s="3">
        <f>DATEVALUE("01/11/"&amp;$B$1)</f>
        <v>44866</v>
      </c>
      <c r="M3" s="3">
        <f>DATEVALUE("01/12/"&amp;$B$1)</f>
        <v>44896</v>
      </c>
    </row>
    <row r="4" spans="1:15" x14ac:dyDescent="0.2">
      <c r="A4" s="2" t="s">
        <v>266</v>
      </c>
      <c r="B4" s="3">
        <f>EOMONTH(B3,0)</f>
        <v>44592</v>
      </c>
      <c r="C4" s="3">
        <f t="shared" ref="C4:M4" si="0">EOMONTH(C3,0)</f>
        <v>44620</v>
      </c>
      <c r="D4" s="3">
        <f t="shared" si="0"/>
        <v>44651</v>
      </c>
      <c r="E4" s="3">
        <f t="shared" si="0"/>
        <v>44681</v>
      </c>
      <c r="F4" s="3">
        <f t="shared" si="0"/>
        <v>44712</v>
      </c>
      <c r="G4" s="3">
        <f t="shared" si="0"/>
        <v>44742</v>
      </c>
      <c r="H4" s="3">
        <f t="shared" si="0"/>
        <v>44773</v>
      </c>
      <c r="I4" s="3">
        <f t="shared" si="0"/>
        <v>44804</v>
      </c>
      <c r="J4" s="3">
        <f t="shared" si="0"/>
        <v>44834</v>
      </c>
      <c r="K4" s="3">
        <f t="shared" si="0"/>
        <v>44865</v>
      </c>
      <c r="L4" s="3">
        <f t="shared" si="0"/>
        <v>44895</v>
      </c>
      <c r="M4" s="3">
        <f t="shared" si="0"/>
        <v>44926</v>
      </c>
      <c r="N4" t="s">
        <v>241</v>
      </c>
    </row>
    <row r="5" spans="1:15" x14ac:dyDescent="0.2">
      <c r="A5" s="10" t="s">
        <v>264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5" x14ac:dyDescent="0.2">
      <c r="A6" t="s">
        <v>270</v>
      </c>
      <c r="B6" s="4">
        <f>SUMIFS(DADOS!$G:$G,DADOS!$F:$F,Relatório!$A6,DADOS!$AC:$AC,"&gt;="&amp;Relatório!B$3,DADOS!$AC:$AC,"&lt;="&amp;Relatório!B$4)</f>
        <v>824.8</v>
      </c>
      <c r="C6" s="4">
        <f>SUMIFS(DADOS!$G:$G,DADOS!$F:$F,Relatório!$A6,DADOS!$AC:$AC,"&gt;="&amp;Relatório!C$3,DADOS!$AC:$AC,"&lt;="&amp;Relatório!C$4)</f>
        <v>1184.7</v>
      </c>
      <c r="D6" s="4">
        <f>SUMIFS(DADOS!$G:$G,DADOS!$F:$F,Relatório!$A6,DADOS!$AC:$AC,"&gt;="&amp;Relatório!D$3,DADOS!$AC:$AC,"&lt;="&amp;Relatório!D$4)</f>
        <v>929.8</v>
      </c>
      <c r="E6" s="4">
        <f>SUMIFS(DADOS!$G:$G,DADOS!$F:$F,Relatório!$A6,DADOS!$AC:$AC,"&gt;="&amp;Relatório!E$3,DADOS!$AC:$AC,"&lt;="&amp;Relatório!E$4)</f>
        <v>0</v>
      </c>
      <c r="F6" s="4">
        <f>SUMIFS(DADOS!$G:$G,DADOS!$F:$F,Relatório!$A6,DADOS!$AC:$AC,"&gt;="&amp;Relatório!F$3,DADOS!$AC:$AC,"&lt;="&amp;Relatório!F$4)</f>
        <v>0</v>
      </c>
      <c r="G6" s="4">
        <f>SUMIFS(DADOS!$G:$G,DADOS!$F:$F,Relatório!$A6,DADOS!$AC:$AC,"&gt;="&amp;Relatório!G$3,DADOS!$AC:$AC,"&lt;="&amp;Relatório!G$4)</f>
        <v>0</v>
      </c>
      <c r="H6" s="4">
        <f>SUMIFS(DADOS!$G:$G,DADOS!$F:$F,Relatório!$A6,DADOS!$AC:$AC,"&gt;="&amp;Relatório!H$3,DADOS!$AC:$AC,"&lt;="&amp;Relatório!H$4)</f>
        <v>0</v>
      </c>
      <c r="I6" s="4">
        <f>SUMIFS(DADOS!$G:$G,DADOS!$F:$F,Relatório!$A6,DADOS!$AC:$AC,"&gt;="&amp;Relatório!I$3,DADOS!$AC:$AC,"&lt;="&amp;Relatório!I$4)</f>
        <v>0</v>
      </c>
      <c r="J6" s="4">
        <f>SUMIFS(DADOS!$G:$G,DADOS!$F:$F,Relatório!$A6,DADOS!$AC:$AC,"&gt;="&amp;Relatório!J$3,DADOS!$AC:$AC,"&lt;="&amp;Relatório!J$4)</f>
        <v>0</v>
      </c>
      <c r="K6" s="4">
        <f>SUMIFS(DADOS!$G:$G,DADOS!$F:$F,Relatório!$A6,DADOS!$AC:$AC,"&gt;="&amp;Relatório!K$3,DADOS!$AC:$AC,"&lt;="&amp;Relatório!K$4)</f>
        <v>0</v>
      </c>
      <c r="L6" s="4">
        <f>SUMIFS(DADOS!$G:$G,DADOS!$F:$F,Relatório!$A6,DADOS!$AC:$AC,"&gt;="&amp;Relatório!L$3,DADOS!$AC:$AC,"&lt;="&amp;Relatório!L$4)</f>
        <v>0</v>
      </c>
      <c r="M6" s="4">
        <f>SUMIFS(DADOS!$G:$G,DADOS!$F:$F,Relatório!$A6,DADOS!$AC:$AC,"&gt;="&amp;Relatório!M$3,DADOS!$AC:$AC,"&lt;="&amp;Relatório!M$4)</f>
        <v>0</v>
      </c>
      <c r="N6" s="8">
        <f>SUM(B6:M6)</f>
        <v>2939.3</v>
      </c>
    </row>
    <row r="7" spans="1:15" x14ac:dyDescent="0.2">
      <c r="A7" t="s">
        <v>271</v>
      </c>
      <c r="B7" s="4">
        <f>SUMIFS(DADOS!$G:$G,DADOS!$F:$F,Relatório!$A7,DADOS!$AC:$AC,"&gt;="&amp;Relatório!B$3,DADOS!$AC:$AC,"&lt;="&amp;Relatório!B$4)</f>
        <v>0</v>
      </c>
      <c r="C7" s="4">
        <f>SUMIFS(DADOS!$G:$G,DADOS!$F:$F,Relatório!$A7,DADOS!$AC:$AC,"&gt;="&amp;Relatório!C$3,DADOS!$AC:$AC,"&lt;="&amp;Relatório!C$4)</f>
        <v>0</v>
      </c>
      <c r="D7" s="4">
        <f>SUMIFS(DADOS!$G:$G,DADOS!$F:$F,Relatório!$A7,DADOS!$AC:$AC,"&gt;="&amp;Relatório!D$3,DADOS!$AC:$AC,"&lt;="&amp;Relatório!D$4)</f>
        <v>0</v>
      </c>
      <c r="E7" s="4">
        <f>SUMIFS(DADOS!$G:$G,DADOS!$F:$F,Relatório!$A7,DADOS!$AC:$AC,"&gt;="&amp;Relatório!E$3,DADOS!$AC:$AC,"&lt;="&amp;Relatório!E$4)</f>
        <v>0</v>
      </c>
      <c r="F7" s="4">
        <f>SUMIFS(DADOS!$G:$G,DADOS!$F:$F,Relatório!$A7,DADOS!$AC:$AC,"&gt;="&amp;Relatório!F$3,DADOS!$AC:$AC,"&lt;="&amp;Relatório!F$4)</f>
        <v>0</v>
      </c>
      <c r="G7" s="4">
        <f>SUMIFS(DADOS!$G:$G,DADOS!$F:$F,Relatório!$A7,DADOS!$AC:$AC,"&gt;="&amp;Relatório!G$3,DADOS!$AC:$AC,"&lt;="&amp;Relatório!G$4)</f>
        <v>0</v>
      </c>
      <c r="H7" s="4">
        <f>SUMIFS(DADOS!$G:$G,DADOS!$F:$F,Relatório!$A7,DADOS!$AC:$AC,"&gt;="&amp;Relatório!H$3,DADOS!$AC:$AC,"&lt;="&amp;Relatório!H$4)</f>
        <v>0</v>
      </c>
      <c r="I7" s="4">
        <f>SUMIFS(DADOS!$G:$G,DADOS!$F:$F,Relatório!$A7,DADOS!$AC:$AC,"&gt;="&amp;Relatório!I$3,DADOS!$AC:$AC,"&lt;="&amp;Relatório!I$4)</f>
        <v>0</v>
      </c>
      <c r="J7" s="4">
        <f>SUMIFS(DADOS!$G:$G,DADOS!$F:$F,Relatório!$A7,DADOS!$AC:$AC,"&gt;="&amp;Relatório!J$3,DADOS!$AC:$AC,"&lt;="&amp;Relatório!J$4)</f>
        <v>0</v>
      </c>
      <c r="K7" s="4">
        <f>SUMIFS(DADOS!$G:$G,DADOS!$F:$F,Relatório!$A7,DADOS!$AC:$AC,"&gt;="&amp;Relatório!K$3,DADOS!$AC:$AC,"&lt;="&amp;Relatório!K$4)</f>
        <v>0</v>
      </c>
      <c r="L7" s="4">
        <f>SUMIFS(DADOS!$G:$G,DADOS!$F:$F,Relatório!$A7,DADOS!$AC:$AC,"&gt;="&amp;Relatório!L$3,DADOS!$AC:$AC,"&lt;="&amp;Relatório!L$4)</f>
        <v>0</v>
      </c>
      <c r="M7" s="4">
        <f>SUMIFS(DADOS!$G:$G,DADOS!$F:$F,Relatório!$A7,DADOS!$AC:$AC,"&gt;="&amp;Relatório!M$3,DADOS!$AC:$AC,"&lt;="&amp;Relatório!M$4)</f>
        <v>0</v>
      </c>
      <c r="N7" s="8">
        <f>SUM(B7:M7)</f>
        <v>0</v>
      </c>
    </row>
    <row r="8" spans="1:15" x14ac:dyDescent="0.2">
      <c r="A8" t="s">
        <v>272</v>
      </c>
      <c r="B8" s="4">
        <f>SUMIFS(DADOS!$G:$G,DADOS!$F:$F,Relatório!$A8,DADOS!$AC:$AC,"&gt;="&amp;Relatório!B$3,DADOS!$AC:$AC,"&lt;="&amp;Relatório!B$4)</f>
        <v>0</v>
      </c>
      <c r="C8" s="4">
        <f>SUMIFS(DADOS!$G:$G,DADOS!$F:$F,Relatório!$A8,DADOS!$AC:$AC,"&gt;="&amp;Relatório!C$3,DADOS!$AC:$AC,"&lt;="&amp;Relatório!C$4)</f>
        <v>0</v>
      </c>
      <c r="D8" s="4">
        <f>SUMIFS(DADOS!$G:$G,DADOS!$F:$F,Relatório!$A8,DADOS!$AC:$AC,"&gt;="&amp;Relatório!D$3,DADOS!$AC:$AC,"&lt;="&amp;Relatório!D$4)</f>
        <v>0</v>
      </c>
      <c r="E8" s="4">
        <f>SUMIFS(DADOS!$G:$G,DADOS!$F:$F,Relatório!$A8,DADOS!$AC:$AC,"&gt;="&amp;Relatório!E$3,DADOS!$AC:$AC,"&lt;="&amp;Relatório!E$4)</f>
        <v>0</v>
      </c>
      <c r="F8" s="4">
        <f>SUMIFS(DADOS!$G:$G,DADOS!$F:$F,Relatório!$A8,DADOS!$AC:$AC,"&gt;="&amp;Relatório!F$3,DADOS!$AC:$AC,"&lt;="&amp;Relatório!F$4)</f>
        <v>0</v>
      </c>
      <c r="G8" s="4">
        <f>SUMIFS(DADOS!$G:$G,DADOS!$F:$F,Relatório!$A8,DADOS!$AC:$AC,"&gt;="&amp;Relatório!G$3,DADOS!$AC:$AC,"&lt;="&amp;Relatório!G$4)</f>
        <v>0</v>
      </c>
      <c r="H8" s="4">
        <f>SUMIFS(DADOS!$G:$G,DADOS!$F:$F,Relatório!$A8,DADOS!$AC:$AC,"&gt;="&amp;Relatório!H$3,DADOS!$AC:$AC,"&lt;="&amp;Relatório!H$4)</f>
        <v>0</v>
      </c>
      <c r="I8" s="4">
        <f>SUMIFS(DADOS!$G:$G,DADOS!$F:$F,Relatório!$A8,DADOS!$AC:$AC,"&gt;="&amp;Relatório!I$3,DADOS!$AC:$AC,"&lt;="&amp;Relatório!I$4)</f>
        <v>0</v>
      </c>
      <c r="J8" s="4">
        <f>SUMIFS(DADOS!$G:$G,DADOS!$F:$F,Relatório!$A8,DADOS!$AC:$AC,"&gt;="&amp;Relatório!J$3,DADOS!$AC:$AC,"&lt;="&amp;Relatório!J$4)</f>
        <v>0</v>
      </c>
      <c r="K8" s="4">
        <f>SUMIFS(DADOS!$G:$G,DADOS!$F:$F,Relatório!$A8,DADOS!$AC:$AC,"&gt;="&amp;Relatório!K$3,DADOS!$AC:$AC,"&lt;="&amp;Relatório!K$4)</f>
        <v>0</v>
      </c>
      <c r="L8" s="4">
        <f>SUMIFS(DADOS!$G:$G,DADOS!$F:$F,Relatório!$A8,DADOS!$AC:$AC,"&gt;="&amp;Relatório!L$3,DADOS!$AC:$AC,"&lt;="&amp;Relatório!L$4)</f>
        <v>0</v>
      </c>
      <c r="M8" s="4">
        <f>SUMIFS(DADOS!$G:$G,DADOS!$F:$F,Relatório!$A8,DADOS!$AC:$AC,"&gt;="&amp;Relatório!M$3,DADOS!$AC:$AC,"&lt;="&amp;Relatório!M$4)</f>
        <v>0</v>
      </c>
      <c r="N8" s="8">
        <f t="shared" ref="N8:N11" si="1">SUM(B8:M8)</f>
        <v>0</v>
      </c>
    </row>
    <row r="9" spans="1:15" x14ac:dyDescent="0.2">
      <c r="A9" t="s">
        <v>273</v>
      </c>
      <c r="B9" s="4">
        <f>SUMIFS(DADOS!$G:$G,DADOS!$F:$F,Relatório!$A9,DADOS!$AC:$AC,"&gt;="&amp;Relatório!B$3,DADOS!$AC:$AC,"&lt;="&amp;Relatório!B$4)</f>
        <v>0</v>
      </c>
      <c r="C9" s="4">
        <f>SUMIFS(DADOS!$G:$G,DADOS!$F:$F,Relatório!$A9,DADOS!$AC:$AC,"&gt;="&amp;Relatório!C$3,DADOS!$AC:$AC,"&lt;="&amp;Relatório!C$4)</f>
        <v>2508</v>
      </c>
      <c r="D9" s="4">
        <f>SUMIFS(DADOS!$G:$G,DADOS!$F:$F,Relatório!$A9,DADOS!$AC:$AC,"&gt;="&amp;Relatório!D$3,DADOS!$AC:$AC,"&lt;="&amp;Relatório!D$4)</f>
        <v>115</v>
      </c>
      <c r="E9" s="4">
        <f>SUMIFS(DADOS!$G:$G,DADOS!$F:$F,Relatório!$A9,DADOS!$AC:$AC,"&gt;="&amp;Relatório!E$3,DADOS!$AC:$AC,"&lt;="&amp;Relatório!E$4)</f>
        <v>0</v>
      </c>
      <c r="F9" s="4">
        <f>SUMIFS(DADOS!$G:$G,DADOS!$F:$F,Relatório!$A9,DADOS!$AC:$AC,"&gt;="&amp;Relatório!F$3,DADOS!$AC:$AC,"&lt;="&amp;Relatório!F$4)</f>
        <v>0</v>
      </c>
      <c r="G9" s="4">
        <f>SUMIFS(DADOS!$G:$G,DADOS!$F:$F,Relatório!$A9,DADOS!$AC:$AC,"&gt;="&amp;Relatório!G$3,DADOS!$AC:$AC,"&lt;="&amp;Relatório!G$4)</f>
        <v>0</v>
      </c>
      <c r="H9" s="4">
        <f>SUMIFS(DADOS!$G:$G,DADOS!$F:$F,Relatório!$A9,DADOS!$AC:$AC,"&gt;="&amp;Relatório!H$3,DADOS!$AC:$AC,"&lt;="&amp;Relatório!H$4)</f>
        <v>0</v>
      </c>
      <c r="I9" s="4">
        <f>SUMIFS(DADOS!$G:$G,DADOS!$F:$F,Relatório!$A9,DADOS!$AC:$AC,"&gt;="&amp;Relatório!I$3,DADOS!$AC:$AC,"&lt;="&amp;Relatório!I$4)</f>
        <v>0</v>
      </c>
      <c r="J9" s="4">
        <f>SUMIFS(DADOS!$G:$G,DADOS!$F:$F,Relatório!$A9,DADOS!$AC:$AC,"&gt;="&amp;Relatório!J$3,DADOS!$AC:$AC,"&lt;="&amp;Relatório!J$4)</f>
        <v>0</v>
      </c>
      <c r="K9" s="4">
        <f>SUMIFS(DADOS!$G:$G,DADOS!$F:$F,Relatório!$A9,DADOS!$AC:$AC,"&gt;="&amp;Relatório!K$3,DADOS!$AC:$AC,"&lt;="&amp;Relatório!K$4)</f>
        <v>0</v>
      </c>
      <c r="L9" s="4">
        <f>SUMIFS(DADOS!$G:$G,DADOS!$F:$F,Relatório!$A9,DADOS!$AC:$AC,"&gt;="&amp;Relatório!L$3,DADOS!$AC:$AC,"&lt;="&amp;Relatório!L$4)</f>
        <v>0</v>
      </c>
      <c r="M9" s="4">
        <f>SUMIFS(DADOS!$G:$G,DADOS!$F:$F,Relatório!$A9,DADOS!$AC:$AC,"&gt;="&amp;Relatório!M$3,DADOS!$AC:$AC,"&lt;="&amp;Relatório!M$4)</f>
        <v>0</v>
      </c>
      <c r="N9" s="8">
        <f t="shared" si="1"/>
        <v>2623</v>
      </c>
    </row>
    <row r="10" spans="1:15" x14ac:dyDescent="0.2">
      <c r="A10" t="s">
        <v>274</v>
      </c>
      <c r="B10" s="4">
        <f>SUMIFS(DADOS!$G:$G,DADOS!$F:$F,Relatório!$A10,DADOS!$AC:$AC,"&gt;="&amp;Relatório!B$3,DADOS!$AC:$AC,"&lt;="&amp;Relatório!B$4)</f>
        <v>0</v>
      </c>
      <c r="C10" s="4">
        <f>SUMIFS(DADOS!$G:$G,DADOS!$F:$F,Relatório!$A10,DADOS!$AC:$AC,"&gt;="&amp;Relatório!C$3,DADOS!$AC:$AC,"&lt;="&amp;Relatório!C$4)</f>
        <v>0</v>
      </c>
      <c r="D10" s="4">
        <f>SUMIFS(DADOS!$G:$G,DADOS!$F:$F,Relatório!$A10,DADOS!$AC:$AC,"&gt;="&amp;Relatório!D$3,DADOS!$AC:$AC,"&lt;="&amp;Relatório!D$4)</f>
        <v>1276.5</v>
      </c>
      <c r="E10" s="4">
        <f>SUMIFS(DADOS!$G:$G,DADOS!$F:$F,Relatório!$A10,DADOS!$AC:$AC,"&gt;="&amp;Relatório!E$3,DADOS!$AC:$AC,"&lt;="&amp;Relatório!E$4)</f>
        <v>0</v>
      </c>
      <c r="F10" s="4">
        <f>SUMIFS(DADOS!$G:$G,DADOS!$F:$F,Relatório!$A10,DADOS!$AC:$AC,"&gt;="&amp;Relatório!F$3,DADOS!$AC:$AC,"&lt;="&amp;Relatório!F$4)</f>
        <v>0</v>
      </c>
      <c r="G10" s="4">
        <f>SUMIFS(DADOS!$G:$G,DADOS!$F:$F,Relatório!$A10,DADOS!$AC:$AC,"&gt;="&amp;Relatório!G$3,DADOS!$AC:$AC,"&lt;="&amp;Relatório!G$4)</f>
        <v>0</v>
      </c>
      <c r="H10" s="4">
        <f>SUMIFS(DADOS!$G:$G,DADOS!$F:$F,Relatório!$A10,DADOS!$AC:$AC,"&gt;="&amp;Relatório!H$3,DADOS!$AC:$AC,"&lt;="&amp;Relatório!H$4)</f>
        <v>0</v>
      </c>
      <c r="I10" s="4">
        <f>SUMIFS(DADOS!$G:$G,DADOS!$F:$F,Relatório!$A10,DADOS!$AC:$AC,"&gt;="&amp;Relatório!I$3,DADOS!$AC:$AC,"&lt;="&amp;Relatório!I$4)</f>
        <v>0</v>
      </c>
      <c r="J10" s="4">
        <f>SUMIFS(DADOS!$G:$G,DADOS!$F:$F,Relatório!$A10,DADOS!$AC:$AC,"&gt;="&amp;Relatório!J$3,DADOS!$AC:$AC,"&lt;="&amp;Relatório!J$4)</f>
        <v>0</v>
      </c>
      <c r="K10" s="4">
        <f>SUMIFS(DADOS!$G:$G,DADOS!$F:$F,Relatório!$A10,DADOS!$AC:$AC,"&gt;="&amp;Relatório!K$3,DADOS!$AC:$AC,"&lt;="&amp;Relatório!K$4)</f>
        <v>0</v>
      </c>
      <c r="L10" s="4">
        <f>SUMIFS(DADOS!$G:$G,DADOS!$F:$F,Relatório!$A10,DADOS!$AC:$AC,"&gt;="&amp;Relatório!L$3,DADOS!$AC:$AC,"&lt;="&amp;Relatório!L$4)</f>
        <v>0</v>
      </c>
      <c r="M10" s="4">
        <f>SUMIFS(DADOS!$G:$G,DADOS!$F:$F,Relatório!$A10,DADOS!$AC:$AC,"&gt;="&amp;Relatório!M$3,DADOS!$AC:$AC,"&lt;="&amp;Relatório!M$4)</f>
        <v>0</v>
      </c>
      <c r="N10" s="8">
        <f t="shared" si="1"/>
        <v>1276.5</v>
      </c>
    </row>
    <row r="11" spans="1:15" x14ac:dyDescent="0.2">
      <c r="A11" s="11" t="s">
        <v>242</v>
      </c>
      <c r="B11" s="8">
        <f>SUM(B6:B10)</f>
        <v>824.8</v>
      </c>
      <c r="C11" s="8">
        <f>SUM(C6:C10)</f>
        <v>3692.7</v>
      </c>
      <c r="D11" s="8">
        <f>SUM(D6:D10)</f>
        <v>2321.3000000000002</v>
      </c>
      <c r="E11" s="8">
        <f>SUM(E6:E10)</f>
        <v>0</v>
      </c>
      <c r="F11" s="8">
        <f>SUM(F6:F10)</f>
        <v>0</v>
      </c>
      <c r="G11" s="8">
        <f>SUM(G6:G10)</f>
        <v>0</v>
      </c>
      <c r="H11" s="8">
        <f>SUM(H6:H10)</f>
        <v>0</v>
      </c>
      <c r="I11" s="8">
        <f>SUM(I6:I10)</f>
        <v>0</v>
      </c>
      <c r="J11" s="8">
        <f>SUM(J6:J10)</f>
        <v>0</v>
      </c>
      <c r="K11" s="8">
        <f>SUM(K6:K10)</f>
        <v>0</v>
      </c>
      <c r="L11" s="8">
        <f>SUM(L6:L10)</f>
        <v>0</v>
      </c>
      <c r="M11" s="8">
        <f>SUM(M6:M10)</f>
        <v>0</v>
      </c>
      <c r="N11" s="8">
        <f t="shared" si="1"/>
        <v>6838.8</v>
      </c>
    </row>
    <row r="13" spans="1:15" x14ac:dyDescent="0.2">
      <c r="A13" s="10" t="s">
        <v>278</v>
      </c>
      <c r="O13" s="1"/>
    </row>
    <row r="14" spans="1:15" x14ac:dyDescent="0.2">
      <c r="A14" t="s">
        <v>270</v>
      </c>
      <c r="B14" s="4">
        <f>SUMIFS(DADOS!$L:$L,DADOS!$F:$F,Relatório!$A14,DADOS!$AC:$AC,"&gt;="&amp;Relatório!B$3,DADOS!$AC:$AC,"&lt;="&amp;Relatório!B$4)</f>
        <v>88.68</v>
      </c>
      <c r="C14" s="4">
        <f>SUMIFS(DADOS!$L:$L,DADOS!$F:$F,Relatório!$A14,DADOS!$AC:$AC,"&gt;="&amp;Relatório!C$3,DADOS!$AC:$AC,"&lt;="&amp;Relatório!C$4)</f>
        <v>127.32000000000002</v>
      </c>
      <c r="D14" s="4">
        <f>SUMIFS(DADOS!$L:$L,DADOS!$F:$F,Relatório!$A14,DADOS!$AC:$AC,"&gt;="&amp;Relatório!D$3,DADOS!$AC:$AC,"&lt;="&amp;Relatório!D$4)</f>
        <v>100.08000000000001</v>
      </c>
      <c r="E14" s="4">
        <f>SUMIFS(DADOS!$L:$L,DADOS!$F:$F,Relatório!$A14,DADOS!$AC:$AC,"&gt;="&amp;Relatório!E$3,DADOS!$AC:$AC,"&lt;="&amp;Relatório!E$4)</f>
        <v>0</v>
      </c>
      <c r="F14" s="4">
        <f>SUMIFS(DADOS!$L:$L,DADOS!$F:$F,Relatório!$A14,DADOS!$AC:$AC,"&gt;="&amp;Relatório!F$3,DADOS!$AC:$AC,"&lt;="&amp;Relatório!F$4)</f>
        <v>0</v>
      </c>
      <c r="G14" s="4">
        <f>SUMIFS(DADOS!$L:$L,DADOS!$F:$F,Relatório!$A14,DADOS!$AC:$AC,"&gt;="&amp;Relatório!G$3,DADOS!$AC:$AC,"&lt;="&amp;Relatório!G$4)</f>
        <v>0</v>
      </c>
      <c r="H14" s="4">
        <f>SUMIFS(DADOS!$L:$L,DADOS!$F:$F,Relatório!$A14,DADOS!$AC:$AC,"&gt;="&amp;Relatório!H$3,DADOS!$AC:$AC,"&lt;="&amp;Relatório!H$4)</f>
        <v>0</v>
      </c>
      <c r="I14" s="4">
        <f>SUMIFS(DADOS!$L:$L,DADOS!$F:$F,Relatório!$A14,DADOS!$AC:$AC,"&gt;="&amp;Relatório!I$3,DADOS!$AC:$AC,"&lt;="&amp;Relatório!I$4)</f>
        <v>0</v>
      </c>
      <c r="J14" s="4">
        <f>SUMIFS(DADOS!$L:$L,DADOS!$F:$F,Relatório!$A14,DADOS!$AC:$AC,"&gt;="&amp;Relatório!J$3,DADOS!$AC:$AC,"&lt;="&amp;Relatório!J$4)</f>
        <v>0</v>
      </c>
      <c r="K14" s="4">
        <f>SUMIFS(DADOS!$L:$L,DADOS!$F:$F,Relatório!$A14,DADOS!$AC:$AC,"&gt;="&amp;Relatório!K$3,DADOS!$AC:$AC,"&lt;="&amp;Relatório!K$4)</f>
        <v>0</v>
      </c>
      <c r="L14" s="4">
        <f>SUMIFS(DADOS!$L:$L,DADOS!$F:$F,Relatório!$A14,DADOS!$AC:$AC,"&gt;="&amp;Relatório!L$3,DADOS!$AC:$AC,"&lt;="&amp;Relatório!L$4)</f>
        <v>0</v>
      </c>
      <c r="M14" s="4">
        <f>SUMIFS(DADOS!$L:$L,DADOS!$F:$F,Relatório!$A14,DADOS!$AC:$AC,"&gt;="&amp;Relatório!M$3,DADOS!$AC:$AC,"&lt;="&amp;Relatório!M$4)</f>
        <v>0</v>
      </c>
      <c r="N14" s="7">
        <f>SUM(B14:M14)</f>
        <v>316.08000000000004</v>
      </c>
    </row>
    <row r="15" spans="1:15" x14ac:dyDescent="0.2">
      <c r="A15" t="s">
        <v>271</v>
      </c>
      <c r="B15" s="4">
        <f>SUMIFS(DADOS!$L:$L,DADOS!$F:$F,Relatório!$A15,DADOS!$AC:$AC,"&gt;="&amp;Relatório!B$3,DADOS!$AC:$AC,"&lt;="&amp;Relatório!B$4)</f>
        <v>0</v>
      </c>
      <c r="C15" s="4">
        <f>SUMIFS(DADOS!$L:$L,DADOS!$F:$F,Relatório!$A15,DADOS!$AC:$AC,"&gt;="&amp;Relatório!C$3,DADOS!$AC:$AC,"&lt;="&amp;Relatório!C$4)</f>
        <v>0</v>
      </c>
      <c r="D15" s="4">
        <f>SUMIFS(DADOS!$L:$L,DADOS!$F:$F,Relatório!$A15,DADOS!$AC:$AC,"&gt;="&amp;Relatório!D$3,DADOS!$AC:$AC,"&lt;="&amp;Relatório!D$4)</f>
        <v>0</v>
      </c>
      <c r="E15" s="4">
        <f>SUMIFS(DADOS!$L:$L,DADOS!$F:$F,Relatório!$A15,DADOS!$AC:$AC,"&gt;="&amp;Relatório!E$3,DADOS!$AC:$AC,"&lt;="&amp;Relatório!E$4)</f>
        <v>0</v>
      </c>
      <c r="F15" s="4">
        <f>SUMIFS(DADOS!$L:$L,DADOS!$F:$F,Relatório!$A15,DADOS!$AC:$AC,"&gt;="&amp;Relatório!F$3,DADOS!$AC:$AC,"&lt;="&amp;Relatório!F$4)</f>
        <v>0</v>
      </c>
      <c r="G15" s="4">
        <f>SUMIFS(DADOS!$L:$L,DADOS!$F:$F,Relatório!$A15,DADOS!$AC:$AC,"&gt;="&amp;Relatório!G$3,DADOS!$AC:$AC,"&lt;="&amp;Relatório!G$4)</f>
        <v>0</v>
      </c>
      <c r="H15" s="4">
        <f>SUMIFS(DADOS!$L:$L,DADOS!$F:$F,Relatório!$A15,DADOS!$AC:$AC,"&gt;="&amp;Relatório!H$3,DADOS!$AC:$AC,"&lt;="&amp;Relatório!H$4)</f>
        <v>0</v>
      </c>
      <c r="I15" s="4">
        <f>SUMIFS(DADOS!$L:$L,DADOS!$F:$F,Relatório!$A15,DADOS!$AC:$AC,"&gt;="&amp;Relatório!I$3,DADOS!$AC:$AC,"&lt;="&amp;Relatório!I$4)</f>
        <v>0</v>
      </c>
      <c r="J15" s="4">
        <f>SUMIFS(DADOS!$L:$L,DADOS!$F:$F,Relatório!$A15,DADOS!$AC:$AC,"&gt;="&amp;Relatório!J$3,DADOS!$AC:$AC,"&lt;="&amp;Relatório!J$4)</f>
        <v>0</v>
      </c>
      <c r="K15" s="4">
        <f>SUMIFS(DADOS!$L:$L,DADOS!$F:$F,Relatório!$A15,DADOS!$AC:$AC,"&gt;="&amp;Relatório!K$3,DADOS!$AC:$AC,"&lt;="&amp;Relatório!K$4)</f>
        <v>0</v>
      </c>
      <c r="L15" s="4">
        <f>SUMIFS(DADOS!$L:$L,DADOS!$F:$F,Relatório!$A15,DADOS!$AC:$AC,"&gt;="&amp;Relatório!L$3,DADOS!$AC:$AC,"&lt;="&amp;Relatório!L$4)</f>
        <v>0</v>
      </c>
      <c r="M15" s="4">
        <f>SUMIFS(DADOS!$L:$L,DADOS!$F:$F,Relatório!$A15,DADOS!$AC:$AC,"&gt;="&amp;Relatório!M$3,DADOS!$AC:$AC,"&lt;="&amp;Relatório!M$4)</f>
        <v>0</v>
      </c>
      <c r="N15" s="7">
        <f t="shared" ref="N15:N19" si="2">SUM(B15:M15)</f>
        <v>0</v>
      </c>
    </row>
    <row r="16" spans="1:15" x14ac:dyDescent="0.2">
      <c r="A16" t="s">
        <v>272</v>
      </c>
      <c r="B16" s="4">
        <f>SUMIFS(DADOS!$L:$L,DADOS!$F:$F,Relatório!$A16,DADOS!$AC:$AC,"&gt;="&amp;Relatório!B$3,DADOS!$AC:$AC,"&lt;="&amp;Relatório!B$4)</f>
        <v>0</v>
      </c>
      <c r="C16" s="4">
        <f>SUMIFS(DADOS!$L:$L,DADOS!$F:$F,Relatório!$A16,DADOS!$AC:$AC,"&gt;="&amp;Relatório!C$3,DADOS!$AC:$AC,"&lt;="&amp;Relatório!C$4)</f>
        <v>0</v>
      </c>
      <c r="D16" s="4">
        <f>SUMIFS(DADOS!$L:$L,DADOS!$F:$F,Relatório!$A16,DADOS!$AC:$AC,"&gt;="&amp;Relatório!D$3,DADOS!$AC:$AC,"&lt;="&amp;Relatório!D$4)</f>
        <v>0</v>
      </c>
      <c r="E16" s="4">
        <f>SUMIFS(DADOS!$L:$L,DADOS!$F:$F,Relatório!$A16,DADOS!$AC:$AC,"&gt;="&amp;Relatório!E$3,DADOS!$AC:$AC,"&lt;="&amp;Relatório!E$4)</f>
        <v>0</v>
      </c>
      <c r="F16" s="4">
        <f>SUMIFS(DADOS!$L:$L,DADOS!$F:$F,Relatório!$A16,DADOS!$AC:$AC,"&gt;="&amp;Relatório!F$3,DADOS!$AC:$AC,"&lt;="&amp;Relatório!F$4)</f>
        <v>0</v>
      </c>
      <c r="G16" s="4">
        <f>SUMIFS(DADOS!$L:$L,DADOS!$F:$F,Relatório!$A16,DADOS!$AC:$AC,"&gt;="&amp;Relatório!G$3,DADOS!$AC:$AC,"&lt;="&amp;Relatório!G$4)</f>
        <v>0</v>
      </c>
      <c r="H16" s="4">
        <f>SUMIFS(DADOS!$L:$L,DADOS!$F:$F,Relatório!$A16,DADOS!$AC:$AC,"&gt;="&amp;Relatório!H$3,DADOS!$AC:$AC,"&lt;="&amp;Relatório!H$4)</f>
        <v>0</v>
      </c>
      <c r="I16" s="4">
        <f>SUMIFS(DADOS!$L:$L,DADOS!$F:$F,Relatório!$A16,DADOS!$AC:$AC,"&gt;="&amp;Relatório!I$3,DADOS!$AC:$AC,"&lt;="&amp;Relatório!I$4)</f>
        <v>0</v>
      </c>
      <c r="J16" s="4">
        <f>SUMIFS(DADOS!$L:$L,DADOS!$F:$F,Relatório!$A16,DADOS!$AC:$AC,"&gt;="&amp;Relatório!J$3,DADOS!$AC:$AC,"&lt;="&amp;Relatório!J$4)</f>
        <v>0</v>
      </c>
      <c r="K16" s="4">
        <f>SUMIFS(DADOS!$L:$L,DADOS!$F:$F,Relatório!$A16,DADOS!$AC:$AC,"&gt;="&amp;Relatório!K$3,DADOS!$AC:$AC,"&lt;="&amp;Relatório!K$4)</f>
        <v>0</v>
      </c>
      <c r="L16" s="4">
        <f>SUMIFS(DADOS!$L:$L,DADOS!$F:$F,Relatório!$A16,DADOS!$AC:$AC,"&gt;="&amp;Relatório!L$3,DADOS!$AC:$AC,"&lt;="&amp;Relatório!L$4)</f>
        <v>0</v>
      </c>
      <c r="M16" s="4">
        <f>SUMIFS(DADOS!$L:$L,DADOS!$F:$F,Relatório!$A16,DADOS!$AC:$AC,"&gt;="&amp;Relatório!M$3,DADOS!$AC:$AC,"&lt;="&amp;Relatório!M$4)</f>
        <v>0</v>
      </c>
      <c r="N16" s="7">
        <f t="shared" si="2"/>
        <v>0</v>
      </c>
    </row>
    <row r="17" spans="1:14" x14ac:dyDescent="0.2">
      <c r="A17" t="s">
        <v>273</v>
      </c>
      <c r="B17" s="4">
        <f>SUMIFS(DADOS!$L:$L,DADOS!$F:$F,Relatório!$A17,DADOS!$AC:$AC,"&gt;="&amp;Relatório!B$3,DADOS!$AC:$AC,"&lt;="&amp;Relatório!B$4)</f>
        <v>0</v>
      </c>
      <c r="C17" s="4">
        <f>SUMIFS(DADOS!$L:$L,DADOS!$F:$F,Relatório!$A17,DADOS!$AC:$AC,"&gt;="&amp;Relatório!C$3,DADOS!$AC:$AC,"&lt;="&amp;Relatório!C$4)</f>
        <v>277.43</v>
      </c>
      <c r="D17" s="4">
        <f>SUMIFS(DADOS!$L:$L,DADOS!$F:$F,Relatório!$A17,DADOS!$AC:$AC,"&gt;="&amp;Relatório!D$3,DADOS!$AC:$AC,"&lt;="&amp;Relatório!D$4)</f>
        <v>12.39</v>
      </c>
      <c r="E17" s="4">
        <f>SUMIFS(DADOS!$L:$L,DADOS!$F:$F,Relatório!$A17,DADOS!$AC:$AC,"&gt;="&amp;Relatório!E$3,DADOS!$AC:$AC,"&lt;="&amp;Relatório!E$4)</f>
        <v>0</v>
      </c>
      <c r="F17" s="4">
        <f>SUMIFS(DADOS!$L:$L,DADOS!$F:$F,Relatório!$A17,DADOS!$AC:$AC,"&gt;="&amp;Relatório!F$3,DADOS!$AC:$AC,"&lt;="&amp;Relatório!F$4)</f>
        <v>0</v>
      </c>
      <c r="G17" s="4">
        <f>SUMIFS(DADOS!$L:$L,DADOS!$F:$F,Relatório!$A17,DADOS!$AC:$AC,"&gt;="&amp;Relatório!G$3,DADOS!$AC:$AC,"&lt;="&amp;Relatório!G$4)</f>
        <v>0</v>
      </c>
      <c r="H17" s="4">
        <f>SUMIFS(DADOS!$L:$L,DADOS!$F:$F,Relatório!$A17,DADOS!$AC:$AC,"&gt;="&amp;Relatório!H$3,DADOS!$AC:$AC,"&lt;="&amp;Relatório!H$4)</f>
        <v>0</v>
      </c>
      <c r="I17" s="4">
        <f>SUMIFS(DADOS!$L:$L,DADOS!$F:$F,Relatório!$A17,DADOS!$AC:$AC,"&gt;="&amp;Relatório!I$3,DADOS!$AC:$AC,"&lt;="&amp;Relatório!I$4)</f>
        <v>0</v>
      </c>
      <c r="J17" s="4">
        <f>SUMIFS(DADOS!$L:$L,DADOS!$F:$F,Relatório!$A17,DADOS!$AC:$AC,"&gt;="&amp;Relatório!J$3,DADOS!$AC:$AC,"&lt;="&amp;Relatório!J$4)</f>
        <v>0</v>
      </c>
      <c r="K17" s="4">
        <f>SUMIFS(DADOS!$L:$L,DADOS!$F:$F,Relatório!$A17,DADOS!$AC:$AC,"&gt;="&amp;Relatório!K$3,DADOS!$AC:$AC,"&lt;="&amp;Relatório!K$4)</f>
        <v>0</v>
      </c>
      <c r="L17" s="4">
        <f>SUMIFS(DADOS!$L:$L,DADOS!$F:$F,Relatório!$A17,DADOS!$AC:$AC,"&gt;="&amp;Relatório!L$3,DADOS!$AC:$AC,"&lt;="&amp;Relatório!L$4)</f>
        <v>0</v>
      </c>
      <c r="M17" s="4">
        <f>SUMIFS(DADOS!$L:$L,DADOS!$F:$F,Relatório!$A17,DADOS!$AC:$AC,"&gt;="&amp;Relatório!M$3,DADOS!$AC:$AC,"&lt;="&amp;Relatório!M$4)</f>
        <v>0</v>
      </c>
      <c r="N17" s="7">
        <f t="shared" si="2"/>
        <v>289.82</v>
      </c>
    </row>
    <row r="18" spans="1:14" x14ac:dyDescent="0.2">
      <c r="A18" t="s">
        <v>274</v>
      </c>
      <c r="B18" s="4">
        <f>SUMIFS(DADOS!$L:$L,DADOS!$F:$F,Relatório!$A18,DADOS!$AC:$AC,"&gt;="&amp;Relatório!B$3,DADOS!$AC:$AC,"&lt;="&amp;Relatório!B$4)</f>
        <v>0</v>
      </c>
      <c r="C18" s="4">
        <f>SUMIFS(DADOS!$L:$L,DADOS!$F:$F,Relatório!$A18,DADOS!$AC:$AC,"&gt;="&amp;Relatório!C$3,DADOS!$AC:$AC,"&lt;="&amp;Relatório!C$4)</f>
        <v>0</v>
      </c>
      <c r="D18" s="4">
        <f>SUMIFS(DADOS!$L:$L,DADOS!$F:$F,Relatório!$A18,DADOS!$AC:$AC,"&gt;="&amp;Relatório!D$3,DADOS!$AC:$AC,"&lt;="&amp;Relatório!D$4)</f>
        <v>141.38999999999999</v>
      </c>
      <c r="E18" s="4">
        <f>SUMIFS(DADOS!$L:$L,DADOS!$F:$F,Relatório!$A18,DADOS!$AC:$AC,"&gt;="&amp;Relatório!E$3,DADOS!$AC:$AC,"&lt;="&amp;Relatório!E$4)</f>
        <v>0</v>
      </c>
      <c r="F18" s="4">
        <f>SUMIFS(DADOS!$L:$L,DADOS!$F:$F,Relatório!$A18,DADOS!$AC:$AC,"&gt;="&amp;Relatório!F$3,DADOS!$AC:$AC,"&lt;="&amp;Relatório!F$4)</f>
        <v>0</v>
      </c>
      <c r="G18" s="4">
        <f>SUMIFS(DADOS!$L:$L,DADOS!$F:$F,Relatório!$A18,DADOS!$AC:$AC,"&gt;="&amp;Relatório!G$3,DADOS!$AC:$AC,"&lt;="&amp;Relatório!G$4)</f>
        <v>0</v>
      </c>
      <c r="H18" s="4">
        <f>SUMIFS(DADOS!$L:$L,DADOS!$F:$F,Relatório!$A18,DADOS!$AC:$AC,"&gt;="&amp;Relatório!H$3,DADOS!$AC:$AC,"&lt;="&amp;Relatório!H$4)</f>
        <v>0</v>
      </c>
      <c r="I18" s="4">
        <f>SUMIFS(DADOS!$L:$L,DADOS!$F:$F,Relatório!$A18,DADOS!$AC:$AC,"&gt;="&amp;Relatório!I$3,DADOS!$AC:$AC,"&lt;="&amp;Relatório!I$4)</f>
        <v>0</v>
      </c>
      <c r="J18" s="4">
        <f>SUMIFS(DADOS!$L:$L,DADOS!$F:$F,Relatório!$A18,DADOS!$AC:$AC,"&gt;="&amp;Relatório!J$3,DADOS!$AC:$AC,"&lt;="&amp;Relatório!J$4)</f>
        <v>0</v>
      </c>
      <c r="K18" s="4">
        <f>SUMIFS(DADOS!$L:$L,DADOS!$F:$F,Relatório!$A18,DADOS!$AC:$AC,"&gt;="&amp;Relatório!K$3,DADOS!$AC:$AC,"&lt;="&amp;Relatório!K$4)</f>
        <v>0</v>
      </c>
      <c r="L18" s="4">
        <f>SUMIFS(DADOS!$L:$L,DADOS!$F:$F,Relatório!$A18,DADOS!$AC:$AC,"&gt;="&amp;Relatório!L$3,DADOS!$AC:$AC,"&lt;="&amp;Relatório!L$4)</f>
        <v>0</v>
      </c>
      <c r="M18" s="4">
        <f>SUMIFS(DADOS!$L:$L,DADOS!$F:$F,Relatório!$A18,DADOS!$AC:$AC,"&gt;="&amp;Relatório!M$3,DADOS!$AC:$AC,"&lt;="&amp;Relatório!M$4)</f>
        <v>0</v>
      </c>
      <c r="N18" s="7">
        <f t="shared" si="2"/>
        <v>141.38999999999999</v>
      </c>
    </row>
    <row r="19" spans="1:14" x14ac:dyDescent="0.2">
      <c r="A19" s="11" t="s">
        <v>242</v>
      </c>
      <c r="B19" s="7">
        <f>SUM(B14:B18)</f>
        <v>88.68</v>
      </c>
      <c r="C19" s="7">
        <f t="shared" ref="C19:M19" si="3">SUM(C14:C18)</f>
        <v>404.75</v>
      </c>
      <c r="D19" s="7">
        <f t="shared" si="3"/>
        <v>253.86</v>
      </c>
      <c r="E19" s="7">
        <f t="shared" si="3"/>
        <v>0</v>
      </c>
      <c r="F19" s="7">
        <f t="shared" si="3"/>
        <v>0</v>
      </c>
      <c r="G19" s="7">
        <f t="shared" si="3"/>
        <v>0</v>
      </c>
      <c r="H19" s="7">
        <f t="shared" si="3"/>
        <v>0</v>
      </c>
      <c r="I19" s="7">
        <f t="shared" si="3"/>
        <v>0</v>
      </c>
      <c r="J19" s="7">
        <f t="shared" si="3"/>
        <v>0</v>
      </c>
      <c r="K19" s="7">
        <f t="shared" si="3"/>
        <v>0</v>
      </c>
      <c r="L19" s="7">
        <f t="shared" si="3"/>
        <v>0</v>
      </c>
      <c r="M19" s="7">
        <f t="shared" si="3"/>
        <v>0</v>
      </c>
      <c r="N19" s="7">
        <f t="shared" si="2"/>
        <v>747.29</v>
      </c>
    </row>
    <row r="22" spans="1:14" x14ac:dyDescent="0.2">
      <c r="A22" s="10" t="s">
        <v>268</v>
      </c>
      <c r="C22" t="s">
        <v>244</v>
      </c>
    </row>
    <row r="23" spans="1:14" x14ac:dyDescent="0.2">
      <c r="A23" t="s">
        <v>270</v>
      </c>
      <c r="B23" s="13">
        <f>B6*0.1633</f>
        <v>134.68984</v>
      </c>
      <c r="C23" s="13">
        <f>C6*0.1633</f>
        <v>193.46151</v>
      </c>
      <c r="D23" s="13">
        <f>D6*0.1633</f>
        <v>151.83634000000001</v>
      </c>
      <c r="E23" s="13">
        <f>E6*0.1633</f>
        <v>0</v>
      </c>
      <c r="F23" s="13">
        <f>F6*0.1633</f>
        <v>0</v>
      </c>
      <c r="G23" s="13">
        <f>G6*0.1633</f>
        <v>0</v>
      </c>
      <c r="H23" s="13">
        <f>H6*0.1633</f>
        <v>0</v>
      </c>
      <c r="I23" s="13">
        <f>I6*0.1633</f>
        <v>0</v>
      </c>
      <c r="J23" s="13">
        <f>J6*0.1633</f>
        <v>0</v>
      </c>
      <c r="K23" s="13">
        <f>K6*0.1633</f>
        <v>0</v>
      </c>
      <c r="L23" s="13">
        <f>L6*0.1633</f>
        <v>0</v>
      </c>
      <c r="M23" s="13">
        <f>M6*0.1633</f>
        <v>0</v>
      </c>
      <c r="N23" s="14">
        <f>SUM(B23:M23)</f>
        <v>479.98768999999999</v>
      </c>
    </row>
    <row r="24" spans="1:14" x14ac:dyDescent="0.2">
      <c r="A24" t="s">
        <v>271</v>
      </c>
      <c r="B24" s="13">
        <f t="shared" ref="B24:M27" si="4">B7*0.1633</f>
        <v>0</v>
      </c>
      <c r="C24" s="13">
        <f t="shared" si="4"/>
        <v>0</v>
      </c>
      <c r="D24" s="13">
        <f t="shared" si="4"/>
        <v>0</v>
      </c>
      <c r="E24" s="13">
        <f t="shared" si="4"/>
        <v>0</v>
      </c>
      <c r="F24" s="13">
        <f t="shared" si="4"/>
        <v>0</v>
      </c>
      <c r="G24" s="13">
        <f t="shared" si="4"/>
        <v>0</v>
      </c>
      <c r="H24" s="13">
        <f t="shared" si="4"/>
        <v>0</v>
      </c>
      <c r="I24" s="13">
        <f t="shared" si="4"/>
        <v>0</v>
      </c>
      <c r="J24" s="13">
        <f t="shared" si="4"/>
        <v>0</v>
      </c>
      <c r="K24" s="13">
        <f t="shared" si="4"/>
        <v>0</v>
      </c>
      <c r="L24" s="13">
        <f t="shared" si="4"/>
        <v>0</v>
      </c>
      <c r="M24" s="13">
        <f t="shared" si="4"/>
        <v>0</v>
      </c>
      <c r="N24" s="14">
        <f t="shared" ref="N24:N28" si="5">SUM(B24:M24)</f>
        <v>0</v>
      </c>
    </row>
    <row r="25" spans="1:14" x14ac:dyDescent="0.2">
      <c r="A25" t="s">
        <v>272</v>
      </c>
      <c r="B25" s="13">
        <f t="shared" si="4"/>
        <v>0</v>
      </c>
      <c r="C25" s="13">
        <f t="shared" si="4"/>
        <v>0</v>
      </c>
      <c r="D25" s="13">
        <f t="shared" si="4"/>
        <v>0</v>
      </c>
      <c r="E25" s="13">
        <f t="shared" si="4"/>
        <v>0</v>
      </c>
      <c r="F25" s="13">
        <f t="shared" si="4"/>
        <v>0</v>
      </c>
      <c r="G25" s="13">
        <f t="shared" si="4"/>
        <v>0</v>
      </c>
      <c r="H25" s="13">
        <f t="shared" si="4"/>
        <v>0</v>
      </c>
      <c r="I25" s="13">
        <f t="shared" si="4"/>
        <v>0</v>
      </c>
      <c r="J25" s="13">
        <f t="shared" si="4"/>
        <v>0</v>
      </c>
      <c r="K25" s="13">
        <f t="shared" si="4"/>
        <v>0</v>
      </c>
      <c r="L25" s="13">
        <f t="shared" si="4"/>
        <v>0</v>
      </c>
      <c r="M25" s="13">
        <f t="shared" si="4"/>
        <v>0</v>
      </c>
      <c r="N25" s="14">
        <f t="shared" si="5"/>
        <v>0</v>
      </c>
    </row>
    <row r="26" spans="1:14" x14ac:dyDescent="0.2">
      <c r="A26" t="s">
        <v>273</v>
      </c>
      <c r="B26" s="13">
        <f t="shared" si="4"/>
        <v>0</v>
      </c>
      <c r="C26" s="13">
        <f t="shared" si="4"/>
        <v>409.5564</v>
      </c>
      <c r="D26" s="13">
        <f t="shared" si="4"/>
        <v>18.779499999999999</v>
      </c>
      <c r="E26" s="13">
        <f t="shared" si="4"/>
        <v>0</v>
      </c>
      <c r="F26" s="13">
        <f t="shared" si="4"/>
        <v>0</v>
      </c>
      <c r="G26" s="13">
        <f t="shared" si="4"/>
        <v>0</v>
      </c>
      <c r="H26" s="13">
        <f t="shared" si="4"/>
        <v>0</v>
      </c>
      <c r="I26" s="13">
        <f t="shared" si="4"/>
        <v>0</v>
      </c>
      <c r="J26" s="13">
        <f t="shared" si="4"/>
        <v>0</v>
      </c>
      <c r="K26" s="13">
        <f t="shared" si="4"/>
        <v>0</v>
      </c>
      <c r="L26" s="13">
        <f t="shared" si="4"/>
        <v>0</v>
      </c>
      <c r="M26" s="13">
        <f t="shared" si="4"/>
        <v>0</v>
      </c>
      <c r="N26" s="14">
        <f t="shared" si="5"/>
        <v>428.33589999999998</v>
      </c>
    </row>
    <row r="27" spans="1:14" x14ac:dyDescent="0.2">
      <c r="A27" t="s">
        <v>274</v>
      </c>
      <c r="B27" s="13">
        <f t="shared" si="4"/>
        <v>0</v>
      </c>
      <c r="C27" s="13">
        <f t="shared" si="4"/>
        <v>0</v>
      </c>
      <c r="D27" s="13">
        <f t="shared" si="4"/>
        <v>208.45245</v>
      </c>
      <c r="E27" s="13">
        <f t="shared" si="4"/>
        <v>0</v>
      </c>
      <c r="F27" s="13">
        <f t="shared" si="4"/>
        <v>0</v>
      </c>
      <c r="G27" s="13">
        <f t="shared" si="4"/>
        <v>0</v>
      </c>
      <c r="H27" s="13">
        <f t="shared" si="4"/>
        <v>0</v>
      </c>
      <c r="I27" s="13">
        <f t="shared" si="4"/>
        <v>0</v>
      </c>
      <c r="J27" s="13">
        <f t="shared" si="4"/>
        <v>0</v>
      </c>
      <c r="K27" s="13">
        <f t="shared" si="4"/>
        <v>0</v>
      </c>
      <c r="L27" s="13">
        <f t="shared" si="4"/>
        <v>0</v>
      </c>
      <c r="M27" s="13">
        <f t="shared" si="4"/>
        <v>0</v>
      </c>
      <c r="N27" s="14">
        <f t="shared" si="5"/>
        <v>208.45245</v>
      </c>
    </row>
    <row r="28" spans="1:14" x14ac:dyDescent="0.2">
      <c r="A28" s="11" t="s">
        <v>242</v>
      </c>
      <c r="B28" s="14">
        <f>SUM(B23:B27)</f>
        <v>134.68984</v>
      </c>
      <c r="C28" s="14">
        <f t="shared" ref="C28:M28" si="6">SUM(C23:C27)</f>
        <v>603.01791000000003</v>
      </c>
      <c r="D28" s="14">
        <f t="shared" si="6"/>
        <v>379.06828999999999</v>
      </c>
      <c r="E28" s="14">
        <f t="shared" si="6"/>
        <v>0</v>
      </c>
      <c r="F28" s="14">
        <f t="shared" si="6"/>
        <v>0</v>
      </c>
      <c r="G28" s="14">
        <f t="shared" si="6"/>
        <v>0</v>
      </c>
      <c r="H28" s="14">
        <f t="shared" si="6"/>
        <v>0</v>
      </c>
      <c r="I28" s="14">
        <f t="shared" si="6"/>
        <v>0</v>
      </c>
      <c r="J28" s="14">
        <f t="shared" si="6"/>
        <v>0</v>
      </c>
      <c r="K28" s="14">
        <f t="shared" si="6"/>
        <v>0</v>
      </c>
      <c r="L28" s="14">
        <f t="shared" si="6"/>
        <v>0</v>
      </c>
      <c r="M28" s="14">
        <f t="shared" si="6"/>
        <v>0</v>
      </c>
      <c r="N28" s="14">
        <f t="shared" si="5"/>
        <v>1116.77604</v>
      </c>
    </row>
    <row r="30" spans="1:14" x14ac:dyDescent="0.2">
      <c r="A30" s="10" t="s">
        <v>277</v>
      </c>
      <c r="B30" s="15">
        <v>0.1</v>
      </c>
    </row>
    <row r="31" spans="1:14" x14ac:dyDescent="0.2">
      <c r="A31" t="s">
        <v>270</v>
      </c>
      <c r="B31" s="13">
        <f>(B6-B14)*$B$30</f>
        <v>73.611999999999995</v>
      </c>
      <c r="C31" s="13">
        <f>(C6-C14)*$B$30</f>
        <v>105.73800000000001</v>
      </c>
      <c r="D31" s="13">
        <f>(D6-D14)*$B$30</f>
        <v>82.971999999999994</v>
      </c>
      <c r="E31" s="13">
        <f>(E6-E14)*$B$30</f>
        <v>0</v>
      </c>
      <c r="F31" s="13">
        <f>(F6-F14)*$B$30</f>
        <v>0</v>
      </c>
      <c r="G31" s="13">
        <f>(G6-G14)*$B$30</f>
        <v>0</v>
      </c>
      <c r="H31" s="13">
        <f>(H6-H14)*$B$30</f>
        <v>0</v>
      </c>
      <c r="I31" s="13">
        <f>(I6-I14)*$B$30</f>
        <v>0</v>
      </c>
      <c r="J31" s="13">
        <f>(J6-J14)*$B$30</f>
        <v>0</v>
      </c>
      <c r="K31" s="13">
        <f>(K6-K14)*$B$30</f>
        <v>0</v>
      </c>
      <c r="L31" s="13">
        <f>(L6-L14)*$B$30</f>
        <v>0</v>
      </c>
      <c r="M31" s="13">
        <f>(M6-M14)*$B$30</f>
        <v>0</v>
      </c>
      <c r="N31" s="14">
        <f>SUM(B31:M31)</f>
        <v>262.322</v>
      </c>
    </row>
    <row r="32" spans="1:14" x14ac:dyDescent="0.2">
      <c r="A32" t="s">
        <v>271</v>
      </c>
      <c r="B32" s="13">
        <f t="shared" ref="B32:M32" si="7">(B7-B15)*$B$30</f>
        <v>0</v>
      </c>
      <c r="C32" s="13">
        <f t="shared" si="7"/>
        <v>0</v>
      </c>
      <c r="D32" s="13">
        <f t="shared" si="7"/>
        <v>0</v>
      </c>
      <c r="E32" s="13">
        <f t="shared" si="7"/>
        <v>0</v>
      </c>
      <c r="F32" s="13">
        <f t="shared" si="7"/>
        <v>0</v>
      </c>
      <c r="G32" s="13">
        <f t="shared" si="7"/>
        <v>0</v>
      </c>
      <c r="H32" s="13">
        <f t="shared" si="7"/>
        <v>0</v>
      </c>
      <c r="I32" s="13">
        <f t="shared" si="7"/>
        <v>0</v>
      </c>
      <c r="J32" s="13">
        <f t="shared" si="7"/>
        <v>0</v>
      </c>
      <c r="K32" s="13">
        <f t="shared" si="7"/>
        <v>0</v>
      </c>
      <c r="L32" s="13">
        <f t="shared" si="7"/>
        <v>0</v>
      </c>
      <c r="M32" s="13">
        <f t="shared" si="7"/>
        <v>0</v>
      </c>
      <c r="N32" s="14">
        <f t="shared" ref="N32:N38" si="8">SUM(B32:M32)</f>
        <v>0</v>
      </c>
    </row>
    <row r="33" spans="1:14" x14ac:dyDescent="0.2">
      <c r="A33" t="s">
        <v>272</v>
      </c>
      <c r="B33" s="13">
        <f t="shared" ref="B33:M33" si="9">(B8-B16)*$B$30</f>
        <v>0</v>
      </c>
      <c r="C33" s="13">
        <f t="shared" si="9"/>
        <v>0</v>
      </c>
      <c r="D33" s="13">
        <f t="shared" si="9"/>
        <v>0</v>
      </c>
      <c r="E33" s="13">
        <f t="shared" si="9"/>
        <v>0</v>
      </c>
      <c r="F33" s="13">
        <f t="shared" si="9"/>
        <v>0</v>
      </c>
      <c r="G33" s="13">
        <f t="shared" si="9"/>
        <v>0</v>
      </c>
      <c r="H33" s="13">
        <f t="shared" si="9"/>
        <v>0</v>
      </c>
      <c r="I33" s="13">
        <f t="shared" si="9"/>
        <v>0</v>
      </c>
      <c r="J33" s="13">
        <f t="shared" si="9"/>
        <v>0</v>
      </c>
      <c r="K33" s="13">
        <f t="shared" si="9"/>
        <v>0</v>
      </c>
      <c r="L33" s="13">
        <f t="shared" si="9"/>
        <v>0</v>
      </c>
      <c r="M33" s="13">
        <f t="shared" si="9"/>
        <v>0</v>
      </c>
      <c r="N33" s="14">
        <f t="shared" si="8"/>
        <v>0</v>
      </c>
    </row>
    <row r="34" spans="1:14" x14ac:dyDescent="0.2">
      <c r="A34" t="s">
        <v>273</v>
      </c>
      <c r="B34" s="13">
        <f t="shared" ref="B34:M34" si="10">(B9-B17)*$B$30</f>
        <v>0</v>
      </c>
      <c r="C34" s="13">
        <f t="shared" si="10"/>
        <v>223.05700000000002</v>
      </c>
      <c r="D34" s="13">
        <f t="shared" si="10"/>
        <v>10.261000000000001</v>
      </c>
      <c r="E34" s="13">
        <f t="shared" si="10"/>
        <v>0</v>
      </c>
      <c r="F34" s="13">
        <f t="shared" si="10"/>
        <v>0</v>
      </c>
      <c r="G34" s="13">
        <f t="shared" si="10"/>
        <v>0</v>
      </c>
      <c r="H34" s="13">
        <f t="shared" si="10"/>
        <v>0</v>
      </c>
      <c r="I34" s="13">
        <f t="shared" si="10"/>
        <v>0</v>
      </c>
      <c r="J34" s="13">
        <f t="shared" si="10"/>
        <v>0</v>
      </c>
      <c r="K34" s="13">
        <f t="shared" si="10"/>
        <v>0</v>
      </c>
      <c r="L34" s="13">
        <f t="shared" si="10"/>
        <v>0</v>
      </c>
      <c r="M34" s="13">
        <f t="shared" si="10"/>
        <v>0</v>
      </c>
      <c r="N34" s="14">
        <f t="shared" si="8"/>
        <v>233.31800000000001</v>
      </c>
    </row>
    <row r="35" spans="1:14" x14ac:dyDescent="0.2">
      <c r="A35" t="s">
        <v>274</v>
      </c>
      <c r="B35" s="13">
        <f t="shared" ref="B35:M35" si="11">(B10-B18)*$B$30</f>
        <v>0</v>
      </c>
      <c r="C35" s="13">
        <f t="shared" si="11"/>
        <v>0</v>
      </c>
      <c r="D35" s="13">
        <f t="shared" si="11"/>
        <v>113.51100000000002</v>
      </c>
      <c r="E35" s="13">
        <f t="shared" si="11"/>
        <v>0</v>
      </c>
      <c r="F35" s="13">
        <f t="shared" si="11"/>
        <v>0</v>
      </c>
      <c r="G35" s="13">
        <f t="shared" si="11"/>
        <v>0</v>
      </c>
      <c r="H35" s="13">
        <f t="shared" si="11"/>
        <v>0</v>
      </c>
      <c r="I35" s="13">
        <f t="shared" si="11"/>
        <v>0</v>
      </c>
      <c r="J35" s="13">
        <f t="shared" si="11"/>
        <v>0</v>
      </c>
      <c r="K35" s="13">
        <f t="shared" si="11"/>
        <v>0</v>
      </c>
      <c r="L35" s="13">
        <f t="shared" si="11"/>
        <v>0</v>
      </c>
      <c r="M35" s="13">
        <f t="shared" si="11"/>
        <v>0</v>
      </c>
      <c r="N35" s="14">
        <f t="shared" si="8"/>
        <v>113.51100000000002</v>
      </c>
    </row>
    <row r="36" spans="1:14" x14ac:dyDescent="0.2">
      <c r="A36" s="11" t="s">
        <v>242</v>
      </c>
      <c r="B36" s="14">
        <f t="shared" ref="B36" si="12">SUM(B31:B35)</f>
        <v>73.611999999999995</v>
      </c>
      <c r="C36" s="14">
        <f t="shared" ref="C36" si="13">SUM(C31:C35)</f>
        <v>328.79500000000002</v>
      </c>
      <c r="D36" s="14">
        <f t="shared" ref="D36" si="14">SUM(D31:D35)</f>
        <v>206.74400000000003</v>
      </c>
      <c r="E36" s="14">
        <f t="shared" ref="E36" si="15">SUM(E31:E35)</f>
        <v>0</v>
      </c>
      <c r="F36" s="14">
        <f t="shared" ref="F36" si="16">SUM(F31:F35)</f>
        <v>0</v>
      </c>
      <c r="G36" s="14">
        <f t="shared" ref="G36" si="17">SUM(G31:G35)</f>
        <v>0</v>
      </c>
      <c r="H36" s="14">
        <f t="shared" ref="H36" si="18">SUM(H31:H35)</f>
        <v>0</v>
      </c>
      <c r="I36" s="14">
        <f t="shared" ref="I36" si="19">SUM(I31:I35)</f>
        <v>0</v>
      </c>
      <c r="J36" s="14">
        <f t="shared" ref="J36" si="20">SUM(J31:J35)</f>
        <v>0</v>
      </c>
      <c r="K36" s="14">
        <f t="shared" ref="K36" si="21">SUM(K31:K35)</f>
        <v>0</v>
      </c>
      <c r="L36" s="14">
        <f t="shared" ref="L36" si="22">SUM(L31:L35)</f>
        <v>0</v>
      </c>
      <c r="M36" s="14">
        <f t="shared" ref="M36" si="23">SUM(M31:M35)</f>
        <v>0</v>
      </c>
      <c r="N36" s="14">
        <f t="shared" si="8"/>
        <v>609.15100000000007</v>
      </c>
    </row>
    <row r="37" spans="1:14" x14ac:dyDescent="0.2">
      <c r="A37" t="s">
        <v>275</v>
      </c>
      <c r="B37" s="13">
        <f>B$36/2</f>
        <v>36.805999999999997</v>
      </c>
      <c r="C37" s="13">
        <f t="shared" ref="C37:M38" si="24">C$36/2</f>
        <v>164.39750000000001</v>
      </c>
      <c r="D37" s="13">
        <f t="shared" si="24"/>
        <v>103.37200000000001</v>
      </c>
      <c r="E37" s="13">
        <f t="shared" si="24"/>
        <v>0</v>
      </c>
      <c r="F37" s="13">
        <f t="shared" si="24"/>
        <v>0</v>
      </c>
      <c r="G37" s="13">
        <f t="shared" si="24"/>
        <v>0</v>
      </c>
      <c r="H37" s="13">
        <f t="shared" si="24"/>
        <v>0</v>
      </c>
      <c r="I37" s="13">
        <f t="shared" si="24"/>
        <v>0</v>
      </c>
      <c r="J37" s="13">
        <f t="shared" si="24"/>
        <v>0</v>
      </c>
      <c r="K37" s="13">
        <f t="shared" si="24"/>
        <v>0</v>
      </c>
      <c r="L37" s="13">
        <f t="shared" si="24"/>
        <v>0</v>
      </c>
      <c r="M37" s="13">
        <f t="shared" si="24"/>
        <v>0</v>
      </c>
      <c r="N37" s="14">
        <f t="shared" si="8"/>
        <v>304.57550000000003</v>
      </c>
    </row>
    <row r="38" spans="1:14" x14ac:dyDescent="0.2">
      <c r="A38" t="s">
        <v>276</v>
      </c>
      <c r="B38" s="13">
        <f>B$36/2</f>
        <v>36.805999999999997</v>
      </c>
      <c r="C38" s="13">
        <f t="shared" si="24"/>
        <v>164.39750000000001</v>
      </c>
      <c r="D38" s="13">
        <f t="shared" si="24"/>
        <v>103.37200000000001</v>
      </c>
      <c r="E38" s="13">
        <f t="shared" si="24"/>
        <v>0</v>
      </c>
      <c r="F38" s="13">
        <f t="shared" si="24"/>
        <v>0</v>
      </c>
      <c r="G38" s="13">
        <f t="shared" si="24"/>
        <v>0</v>
      </c>
      <c r="H38" s="13">
        <f t="shared" si="24"/>
        <v>0</v>
      </c>
      <c r="I38" s="13">
        <f t="shared" si="24"/>
        <v>0</v>
      </c>
      <c r="J38" s="13">
        <f t="shared" si="24"/>
        <v>0</v>
      </c>
      <c r="K38" s="13">
        <f t="shared" si="24"/>
        <v>0</v>
      </c>
      <c r="L38" s="13">
        <f t="shared" si="24"/>
        <v>0</v>
      </c>
      <c r="M38" s="13">
        <f t="shared" si="24"/>
        <v>0</v>
      </c>
      <c r="N38" s="14">
        <f t="shared" si="8"/>
        <v>304.57550000000003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60B77-3FD6-624B-A557-3FDD331BFB10}">
  <dimension ref="A1:AC92"/>
  <sheetViews>
    <sheetView tabSelected="1" workbookViewId="0">
      <selection activeCell="E12" sqref="E12"/>
    </sheetView>
  </sheetViews>
  <sheetFormatPr baseColWidth="10" defaultRowHeight="16" x14ac:dyDescent="0.2"/>
  <cols>
    <col min="3" max="3" width="20.6640625" customWidth="1"/>
    <col min="4" max="4" width="31" customWidth="1"/>
    <col min="5" max="5" width="20.83203125" customWidth="1"/>
    <col min="6" max="6" width="57.83203125" style="17" bestFit="1" customWidth="1"/>
    <col min="12" max="12" width="17.33203125" customWidth="1"/>
    <col min="14" max="14" width="21.6640625" customWidth="1"/>
    <col min="16" max="16" width="21.6640625" bestFit="1" customWidth="1"/>
    <col min="18" max="18" width="14.5" customWidth="1"/>
    <col min="29" max="29" width="10.83203125" style="3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7" t="s">
        <v>5</v>
      </c>
      <c r="G1" t="s">
        <v>6</v>
      </c>
      <c r="H1" t="s">
        <v>7</v>
      </c>
      <c r="I1" t="s">
        <v>8</v>
      </c>
      <c r="J1" t="s">
        <v>7</v>
      </c>
      <c r="K1" t="s">
        <v>9</v>
      </c>
      <c r="L1" t="s">
        <v>10</v>
      </c>
      <c r="M1" t="s">
        <v>7</v>
      </c>
      <c r="N1" t="s">
        <v>11</v>
      </c>
      <c r="O1" t="s">
        <v>7</v>
      </c>
      <c r="P1" t="s">
        <v>12</v>
      </c>
      <c r="Q1" t="s">
        <v>7</v>
      </c>
      <c r="R1" t="s">
        <v>13</v>
      </c>
      <c r="S1" t="s">
        <v>7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</row>
    <row r="2" spans="1:29" x14ac:dyDescent="0.2">
      <c r="A2" t="s">
        <v>269</v>
      </c>
      <c r="B2" t="s">
        <v>20</v>
      </c>
      <c r="C2" t="s">
        <v>23</v>
      </c>
      <c r="D2" s="6" t="s">
        <v>24</v>
      </c>
      <c r="E2" s="5" t="s">
        <v>25</v>
      </c>
      <c r="F2" s="17" t="s">
        <v>271</v>
      </c>
      <c r="G2">
        <v>3.9</v>
      </c>
      <c r="H2" t="s">
        <v>21</v>
      </c>
      <c r="I2">
        <v>3.9</v>
      </c>
      <c r="J2" t="s">
        <v>21</v>
      </c>
      <c r="K2">
        <v>1</v>
      </c>
      <c r="L2">
        <v>0.78</v>
      </c>
      <c r="M2" t="s">
        <v>21</v>
      </c>
      <c r="N2" t="s">
        <v>26</v>
      </c>
      <c r="O2" t="s">
        <v>26</v>
      </c>
      <c r="P2" t="s">
        <v>26</v>
      </c>
      <c r="Q2" t="s">
        <v>26</v>
      </c>
      <c r="R2">
        <v>3.12</v>
      </c>
      <c r="S2" t="s">
        <v>21</v>
      </c>
      <c r="T2" t="s">
        <v>26</v>
      </c>
      <c r="U2" t="s">
        <v>26</v>
      </c>
      <c r="V2" t="s">
        <v>26</v>
      </c>
      <c r="W2" t="s">
        <v>26</v>
      </c>
      <c r="X2" t="s">
        <v>26</v>
      </c>
      <c r="Y2" t="s">
        <v>26</v>
      </c>
      <c r="AB2" t="str">
        <f>MID(D2,1,10)</f>
        <v>29/07/2021</v>
      </c>
      <c r="AC2" s="3">
        <f>DATEVALUE(AB2)</f>
        <v>44406</v>
      </c>
    </row>
    <row r="3" spans="1:29" x14ac:dyDescent="0.2">
      <c r="A3" t="s">
        <v>269</v>
      </c>
      <c r="B3" t="s">
        <v>20</v>
      </c>
      <c r="C3" t="s">
        <v>27</v>
      </c>
      <c r="D3" s="3" t="s">
        <v>28</v>
      </c>
      <c r="E3" s="3" t="s">
        <v>29</v>
      </c>
      <c r="F3" s="17" t="s">
        <v>270</v>
      </c>
      <c r="G3">
        <v>105</v>
      </c>
      <c r="H3" t="s">
        <v>21</v>
      </c>
      <c r="I3">
        <v>105</v>
      </c>
      <c r="J3" t="s">
        <v>21</v>
      </c>
      <c r="K3">
        <v>1</v>
      </c>
      <c r="L3">
        <v>11.4</v>
      </c>
      <c r="M3" t="s">
        <v>21</v>
      </c>
      <c r="N3" t="s">
        <v>26</v>
      </c>
      <c r="O3" t="s">
        <v>26</v>
      </c>
      <c r="P3" t="s">
        <v>26</v>
      </c>
      <c r="Q3" t="s">
        <v>26</v>
      </c>
      <c r="R3">
        <v>93.6</v>
      </c>
      <c r="S3" t="s">
        <v>21</v>
      </c>
      <c r="T3" t="s">
        <v>26</v>
      </c>
      <c r="U3" t="s">
        <v>26</v>
      </c>
      <c r="V3" t="s">
        <v>26</v>
      </c>
      <c r="W3" t="s">
        <v>26</v>
      </c>
      <c r="X3" t="s">
        <v>26</v>
      </c>
      <c r="Y3" t="s">
        <v>26</v>
      </c>
      <c r="AB3" t="str">
        <f t="shared" ref="AB3:AB66" si="0">MID(D3,1,10)</f>
        <v>22/09/2021</v>
      </c>
      <c r="AC3" s="3">
        <f t="shared" ref="AC3:AC66" si="1">DATEVALUE(AB3)</f>
        <v>44461</v>
      </c>
    </row>
    <row r="4" spans="1:29" x14ac:dyDescent="0.2">
      <c r="A4" t="s">
        <v>269</v>
      </c>
      <c r="B4" t="s">
        <v>20</v>
      </c>
      <c r="C4" t="s">
        <v>30</v>
      </c>
      <c r="D4" s="3" t="s">
        <v>31</v>
      </c>
      <c r="E4" s="3" t="s">
        <v>32</v>
      </c>
      <c r="F4" s="17" t="s">
        <v>270</v>
      </c>
      <c r="G4">
        <v>149.9</v>
      </c>
      <c r="H4" t="s">
        <v>21</v>
      </c>
      <c r="I4">
        <v>149.9</v>
      </c>
      <c r="J4" t="s">
        <v>21</v>
      </c>
      <c r="K4">
        <v>1</v>
      </c>
      <c r="L4">
        <v>15.84</v>
      </c>
      <c r="M4" t="s">
        <v>21</v>
      </c>
      <c r="N4">
        <v>40.22</v>
      </c>
      <c r="O4" t="s">
        <v>21</v>
      </c>
      <c r="P4" t="s">
        <v>26</v>
      </c>
      <c r="Q4" t="s">
        <v>26</v>
      </c>
      <c r="R4">
        <v>93.84</v>
      </c>
      <c r="S4" t="s">
        <v>21</v>
      </c>
      <c r="T4" t="s">
        <v>26</v>
      </c>
      <c r="U4" t="s">
        <v>26</v>
      </c>
      <c r="V4" t="s">
        <v>26</v>
      </c>
      <c r="W4" t="s">
        <v>26</v>
      </c>
      <c r="X4" t="s">
        <v>26</v>
      </c>
      <c r="Y4" t="s">
        <v>26</v>
      </c>
      <c r="AB4" t="str">
        <f t="shared" si="0"/>
        <v>12/10/2021</v>
      </c>
      <c r="AC4" s="3">
        <f t="shared" si="1"/>
        <v>44481</v>
      </c>
    </row>
    <row r="5" spans="1:29" x14ac:dyDescent="0.2">
      <c r="A5" t="s">
        <v>269</v>
      </c>
      <c r="B5" t="s">
        <v>20</v>
      </c>
      <c r="C5" t="s">
        <v>33</v>
      </c>
      <c r="D5" s="3" t="s">
        <v>34</v>
      </c>
      <c r="E5" s="3" t="s">
        <v>35</v>
      </c>
      <c r="F5" s="17" t="s">
        <v>270</v>
      </c>
      <c r="G5">
        <v>105</v>
      </c>
      <c r="H5" t="s">
        <v>21</v>
      </c>
      <c r="I5">
        <v>105</v>
      </c>
      <c r="J5" t="s">
        <v>21</v>
      </c>
      <c r="K5">
        <v>1</v>
      </c>
      <c r="L5">
        <v>11.4</v>
      </c>
      <c r="M5" t="s">
        <v>21</v>
      </c>
      <c r="O5" t="s">
        <v>26</v>
      </c>
      <c r="P5" t="s">
        <v>26</v>
      </c>
      <c r="Q5" t="s">
        <v>26</v>
      </c>
      <c r="R5">
        <v>93.6</v>
      </c>
      <c r="S5" t="s">
        <v>21</v>
      </c>
      <c r="T5" t="s">
        <v>26</v>
      </c>
      <c r="U5" t="s">
        <v>26</v>
      </c>
      <c r="V5" t="s">
        <v>26</v>
      </c>
      <c r="W5" t="s">
        <v>26</v>
      </c>
      <c r="X5" t="s">
        <v>26</v>
      </c>
      <c r="Y5" t="s">
        <v>26</v>
      </c>
      <c r="AB5" t="str">
        <f t="shared" si="0"/>
        <v>13/10/2021</v>
      </c>
      <c r="AC5" s="3">
        <f t="shared" si="1"/>
        <v>44482</v>
      </c>
    </row>
    <row r="6" spans="1:29" x14ac:dyDescent="0.2">
      <c r="A6" t="s">
        <v>269</v>
      </c>
      <c r="B6" t="s">
        <v>20</v>
      </c>
      <c r="C6" t="s">
        <v>36</v>
      </c>
      <c r="D6" s="3" t="s">
        <v>37</v>
      </c>
      <c r="E6" s="3" t="s">
        <v>38</v>
      </c>
      <c r="F6" s="17" t="s">
        <v>270</v>
      </c>
      <c r="G6">
        <v>149.9</v>
      </c>
      <c r="H6" t="s">
        <v>21</v>
      </c>
      <c r="I6">
        <v>149.9</v>
      </c>
      <c r="J6" t="s">
        <v>21</v>
      </c>
      <c r="K6">
        <v>1</v>
      </c>
      <c r="L6">
        <v>15.84</v>
      </c>
      <c r="M6" t="s">
        <v>21</v>
      </c>
      <c r="N6">
        <v>40.22</v>
      </c>
      <c r="O6" t="s">
        <v>21</v>
      </c>
      <c r="P6" t="s">
        <v>26</v>
      </c>
      <c r="Q6" t="s">
        <v>26</v>
      </c>
      <c r="R6">
        <v>93.84</v>
      </c>
      <c r="S6" t="s">
        <v>21</v>
      </c>
      <c r="T6" t="s">
        <v>26</v>
      </c>
      <c r="U6" t="s">
        <v>26</v>
      </c>
      <c r="V6" t="s">
        <v>26</v>
      </c>
      <c r="W6" t="s">
        <v>26</v>
      </c>
      <c r="X6" t="s">
        <v>26</v>
      </c>
      <c r="Y6" t="s">
        <v>26</v>
      </c>
      <c r="AB6" t="str">
        <f t="shared" si="0"/>
        <v>19/10/2021</v>
      </c>
      <c r="AC6" s="3">
        <f t="shared" si="1"/>
        <v>44488</v>
      </c>
    </row>
    <row r="7" spans="1:29" x14ac:dyDescent="0.2">
      <c r="A7" t="s">
        <v>269</v>
      </c>
      <c r="B7" t="s">
        <v>20</v>
      </c>
      <c r="C7" t="s">
        <v>39</v>
      </c>
      <c r="D7" s="3" t="s">
        <v>40</v>
      </c>
      <c r="E7" s="3" t="s">
        <v>41</v>
      </c>
      <c r="F7" s="17" t="s">
        <v>270</v>
      </c>
      <c r="G7">
        <v>105</v>
      </c>
      <c r="H7" t="s">
        <v>21</v>
      </c>
      <c r="I7">
        <v>105</v>
      </c>
      <c r="J7" t="s">
        <v>21</v>
      </c>
      <c r="K7">
        <v>1</v>
      </c>
      <c r="L7">
        <v>11.4</v>
      </c>
      <c r="M7" t="s">
        <v>21</v>
      </c>
      <c r="N7" t="s">
        <v>26</v>
      </c>
      <c r="O7" t="s">
        <v>26</v>
      </c>
      <c r="P7" t="s">
        <v>26</v>
      </c>
      <c r="Q7" t="s">
        <v>26</v>
      </c>
      <c r="R7">
        <v>93.6</v>
      </c>
      <c r="S7" t="s">
        <v>21</v>
      </c>
      <c r="T7" t="s">
        <v>26</v>
      </c>
      <c r="U7" t="s">
        <v>26</v>
      </c>
      <c r="V7" t="s">
        <v>26</v>
      </c>
      <c r="W7" t="s">
        <v>26</v>
      </c>
      <c r="X7" t="s">
        <v>26</v>
      </c>
      <c r="Y7" t="s">
        <v>26</v>
      </c>
      <c r="AB7" t="str">
        <f t="shared" si="0"/>
        <v>22/10/2021</v>
      </c>
      <c r="AC7" s="3">
        <f t="shared" si="1"/>
        <v>44491</v>
      </c>
    </row>
    <row r="8" spans="1:29" x14ac:dyDescent="0.2">
      <c r="A8" t="s">
        <v>269</v>
      </c>
      <c r="B8" t="s">
        <v>20</v>
      </c>
      <c r="C8" t="s">
        <v>42</v>
      </c>
      <c r="D8" s="3" t="s">
        <v>43</v>
      </c>
      <c r="E8" s="3" t="s">
        <v>44</v>
      </c>
      <c r="F8" s="17" t="s">
        <v>270</v>
      </c>
      <c r="G8">
        <v>105</v>
      </c>
      <c r="H8" t="s">
        <v>21</v>
      </c>
      <c r="I8">
        <v>105</v>
      </c>
      <c r="J8" t="s">
        <v>21</v>
      </c>
      <c r="K8">
        <v>1</v>
      </c>
      <c r="L8">
        <v>11.4</v>
      </c>
      <c r="M8" t="s">
        <v>21</v>
      </c>
      <c r="N8" t="s">
        <v>26</v>
      </c>
      <c r="O8" t="s">
        <v>26</v>
      </c>
      <c r="P8" t="s">
        <v>26</v>
      </c>
      <c r="Q8" t="s">
        <v>26</v>
      </c>
      <c r="R8">
        <v>93.6</v>
      </c>
      <c r="S8" t="s">
        <v>21</v>
      </c>
      <c r="T8" t="s">
        <v>26</v>
      </c>
      <c r="U8" t="s">
        <v>26</v>
      </c>
      <c r="V8" t="s">
        <v>26</v>
      </c>
      <c r="W8" t="s">
        <v>26</v>
      </c>
      <c r="X8" t="s">
        <v>26</v>
      </c>
      <c r="Y8" t="s">
        <v>26</v>
      </c>
      <c r="AB8" t="str">
        <f t="shared" si="0"/>
        <v>12/11/2021</v>
      </c>
      <c r="AC8" s="3">
        <f t="shared" si="1"/>
        <v>44512</v>
      </c>
    </row>
    <row r="9" spans="1:29" x14ac:dyDescent="0.2">
      <c r="A9" t="s">
        <v>269</v>
      </c>
      <c r="B9" t="s">
        <v>20</v>
      </c>
      <c r="C9" t="s">
        <v>45</v>
      </c>
      <c r="D9" s="3" t="s">
        <v>46</v>
      </c>
      <c r="E9" s="3" t="s">
        <v>47</v>
      </c>
      <c r="F9" s="17" t="s">
        <v>270</v>
      </c>
      <c r="G9">
        <v>149.9</v>
      </c>
      <c r="H9" t="s">
        <v>21</v>
      </c>
      <c r="I9">
        <v>149.9</v>
      </c>
      <c r="J9" t="s">
        <v>21</v>
      </c>
      <c r="K9">
        <v>1</v>
      </c>
      <c r="L9">
        <v>15.84</v>
      </c>
      <c r="M9" t="s">
        <v>21</v>
      </c>
      <c r="N9">
        <v>40.22</v>
      </c>
      <c r="O9" t="s">
        <v>21</v>
      </c>
      <c r="P9" t="s">
        <v>26</v>
      </c>
      <c r="Q9" t="s">
        <v>26</v>
      </c>
      <c r="R9">
        <v>93.84</v>
      </c>
      <c r="S9" t="s">
        <v>21</v>
      </c>
      <c r="T9" t="s">
        <v>26</v>
      </c>
      <c r="U9" t="s">
        <v>26</v>
      </c>
      <c r="V9" t="s">
        <v>26</v>
      </c>
      <c r="W9" t="s">
        <v>26</v>
      </c>
      <c r="X9" t="s">
        <v>26</v>
      </c>
      <c r="Y9" t="s">
        <v>26</v>
      </c>
      <c r="AB9" t="str">
        <f t="shared" si="0"/>
        <v>17/11/2021</v>
      </c>
      <c r="AC9" s="3">
        <f t="shared" si="1"/>
        <v>44517</v>
      </c>
    </row>
    <row r="10" spans="1:29" x14ac:dyDescent="0.2">
      <c r="A10" t="s">
        <v>269</v>
      </c>
      <c r="B10" t="s">
        <v>20</v>
      </c>
      <c r="C10" t="s">
        <v>48</v>
      </c>
      <c r="D10" s="3" t="s">
        <v>49</v>
      </c>
      <c r="E10" s="3" t="s">
        <v>50</v>
      </c>
      <c r="F10" s="17" t="s">
        <v>270</v>
      </c>
      <c r="G10">
        <v>105</v>
      </c>
      <c r="H10" t="s">
        <v>21</v>
      </c>
      <c r="I10">
        <v>105</v>
      </c>
      <c r="J10" t="s">
        <v>21</v>
      </c>
      <c r="K10">
        <v>1</v>
      </c>
      <c r="L10">
        <v>11.4</v>
      </c>
      <c r="M10" t="s">
        <v>21</v>
      </c>
      <c r="N10" t="s">
        <v>26</v>
      </c>
      <c r="O10" t="s">
        <v>26</v>
      </c>
      <c r="P10" t="s">
        <v>26</v>
      </c>
      <c r="Q10" t="s">
        <v>26</v>
      </c>
      <c r="R10">
        <v>93.6</v>
      </c>
      <c r="S10" t="s">
        <v>21</v>
      </c>
      <c r="T10" t="s">
        <v>26</v>
      </c>
      <c r="U10" t="s">
        <v>26</v>
      </c>
      <c r="V10" t="s">
        <v>26</v>
      </c>
      <c r="W10" t="s">
        <v>26</v>
      </c>
      <c r="X10" t="s">
        <v>26</v>
      </c>
      <c r="Y10" t="s">
        <v>26</v>
      </c>
      <c r="AB10" t="str">
        <f t="shared" si="0"/>
        <v>13/11/2021</v>
      </c>
      <c r="AC10" s="3">
        <f t="shared" si="1"/>
        <v>44513</v>
      </c>
    </row>
    <row r="11" spans="1:29" x14ac:dyDescent="0.2">
      <c r="A11" t="s">
        <v>269</v>
      </c>
      <c r="B11" t="s">
        <v>20</v>
      </c>
      <c r="C11" t="s">
        <v>51</v>
      </c>
      <c r="D11" s="3" t="s">
        <v>52</v>
      </c>
      <c r="E11" s="3" t="s">
        <v>53</v>
      </c>
      <c r="F11" s="17" t="s">
        <v>270</v>
      </c>
      <c r="G11">
        <v>149.9</v>
      </c>
      <c r="H11" t="s">
        <v>21</v>
      </c>
      <c r="I11">
        <v>149.9</v>
      </c>
      <c r="J11" t="s">
        <v>21</v>
      </c>
      <c r="K11">
        <v>1</v>
      </c>
      <c r="L11">
        <v>15.84</v>
      </c>
      <c r="M11" t="s">
        <v>21</v>
      </c>
      <c r="N11">
        <v>40.22</v>
      </c>
      <c r="O11" t="s">
        <v>21</v>
      </c>
      <c r="P11" t="s">
        <v>26</v>
      </c>
      <c r="Q11" t="s">
        <v>26</v>
      </c>
      <c r="R11">
        <v>93.84</v>
      </c>
      <c r="S11" t="s">
        <v>21</v>
      </c>
      <c r="T11" t="s">
        <v>26</v>
      </c>
      <c r="U11" t="s">
        <v>26</v>
      </c>
      <c r="V11" t="s">
        <v>26</v>
      </c>
      <c r="W11" t="s">
        <v>26</v>
      </c>
      <c r="X11" t="s">
        <v>26</v>
      </c>
      <c r="Y11" t="s">
        <v>26</v>
      </c>
      <c r="AB11" t="str">
        <f t="shared" si="0"/>
        <v>19/11/2021</v>
      </c>
      <c r="AC11" s="3">
        <f t="shared" si="1"/>
        <v>44519</v>
      </c>
    </row>
    <row r="12" spans="1:29" x14ac:dyDescent="0.2">
      <c r="A12" t="s">
        <v>269</v>
      </c>
      <c r="B12" t="s">
        <v>20</v>
      </c>
      <c r="C12" t="s">
        <v>54</v>
      </c>
      <c r="D12" s="3" t="s">
        <v>55</v>
      </c>
      <c r="E12" s="3" t="s">
        <v>56</v>
      </c>
      <c r="F12" s="17" t="s">
        <v>270</v>
      </c>
      <c r="G12">
        <v>105</v>
      </c>
      <c r="H12" t="s">
        <v>21</v>
      </c>
      <c r="I12">
        <v>105</v>
      </c>
      <c r="J12" t="s">
        <v>21</v>
      </c>
      <c r="K12">
        <v>1</v>
      </c>
      <c r="L12">
        <v>11.4</v>
      </c>
      <c r="M12" t="s">
        <v>21</v>
      </c>
      <c r="N12" t="s">
        <v>26</v>
      </c>
      <c r="O12" t="s">
        <v>26</v>
      </c>
      <c r="P12" t="s">
        <v>26</v>
      </c>
      <c r="Q12" t="s">
        <v>26</v>
      </c>
      <c r="R12">
        <v>93.6</v>
      </c>
      <c r="S12" t="s">
        <v>21</v>
      </c>
      <c r="T12" t="s">
        <v>26</v>
      </c>
      <c r="U12" t="s">
        <v>26</v>
      </c>
      <c r="V12" t="s">
        <v>26</v>
      </c>
      <c r="W12" t="s">
        <v>26</v>
      </c>
      <c r="X12" t="s">
        <v>26</v>
      </c>
      <c r="Y12" t="s">
        <v>26</v>
      </c>
      <c r="AB12" t="str">
        <f t="shared" si="0"/>
        <v>22/11/2021</v>
      </c>
      <c r="AC12" s="3">
        <f t="shared" si="1"/>
        <v>44522</v>
      </c>
    </row>
    <row r="13" spans="1:29" x14ac:dyDescent="0.2">
      <c r="A13" t="s">
        <v>269</v>
      </c>
      <c r="B13" t="s">
        <v>20</v>
      </c>
      <c r="C13" t="s">
        <v>57</v>
      </c>
      <c r="D13" s="3" t="s">
        <v>58</v>
      </c>
      <c r="E13" s="3" t="s">
        <v>59</v>
      </c>
      <c r="F13" s="17" t="s">
        <v>270</v>
      </c>
      <c r="G13">
        <v>105</v>
      </c>
      <c r="H13" t="s">
        <v>21</v>
      </c>
      <c r="I13">
        <v>105</v>
      </c>
      <c r="J13" t="s">
        <v>21</v>
      </c>
      <c r="K13">
        <v>1</v>
      </c>
      <c r="L13">
        <v>11.4</v>
      </c>
      <c r="M13" t="s">
        <v>21</v>
      </c>
      <c r="N13" t="s">
        <v>26</v>
      </c>
      <c r="O13" t="s">
        <v>26</v>
      </c>
      <c r="P13" t="s">
        <v>26</v>
      </c>
      <c r="Q13" t="s">
        <v>26</v>
      </c>
      <c r="R13">
        <v>93.6</v>
      </c>
      <c r="S13" t="s">
        <v>21</v>
      </c>
      <c r="T13" t="s">
        <v>26</v>
      </c>
      <c r="U13" t="s">
        <v>26</v>
      </c>
      <c r="V13" t="s">
        <v>26</v>
      </c>
      <c r="W13" t="s">
        <v>26</v>
      </c>
      <c r="X13" t="s">
        <v>26</v>
      </c>
      <c r="Y13" t="s">
        <v>26</v>
      </c>
      <c r="AB13" t="str">
        <f t="shared" si="0"/>
        <v>15/12/2021</v>
      </c>
      <c r="AC13" s="3">
        <f t="shared" si="1"/>
        <v>44545</v>
      </c>
    </row>
    <row r="14" spans="1:29" x14ac:dyDescent="0.2">
      <c r="A14" t="s">
        <v>269</v>
      </c>
      <c r="B14" t="s">
        <v>20</v>
      </c>
      <c r="C14" t="s">
        <v>60</v>
      </c>
      <c r="D14" s="3" t="s">
        <v>61</v>
      </c>
      <c r="E14" s="3" t="s">
        <v>62</v>
      </c>
      <c r="F14" s="17" t="s">
        <v>272</v>
      </c>
      <c r="G14">
        <v>1</v>
      </c>
      <c r="H14" t="s">
        <v>21</v>
      </c>
      <c r="I14">
        <v>1</v>
      </c>
      <c r="J14" t="s">
        <v>21</v>
      </c>
      <c r="K14">
        <v>1</v>
      </c>
      <c r="L14">
        <v>0.2</v>
      </c>
      <c r="M14" t="s">
        <v>21</v>
      </c>
      <c r="N14" t="s">
        <v>26</v>
      </c>
      <c r="O14" t="s">
        <v>26</v>
      </c>
      <c r="P14" t="s">
        <v>26</v>
      </c>
      <c r="Q14" t="s">
        <v>26</v>
      </c>
      <c r="R14">
        <v>0.8</v>
      </c>
      <c r="S14" t="s">
        <v>21</v>
      </c>
      <c r="T14" t="s">
        <v>26</v>
      </c>
      <c r="U14" t="s">
        <v>26</v>
      </c>
      <c r="V14" t="s">
        <v>26</v>
      </c>
      <c r="W14" t="s">
        <v>26</v>
      </c>
      <c r="X14" t="s">
        <v>26</v>
      </c>
      <c r="Y14" t="s">
        <v>26</v>
      </c>
      <c r="AB14" t="str">
        <f t="shared" si="0"/>
        <v>13/12/2021</v>
      </c>
      <c r="AC14" s="3">
        <f t="shared" si="1"/>
        <v>44543</v>
      </c>
    </row>
    <row r="15" spans="1:29" x14ac:dyDescent="0.2">
      <c r="A15" t="s">
        <v>269</v>
      </c>
      <c r="B15" t="s">
        <v>20</v>
      </c>
      <c r="C15" t="s">
        <v>63</v>
      </c>
      <c r="D15" s="3" t="s">
        <v>64</v>
      </c>
      <c r="E15" s="3" t="s">
        <v>62</v>
      </c>
      <c r="F15" s="17" t="s">
        <v>270</v>
      </c>
      <c r="G15">
        <v>105</v>
      </c>
      <c r="H15" t="s">
        <v>21</v>
      </c>
      <c r="I15">
        <v>105</v>
      </c>
      <c r="J15" t="s">
        <v>21</v>
      </c>
      <c r="K15">
        <v>1</v>
      </c>
      <c r="L15">
        <v>11.4</v>
      </c>
      <c r="M15" t="s">
        <v>21</v>
      </c>
      <c r="N15" t="s">
        <v>26</v>
      </c>
      <c r="O15" t="s">
        <v>26</v>
      </c>
      <c r="P15" t="s">
        <v>26</v>
      </c>
      <c r="Q15" t="s">
        <v>26</v>
      </c>
      <c r="R15">
        <v>93.6</v>
      </c>
      <c r="S15" t="s">
        <v>21</v>
      </c>
      <c r="T15" t="s">
        <v>26</v>
      </c>
      <c r="U15" t="s">
        <v>26</v>
      </c>
      <c r="V15" t="s">
        <v>26</v>
      </c>
      <c r="W15" t="s">
        <v>26</v>
      </c>
      <c r="X15" t="s">
        <v>26</v>
      </c>
      <c r="Y15" t="s">
        <v>26</v>
      </c>
      <c r="AB15" t="str">
        <f t="shared" si="0"/>
        <v>13/12/2021</v>
      </c>
      <c r="AC15" s="3">
        <f t="shared" si="1"/>
        <v>44543</v>
      </c>
    </row>
    <row r="16" spans="1:29" x14ac:dyDescent="0.2">
      <c r="A16" t="s">
        <v>269</v>
      </c>
      <c r="B16" t="s">
        <v>20</v>
      </c>
      <c r="C16" t="s">
        <v>65</v>
      </c>
      <c r="D16" s="3" t="s">
        <v>66</v>
      </c>
      <c r="E16" s="3" t="s">
        <v>53</v>
      </c>
      <c r="F16" s="17" t="s">
        <v>270</v>
      </c>
      <c r="G16">
        <v>105</v>
      </c>
      <c r="H16" t="s">
        <v>21</v>
      </c>
      <c r="I16">
        <v>105</v>
      </c>
      <c r="J16" t="s">
        <v>21</v>
      </c>
      <c r="K16">
        <v>1</v>
      </c>
      <c r="L16">
        <v>11.4</v>
      </c>
      <c r="M16" t="s">
        <v>21</v>
      </c>
      <c r="N16" t="s">
        <v>26</v>
      </c>
      <c r="O16" t="s">
        <v>26</v>
      </c>
      <c r="P16" t="s">
        <v>26</v>
      </c>
      <c r="Q16" t="s">
        <v>26</v>
      </c>
      <c r="R16">
        <v>93.6</v>
      </c>
      <c r="S16" t="s">
        <v>21</v>
      </c>
      <c r="T16" t="s">
        <v>26</v>
      </c>
      <c r="U16" t="s">
        <v>26</v>
      </c>
      <c r="V16" t="s">
        <v>26</v>
      </c>
      <c r="W16" t="s">
        <v>26</v>
      </c>
      <c r="X16" t="s">
        <v>26</v>
      </c>
      <c r="Y16" t="s">
        <v>26</v>
      </c>
      <c r="AB16" t="str">
        <f t="shared" si="0"/>
        <v>17/12/2021</v>
      </c>
      <c r="AC16" s="3">
        <f t="shared" si="1"/>
        <v>44547</v>
      </c>
    </row>
    <row r="17" spans="1:29" x14ac:dyDescent="0.2">
      <c r="A17" t="s">
        <v>269</v>
      </c>
      <c r="B17" t="s">
        <v>20</v>
      </c>
      <c r="C17" t="s">
        <v>67</v>
      </c>
      <c r="D17" s="3" t="s">
        <v>68</v>
      </c>
      <c r="E17" s="3" t="s">
        <v>69</v>
      </c>
      <c r="F17" s="17" t="s">
        <v>270</v>
      </c>
      <c r="G17">
        <v>149.9</v>
      </c>
      <c r="H17" t="s">
        <v>21</v>
      </c>
      <c r="I17">
        <v>149.9</v>
      </c>
      <c r="J17" t="s">
        <v>21</v>
      </c>
      <c r="K17">
        <v>1</v>
      </c>
      <c r="L17">
        <v>15.84</v>
      </c>
      <c r="M17" t="s">
        <v>21</v>
      </c>
      <c r="N17">
        <v>40.22</v>
      </c>
      <c r="O17" t="s">
        <v>21</v>
      </c>
      <c r="P17" t="s">
        <v>26</v>
      </c>
      <c r="Q17" t="s">
        <v>26</v>
      </c>
      <c r="R17">
        <v>93.84</v>
      </c>
      <c r="S17" t="s">
        <v>21</v>
      </c>
      <c r="T17" t="s">
        <v>26</v>
      </c>
      <c r="U17" t="s">
        <v>26</v>
      </c>
      <c r="V17" t="s">
        <v>26</v>
      </c>
      <c r="W17" t="s">
        <v>26</v>
      </c>
      <c r="X17" t="s">
        <v>26</v>
      </c>
      <c r="Y17" t="s">
        <v>26</v>
      </c>
      <c r="AB17" t="str">
        <f t="shared" si="0"/>
        <v>19/12/2021</v>
      </c>
      <c r="AC17" s="3">
        <f t="shared" si="1"/>
        <v>44549</v>
      </c>
    </row>
    <row r="18" spans="1:29" x14ac:dyDescent="0.2">
      <c r="A18" t="s">
        <v>269</v>
      </c>
      <c r="B18" t="s">
        <v>20</v>
      </c>
      <c r="C18" t="s">
        <v>70</v>
      </c>
      <c r="D18" s="3" t="s">
        <v>71</v>
      </c>
      <c r="E18" s="3" t="s">
        <v>72</v>
      </c>
      <c r="F18" s="17" t="s">
        <v>270</v>
      </c>
      <c r="G18">
        <v>105</v>
      </c>
      <c r="H18" t="s">
        <v>21</v>
      </c>
      <c r="I18">
        <v>105</v>
      </c>
      <c r="J18" t="s">
        <v>21</v>
      </c>
      <c r="K18">
        <v>1</v>
      </c>
      <c r="L18">
        <v>11.4</v>
      </c>
      <c r="M18" t="s">
        <v>21</v>
      </c>
      <c r="N18" t="s">
        <v>26</v>
      </c>
      <c r="O18" t="s">
        <v>26</v>
      </c>
      <c r="P18" t="s">
        <v>26</v>
      </c>
      <c r="Q18" t="s">
        <v>26</v>
      </c>
      <c r="R18">
        <v>93.6</v>
      </c>
      <c r="S18" t="s">
        <v>21</v>
      </c>
      <c r="T18" t="s">
        <v>26</v>
      </c>
      <c r="U18" t="s">
        <v>26</v>
      </c>
      <c r="V18" t="s">
        <v>26</v>
      </c>
      <c r="W18" t="s">
        <v>26</v>
      </c>
      <c r="X18" t="s">
        <v>26</v>
      </c>
      <c r="Y18" t="s">
        <v>26</v>
      </c>
      <c r="AB18" t="str">
        <f t="shared" si="0"/>
        <v>22/12/2021</v>
      </c>
      <c r="AC18" s="3">
        <f t="shared" si="1"/>
        <v>44552</v>
      </c>
    </row>
    <row r="19" spans="1:29" x14ac:dyDescent="0.2">
      <c r="A19" t="s">
        <v>269</v>
      </c>
      <c r="B19" t="s">
        <v>20</v>
      </c>
      <c r="C19" t="s">
        <v>73</v>
      </c>
      <c r="D19" s="3" t="s">
        <v>74</v>
      </c>
      <c r="E19" s="3" t="s">
        <v>75</v>
      </c>
      <c r="F19" s="17" t="s">
        <v>270</v>
      </c>
      <c r="G19">
        <v>105</v>
      </c>
      <c r="H19" t="s">
        <v>21</v>
      </c>
      <c r="I19">
        <v>105</v>
      </c>
      <c r="J19" t="s">
        <v>21</v>
      </c>
      <c r="K19">
        <v>1</v>
      </c>
      <c r="L19">
        <v>11.4</v>
      </c>
      <c r="M19" t="s">
        <v>21</v>
      </c>
      <c r="N19" t="s">
        <v>26</v>
      </c>
      <c r="O19" t="s">
        <v>26</v>
      </c>
      <c r="P19" t="s">
        <v>26</v>
      </c>
      <c r="Q19" t="s">
        <v>26</v>
      </c>
      <c r="R19">
        <v>93.6</v>
      </c>
      <c r="S19" t="s">
        <v>21</v>
      </c>
      <c r="T19" t="s">
        <v>26</v>
      </c>
      <c r="U19" t="s">
        <v>26</v>
      </c>
      <c r="V19" t="s">
        <v>26</v>
      </c>
      <c r="W19" t="s">
        <v>26</v>
      </c>
      <c r="X19" t="s">
        <v>26</v>
      </c>
      <c r="Y19" t="s">
        <v>26</v>
      </c>
      <c r="AB19" t="str">
        <f t="shared" si="0"/>
        <v>14/01/2022</v>
      </c>
      <c r="AC19" s="3">
        <f t="shared" si="1"/>
        <v>44575</v>
      </c>
    </row>
    <row r="20" spans="1:29" x14ac:dyDescent="0.2">
      <c r="A20" t="s">
        <v>269</v>
      </c>
      <c r="B20" t="s">
        <v>20</v>
      </c>
      <c r="C20" t="s">
        <v>76</v>
      </c>
      <c r="D20" s="3" t="s">
        <v>77</v>
      </c>
      <c r="E20" s="3" t="s">
        <v>78</v>
      </c>
      <c r="F20" s="17" t="s">
        <v>270</v>
      </c>
      <c r="G20">
        <v>149.9</v>
      </c>
      <c r="H20" t="s">
        <v>21</v>
      </c>
      <c r="I20">
        <v>149.9</v>
      </c>
      <c r="J20" t="s">
        <v>21</v>
      </c>
      <c r="K20">
        <v>1</v>
      </c>
      <c r="L20">
        <v>15.84</v>
      </c>
      <c r="M20" t="s">
        <v>21</v>
      </c>
      <c r="N20" t="s">
        <v>26</v>
      </c>
      <c r="O20" t="s">
        <v>26</v>
      </c>
      <c r="P20" t="s">
        <v>26</v>
      </c>
      <c r="Q20" t="s">
        <v>26</v>
      </c>
      <c r="R20">
        <v>134.06</v>
      </c>
      <c r="S20" t="s">
        <v>21</v>
      </c>
      <c r="T20" t="s">
        <v>26</v>
      </c>
      <c r="U20" t="s">
        <v>26</v>
      </c>
      <c r="V20" t="s">
        <v>26</v>
      </c>
      <c r="W20" t="s">
        <v>26</v>
      </c>
      <c r="X20" t="s">
        <v>26</v>
      </c>
      <c r="Y20" t="s">
        <v>26</v>
      </c>
      <c r="AB20" t="str">
        <f t="shared" si="0"/>
        <v>12/01/2022</v>
      </c>
      <c r="AC20" s="3">
        <f t="shared" si="1"/>
        <v>44573</v>
      </c>
    </row>
    <row r="21" spans="1:29" x14ac:dyDescent="0.2">
      <c r="A21" t="s">
        <v>269</v>
      </c>
      <c r="B21" t="s">
        <v>20</v>
      </c>
      <c r="C21" t="s">
        <v>79</v>
      </c>
      <c r="D21" s="3" t="s">
        <v>80</v>
      </c>
      <c r="E21" s="3" t="s">
        <v>81</v>
      </c>
      <c r="F21" s="17" t="s">
        <v>270</v>
      </c>
      <c r="G21">
        <v>105</v>
      </c>
      <c r="H21" t="s">
        <v>21</v>
      </c>
      <c r="I21">
        <v>105</v>
      </c>
      <c r="J21" t="s">
        <v>21</v>
      </c>
      <c r="K21">
        <v>1</v>
      </c>
      <c r="L21">
        <v>11.4</v>
      </c>
      <c r="M21" t="s">
        <v>21</v>
      </c>
      <c r="N21" t="s">
        <v>26</v>
      </c>
      <c r="O21" t="s">
        <v>26</v>
      </c>
      <c r="P21" t="s">
        <v>26</v>
      </c>
      <c r="Q21" t="s">
        <v>26</v>
      </c>
      <c r="R21">
        <v>93.6</v>
      </c>
      <c r="S21" t="s">
        <v>21</v>
      </c>
      <c r="T21" t="s">
        <v>26</v>
      </c>
      <c r="U21" t="s">
        <v>26</v>
      </c>
      <c r="V21" t="s">
        <v>26</v>
      </c>
      <c r="W21" t="s">
        <v>26</v>
      </c>
      <c r="X21" t="s">
        <v>26</v>
      </c>
      <c r="Y21" t="s">
        <v>26</v>
      </c>
      <c r="AB21" t="str">
        <f t="shared" si="0"/>
        <v>13/01/2022</v>
      </c>
      <c r="AC21" s="3">
        <f t="shared" si="1"/>
        <v>44574</v>
      </c>
    </row>
    <row r="22" spans="1:29" x14ac:dyDescent="0.2">
      <c r="A22" t="s">
        <v>269</v>
      </c>
      <c r="B22" t="s">
        <v>20</v>
      </c>
      <c r="C22" t="s">
        <v>82</v>
      </c>
      <c r="D22" s="3" t="s">
        <v>83</v>
      </c>
      <c r="E22" s="3" t="s">
        <v>81</v>
      </c>
      <c r="F22" s="17" t="s">
        <v>270</v>
      </c>
      <c r="G22">
        <v>105</v>
      </c>
      <c r="H22" t="s">
        <v>21</v>
      </c>
      <c r="I22">
        <v>105</v>
      </c>
      <c r="J22" t="s">
        <v>21</v>
      </c>
      <c r="K22">
        <v>1</v>
      </c>
      <c r="L22">
        <v>11.4</v>
      </c>
      <c r="M22" t="s">
        <v>21</v>
      </c>
      <c r="N22" t="s">
        <v>26</v>
      </c>
      <c r="O22" t="s">
        <v>26</v>
      </c>
      <c r="P22" t="s">
        <v>26</v>
      </c>
      <c r="Q22" t="s">
        <v>26</v>
      </c>
      <c r="R22">
        <v>93.6</v>
      </c>
      <c r="S22" t="s">
        <v>21</v>
      </c>
      <c r="T22" t="s">
        <v>26</v>
      </c>
      <c r="U22" t="s">
        <v>26</v>
      </c>
      <c r="V22" t="s">
        <v>26</v>
      </c>
      <c r="W22" t="s">
        <v>26</v>
      </c>
      <c r="X22" t="s">
        <v>26</v>
      </c>
      <c r="Y22" t="s">
        <v>26</v>
      </c>
      <c r="AB22" t="str">
        <f t="shared" si="0"/>
        <v>13/01/2022</v>
      </c>
      <c r="AC22" s="3">
        <f t="shared" si="1"/>
        <v>44574</v>
      </c>
    </row>
    <row r="23" spans="1:29" x14ac:dyDescent="0.2">
      <c r="A23" t="s">
        <v>269</v>
      </c>
      <c r="B23" t="s">
        <v>20</v>
      </c>
      <c r="C23" t="s">
        <v>84</v>
      </c>
      <c r="D23" s="3" t="s">
        <v>85</v>
      </c>
      <c r="E23" s="3" t="s">
        <v>86</v>
      </c>
      <c r="F23" s="17" t="s">
        <v>270</v>
      </c>
      <c r="G23">
        <v>105</v>
      </c>
      <c r="H23" t="s">
        <v>21</v>
      </c>
      <c r="I23">
        <v>105</v>
      </c>
      <c r="J23" t="s">
        <v>21</v>
      </c>
      <c r="K23">
        <v>1</v>
      </c>
      <c r="L23">
        <v>11.4</v>
      </c>
      <c r="M23" t="s">
        <v>21</v>
      </c>
      <c r="N23" t="s">
        <v>26</v>
      </c>
      <c r="O23" t="s">
        <v>26</v>
      </c>
      <c r="P23" t="s">
        <v>26</v>
      </c>
      <c r="Q23" t="s">
        <v>26</v>
      </c>
      <c r="R23">
        <v>93.6</v>
      </c>
      <c r="S23" t="s">
        <v>21</v>
      </c>
      <c r="T23" t="s">
        <v>26</v>
      </c>
      <c r="U23" t="s">
        <v>26</v>
      </c>
      <c r="V23" t="s">
        <v>26</v>
      </c>
      <c r="W23" t="s">
        <v>26</v>
      </c>
      <c r="X23" t="s">
        <v>26</v>
      </c>
      <c r="Y23" t="s">
        <v>26</v>
      </c>
      <c r="AB23" t="str">
        <f t="shared" si="0"/>
        <v>18/01/2022</v>
      </c>
      <c r="AC23" s="3">
        <f t="shared" si="1"/>
        <v>44579</v>
      </c>
    </row>
    <row r="24" spans="1:29" x14ac:dyDescent="0.2">
      <c r="A24" t="s">
        <v>269</v>
      </c>
      <c r="B24" t="s">
        <v>20</v>
      </c>
      <c r="C24" t="s">
        <v>87</v>
      </c>
      <c r="D24" s="3" t="s">
        <v>88</v>
      </c>
      <c r="E24" s="3" t="s">
        <v>89</v>
      </c>
      <c r="F24" s="17" t="s">
        <v>270</v>
      </c>
      <c r="G24">
        <v>149.9</v>
      </c>
      <c r="H24" t="s">
        <v>21</v>
      </c>
      <c r="I24">
        <v>149.9</v>
      </c>
      <c r="J24" t="s">
        <v>21</v>
      </c>
      <c r="K24">
        <v>1</v>
      </c>
      <c r="L24">
        <v>15.84</v>
      </c>
      <c r="M24" t="s">
        <v>21</v>
      </c>
      <c r="N24">
        <v>40.22</v>
      </c>
      <c r="O24" t="s">
        <v>21</v>
      </c>
      <c r="P24" t="s">
        <v>26</v>
      </c>
      <c r="Q24" t="s">
        <v>26</v>
      </c>
      <c r="R24">
        <v>93.84</v>
      </c>
      <c r="S24" t="s">
        <v>21</v>
      </c>
      <c r="T24" t="s">
        <v>26</v>
      </c>
      <c r="U24" t="s">
        <v>26</v>
      </c>
      <c r="V24" t="s">
        <v>26</v>
      </c>
      <c r="W24" t="s">
        <v>26</v>
      </c>
      <c r="X24" t="s">
        <v>26</v>
      </c>
      <c r="Y24" t="s">
        <v>26</v>
      </c>
      <c r="AB24" t="str">
        <f t="shared" si="0"/>
        <v>19/01/2022</v>
      </c>
      <c r="AC24" s="3">
        <f t="shared" si="1"/>
        <v>44580</v>
      </c>
    </row>
    <row r="25" spans="1:29" x14ac:dyDescent="0.2">
      <c r="A25" t="s">
        <v>269</v>
      </c>
      <c r="B25" t="s">
        <v>20</v>
      </c>
      <c r="C25" t="s">
        <v>90</v>
      </c>
      <c r="D25" s="3" t="s">
        <v>91</v>
      </c>
      <c r="E25" s="3" t="s">
        <v>92</v>
      </c>
      <c r="F25" s="17" t="s">
        <v>270</v>
      </c>
      <c r="G25">
        <v>105</v>
      </c>
      <c r="H25" t="s">
        <v>21</v>
      </c>
      <c r="I25">
        <v>105</v>
      </c>
      <c r="J25" t="s">
        <v>21</v>
      </c>
      <c r="K25">
        <v>1</v>
      </c>
      <c r="L25">
        <v>11.4</v>
      </c>
      <c r="M25" t="s">
        <v>21</v>
      </c>
      <c r="N25" t="s">
        <v>26</v>
      </c>
      <c r="O25" t="s">
        <v>26</v>
      </c>
      <c r="P25" t="s">
        <v>26</v>
      </c>
      <c r="Q25" t="s">
        <v>26</v>
      </c>
      <c r="R25">
        <v>93.6</v>
      </c>
      <c r="S25" t="s">
        <v>21</v>
      </c>
      <c r="T25" t="s">
        <v>26</v>
      </c>
      <c r="U25" t="s">
        <v>26</v>
      </c>
      <c r="V25" t="s">
        <v>26</v>
      </c>
      <c r="W25" t="s">
        <v>26</v>
      </c>
      <c r="X25" t="s">
        <v>26</v>
      </c>
      <c r="Y25" t="s">
        <v>26</v>
      </c>
      <c r="AB25" t="str">
        <f t="shared" si="0"/>
        <v>22/01/2022</v>
      </c>
      <c r="AC25" s="3">
        <f t="shared" si="1"/>
        <v>44583</v>
      </c>
    </row>
    <row r="26" spans="1:29" x14ac:dyDescent="0.2">
      <c r="A26" t="s">
        <v>269</v>
      </c>
      <c r="B26" t="s">
        <v>20</v>
      </c>
      <c r="C26" t="s">
        <v>93</v>
      </c>
      <c r="D26" s="3" t="s">
        <v>94</v>
      </c>
      <c r="E26" s="3" t="s">
        <v>95</v>
      </c>
      <c r="F26" s="17" t="s">
        <v>270</v>
      </c>
      <c r="G26">
        <v>105</v>
      </c>
      <c r="H26" t="s">
        <v>21</v>
      </c>
      <c r="I26">
        <v>105</v>
      </c>
      <c r="J26" t="s">
        <v>21</v>
      </c>
      <c r="K26">
        <v>1</v>
      </c>
      <c r="L26">
        <v>11.4</v>
      </c>
      <c r="M26" t="s">
        <v>21</v>
      </c>
      <c r="N26" t="s">
        <v>26</v>
      </c>
      <c r="O26" t="s">
        <v>26</v>
      </c>
      <c r="P26" t="s">
        <v>26</v>
      </c>
      <c r="Q26" t="s">
        <v>26</v>
      </c>
      <c r="R26">
        <v>93.6</v>
      </c>
      <c r="S26" t="s">
        <v>21</v>
      </c>
      <c r="T26" t="s">
        <v>26</v>
      </c>
      <c r="U26" t="s">
        <v>26</v>
      </c>
      <c r="V26" t="s">
        <v>26</v>
      </c>
      <c r="W26" t="s">
        <v>26</v>
      </c>
      <c r="X26" t="s">
        <v>26</v>
      </c>
      <c r="Y26" t="s">
        <v>26</v>
      </c>
      <c r="AB26" t="str">
        <f t="shared" si="0"/>
        <v>01/02/2022</v>
      </c>
      <c r="AC26" s="3">
        <f t="shared" si="1"/>
        <v>44593</v>
      </c>
    </row>
    <row r="27" spans="1:29" x14ac:dyDescent="0.2">
      <c r="A27" t="s">
        <v>269</v>
      </c>
      <c r="B27" t="s">
        <v>20</v>
      </c>
      <c r="C27" t="s">
        <v>96</v>
      </c>
      <c r="D27" s="3" t="s">
        <v>97</v>
      </c>
      <c r="E27" s="3" t="s">
        <v>89</v>
      </c>
      <c r="F27" s="17" t="s">
        <v>270</v>
      </c>
      <c r="G27">
        <v>149.9</v>
      </c>
      <c r="H27" t="s">
        <v>21</v>
      </c>
      <c r="I27">
        <v>149.9</v>
      </c>
      <c r="J27" t="s">
        <v>21</v>
      </c>
      <c r="K27">
        <v>1</v>
      </c>
      <c r="L27">
        <v>15.84</v>
      </c>
      <c r="M27" t="s">
        <v>21</v>
      </c>
      <c r="N27">
        <v>40.22</v>
      </c>
      <c r="O27" t="s">
        <v>21</v>
      </c>
      <c r="P27" t="s">
        <v>26</v>
      </c>
      <c r="Q27" t="s">
        <v>26</v>
      </c>
      <c r="R27">
        <v>93.84</v>
      </c>
      <c r="S27" t="s">
        <v>21</v>
      </c>
      <c r="T27" t="s">
        <v>26</v>
      </c>
      <c r="U27" t="s">
        <v>26</v>
      </c>
      <c r="V27" t="s">
        <v>26</v>
      </c>
      <c r="W27" t="s">
        <v>26</v>
      </c>
      <c r="X27" t="s">
        <v>26</v>
      </c>
      <c r="Y27" t="s">
        <v>26</v>
      </c>
      <c r="AB27" t="str">
        <f t="shared" si="0"/>
        <v>16/02/2022</v>
      </c>
      <c r="AC27" s="3">
        <f t="shared" si="1"/>
        <v>44608</v>
      </c>
    </row>
    <row r="28" spans="1:29" x14ac:dyDescent="0.2">
      <c r="A28" t="s">
        <v>269</v>
      </c>
      <c r="B28" t="s">
        <v>20</v>
      </c>
      <c r="C28" t="s">
        <v>98</v>
      </c>
      <c r="D28" s="3" t="s">
        <v>99</v>
      </c>
      <c r="E28" s="3" t="s">
        <v>89</v>
      </c>
      <c r="F28" s="17" t="s">
        <v>270</v>
      </c>
      <c r="G28">
        <v>105</v>
      </c>
      <c r="H28" t="s">
        <v>21</v>
      </c>
      <c r="I28">
        <v>105</v>
      </c>
      <c r="J28" t="s">
        <v>21</v>
      </c>
      <c r="K28">
        <v>1</v>
      </c>
      <c r="L28">
        <v>11.4</v>
      </c>
      <c r="M28" t="s">
        <v>21</v>
      </c>
      <c r="N28" t="s">
        <v>26</v>
      </c>
      <c r="O28" t="s">
        <v>26</v>
      </c>
      <c r="P28" t="s">
        <v>26</v>
      </c>
      <c r="Q28" t="s">
        <v>26</v>
      </c>
      <c r="R28">
        <v>93.6</v>
      </c>
      <c r="S28" t="s">
        <v>21</v>
      </c>
      <c r="T28" t="s">
        <v>26</v>
      </c>
      <c r="U28" t="s">
        <v>26</v>
      </c>
      <c r="V28" t="s">
        <v>26</v>
      </c>
      <c r="W28" t="s">
        <v>26</v>
      </c>
      <c r="X28" t="s">
        <v>26</v>
      </c>
      <c r="Y28" t="s">
        <v>26</v>
      </c>
      <c r="AB28" t="str">
        <f t="shared" si="0"/>
        <v>16/02/2022</v>
      </c>
      <c r="AC28" s="3">
        <f t="shared" si="1"/>
        <v>44608</v>
      </c>
    </row>
    <row r="29" spans="1:29" x14ac:dyDescent="0.2">
      <c r="A29" t="s">
        <v>269</v>
      </c>
      <c r="B29" t="s">
        <v>20</v>
      </c>
      <c r="C29" t="s">
        <v>100</v>
      </c>
      <c r="D29" s="3" t="s">
        <v>101</v>
      </c>
      <c r="E29" s="3" t="s">
        <v>102</v>
      </c>
      <c r="F29" s="17" t="s">
        <v>270</v>
      </c>
      <c r="G29">
        <v>105</v>
      </c>
      <c r="H29" t="s">
        <v>21</v>
      </c>
      <c r="I29">
        <v>105</v>
      </c>
      <c r="J29" t="s">
        <v>21</v>
      </c>
      <c r="K29">
        <v>1</v>
      </c>
      <c r="L29">
        <v>11.4</v>
      </c>
      <c r="M29" t="s">
        <v>21</v>
      </c>
      <c r="N29" t="s">
        <v>26</v>
      </c>
      <c r="O29" t="s">
        <v>26</v>
      </c>
      <c r="P29" t="s">
        <v>26</v>
      </c>
      <c r="Q29" t="s">
        <v>26</v>
      </c>
      <c r="R29">
        <v>93.6</v>
      </c>
      <c r="S29" t="s">
        <v>21</v>
      </c>
      <c r="T29" t="s">
        <v>26</v>
      </c>
      <c r="U29" t="s">
        <v>26</v>
      </c>
      <c r="V29" t="s">
        <v>26</v>
      </c>
      <c r="W29" t="s">
        <v>26</v>
      </c>
      <c r="X29" t="s">
        <v>26</v>
      </c>
      <c r="Y29" t="s">
        <v>26</v>
      </c>
      <c r="AB29" t="str">
        <f t="shared" si="0"/>
        <v>13/02/2022</v>
      </c>
      <c r="AC29" s="3">
        <f t="shared" si="1"/>
        <v>44605</v>
      </c>
    </row>
    <row r="30" spans="1:29" x14ac:dyDescent="0.2">
      <c r="A30" t="s">
        <v>269</v>
      </c>
      <c r="B30" t="s">
        <v>20</v>
      </c>
      <c r="C30" t="s">
        <v>103</v>
      </c>
      <c r="D30" s="3" t="s">
        <v>104</v>
      </c>
      <c r="E30" s="3" t="s">
        <v>102</v>
      </c>
      <c r="F30" s="17" t="s">
        <v>270</v>
      </c>
      <c r="G30">
        <v>105</v>
      </c>
      <c r="H30" t="s">
        <v>21</v>
      </c>
      <c r="I30">
        <v>105</v>
      </c>
      <c r="J30" t="s">
        <v>21</v>
      </c>
      <c r="K30">
        <v>1</v>
      </c>
      <c r="L30">
        <v>11.4</v>
      </c>
      <c r="M30" t="s">
        <v>21</v>
      </c>
      <c r="N30" t="s">
        <v>26</v>
      </c>
      <c r="O30" t="s">
        <v>26</v>
      </c>
      <c r="P30" t="s">
        <v>26</v>
      </c>
      <c r="Q30" t="s">
        <v>26</v>
      </c>
      <c r="R30">
        <v>93.6</v>
      </c>
      <c r="S30" t="s">
        <v>21</v>
      </c>
      <c r="T30" t="s">
        <v>26</v>
      </c>
      <c r="U30" t="s">
        <v>26</v>
      </c>
      <c r="V30" t="s">
        <v>26</v>
      </c>
      <c r="W30" t="s">
        <v>26</v>
      </c>
      <c r="X30" t="s">
        <v>26</v>
      </c>
      <c r="Y30" t="s">
        <v>26</v>
      </c>
      <c r="AB30" t="str">
        <f t="shared" si="0"/>
        <v>13/02/2022</v>
      </c>
      <c r="AC30" s="3">
        <f t="shared" si="1"/>
        <v>44605</v>
      </c>
    </row>
    <row r="31" spans="1:29" x14ac:dyDescent="0.2">
      <c r="A31" t="s">
        <v>269</v>
      </c>
      <c r="B31" t="s">
        <v>20</v>
      </c>
      <c r="C31" t="s">
        <v>105</v>
      </c>
      <c r="D31" s="3" t="s">
        <v>106</v>
      </c>
      <c r="E31" s="3" t="s">
        <v>107</v>
      </c>
      <c r="F31" s="17" t="s">
        <v>273</v>
      </c>
      <c r="G31">
        <v>1</v>
      </c>
      <c r="H31" t="s">
        <v>21</v>
      </c>
      <c r="I31">
        <v>1</v>
      </c>
      <c r="J31" t="s">
        <v>21</v>
      </c>
      <c r="K31">
        <v>1</v>
      </c>
      <c r="L31">
        <v>0.2</v>
      </c>
      <c r="M31" t="s">
        <v>21</v>
      </c>
      <c r="N31" t="s">
        <v>26</v>
      </c>
      <c r="O31" t="s">
        <v>26</v>
      </c>
      <c r="P31">
        <v>0.32</v>
      </c>
      <c r="Q31" t="s">
        <v>21</v>
      </c>
      <c r="R31">
        <v>0.48</v>
      </c>
      <c r="S31" t="s">
        <v>21</v>
      </c>
      <c r="T31" t="s">
        <v>26</v>
      </c>
      <c r="U31" t="s">
        <v>26</v>
      </c>
      <c r="V31" t="s">
        <v>26</v>
      </c>
      <c r="W31" t="s">
        <v>26</v>
      </c>
      <c r="X31" t="s">
        <v>26</v>
      </c>
      <c r="Y31" t="s">
        <v>26</v>
      </c>
      <c r="AB31" t="str">
        <f t="shared" si="0"/>
        <v>16/02/2022</v>
      </c>
      <c r="AC31" s="3">
        <f t="shared" si="1"/>
        <v>44608</v>
      </c>
    </row>
    <row r="32" spans="1:29" x14ac:dyDescent="0.2">
      <c r="A32" t="s">
        <v>269</v>
      </c>
      <c r="B32" t="s">
        <v>20</v>
      </c>
      <c r="C32" t="s">
        <v>108</v>
      </c>
      <c r="D32" s="3" t="s">
        <v>109</v>
      </c>
      <c r="E32" s="3" t="s">
        <v>92</v>
      </c>
      <c r="F32" s="17" t="s">
        <v>270</v>
      </c>
      <c r="G32">
        <v>105</v>
      </c>
      <c r="H32" t="s">
        <v>21</v>
      </c>
      <c r="I32">
        <v>105</v>
      </c>
      <c r="J32" t="s">
        <v>21</v>
      </c>
      <c r="K32">
        <v>1</v>
      </c>
      <c r="L32">
        <v>11.4</v>
      </c>
      <c r="M32" t="s">
        <v>21</v>
      </c>
      <c r="N32" t="s">
        <v>26</v>
      </c>
      <c r="O32" t="s">
        <v>26</v>
      </c>
      <c r="P32" t="s">
        <v>26</v>
      </c>
      <c r="Q32" t="s">
        <v>26</v>
      </c>
      <c r="R32">
        <v>93.6</v>
      </c>
      <c r="S32" t="s">
        <v>21</v>
      </c>
      <c r="T32" t="s">
        <v>26</v>
      </c>
      <c r="U32" t="s">
        <v>26</v>
      </c>
      <c r="V32" t="s">
        <v>26</v>
      </c>
      <c r="W32" t="s">
        <v>26</v>
      </c>
      <c r="X32" t="s">
        <v>26</v>
      </c>
      <c r="Y32" t="s">
        <v>26</v>
      </c>
      <c r="AB32" t="str">
        <f t="shared" si="0"/>
        <v>19/02/2022</v>
      </c>
      <c r="AC32" s="3">
        <f t="shared" si="1"/>
        <v>44611</v>
      </c>
    </row>
    <row r="33" spans="1:29" x14ac:dyDescent="0.2">
      <c r="A33" t="s">
        <v>269</v>
      </c>
      <c r="B33" t="s">
        <v>20</v>
      </c>
      <c r="C33" t="s">
        <v>110</v>
      </c>
      <c r="D33" s="3" t="s">
        <v>111</v>
      </c>
      <c r="E33" s="3" t="s">
        <v>92</v>
      </c>
      <c r="F33" s="17" t="s">
        <v>273</v>
      </c>
      <c r="G33">
        <v>115</v>
      </c>
      <c r="H33" t="s">
        <v>21</v>
      </c>
      <c r="I33">
        <v>115</v>
      </c>
      <c r="J33" t="s">
        <v>21</v>
      </c>
      <c r="K33">
        <v>1</v>
      </c>
      <c r="L33">
        <v>12.39</v>
      </c>
      <c r="M33" t="s">
        <v>21</v>
      </c>
      <c r="N33" t="s">
        <v>26</v>
      </c>
      <c r="O33" t="s">
        <v>26</v>
      </c>
      <c r="P33">
        <v>41.04</v>
      </c>
      <c r="Q33" t="s">
        <v>21</v>
      </c>
      <c r="R33">
        <v>61.57</v>
      </c>
      <c r="S33" t="s">
        <v>21</v>
      </c>
      <c r="T33" t="s">
        <v>26</v>
      </c>
      <c r="U33" t="s">
        <v>26</v>
      </c>
      <c r="V33" t="s">
        <v>26</v>
      </c>
      <c r="W33" t="s">
        <v>26</v>
      </c>
      <c r="X33" t="s">
        <v>26</v>
      </c>
      <c r="Y33" t="s">
        <v>26</v>
      </c>
      <c r="AB33" t="str">
        <f t="shared" si="0"/>
        <v>19/02/2022</v>
      </c>
      <c r="AC33" s="3">
        <f t="shared" si="1"/>
        <v>44611</v>
      </c>
    </row>
    <row r="34" spans="1:29" x14ac:dyDescent="0.2">
      <c r="A34" t="s">
        <v>269</v>
      </c>
      <c r="B34" t="s">
        <v>20</v>
      </c>
      <c r="C34" t="s">
        <v>112</v>
      </c>
      <c r="D34" s="3" t="s">
        <v>113</v>
      </c>
      <c r="E34" s="3" t="s">
        <v>114</v>
      </c>
      <c r="F34" s="17" t="s">
        <v>273</v>
      </c>
      <c r="G34">
        <v>80.5</v>
      </c>
      <c r="H34" t="s">
        <v>21</v>
      </c>
      <c r="I34">
        <v>80.5</v>
      </c>
      <c r="J34" t="s">
        <v>21</v>
      </c>
      <c r="K34">
        <v>1</v>
      </c>
      <c r="L34">
        <v>8.9700000000000006</v>
      </c>
      <c r="M34" t="s">
        <v>21</v>
      </c>
      <c r="N34" t="s">
        <v>26</v>
      </c>
      <c r="O34" t="s">
        <v>26</v>
      </c>
      <c r="P34">
        <v>28.62</v>
      </c>
      <c r="Q34" t="s">
        <v>21</v>
      </c>
      <c r="R34">
        <v>42.91</v>
      </c>
      <c r="S34" t="s">
        <v>21</v>
      </c>
      <c r="T34" t="s">
        <v>26</v>
      </c>
      <c r="U34" t="s">
        <v>26</v>
      </c>
      <c r="V34" t="s">
        <v>26</v>
      </c>
      <c r="W34" t="s">
        <v>26</v>
      </c>
      <c r="X34" t="s">
        <v>26</v>
      </c>
      <c r="Y34" t="s">
        <v>26</v>
      </c>
      <c r="AB34" t="str">
        <f t="shared" si="0"/>
        <v>22/02/2022</v>
      </c>
      <c r="AC34" s="3">
        <f t="shared" si="1"/>
        <v>44614</v>
      </c>
    </row>
    <row r="35" spans="1:29" x14ac:dyDescent="0.2">
      <c r="A35" t="s">
        <v>269</v>
      </c>
      <c r="B35" t="s">
        <v>20</v>
      </c>
      <c r="C35" t="s">
        <v>115</v>
      </c>
      <c r="D35" s="3" t="s">
        <v>116</v>
      </c>
      <c r="E35" s="3" t="s">
        <v>117</v>
      </c>
      <c r="F35" s="17" t="s">
        <v>273</v>
      </c>
      <c r="G35">
        <v>80.5</v>
      </c>
      <c r="H35" t="s">
        <v>21</v>
      </c>
      <c r="I35">
        <v>80.5</v>
      </c>
      <c r="J35" t="s">
        <v>21</v>
      </c>
      <c r="K35">
        <v>1</v>
      </c>
      <c r="L35">
        <v>8.9700000000000006</v>
      </c>
      <c r="M35" t="s">
        <v>21</v>
      </c>
      <c r="N35" t="s">
        <v>26</v>
      </c>
      <c r="O35" t="s">
        <v>26</v>
      </c>
      <c r="P35">
        <v>28.62</v>
      </c>
      <c r="Q35" t="s">
        <v>21</v>
      </c>
      <c r="R35">
        <v>42.91</v>
      </c>
      <c r="S35" t="s">
        <v>21</v>
      </c>
      <c r="T35" t="s">
        <v>26</v>
      </c>
      <c r="U35" t="s">
        <v>26</v>
      </c>
      <c r="V35" t="s">
        <v>26</v>
      </c>
      <c r="W35" t="s">
        <v>26</v>
      </c>
      <c r="X35" t="s">
        <v>26</v>
      </c>
      <c r="Y35" t="s">
        <v>26</v>
      </c>
      <c r="AB35" t="str">
        <f t="shared" si="0"/>
        <v>17/02/2022</v>
      </c>
      <c r="AC35" s="3">
        <f t="shared" si="1"/>
        <v>44609</v>
      </c>
    </row>
    <row r="36" spans="1:29" x14ac:dyDescent="0.2">
      <c r="A36" t="s">
        <v>269</v>
      </c>
      <c r="B36" t="s">
        <v>20</v>
      </c>
      <c r="C36" t="s">
        <v>118</v>
      </c>
      <c r="D36" s="3" t="s">
        <v>119</v>
      </c>
      <c r="E36" s="3" t="s">
        <v>92</v>
      </c>
      <c r="F36" s="17" t="s">
        <v>273</v>
      </c>
      <c r="G36">
        <v>115</v>
      </c>
      <c r="H36" t="s">
        <v>21</v>
      </c>
      <c r="I36">
        <v>115</v>
      </c>
      <c r="J36" t="s">
        <v>21</v>
      </c>
      <c r="K36">
        <v>1</v>
      </c>
      <c r="L36">
        <v>12.39</v>
      </c>
      <c r="M36" t="s">
        <v>21</v>
      </c>
      <c r="N36" t="s">
        <v>26</v>
      </c>
      <c r="O36" t="s">
        <v>26</v>
      </c>
      <c r="P36">
        <v>41.04</v>
      </c>
      <c r="Q36" t="s">
        <v>21</v>
      </c>
      <c r="R36">
        <v>61.57</v>
      </c>
      <c r="S36" t="s">
        <v>21</v>
      </c>
      <c r="T36" t="s">
        <v>26</v>
      </c>
      <c r="U36" t="s">
        <v>26</v>
      </c>
      <c r="V36" t="s">
        <v>26</v>
      </c>
      <c r="W36" t="s">
        <v>26</v>
      </c>
      <c r="X36" t="s">
        <v>26</v>
      </c>
      <c r="Y36" t="s">
        <v>26</v>
      </c>
      <c r="AB36" t="str">
        <f t="shared" si="0"/>
        <v>19/02/2022</v>
      </c>
      <c r="AC36" s="3">
        <f t="shared" si="1"/>
        <v>44611</v>
      </c>
    </row>
    <row r="37" spans="1:29" x14ac:dyDescent="0.2">
      <c r="A37" t="s">
        <v>269</v>
      </c>
      <c r="B37" t="s">
        <v>20</v>
      </c>
      <c r="C37" t="s">
        <v>120</v>
      </c>
      <c r="D37" s="3" t="s">
        <v>121</v>
      </c>
      <c r="E37" s="3" t="s">
        <v>122</v>
      </c>
      <c r="F37" s="17" t="s">
        <v>273</v>
      </c>
      <c r="G37">
        <v>80.5</v>
      </c>
      <c r="H37" t="s">
        <v>21</v>
      </c>
      <c r="I37">
        <v>80.5</v>
      </c>
      <c r="J37" t="s">
        <v>21</v>
      </c>
      <c r="K37">
        <v>1</v>
      </c>
      <c r="L37">
        <v>8.9700000000000006</v>
      </c>
      <c r="M37" t="s">
        <v>21</v>
      </c>
      <c r="N37" t="s">
        <v>26</v>
      </c>
      <c r="O37" t="s">
        <v>26</v>
      </c>
      <c r="P37">
        <v>28.62</v>
      </c>
      <c r="Q37" t="s">
        <v>21</v>
      </c>
      <c r="R37">
        <v>42.91</v>
      </c>
      <c r="S37" t="s">
        <v>21</v>
      </c>
      <c r="T37" t="s">
        <v>26</v>
      </c>
      <c r="U37" t="s">
        <v>26</v>
      </c>
      <c r="V37" t="s">
        <v>26</v>
      </c>
      <c r="W37" t="s">
        <v>26</v>
      </c>
      <c r="X37" t="s">
        <v>26</v>
      </c>
      <c r="Y37" t="s">
        <v>26</v>
      </c>
      <c r="AB37" t="str">
        <f t="shared" si="0"/>
        <v>18/02/2022</v>
      </c>
      <c r="AC37" s="3">
        <f t="shared" si="1"/>
        <v>44610</v>
      </c>
    </row>
    <row r="38" spans="1:29" x14ac:dyDescent="0.2">
      <c r="A38" t="s">
        <v>269</v>
      </c>
      <c r="B38" t="s">
        <v>20</v>
      </c>
      <c r="C38" t="s">
        <v>123</v>
      </c>
      <c r="D38" s="3" t="s">
        <v>124</v>
      </c>
      <c r="E38" s="3" t="s">
        <v>92</v>
      </c>
      <c r="F38" s="17" t="s">
        <v>273</v>
      </c>
      <c r="G38">
        <v>80.5</v>
      </c>
      <c r="H38" t="s">
        <v>21</v>
      </c>
      <c r="I38">
        <v>80.5</v>
      </c>
      <c r="J38" t="s">
        <v>21</v>
      </c>
      <c r="K38">
        <v>1</v>
      </c>
      <c r="L38">
        <v>8.9700000000000006</v>
      </c>
      <c r="M38" t="s">
        <v>21</v>
      </c>
      <c r="N38" t="s">
        <v>26</v>
      </c>
      <c r="O38" t="s">
        <v>26</v>
      </c>
      <c r="P38">
        <v>28.62</v>
      </c>
      <c r="Q38" t="s">
        <v>21</v>
      </c>
      <c r="R38">
        <v>42.91</v>
      </c>
      <c r="S38" t="s">
        <v>21</v>
      </c>
      <c r="T38" t="s">
        <v>26</v>
      </c>
      <c r="U38" t="s">
        <v>26</v>
      </c>
      <c r="V38" t="s">
        <v>26</v>
      </c>
      <c r="W38" t="s">
        <v>26</v>
      </c>
      <c r="X38" t="s">
        <v>26</v>
      </c>
      <c r="Y38" t="s">
        <v>26</v>
      </c>
      <c r="AB38" t="str">
        <f t="shared" si="0"/>
        <v>19/02/2022</v>
      </c>
      <c r="AC38" s="3">
        <f t="shared" si="1"/>
        <v>44611</v>
      </c>
    </row>
    <row r="39" spans="1:29" x14ac:dyDescent="0.2">
      <c r="A39" t="s">
        <v>269</v>
      </c>
      <c r="B39" t="s">
        <v>20</v>
      </c>
      <c r="C39" t="s">
        <v>125</v>
      </c>
      <c r="D39" s="3" t="s">
        <v>126</v>
      </c>
      <c r="E39" s="3" t="s">
        <v>114</v>
      </c>
      <c r="F39" s="17" t="s">
        <v>273</v>
      </c>
      <c r="G39">
        <v>80.5</v>
      </c>
      <c r="H39" t="s">
        <v>21</v>
      </c>
      <c r="I39">
        <v>80.5</v>
      </c>
      <c r="J39" t="s">
        <v>21</v>
      </c>
      <c r="K39">
        <v>1</v>
      </c>
      <c r="L39">
        <v>8.9700000000000006</v>
      </c>
      <c r="M39" t="s">
        <v>21</v>
      </c>
      <c r="N39" t="s">
        <v>26</v>
      </c>
      <c r="O39" t="s">
        <v>26</v>
      </c>
      <c r="P39">
        <v>28.62</v>
      </c>
      <c r="Q39" t="s">
        <v>21</v>
      </c>
      <c r="R39">
        <v>42.91</v>
      </c>
      <c r="S39" t="s">
        <v>21</v>
      </c>
      <c r="T39" t="s">
        <v>26</v>
      </c>
      <c r="U39" t="s">
        <v>26</v>
      </c>
      <c r="V39" t="s">
        <v>26</v>
      </c>
      <c r="W39" t="s">
        <v>26</v>
      </c>
      <c r="X39" t="s">
        <v>26</v>
      </c>
      <c r="Y39" t="s">
        <v>26</v>
      </c>
      <c r="AB39" t="str">
        <f t="shared" si="0"/>
        <v>22/02/2022</v>
      </c>
      <c r="AC39" s="3">
        <f t="shared" si="1"/>
        <v>44614</v>
      </c>
    </row>
    <row r="40" spans="1:29" x14ac:dyDescent="0.2">
      <c r="A40" t="s">
        <v>269</v>
      </c>
      <c r="B40" t="s">
        <v>20</v>
      </c>
      <c r="C40" t="s">
        <v>127</v>
      </c>
      <c r="D40" s="3" t="s">
        <v>128</v>
      </c>
      <c r="E40" s="3" t="s">
        <v>122</v>
      </c>
      <c r="F40" s="17" t="s">
        <v>273</v>
      </c>
      <c r="G40">
        <v>80.5</v>
      </c>
      <c r="H40" t="s">
        <v>21</v>
      </c>
      <c r="I40">
        <v>80.5</v>
      </c>
      <c r="J40" t="s">
        <v>21</v>
      </c>
      <c r="K40">
        <v>1</v>
      </c>
      <c r="L40">
        <v>8.9700000000000006</v>
      </c>
      <c r="M40" t="s">
        <v>21</v>
      </c>
      <c r="N40" t="s">
        <v>26</v>
      </c>
      <c r="O40" t="s">
        <v>26</v>
      </c>
      <c r="P40">
        <v>28.62</v>
      </c>
      <c r="Q40" t="s">
        <v>21</v>
      </c>
      <c r="R40">
        <v>42.91</v>
      </c>
      <c r="S40" t="s">
        <v>21</v>
      </c>
      <c r="T40" t="s">
        <v>26</v>
      </c>
      <c r="U40" t="s">
        <v>26</v>
      </c>
      <c r="V40" t="s">
        <v>26</v>
      </c>
      <c r="W40" t="s">
        <v>26</v>
      </c>
      <c r="X40" t="s">
        <v>26</v>
      </c>
      <c r="Y40" t="s">
        <v>26</v>
      </c>
      <c r="AB40" t="str">
        <f t="shared" si="0"/>
        <v>18/02/2022</v>
      </c>
      <c r="AC40" s="3">
        <f t="shared" si="1"/>
        <v>44610</v>
      </c>
    </row>
    <row r="41" spans="1:29" x14ac:dyDescent="0.2">
      <c r="A41" t="s">
        <v>269</v>
      </c>
      <c r="B41" t="s">
        <v>20</v>
      </c>
      <c r="C41" t="s">
        <v>129</v>
      </c>
      <c r="D41" s="3" t="s">
        <v>130</v>
      </c>
      <c r="E41" s="3" t="s">
        <v>131</v>
      </c>
      <c r="F41" s="17" t="s">
        <v>270</v>
      </c>
      <c r="G41">
        <v>149.9</v>
      </c>
      <c r="H41" t="s">
        <v>21</v>
      </c>
      <c r="I41">
        <v>149.9</v>
      </c>
      <c r="J41" t="s">
        <v>21</v>
      </c>
      <c r="K41">
        <v>1</v>
      </c>
      <c r="L41">
        <v>15.84</v>
      </c>
      <c r="M41" t="s">
        <v>21</v>
      </c>
      <c r="N41">
        <v>40.22</v>
      </c>
      <c r="O41" t="s">
        <v>21</v>
      </c>
      <c r="P41">
        <v>4.6900000000000004</v>
      </c>
      <c r="Q41" t="s">
        <v>21</v>
      </c>
      <c r="R41">
        <v>89.15</v>
      </c>
      <c r="S41" t="s">
        <v>21</v>
      </c>
      <c r="T41" t="s">
        <v>26</v>
      </c>
      <c r="U41" t="s">
        <v>26</v>
      </c>
      <c r="V41" t="s">
        <v>26</v>
      </c>
      <c r="W41" t="s">
        <v>26</v>
      </c>
      <c r="X41" t="s">
        <v>26</v>
      </c>
      <c r="Y41" t="s">
        <v>26</v>
      </c>
      <c r="AB41" t="str">
        <f t="shared" si="0"/>
        <v>19/02/2022</v>
      </c>
      <c r="AC41" s="3">
        <f t="shared" si="1"/>
        <v>44611</v>
      </c>
    </row>
    <row r="42" spans="1:29" x14ac:dyDescent="0.2">
      <c r="A42" t="s">
        <v>269</v>
      </c>
      <c r="B42" t="s">
        <v>20</v>
      </c>
      <c r="C42" t="s">
        <v>132</v>
      </c>
      <c r="D42" s="3" t="s">
        <v>133</v>
      </c>
      <c r="E42" s="3" t="s">
        <v>114</v>
      </c>
      <c r="F42" s="17" t="s">
        <v>273</v>
      </c>
      <c r="G42">
        <v>80.5</v>
      </c>
      <c r="H42" t="s">
        <v>21</v>
      </c>
      <c r="I42">
        <v>80.5</v>
      </c>
      <c r="J42" t="s">
        <v>21</v>
      </c>
      <c r="K42">
        <v>1</v>
      </c>
      <c r="L42">
        <v>8.9700000000000006</v>
      </c>
      <c r="M42" t="s">
        <v>21</v>
      </c>
      <c r="N42" t="s">
        <v>26</v>
      </c>
      <c r="O42" t="s">
        <v>26</v>
      </c>
      <c r="P42">
        <v>28.62</v>
      </c>
      <c r="Q42" t="s">
        <v>21</v>
      </c>
      <c r="R42">
        <v>42.91</v>
      </c>
      <c r="S42" t="s">
        <v>21</v>
      </c>
      <c r="T42" t="s">
        <v>26</v>
      </c>
      <c r="U42" t="s">
        <v>26</v>
      </c>
      <c r="V42" t="s">
        <v>26</v>
      </c>
      <c r="W42" t="s">
        <v>26</v>
      </c>
      <c r="X42" t="s">
        <v>26</v>
      </c>
      <c r="Y42" t="s">
        <v>26</v>
      </c>
      <c r="AB42" t="str">
        <f t="shared" si="0"/>
        <v>21/02/2022</v>
      </c>
      <c r="AC42" s="3">
        <f t="shared" si="1"/>
        <v>44613</v>
      </c>
    </row>
    <row r="43" spans="1:29" x14ac:dyDescent="0.2">
      <c r="A43" t="s">
        <v>269</v>
      </c>
      <c r="B43" t="s">
        <v>20</v>
      </c>
      <c r="C43" t="s">
        <v>134</v>
      </c>
      <c r="D43" s="3" t="s">
        <v>135</v>
      </c>
      <c r="E43" s="3" t="s">
        <v>136</v>
      </c>
      <c r="F43" s="17" t="s">
        <v>273</v>
      </c>
      <c r="G43">
        <v>80.5</v>
      </c>
      <c r="H43" t="s">
        <v>21</v>
      </c>
      <c r="I43">
        <v>80.5</v>
      </c>
      <c r="J43" t="s">
        <v>21</v>
      </c>
      <c r="K43">
        <v>1</v>
      </c>
      <c r="L43">
        <v>8.9700000000000006</v>
      </c>
      <c r="M43" t="s">
        <v>21</v>
      </c>
      <c r="N43" t="s">
        <v>26</v>
      </c>
      <c r="O43" t="s">
        <v>26</v>
      </c>
      <c r="P43">
        <v>28.62</v>
      </c>
      <c r="Q43" t="s">
        <v>21</v>
      </c>
      <c r="R43">
        <v>42.91</v>
      </c>
      <c r="S43" t="s">
        <v>21</v>
      </c>
      <c r="T43" t="s">
        <v>26</v>
      </c>
      <c r="U43" t="s">
        <v>26</v>
      </c>
      <c r="V43" t="s">
        <v>26</v>
      </c>
      <c r="W43" t="s">
        <v>26</v>
      </c>
      <c r="X43" t="s">
        <v>26</v>
      </c>
      <c r="Y43" t="s">
        <v>26</v>
      </c>
      <c r="AB43" t="str">
        <f t="shared" si="0"/>
        <v>22/02/2022</v>
      </c>
      <c r="AC43" s="3">
        <f t="shared" si="1"/>
        <v>44614</v>
      </c>
    </row>
    <row r="44" spans="1:29" x14ac:dyDescent="0.2">
      <c r="A44" t="s">
        <v>269</v>
      </c>
      <c r="B44" t="s">
        <v>20</v>
      </c>
      <c r="C44" t="s">
        <v>137</v>
      </c>
      <c r="D44" s="3" t="s">
        <v>138</v>
      </c>
      <c r="E44" s="3" t="s">
        <v>136</v>
      </c>
      <c r="F44" s="17" t="s">
        <v>273</v>
      </c>
      <c r="G44">
        <v>80.5</v>
      </c>
      <c r="H44" t="s">
        <v>21</v>
      </c>
      <c r="I44">
        <v>80.5</v>
      </c>
      <c r="J44" t="s">
        <v>21</v>
      </c>
      <c r="K44">
        <v>1</v>
      </c>
      <c r="L44">
        <v>8.9700000000000006</v>
      </c>
      <c r="M44" t="s">
        <v>21</v>
      </c>
      <c r="N44" t="s">
        <v>26</v>
      </c>
      <c r="O44" t="s">
        <v>26</v>
      </c>
      <c r="P44">
        <v>28.62</v>
      </c>
      <c r="Q44" t="s">
        <v>21</v>
      </c>
      <c r="R44">
        <v>42.91</v>
      </c>
      <c r="S44" t="s">
        <v>21</v>
      </c>
      <c r="T44" t="s">
        <v>26</v>
      </c>
      <c r="U44" t="s">
        <v>26</v>
      </c>
      <c r="V44" t="s">
        <v>26</v>
      </c>
      <c r="W44" t="s">
        <v>26</v>
      </c>
      <c r="X44" t="s">
        <v>26</v>
      </c>
      <c r="Y44" t="s">
        <v>26</v>
      </c>
      <c r="AB44" t="str">
        <f t="shared" si="0"/>
        <v>22/02/2022</v>
      </c>
      <c r="AC44" s="3">
        <f t="shared" si="1"/>
        <v>44614</v>
      </c>
    </row>
    <row r="45" spans="1:29" x14ac:dyDescent="0.2">
      <c r="A45" t="s">
        <v>269</v>
      </c>
      <c r="B45" t="s">
        <v>20</v>
      </c>
      <c r="C45" t="s">
        <v>139</v>
      </c>
      <c r="D45" s="3" t="s">
        <v>140</v>
      </c>
      <c r="E45" s="3" t="s">
        <v>141</v>
      </c>
      <c r="F45" s="17" t="s">
        <v>270</v>
      </c>
      <c r="G45">
        <v>105</v>
      </c>
      <c r="H45" t="s">
        <v>21</v>
      </c>
      <c r="I45">
        <v>105</v>
      </c>
      <c r="J45" t="s">
        <v>21</v>
      </c>
      <c r="K45">
        <v>1</v>
      </c>
      <c r="L45">
        <v>11.4</v>
      </c>
      <c r="M45" t="s">
        <v>21</v>
      </c>
      <c r="N45" t="s">
        <v>26</v>
      </c>
      <c r="O45" t="s">
        <v>26</v>
      </c>
      <c r="P45">
        <v>4.68</v>
      </c>
      <c r="Q45" t="s">
        <v>21</v>
      </c>
      <c r="R45">
        <v>88.92</v>
      </c>
      <c r="S45" t="s">
        <v>21</v>
      </c>
      <c r="T45" t="s">
        <v>26</v>
      </c>
      <c r="U45" t="s">
        <v>26</v>
      </c>
      <c r="V45" t="s">
        <v>26</v>
      </c>
      <c r="W45" t="s">
        <v>26</v>
      </c>
      <c r="X45" t="s">
        <v>26</v>
      </c>
      <c r="Y45" t="s">
        <v>26</v>
      </c>
      <c r="AB45" t="str">
        <f t="shared" si="0"/>
        <v>22/02/2022</v>
      </c>
      <c r="AC45" s="3">
        <f t="shared" si="1"/>
        <v>44614</v>
      </c>
    </row>
    <row r="46" spans="1:29" x14ac:dyDescent="0.2">
      <c r="A46" t="s">
        <v>269</v>
      </c>
      <c r="B46" t="s">
        <v>20</v>
      </c>
      <c r="C46" t="s">
        <v>142</v>
      </c>
      <c r="D46" s="3" t="s">
        <v>143</v>
      </c>
      <c r="E46" s="3" t="s">
        <v>141</v>
      </c>
      <c r="F46" s="17" t="s">
        <v>270</v>
      </c>
      <c r="G46">
        <v>149.9</v>
      </c>
      <c r="H46" t="s">
        <v>21</v>
      </c>
      <c r="I46">
        <v>149.9</v>
      </c>
      <c r="J46" t="s">
        <v>21</v>
      </c>
      <c r="K46">
        <v>1</v>
      </c>
      <c r="L46">
        <v>15.84</v>
      </c>
      <c r="M46" t="s">
        <v>21</v>
      </c>
      <c r="N46" t="s">
        <v>26</v>
      </c>
      <c r="O46" t="s">
        <v>26</v>
      </c>
      <c r="P46">
        <v>6.7</v>
      </c>
      <c r="Q46" t="s">
        <v>21</v>
      </c>
      <c r="R46">
        <v>127.36</v>
      </c>
      <c r="S46" t="s">
        <v>21</v>
      </c>
      <c r="T46" t="s">
        <v>26</v>
      </c>
      <c r="U46" t="s">
        <v>26</v>
      </c>
      <c r="V46" t="s">
        <v>26</v>
      </c>
      <c r="W46" t="s">
        <v>26</v>
      </c>
      <c r="X46" t="s">
        <v>26</v>
      </c>
      <c r="Y46" t="s">
        <v>26</v>
      </c>
      <c r="AB46" t="str">
        <f t="shared" si="0"/>
        <v>22/02/2022</v>
      </c>
      <c r="AC46" s="3">
        <f t="shared" si="1"/>
        <v>44614</v>
      </c>
    </row>
    <row r="47" spans="1:29" x14ac:dyDescent="0.2">
      <c r="A47" t="s">
        <v>269</v>
      </c>
      <c r="B47" t="s">
        <v>20</v>
      </c>
      <c r="C47" t="s">
        <v>144</v>
      </c>
      <c r="D47" s="3" t="s">
        <v>145</v>
      </c>
      <c r="E47" s="3" t="s">
        <v>141</v>
      </c>
      <c r="F47" s="17" t="s">
        <v>270</v>
      </c>
      <c r="G47">
        <v>105</v>
      </c>
      <c r="H47" t="s">
        <v>21</v>
      </c>
      <c r="I47">
        <v>105</v>
      </c>
      <c r="J47" t="s">
        <v>21</v>
      </c>
      <c r="K47">
        <v>1</v>
      </c>
      <c r="L47">
        <v>11.4</v>
      </c>
      <c r="M47" t="s">
        <v>21</v>
      </c>
      <c r="N47" t="s">
        <v>26</v>
      </c>
      <c r="O47" t="s">
        <v>26</v>
      </c>
      <c r="P47">
        <v>4.68</v>
      </c>
      <c r="Q47" t="s">
        <v>21</v>
      </c>
      <c r="R47">
        <v>88.92</v>
      </c>
      <c r="S47" t="s">
        <v>21</v>
      </c>
      <c r="T47" t="s">
        <v>26</v>
      </c>
      <c r="U47" t="s">
        <v>26</v>
      </c>
      <c r="V47" t="s">
        <v>26</v>
      </c>
      <c r="W47" t="s">
        <v>26</v>
      </c>
      <c r="X47" t="s">
        <v>26</v>
      </c>
      <c r="Y47" t="s">
        <v>26</v>
      </c>
      <c r="AB47" t="str">
        <f t="shared" si="0"/>
        <v>22/02/2022</v>
      </c>
      <c r="AC47" s="3">
        <f t="shared" si="1"/>
        <v>44614</v>
      </c>
    </row>
    <row r="48" spans="1:29" x14ac:dyDescent="0.2">
      <c r="A48" t="s">
        <v>269</v>
      </c>
      <c r="B48" t="s">
        <v>20</v>
      </c>
      <c r="C48" t="s">
        <v>146</v>
      </c>
      <c r="D48" s="3" t="s">
        <v>147</v>
      </c>
      <c r="E48" s="3" t="s">
        <v>141</v>
      </c>
      <c r="F48" s="17" t="s">
        <v>273</v>
      </c>
      <c r="G48">
        <v>115</v>
      </c>
      <c r="H48" t="s">
        <v>21</v>
      </c>
      <c r="I48">
        <v>115</v>
      </c>
      <c r="J48" t="s">
        <v>21</v>
      </c>
      <c r="K48">
        <v>1</v>
      </c>
      <c r="L48">
        <v>12.39</v>
      </c>
      <c r="M48" t="s">
        <v>21</v>
      </c>
      <c r="N48" t="s">
        <v>26</v>
      </c>
      <c r="O48" t="s">
        <v>26</v>
      </c>
      <c r="P48">
        <v>41.04</v>
      </c>
      <c r="Q48" t="s">
        <v>21</v>
      </c>
      <c r="R48">
        <v>61.57</v>
      </c>
      <c r="S48" t="s">
        <v>21</v>
      </c>
      <c r="T48" t="s">
        <v>26</v>
      </c>
      <c r="U48" t="s">
        <v>26</v>
      </c>
      <c r="V48" t="s">
        <v>26</v>
      </c>
      <c r="W48" t="s">
        <v>26</v>
      </c>
      <c r="X48" t="s">
        <v>26</v>
      </c>
      <c r="Y48" t="s">
        <v>26</v>
      </c>
      <c r="AB48" t="str">
        <f t="shared" si="0"/>
        <v>22/02/2022</v>
      </c>
      <c r="AC48" s="3">
        <f t="shared" si="1"/>
        <v>44614</v>
      </c>
    </row>
    <row r="49" spans="1:29" x14ac:dyDescent="0.2">
      <c r="A49" t="s">
        <v>269</v>
      </c>
      <c r="B49" t="s">
        <v>20</v>
      </c>
      <c r="C49" t="s">
        <v>148</v>
      </c>
      <c r="D49" s="3" t="s">
        <v>149</v>
      </c>
      <c r="E49" s="3" t="s">
        <v>136</v>
      </c>
      <c r="F49" s="17" t="s">
        <v>273</v>
      </c>
      <c r="G49">
        <v>80.5</v>
      </c>
      <c r="H49" t="s">
        <v>21</v>
      </c>
      <c r="I49">
        <v>80.5</v>
      </c>
      <c r="J49" t="s">
        <v>21</v>
      </c>
      <c r="K49">
        <v>1</v>
      </c>
      <c r="L49">
        <v>8.9700000000000006</v>
      </c>
      <c r="M49" t="s">
        <v>21</v>
      </c>
      <c r="N49" t="s">
        <v>26</v>
      </c>
      <c r="O49" t="s">
        <v>26</v>
      </c>
      <c r="P49">
        <v>28.62</v>
      </c>
      <c r="Q49" t="s">
        <v>21</v>
      </c>
      <c r="R49">
        <v>42.91</v>
      </c>
      <c r="S49" t="s">
        <v>21</v>
      </c>
      <c r="T49" t="s">
        <v>26</v>
      </c>
      <c r="U49" t="s">
        <v>26</v>
      </c>
      <c r="V49" t="s">
        <v>26</v>
      </c>
      <c r="W49" t="s">
        <v>26</v>
      </c>
      <c r="X49" t="s">
        <v>26</v>
      </c>
      <c r="Y49" t="s">
        <v>26</v>
      </c>
      <c r="AB49" t="str">
        <f t="shared" si="0"/>
        <v>22/02/2022</v>
      </c>
      <c r="AC49" s="3">
        <f t="shared" si="1"/>
        <v>44614</v>
      </c>
    </row>
    <row r="50" spans="1:29" x14ac:dyDescent="0.2">
      <c r="A50" t="s">
        <v>269</v>
      </c>
      <c r="B50" t="s">
        <v>20</v>
      </c>
      <c r="C50" t="s">
        <v>150</v>
      </c>
      <c r="D50" s="3" t="s">
        <v>151</v>
      </c>
      <c r="E50" s="3" t="s">
        <v>136</v>
      </c>
      <c r="F50" s="17" t="s">
        <v>273</v>
      </c>
      <c r="G50">
        <v>80.5</v>
      </c>
      <c r="H50" t="s">
        <v>21</v>
      </c>
      <c r="I50">
        <v>80.5</v>
      </c>
      <c r="J50" t="s">
        <v>21</v>
      </c>
      <c r="K50">
        <v>1</v>
      </c>
      <c r="L50">
        <v>8.9700000000000006</v>
      </c>
      <c r="M50" t="s">
        <v>21</v>
      </c>
      <c r="N50" t="s">
        <v>26</v>
      </c>
      <c r="O50" t="s">
        <v>26</v>
      </c>
      <c r="P50">
        <v>28.62</v>
      </c>
      <c r="Q50" t="s">
        <v>21</v>
      </c>
      <c r="R50">
        <v>42.91</v>
      </c>
      <c r="S50" t="s">
        <v>21</v>
      </c>
      <c r="T50" t="s">
        <v>26</v>
      </c>
      <c r="U50" t="s">
        <v>26</v>
      </c>
      <c r="V50" t="s">
        <v>26</v>
      </c>
      <c r="W50" t="s">
        <v>26</v>
      </c>
      <c r="X50" t="s">
        <v>26</v>
      </c>
      <c r="Y50" t="s">
        <v>26</v>
      </c>
      <c r="AB50" t="str">
        <f t="shared" si="0"/>
        <v>22/02/2022</v>
      </c>
      <c r="AC50" s="3">
        <f t="shared" si="1"/>
        <v>44614</v>
      </c>
    </row>
    <row r="51" spans="1:29" x14ac:dyDescent="0.2">
      <c r="A51" t="s">
        <v>269</v>
      </c>
      <c r="B51" t="s">
        <v>20</v>
      </c>
      <c r="C51" t="s">
        <v>152</v>
      </c>
      <c r="D51" s="3" t="s">
        <v>153</v>
      </c>
      <c r="E51" s="3" t="s">
        <v>136</v>
      </c>
      <c r="F51" s="17" t="s">
        <v>273</v>
      </c>
      <c r="G51">
        <v>80.5</v>
      </c>
      <c r="H51" t="s">
        <v>21</v>
      </c>
      <c r="I51">
        <v>80.5</v>
      </c>
      <c r="J51" t="s">
        <v>21</v>
      </c>
      <c r="K51">
        <v>1</v>
      </c>
      <c r="L51">
        <v>8.9700000000000006</v>
      </c>
      <c r="M51" t="s">
        <v>21</v>
      </c>
      <c r="N51" t="s">
        <v>26</v>
      </c>
      <c r="O51" t="s">
        <v>26</v>
      </c>
      <c r="P51">
        <v>28.62</v>
      </c>
      <c r="Q51" t="s">
        <v>21</v>
      </c>
      <c r="R51">
        <v>42.91</v>
      </c>
      <c r="S51" t="s">
        <v>21</v>
      </c>
      <c r="T51" t="s">
        <v>26</v>
      </c>
      <c r="U51" t="s">
        <v>26</v>
      </c>
      <c r="V51" t="s">
        <v>26</v>
      </c>
      <c r="W51" t="s">
        <v>26</v>
      </c>
      <c r="X51" t="s">
        <v>26</v>
      </c>
      <c r="Y51" t="s">
        <v>26</v>
      </c>
      <c r="AB51" t="str">
        <f t="shared" si="0"/>
        <v>23/02/2022</v>
      </c>
      <c r="AC51" s="3">
        <f t="shared" si="1"/>
        <v>44615</v>
      </c>
    </row>
    <row r="52" spans="1:29" x14ac:dyDescent="0.2">
      <c r="A52" t="s">
        <v>269</v>
      </c>
      <c r="B52" t="s">
        <v>20</v>
      </c>
      <c r="C52" t="s">
        <v>154</v>
      </c>
      <c r="D52" s="3" t="s">
        <v>155</v>
      </c>
      <c r="E52" s="3" t="s">
        <v>141</v>
      </c>
      <c r="F52" s="17" t="s">
        <v>273</v>
      </c>
      <c r="G52">
        <v>80.5</v>
      </c>
      <c r="H52" t="s">
        <v>21</v>
      </c>
      <c r="I52">
        <v>80.5</v>
      </c>
      <c r="J52" t="s">
        <v>21</v>
      </c>
      <c r="K52">
        <v>1</v>
      </c>
      <c r="L52">
        <v>8.9700000000000006</v>
      </c>
      <c r="M52" t="s">
        <v>21</v>
      </c>
      <c r="N52" t="s">
        <v>26</v>
      </c>
      <c r="O52" t="s">
        <v>26</v>
      </c>
      <c r="P52">
        <v>28.62</v>
      </c>
      <c r="Q52" t="s">
        <v>21</v>
      </c>
      <c r="R52">
        <v>42.91</v>
      </c>
      <c r="S52" t="s">
        <v>21</v>
      </c>
      <c r="T52" t="s">
        <v>26</v>
      </c>
      <c r="U52" t="s">
        <v>26</v>
      </c>
      <c r="V52" t="s">
        <v>26</v>
      </c>
      <c r="W52" t="s">
        <v>26</v>
      </c>
      <c r="X52" t="s">
        <v>26</v>
      </c>
      <c r="Y52" t="s">
        <v>26</v>
      </c>
      <c r="AB52" t="str">
        <f t="shared" si="0"/>
        <v>22/02/2022</v>
      </c>
      <c r="AC52" s="3">
        <f t="shared" si="1"/>
        <v>44614</v>
      </c>
    </row>
    <row r="53" spans="1:29" x14ac:dyDescent="0.2">
      <c r="A53" t="s">
        <v>269</v>
      </c>
      <c r="B53" t="s">
        <v>20</v>
      </c>
      <c r="C53" t="s">
        <v>156</v>
      </c>
      <c r="D53" s="3" t="s">
        <v>157</v>
      </c>
      <c r="E53" s="3" t="s">
        <v>136</v>
      </c>
      <c r="F53" s="17" t="s">
        <v>273</v>
      </c>
      <c r="G53">
        <v>80.5</v>
      </c>
      <c r="H53" t="s">
        <v>21</v>
      </c>
      <c r="I53">
        <v>80.5</v>
      </c>
      <c r="J53" t="s">
        <v>21</v>
      </c>
      <c r="K53">
        <v>1</v>
      </c>
      <c r="L53">
        <v>8.9700000000000006</v>
      </c>
      <c r="M53" t="s">
        <v>21</v>
      </c>
      <c r="N53" t="s">
        <v>26</v>
      </c>
      <c r="O53" t="s">
        <v>26</v>
      </c>
      <c r="P53">
        <v>28.62</v>
      </c>
      <c r="Q53" t="s">
        <v>21</v>
      </c>
      <c r="R53">
        <v>42.91</v>
      </c>
      <c r="S53" t="s">
        <v>21</v>
      </c>
      <c r="T53" t="s">
        <v>26</v>
      </c>
      <c r="U53" t="s">
        <v>26</v>
      </c>
      <c r="V53" t="s">
        <v>26</v>
      </c>
      <c r="W53" t="s">
        <v>26</v>
      </c>
      <c r="X53" t="s">
        <v>26</v>
      </c>
      <c r="Y53" t="s">
        <v>26</v>
      </c>
      <c r="AB53" t="str">
        <f t="shared" si="0"/>
        <v>23/02/2022</v>
      </c>
      <c r="AC53" s="3">
        <f t="shared" si="1"/>
        <v>44615</v>
      </c>
    </row>
    <row r="54" spans="1:29" x14ac:dyDescent="0.2">
      <c r="A54" t="s">
        <v>269</v>
      </c>
      <c r="B54" t="s">
        <v>20</v>
      </c>
      <c r="C54" t="s">
        <v>158</v>
      </c>
      <c r="D54" s="3" t="s">
        <v>159</v>
      </c>
      <c r="E54" s="3" t="s">
        <v>136</v>
      </c>
      <c r="F54" s="17" t="s">
        <v>273</v>
      </c>
      <c r="G54">
        <v>80.5</v>
      </c>
      <c r="H54" t="s">
        <v>21</v>
      </c>
      <c r="I54">
        <v>80.5</v>
      </c>
      <c r="J54" t="s">
        <v>21</v>
      </c>
      <c r="K54">
        <v>1</v>
      </c>
      <c r="L54">
        <v>8.9700000000000006</v>
      </c>
      <c r="M54" t="s">
        <v>21</v>
      </c>
      <c r="N54" t="s">
        <v>26</v>
      </c>
      <c r="O54" t="s">
        <v>26</v>
      </c>
      <c r="P54">
        <v>28.62</v>
      </c>
      <c r="Q54" t="s">
        <v>21</v>
      </c>
      <c r="R54">
        <v>42.91</v>
      </c>
      <c r="S54" t="s">
        <v>21</v>
      </c>
      <c r="T54" t="s">
        <v>26</v>
      </c>
      <c r="U54" t="s">
        <v>26</v>
      </c>
      <c r="V54" t="s">
        <v>26</v>
      </c>
      <c r="W54" t="s">
        <v>26</v>
      </c>
      <c r="X54" t="s">
        <v>26</v>
      </c>
      <c r="Y54" t="s">
        <v>26</v>
      </c>
      <c r="AB54" t="str">
        <f t="shared" si="0"/>
        <v>23/02/2022</v>
      </c>
      <c r="AC54" s="3">
        <f t="shared" si="1"/>
        <v>44615</v>
      </c>
    </row>
    <row r="55" spans="1:29" x14ac:dyDescent="0.2">
      <c r="A55" t="s">
        <v>269</v>
      </c>
      <c r="B55" t="s">
        <v>20</v>
      </c>
      <c r="C55" t="s">
        <v>160</v>
      </c>
      <c r="D55" s="3" t="s">
        <v>161</v>
      </c>
      <c r="E55" s="3" t="s">
        <v>136</v>
      </c>
      <c r="F55" s="17" t="s">
        <v>273</v>
      </c>
      <c r="G55">
        <v>80.5</v>
      </c>
      <c r="H55" t="s">
        <v>21</v>
      </c>
      <c r="I55">
        <v>80.5</v>
      </c>
      <c r="J55" t="s">
        <v>21</v>
      </c>
      <c r="K55">
        <v>1</v>
      </c>
      <c r="L55">
        <v>8.9700000000000006</v>
      </c>
      <c r="M55" t="s">
        <v>21</v>
      </c>
      <c r="N55" t="s">
        <v>26</v>
      </c>
      <c r="O55" t="s">
        <v>26</v>
      </c>
      <c r="P55">
        <v>28.62</v>
      </c>
      <c r="Q55" t="s">
        <v>21</v>
      </c>
      <c r="R55">
        <v>42.91</v>
      </c>
      <c r="S55" t="s">
        <v>21</v>
      </c>
      <c r="T55" t="s">
        <v>26</v>
      </c>
      <c r="U55" t="s">
        <v>26</v>
      </c>
      <c r="V55" t="s">
        <v>26</v>
      </c>
      <c r="W55" t="s">
        <v>26</v>
      </c>
      <c r="X55" t="s">
        <v>26</v>
      </c>
      <c r="Y55" t="s">
        <v>26</v>
      </c>
      <c r="AB55" t="str">
        <f t="shared" si="0"/>
        <v>23/02/2022</v>
      </c>
      <c r="AC55" s="3">
        <f t="shared" si="1"/>
        <v>44615</v>
      </c>
    </row>
    <row r="56" spans="1:29" x14ac:dyDescent="0.2">
      <c r="A56" t="s">
        <v>269</v>
      </c>
      <c r="B56" t="s">
        <v>20</v>
      </c>
      <c r="C56" t="s">
        <v>162</v>
      </c>
      <c r="D56" s="3" t="s">
        <v>163</v>
      </c>
      <c r="E56" s="3" t="s">
        <v>136</v>
      </c>
      <c r="F56" s="17" t="s">
        <v>273</v>
      </c>
      <c r="G56">
        <v>80.5</v>
      </c>
      <c r="H56" t="s">
        <v>21</v>
      </c>
      <c r="I56">
        <v>80.5</v>
      </c>
      <c r="J56" t="s">
        <v>21</v>
      </c>
      <c r="K56">
        <v>1</v>
      </c>
      <c r="L56">
        <v>8.9700000000000006</v>
      </c>
      <c r="M56" t="s">
        <v>21</v>
      </c>
      <c r="N56" t="s">
        <v>26</v>
      </c>
      <c r="O56" t="s">
        <v>26</v>
      </c>
      <c r="P56">
        <v>28.62</v>
      </c>
      <c r="Q56" t="s">
        <v>21</v>
      </c>
      <c r="R56">
        <v>42.91</v>
      </c>
      <c r="S56" t="s">
        <v>21</v>
      </c>
      <c r="T56" t="s">
        <v>26</v>
      </c>
      <c r="U56" t="s">
        <v>26</v>
      </c>
      <c r="V56" t="s">
        <v>26</v>
      </c>
      <c r="W56" t="s">
        <v>26</v>
      </c>
      <c r="X56" t="s">
        <v>26</v>
      </c>
      <c r="Y56" t="s">
        <v>26</v>
      </c>
      <c r="AB56" t="str">
        <f t="shared" si="0"/>
        <v>22/02/2022</v>
      </c>
      <c r="AC56" s="3">
        <f t="shared" si="1"/>
        <v>44614</v>
      </c>
    </row>
    <row r="57" spans="1:29" x14ac:dyDescent="0.2">
      <c r="A57" t="s">
        <v>269</v>
      </c>
      <c r="B57" t="s">
        <v>20</v>
      </c>
      <c r="C57" t="s">
        <v>164</v>
      </c>
      <c r="D57" s="3" t="s">
        <v>165</v>
      </c>
      <c r="E57" s="3" t="s">
        <v>136</v>
      </c>
      <c r="F57" s="17" t="s">
        <v>273</v>
      </c>
      <c r="G57">
        <v>80.5</v>
      </c>
      <c r="H57" t="s">
        <v>21</v>
      </c>
      <c r="I57">
        <v>80.5</v>
      </c>
      <c r="J57" t="s">
        <v>21</v>
      </c>
      <c r="K57">
        <v>1</v>
      </c>
      <c r="L57">
        <v>8.9700000000000006</v>
      </c>
      <c r="M57" t="s">
        <v>21</v>
      </c>
      <c r="N57" t="s">
        <v>26</v>
      </c>
      <c r="O57" t="s">
        <v>26</v>
      </c>
      <c r="P57">
        <v>28.62</v>
      </c>
      <c r="Q57" t="s">
        <v>21</v>
      </c>
      <c r="R57">
        <v>42.91</v>
      </c>
      <c r="S57" t="s">
        <v>21</v>
      </c>
      <c r="T57" t="s">
        <v>26</v>
      </c>
      <c r="U57" t="s">
        <v>26</v>
      </c>
      <c r="V57" t="s">
        <v>26</v>
      </c>
      <c r="W57" t="s">
        <v>26</v>
      </c>
      <c r="X57" t="s">
        <v>26</v>
      </c>
      <c r="Y57" t="s">
        <v>26</v>
      </c>
      <c r="AB57" t="str">
        <f t="shared" si="0"/>
        <v>23/02/2022</v>
      </c>
      <c r="AC57" s="3">
        <f t="shared" si="1"/>
        <v>44615</v>
      </c>
    </row>
    <row r="58" spans="1:29" x14ac:dyDescent="0.2">
      <c r="A58" t="s">
        <v>269</v>
      </c>
      <c r="B58" t="s">
        <v>20</v>
      </c>
      <c r="C58" t="s">
        <v>166</v>
      </c>
      <c r="D58" s="3" t="s">
        <v>167</v>
      </c>
      <c r="E58" s="3" t="s">
        <v>136</v>
      </c>
      <c r="F58" s="17" t="s">
        <v>273</v>
      </c>
      <c r="G58">
        <v>80.5</v>
      </c>
      <c r="H58" t="s">
        <v>21</v>
      </c>
      <c r="I58">
        <v>80.5</v>
      </c>
      <c r="J58" t="s">
        <v>21</v>
      </c>
      <c r="K58">
        <v>1</v>
      </c>
      <c r="L58">
        <v>8.9700000000000006</v>
      </c>
      <c r="M58" t="s">
        <v>21</v>
      </c>
      <c r="N58" t="s">
        <v>26</v>
      </c>
      <c r="O58" t="s">
        <v>26</v>
      </c>
      <c r="P58">
        <v>28.62</v>
      </c>
      <c r="Q58" t="s">
        <v>21</v>
      </c>
      <c r="R58">
        <v>42.91</v>
      </c>
      <c r="S58" t="s">
        <v>21</v>
      </c>
      <c r="T58" t="s">
        <v>26</v>
      </c>
      <c r="U58" t="s">
        <v>26</v>
      </c>
      <c r="V58" t="s">
        <v>26</v>
      </c>
      <c r="W58" t="s">
        <v>26</v>
      </c>
      <c r="X58" t="s">
        <v>26</v>
      </c>
      <c r="Y58" t="s">
        <v>26</v>
      </c>
      <c r="AB58" t="str">
        <f t="shared" si="0"/>
        <v>23/02/2022</v>
      </c>
      <c r="AC58" s="3">
        <f t="shared" si="1"/>
        <v>44615</v>
      </c>
    </row>
    <row r="59" spans="1:29" x14ac:dyDescent="0.2">
      <c r="A59" t="s">
        <v>269</v>
      </c>
      <c r="B59" t="s">
        <v>20</v>
      </c>
      <c r="C59" t="s">
        <v>168</v>
      </c>
      <c r="D59" s="3" t="s">
        <v>169</v>
      </c>
      <c r="E59" s="3" t="s">
        <v>141</v>
      </c>
      <c r="F59" s="17" t="s">
        <v>273</v>
      </c>
      <c r="G59">
        <v>80.5</v>
      </c>
      <c r="H59" t="s">
        <v>21</v>
      </c>
      <c r="I59">
        <v>80.5</v>
      </c>
      <c r="J59" t="s">
        <v>21</v>
      </c>
      <c r="K59">
        <v>1</v>
      </c>
      <c r="L59">
        <v>8.9700000000000006</v>
      </c>
      <c r="M59" t="s">
        <v>21</v>
      </c>
      <c r="N59" t="s">
        <v>26</v>
      </c>
      <c r="O59" t="s">
        <v>26</v>
      </c>
      <c r="P59">
        <v>28.62</v>
      </c>
      <c r="Q59" t="s">
        <v>21</v>
      </c>
      <c r="R59">
        <v>42.91</v>
      </c>
      <c r="S59" t="s">
        <v>21</v>
      </c>
      <c r="T59" t="s">
        <v>26</v>
      </c>
      <c r="U59" t="s">
        <v>26</v>
      </c>
      <c r="V59" t="s">
        <v>26</v>
      </c>
      <c r="W59" t="s">
        <v>26</v>
      </c>
      <c r="X59" t="s">
        <v>26</v>
      </c>
      <c r="Y59" t="s">
        <v>26</v>
      </c>
      <c r="AB59" t="str">
        <f t="shared" si="0"/>
        <v>22/02/2022</v>
      </c>
      <c r="AC59" s="3">
        <f t="shared" si="1"/>
        <v>44614</v>
      </c>
    </row>
    <row r="60" spans="1:29" x14ac:dyDescent="0.2">
      <c r="A60" t="s">
        <v>269</v>
      </c>
      <c r="B60" t="s">
        <v>20</v>
      </c>
      <c r="C60" t="s">
        <v>170</v>
      </c>
      <c r="D60" s="3" t="s">
        <v>171</v>
      </c>
      <c r="E60" s="3" t="s">
        <v>136</v>
      </c>
      <c r="F60" s="17" t="s">
        <v>273</v>
      </c>
      <c r="G60">
        <v>80.5</v>
      </c>
      <c r="H60" t="s">
        <v>21</v>
      </c>
      <c r="I60">
        <v>80.5</v>
      </c>
      <c r="J60" t="s">
        <v>21</v>
      </c>
      <c r="K60">
        <v>1</v>
      </c>
      <c r="L60">
        <v>8.9700000000000006</v>
      </c>
      <c r="M60" t="s">
        <v>21</v>
      </c>
      <c r="N60" t="s">
        <v>26</v>
      </c>
      <c r="O60" t="s">
        <v>26</v>
      </c>
      <c r="P60">
        <v>28.62</v>
      </c>
      <c r="Q60" t="s">
        <v>21</v>
      </c>
      <c r="R60">
        <v>42.91</v>
      </c>
      <c r="S60" t="s">
        <v>21</v>
      </c>
      <c r="T60" t="s">
        <v>26</v>
      </c>
      <c r="U60" t="s">
        <v>26</v>
      </c>
      <c r="V60" t="s">
        <v>26</v>
      </c>
      <c r="W60" t="s">
        <v>26</v>
      </c>
      <c r="X60" t="s">
        <v>26</v>
      </c>
      <c r="Y60" t="s">
        <v>26</v>
      </c>
      <c r="AB60" t="str">
        <f t="shared" si="0"/>
        <v>22/02/2022</v>
      </c>
      <c r="AC60" s="3">
        <f t="shared" si="1"/>
        <v>44614</v>
      </c>
    </row>
    <row r="61" spans="1:29" x14ac:dyDescent="0.2">
      <c r="A61" t="s">
        <v>269</v>
      </c>
      <c r="B61" t="s">
        <v>20</v>
      </c>
      <c r="C61" t="s">
        <v>172</v>
      </c>
      <c r="D61" s="3" t="s">
        <v>173</v>
      </c>
      <c r="E61" s="3" t="s">
        <v>141</v>
      </c>
      <c r="F61" s="17" t="s">
        <v>273</v>
      </c>
      <c r="G61">
        <v>80.5</v>
      </c>
      <c r="H61" t="s">
        <v>21</v>
      </c>
      <c r="I61">
        <v>80.5</v>
      </c>
      <c r="J61" t="s">
        <v>21</v>
      </c>
      <c r="K61">
        <v>1</v>
      </c>
      <c r="L61">
        <v>8.9700000000000006</v>
      </c>
      <c r="M61" t="s">
        <v>21</v>
      </c>
      <c r="N61" t="s">
        <v>26</v>
      </c>
      <c r="O61" t="s">
        <v>26</v>
      </c>
      <c r="P61">
        <v>28.62</v>
      </c>
      <c r="Q61" t="s">
        <v>21</v>
      </c>
      <c r="R61">
        <v>42.91</v>
      </c>
      <c r="S61" t="s">
        <v>21</v>
      </c>
      <c r="T61" t="s">
        <v>26</v>
      </c>
      <c r="U61" t="s">
        <v>26</v>
      </c>
      <c r="V61" t="s">
        <v>26</v>
      </c>
      <c r="W61" t="s">
        <v>26</v>
      </c>
      <c r="X61" t="s">
        <v>26</v>
      </c>
      <c r="Y61" t="s">
        <v>26</v>
      </c>
      <c r="AB61" t="str">
        <f t="shared" si="0"/>
        <v>22/02/2022</v>
      </c>
      <c r="AC61" s="3">
        <f t="shared" si="1"/>
        <v>44614</v>
      </c>
    </row>
    <row r="62" spans="1:29" x14ac:dyDescent="0.2">
      <c r="A62" t="s">
        <v>269</v>
      </c>
      <c r="B62" t="s">
        <v>20</v>
      </c>
      <c r="C62" t="s">
        <v>174</v>
      </c>
      <c r="D62" s="3" t="s">
        <v>175</v>
      </c>
      <c r="E62" s="3" t="s">
        <v>141</v>
      </c>
      <c r="F62" s="17" t="s">
        <v>273</v>
      </c>
      <c r="G62">
        <v>115</v>
      </c>
      <c r="H62" t="s">
        <v>21</v>
      </c>
      <c r="I62">
        <v>115</v>
      </c>
      <c r="J62" t="s">
        <v>21</v>
      </c>
      <c r="K62">
        <v>1</v>
      </c>
      <c r="L62">
        <v>12.39</v>
      </c>
      <c r="M62" t="s">
        <v>21</v>
      </c>
      <c r="N62" t="s">
        <v>26</v>
      </c>
      <c r="O62" t="s">
        <v>26</v>
      </c>
      <c r="P62">
        <v>41.04</v>
      </c>
      <c r="Q62" t="s">
        <v>21</v>
      </c>
      <c r="R62">
        <v>61.57</v>
      </c>
      <c r="S62" t="s">
        <v>21</v>
      </c>
      <c r="T62" t="s">
        <v>26</v>
      </c>
      <c r="U62" t="s">
        <v>26</v>
      </c>
      <c r="V62" t="s">
        <v>26</v>
      </c>
      <c r="W62" t="s">
        <v>26</v>
      </c>
      <c r="X62" t="s">
        <v>26</v>
      </c>
      <c r="Y62" t="s">
        <v>26</v>
      </c>
      <c r="AB62" t="str">
        <f t="shared" si="0"/>
        <v>22/02/2022</v>
      </c>
      <c r="AC62" s="3">
        <f t="shared" si="1"/>
        <v>44614</v>
      </c>
    </row>
    <row r="63" spans="1:29" x14ac:dyDescent="0.2">
      <c r="A63" t="s">
        <v>269</v>
      </c>
      <c r="B63" t="s">
        <v>20</v>
      </c>
      <c r="C63" t="s">
        <v>176</v>
      </c>
      <c r="D63" s="3" t="s">
        <v>177</v>
      </c>
      <c r="E63" s="3" t="s">
        <v>141</v>
      </c>
      <c r="F63" s="17" t="s">
        <v>273</v>
      </c>
      <c r="G63">
        <v>115</v>
      </c>
      <c r="H63" t="s">
        <v>21</v>
      </c>
      <c r="I63">
        <v>115</v>
      </c>
      <c r="J63" t="s">
        <v>21</v>
      </c>
      <c r="K63">
        <v>1</v>
      </c>
      <c r="L63">
        <v>12.39</v>
      </c>
      <c r="M63" t="s">
        <v>21</v>
      </c>
      <c r="N63" t="s">
        <v>26</v>
      </c>
      <c r="O63" t="s">
        <v>26</v>
      </c>
      <c r="P63">
        <v>41.04</v>
      </c>
      <c r="Q63" t="s">
        <v>21</v>
      </c>
      <c r="R63">
        <v>61.57</v>
      </c>
      <c r="S63" t="s">
        <v>21</v>
      </c>
      <c r="T63" t="s">
        <v>26</v>
      </c>
      <c r="U63" t="s">
        <v>26</v>
      </c>
      <c r="V63" t="s">
        <v>26</v>
      </c>
      <c r="W63" t="s">
        <v>26</v>
      </c>
      <c r="X63" t="s">
        <v>26</v>
      </c>
      <c r="Y63" t="s">
        <v>26</v>
      </c>
      <c r="AB63" t="str">
        <f t="shared" si="0"/>
        <v>22/02/2022</v>
      </c>
      <c r="AC63" s="3">
        <f t="shared" si="1"/>
        <v>44614</v>
      </c>
    </row>
    <row r="64" spans="1:29" x14ac:dyDescent="0.2">
      <c r="A64" t="s">
        <v>269</v>
      </c>
      <c r="B64" t="s">
        <v>20</v>
      </c>
      <c r="C64" t="s">
        <v>178</v>
      </c>
      <c r="D64" s="3" t="s">
        <v>179</v>
      </c>
      <c r="E64" s="3" t="s">
        <v>180</v>
      </c>
      <c r="F64" s="17" t="s">
        <v>273</v>
      </c>
      <c r="G64">
        <v>80.5</v>
      </c>
      <c r="H64" t="s">
        <v>21</v>
      </c>
      <c r="I64">
        <v>80.5</v>
      </c>
      <c r="J64" t="s">
        <v>21</v>
      </c>
      <c r="K64">
        <v>1</v>
      </c>
      <c r="L64">
        <v>8.9700000000000006</v>
      </c>
      <c r="M64" t="s">
        <v>21</v>
      </c>
      <c r="N64" t="s">
        <v>26</v>
      </c>
      <c r="O64" t="s">
        <v>26</v>
      </c>
      <c r="P64">
        <v>28.62</v>
      </c>
      <c r="Q64" t="s">
        <v>21</v>
      </c>
      <c r="R64">
        <v>42.91</v>
      </c>
      <c r="S64" t="s">
        <v>21</v>
      </c>
      <c r="T64" t="s">
        <v>26</v>
      </c>
      <c r="U64" t="s">
        <v>26</v>
      </c>
      <c r="V64" t="s">
        <v>26</v>
      </c>
      <c r="W64" t="s">
        <v>26</v>
      </c>
      <c r="X64" t="s">
        <v>26</v>
      </c>
      <c r="Y64" t="s">
        <v>26</v>
      </c>
      <c r="AB64" t="str">
        <f t="shared" si="0"/>
        <v>22/02/2022</v>
      </c>
      <c r="AC64" s="3">
        <f t="shared" si="1"/>
        <v>44614</v>
      </c>
    </row>
    <row r="65" spans="1:29" x14ac:dyDescent="0.2">
      <c r="A65" t="s">
        <v>269</v>
      </c>
      <c r="B65" t="s">
        <v>20</v>
      </c>
      <c r="C65" t="s">
        <v>181</v>
      </c>
      <c r="D65" s="3" t="s">
        <v>182</v>
      </c>
      <c r="E65" s="3" t="s">
        <v>183</v>
      </c>
      <c r="F65" s="17" t="s">
        <v>273</v>
      </c>
      <c r="G65">
        <v>80.5</v>
      </c>
      <c r="H65" t="s">
        <v>21</v>
      </c>
      <c r="I65">
        <v>80.5</v>
      </c>
      <c r="J65" t="s">
        <v>21</v>
      </c>
      <c r="K65">
        <v>1</v>
      </c>
      <c r="L65">
        <v>8.9700000000000006</v>
      </c>
      <c r="M65" t="s">
        <v>21</v>
      </c>
      <c r="N65" t="s">
        <v>26</v>
      </c>
      <c r="O65" t="s">
        <v>26</v>
      </c>
      <c r="P65">
        <v>28.62</v>
      </c>
      <c r="Q65" t="s">
        <v>21</v>
      </c>
      <c r="R65">
        <v>42.91</v>
      </c>
      <c r="S65" t="s">
        <v>21</v>
      </c>
      <c r="T65" t="s">
        <v>26</v>
      </c>
      <c r="U65" t="s">
        <v>26</v>
      </c>
      <c r="V65" t="s">
        <v>26</v>
      </c>
      <c r="W65" t="s">
        <v>26</v>
      </c>
      <c r="X65" t="s">
        <v>26</v>
      </c>
      <c r="Y65" t="s">
        <v>26</v>
      </c>
      <c r="AB65" t="str">
        <f t="shared" si="0"/>
        <v>23/02/2022</v>
      </c>
      <c r="AC65" s="3">
        <f t="shared" si="1"/>
        <v>44615</v>
      </c>
    </row>
    <row r="66" spans="1:29" x14ac:dyDescent="0.2">
      <c r="A66" t="s">
        <v>269</v>
      </c>
      <c r="B66" t="s">
        <v>20</v>
      </c>
      <c r="C66" t="s">
        <v>184</v>
      </c>
      <c r="D66" s="3" t="s">
        <v>185</v>
      </c>
      <c r="E66" s="3" t="s">
        <v>186</v>
      </c>
      <c r="F66" s="17" t="s">
        <v>270</v>
      </c>
      <c r="G66">
        <v>105</v>
      </c>
      <c r="H66" t="s">
        <v>21</v>
      </c>
      <c r="I66">
        <v>105</v>
      </c>
      <c r="J66" t="s">
        <v>21</v>
      </c>
      <c r="K66">
        <v>1</v>
      </c>
      <c r="L66">
        <v>11.4</v>
      </c>
      <c r="M66" t="s">
        <v>21</v>
      </c>
      <c r="N66" t="s">
        <v>26</v>
      </c>
      <c r="O66" t="s">
        <v>26</v>
      </c>
      <c r="P66">
        <v>9.36</v>
      </c>
      <c r="Q66" t="s">
        <v>21</v>
      </c>
      <c r="R66">
        <v>84.24</v>
      </c>
      <c r="S66" t="s">
        <v>21</v>
      </c>
      <c r="T66" t="s">
        <v>26</v>
      </c>
      <c r="U66" t="s">
        <v>26</v>
      </c>
      <c r="V66" t="s">
        <v>26</v>
      </c>
      <c r="W66" t="s">
        <v>26</v>
      </c>
      <c r="X66" t="s">
        <v>26</v>
      </c>
      <c r="Y66" t="s">
        <v>26</v>
      </c>
      <c r="AB66" t="str">
        <f t="shared" si="0"/>
        <v>03/03/2022</v>
      </c>
      <c r="AC66" s="3">
        <f t="shared" si="1"/>
        <v>44623</v>
      </c>
    </row>
    <row r="67" spans="1:29" x14ac:dyDescent="0.2">
      <c r="A67" t="s">
        <v>269</v>
      </c>
      <c r="B67" t="s">
        <v>20</v>
      </c>
      <c r="C67" t="s">
        <v>187</v>
      </c>
      <c r="D67" s="3" t="s">
        <v>188</v>
      </c>
      <c r="E67" s="3" t="s">
        <v>189</v>
      </c>
      <c r="F67" s="17" t="s">
        <v>274</v>
      </c>
      <c r="G67">
        <v>80.5</v>
      </c>
      <c r="H67" t="s">
        <v>21</v>
      </c>
      <c r="I67">
        <v>80.5</v>
      </c>
      <c r="J67" t="s">
        <v>21</v>
      </c>
      <c r="K67">
        <v>1</v>
      </c>
      <c r="L67">
        <v>8.9700000000000006</v>
      </c>
      <c r="M67" t="s">
        <v>21</v>
      </c>
      <c r="N67" t="s">
        <v>26</v>
      </c>
      <c r="O67" t="s">
        <v>26</v>
      </c>
      <c r="P67">
        <v>28.62</v>
      </c>
      <c r="Q67" t="s">
        <v>21</v>
      </c>
      <c r="R67">
        <v>42.91</v>
      </c>
      <c r="S67" t="s">
        <v>21</v>
      </c>
      <c r="T67" t="s">
        <v>26</v>
      </c>
      <c r="U67" t="s">
        <v>26</v>
      </c>
      <c r="V67" t="s">
        <v>26</v>
      </c>
      <c r="W67" t="s">
        <v>26</v>
      </c>
      <c r="X67" t="s">
        <v>26</v>
      </c>
      <c r="Y67" t="s">
        <v>26</v>
      </c>
      <c r="AB67" t="str">
        <f t="shared" ref="AB67:AB89" si="2">MID(D67,1,10)</f>
        <v>10/03/2022</v>
      </c>
      <c r="AC67" s="3">
        <f t="shared" ref="AC67:AC89" si="3">DATEVALUE(AB67)</f>
        <v>44630</v>
      </c>
    </row>
    <row r="68" spans="1:29" x14ac:dyDescent="0.2">
      <c r="A68" t="s">
        <v>269</v>
      </c>
      <c r="B68" t="s">
        <v>20</v>
      </c>
      <c r="C68" t="s">
        <v>190</v>
      </c>
      <c r="D68" s="3" t="s">
        <v>191</v>
      </c>
      <c r="E68" s="3" t="s">
        <v>192</v>
      </c>
      <c r="F68" s="17" t="s">
        <v>274</v>
      </c>
      <c r="G68">
        <v>115</v>
      </c>
      <c r="H68" t="s">
        <v>21</v>
      </c>
      <c r="I68">
        <v>115</v>
      </c>
      <c r="J68" t="s">
        <v>21</v>
      </c>
      <c r="K68">
        <v>1</v>
      </c>
      <c r="L68">
        <v>12.39</v>
      </c>
      <c r="M68" t="s">
        <v>21</v>
      </c>
      <c r="N68" t="s">
        <v>26</v>
      </c>
      <c r="O68" t="s">
        <v>26</v>
      </c>
      <c r="P68">
        <v>41.04</v>
      </c>
      <c r="Q68" t="s">
        <v>21</v>
      </c>
      <c r="R68">
        <v>61.57</v>
      </c>
      <c r="S68" t="s">
        <v>21</v>
      </c>
      <c r="T68" t="s">
        <v>26</v>
      </c>
      <c r="U68" t="s">
        <v>26</v>
      </c>
      <c r="V68" t="s">
        <v>26</v>
      </c>
      <c r="W68" t="s">
        <v>26</v>
      </c>
      <c r="X68" t="s">
        <v>26</v>
      </c>
      <c r="Y68" t="s">
        <v>26</v>
      </c>
      <c r="AB68" t="str">
        <f t="shared" si="2"/>
        <v>09/03/2022</v>
      </c>
      <c r="AC68" s="3">
        <f t="shared" si="3"/>
        <v>44629</v>
      </c>
    </row>
    <row r="69" spans="1:29" x14ac:dyDescent="0.2">
      <c r="A69" t="s">
        <v>269</v>
      </c>
      <c r="B69" t="s">
        <v>20</v>
      </c>
      <c r="C69" t="s">
        <v>193</v>
      </c>
      <c r="D69" s="3" t="s">
        <v>194</v>
      </c>
      <c r="E69" s="3" t="s">
        <v>192</v>
      </c>
      <c r="F69" s="17" t="s">
        <v>274</v>
      </c>
      <c r="G69">
        <v>80.5</v>
      </c>
      <c r="H69" t="s">
        <v>21</v>
      </c>
      <c r="I69">
        <v>80.5</v>
      </c>
      <c r="J69" t="s">
        <v>21</v>
      </c>
      <c r="K69">
        <v>1</v>
      </c>
      <c r="L69">
        <v>8.9700000000000006</v>
      </c>
      <c r="M69" t="s">
        <v>21</v>
      </c>
      <c r="N69" t="s">
        <v>26</v>
      </c>
      <c r="O69" t="s">
        <v>26</v>
      </c>
      <c r="P69">
        <v>28.62</v>
      </c>
      <c r="Q69" t="s">
        <v>21</v>
      </c>
      <c r="R69">
        <v>42.91</v>
      </c>
      <c r="S69" t="s">
        <v>21</v>
      </c>
      <c r="T69" t="s">
        <v>26</v>
      </c>
      <c r="U69" t="s">
        <v>26</v>
      </c>
      <c r="V69" t="s">
        <v>26</v>
      </c>
      <c r="W69" t="s">
        <v>26</v>
      </c>
      <c r="X69" t="s">
        <v>26</v>
      </c>
      <c r="Y69" t="s">
        <v>26</v>
      </c>
      <c r="AB69" t="str">
        <f t="shared" si="2"/>
        <v>08/03/2022</v>
      </c>
      <c r="AC69" s="3">
        <f t="shared" si="3"/>
        <v>44628</v>
      </c>
    </row>
    <row r="70" spans="1:29" x14ac:dyDescent="0.2">
      <c r="A70" t="s">
        <v>269</v>
      </c>
      <c r="B70" t="s">
        <v>20</v>
      </c>
      <c r="C70" t="s">
        <v>195</v>
      </c>
      <c r="D70" s="3" t="s">
        <v>196</v>
      </c>
      <c r="E70" s="3" t="s">
        <v>197</v>
      </c>
      <c r="F70" s="17" t="s">
        <v>274</v>
      </c>
      <c r="G70">
        <v>80.5</v>
      </c>
      <c r="H70" t="s">
        <v>21</v>
      </c>
      <c r="I70">
        <v>80.5</v>
      </c>
      <c r="J70" t="s">
        <v>21</v>
      </c>
      <c r="K70">
        <v>1</v>
      </c>
      <c r="L70">
        <v>8.9700000000000006</v>
      </c>
      <c r="M70" t="s">
        <v>21</v>
      </c>
      <c r="N70" t="s">
        <v>26</v>
      </c>
      <c r="O70" t="s">
        <v>26</v>
      </c>
      <c r="P70">
        <v>28.62</v>
      </c>
      <c r="Q70" t="s">
        <v>21</v>
      </c>
      <c r="R70">
        <v>42.91</v>
      </c>
      <c r="S70" t="s">
        <v>21</v>
      </c>
      <c r="T70" t="s">
        <v>26</v>
      </c>
      <c r="U70" t="s">
        <v>26</v>
      </c>
      <c r="V70" t="s">
        <v>26</v>
      </c>
      <c r="W70" t="s">
        <v>26</v>
      </c>
      <c r="X70" t="s">
        <v>26</v>
      </c>
      <c r="Y70" t="s">
        <v>26</v>
      </c>
      <c r="AB70" t="str">
        <f t="shared" si="2"/>
        <v>08/03/2022</v>
      </c>
      <c r="AC70" s="3">
        <f t="shared" si="3"/>
        <v>44628</v>
      </c>
    </row>
    <row r="71" spans="1:29" x14ac:dyDescent="0.2">
      <c r="A71" t="s">
        <v>269</v>
      </c>
      <c r="B71" t="s">
        <v>20</v>
      </c>
      <c r="C71" t="s">
        <v>198</v>
      </c>
      <c r="D71" s="3" t="s">
        <v>199</v>
      </c>
      <c r="E71" s="3" t="s">
        <v>192</v>
      </c>
      <c r="F71" s="17" t="s">
        <v>274</v>
      </c>
      <c r="G71">
        <v>80.5</v>
      </c>
      <c r="H71" t="s">
        <v>21</v>
      </c>
      <c r="I71">
        <v>80.5</v>
      </c>
      <c r="J71" t="s">
        <v>21</v>
      </c>
      <c r="K71">
        <v>1</v>
      </c>
      <c r="L71">
        <v>8.9700000000000006</v>
      </c>
      <c r="M71" t="s">
        <v>21</v>
      </c>
      <c r="N71" t="s">
        <v>26</v>
      </c>
      <c r="O71" t="s">
        <v>26</v>
      </c>
      <c r="P71">
        <v>28.62</v>
      </c>
      <c r="Q71" t="s">
        <v>21</v>
      </c>
      <c r="R71">
        <v>42.91</v>
      </c>
      <c r="S71" t="s">
        <v>21</v>
      </c>
      <c r="T71" t="s">
        <v>26</v>
      </c>
      <c r="U71" t="s">
        <v>26</v>
      </c>
      <c r="V71" t="s">
        <v>26</v>
      </c>
      <c r="W71" t="s">
        <v>26</v>
      </c>
      <c r="X71" t="s">
        <v>26</v>
      </c>
      <c r="Y71" t="s">
        <v>26</v>
      </c>
      <c r="AB71" t="str">
        <f t="shared" si="2"/>
        <v>09/03/2022</v>
      </c>
      <c r="AC71" s="3">
        <f t="shared" si="3"/>
        <v>44629</v>
      </c>
    </row>
    <row r="72" spans="1:29" x14ac:dyDescent="0.2">
      <c r="A72" t="s">
        <v>269</v>
      </c>
      <c r="B72" t="s">
        <v>20</v>
      </c>
      <c r="C72" t="s">
        <v>200</v>
      </c>
      <c r="D72" s="3" t="s">
        <v>201</v>
      </c>
      <c r="E72" s="3" t="s">
        <v>192</v>
      </c>
      <c r="F72" s="17" t="s">
        <v>274</v>
      </c>
      <c r="G72">
        <v>80.5</v>
      </c>
      <c r="H72" t="s">
        <v>21</v>
      </c>
      <c r="I72">
        <v>80.5</v>
      </c>
      <c r="J72" t="s">
        <v>21</v>
      </c>
      <c r="K72">
        <v>1</v>
      </c>
      <c r="L72">
        <v>8.9700000000000006</v>
      </c>
      <c r="M72" t="s">
        <v>21</v>
      </c>
      <c r="N72" t="s">
        <v>26</v>
      </c>
      <c r="O72" t="s">
        <v>26</v>
      </c>
      <c r="P72">
        <v>28.62</v>
      </c>
      <c r="Q72" t="s">
        <v>21</v>
      </c>
      <c r="R72">
        <v>42.91</v>
      </c>
      <c r="S72" t="s">
        <v>21</v>
      </c>
      <c r="T72" t="s">
        <v>26</v>
      </c>
      <c r="U72" t="s">
        <v>26</v>
      </c>
      <c r="V72" t="s">
        <v>26</v>
      </c>
      <c r="W72" t="s">
        <v>26</v>
      </c>
      <c r="X72" t="s">
        <v>26</v>
      </c>
      <c r="Y72" t="s">
        <v>26</v>
      </c>
      <c r="AB72" t="str">
        <f t="shared" si="2"/>
        <v>09/03/2022</v>
      </c>
      <c r="AC72" s="3">
        <f t="shared" si="3"/>
        <v>44629</v>
      </c>
    </row>
    <row r="73" spans="1:29" x14ac:dyDescent="0.2">
      <c r="A73" t="s">
        <v>269</v>
      </c>
      <c r="B73" t="s">
        <v>20</v>
      </c>
      <c r="C73" t="s">
        <v>202</v>
      </c>
      <c r="D73" s="3" t="s">
        <v>202</v>
      </c>
      <c r="E73" s="3" t="s">
        <v>197</v>
      </c>
      <c r="F73" s="17" t="s">
        <v>274</v>
      </c>
      <c r="G73">
        <v>80.5</v>
      </c>
      <c r="H73" t="s">
        <v>21</v>
      </c>
      <c r="I73">
        <v>80.5</v>
      </c>
      <c r="J73" t="s">
        <v>21</v>
      </c>
      <c r="K73">
        <v>1</v>
      </c>
      <c r="L73">
        <v>8.9700000000000006</v>
      </c>
      <c r="M73" t="s">
        <v>21</v>
      </c>
      <c r="N73" t="s">
        <v>26</v>
      </c>
      <c r="O73" t="s">
        <v>26</v>
      </c>
      <c r="P73">
        <v>28.62</v>
      </c>
      <c r="Q73" t="s">
        <v>21</v>
      </c>
      <c r="R73">
        <v>42.91</v>
      </c>
      <c r="S73" t="s">
        <v>21</v>
      </c>
      <c r="T73" t="s">
        <v>26</v>
      </c>
      <c r="U73" t="s">
        <v>26</v>
      </c>
      <c r="V73" t="s">
        <v>26</v>
      </c>
      <c r="W73" t="s">
        <v>26</v>
      </c>
      <c r="X73" t="s">
        <v>26</v>
      </c>
      <c r="Y73" t="s">
        <v>26</v>
      </c>
      <c r="AB73" t="str">
        <f t="shared" si="2"/>
        <v>08/03/2022</v>
      </c>
      <c r="AC73" s="3">
        <f t="shared" si="3"/>
        <v>44628</v>
      </c>
    </row>
    <row r="74" spans="1:29" x14ac:dyDescent="0.2">
      <c r="A74" t="s">
        <v>269</v>
      </c>
      <c r="B74" t="s">
        <v>20</v>
      </c>
      <c r="C74" t="s">
        <v>203</v>
      </c>
      <c r="D74" s="3" t="s">
        <v>204</v>
      </c>
      <c r="E74" s="3" t="s">
        <v>192</v>
      </c>
      <c r="F74" s="17" t="s">
        <v>274</v>
      </c>
      <c r="G74">
        <v>80.5</v>
      </c>
      <c r="H74" t="s">
        <v>21</v>
      </c>
      <c r="I74">
        <v>80.5</v>
      </c>
      <c r="J74" t="s">
        <v>21</v>
      </c>
      <c r="K74">
        <v>1</v>
      </c>
      <c r="L74">
        <v>8.9700000000000006</v>
      </c>
      <c r="M74" t="s">
        <v>21</v>
      </c>
      <c r="N74" t="s">
        <v>26</v>
      </c>
      <c r="O74" t="s">
        <v>26</v>
      </c>
      <c r="P74">
        <v>28.62</v>
      </c>
      <c r="Q74" t="s">
        <v>21</v>
      </c>
      <c r="R74">
        <v>42.91</v>
      </c>
      <c r="S74" t="s">
        <v>21</v>
      </c>
      <c r="T74" t="s">
        <v>26</v>
      </c>
      <c r="U74" t="s">
        <v>26</v>
      </c>
      <c r="V74" t="s">
        <v>26</v>
      </c>
      <c r="W74" t="s">
        <v>26</v>
      </c>
      <c r="X74" t="s">
        <v>26</v>
      </c>
      <c r="Y74" t="s">
        <v>26</v>
      </c>
      <c r="AB74" t="str">
        <f t="shared" si="2"/>
        <v>09/03/2022</v>
      </c>
      <c r="AC74" s="3">
        <f t="shared" si="3"/>
        <v>44629</v>
      </c>
    </row>
    <row r="75" spans="1:29" x14ac:dyDescent="0.2">
      <c r="A75" t="s">
        <v>269</v>
      </c>
      <c r="B75" t="s">
        <v>20</v>
      </c>
      <c r="C75" t="s">
        <v>205</v>
      </c>
      <c r="D75" s="3" t="s">
        <v>206</v>
      </c>
      <c r="E75" s="3" t="s">
        <v>197</v>
      </c>
      <c r="F75" s="17" t="s">
        <v>274</v>
      </c>
      <c r="G75">
        <v>80.5</v>
      </c>
      <c r="H75" t="s">
        <v>21</v>
      </c>
      <c r="I75">
        <v>80.5</v>
      </c>
      <c r="J75" t="s">
        <v>21</v>
      </c>
      <c r="K75">
        <v>1</v>
      </c>
      <c r="L75">
        <v>8.9700000000000006</v>
      </c>
      <c r="M75" t="s">
        <v>21</v>
      </c>
      <c r="N75" t="s">
        <v>26</v>
      </c>
      <c r="O75" t="s">
        <v>26</v>
      </c>
      <c r="P75">
        <v>28.62</v>
      </c>
      <c r="Q75" t="s">
        <v>21</v>
      </c>
      <c r="R75">
        <v>42.91</v>
      </c>
      <c r="S75" t="s">
        <v>21</v>
      </c>
      <c r="T75" t="s">
        <v>26</v>
      </c>
      <c r="U75" t="s">
        <v>26</v>
      </c>
      <c r="V75" t="s">
        <v>26</v>
      </c>
      <c r="W75" t="s">
        <v>26</v>
      </c>
      <c r="X75" t="s">
        <v>26</v>
      </c>
      <c r="Y75" t="s">
        <v>26</v>
      </c>
      <c r="AB75" t="str">
        <f t="shared" si="2"/>
        <v>08/03/2022</v>
      </c>
      <c r="AC75" s="3">
        <f t="shared" si="3"/>
        <v>44628</v>
      </c>
    </row>
    <row r="76" spans="1:29" x14ac:dyDescent="0.2">
      <c r="A76" t="s">
        <v>269</v>
      </c>
      <c r="B76" t="s">
        <v>20</v>
      </c>
      <c r="C76" t="s">
        <v>207</v>
      </c>
      <c r="D76" s="3" t="s">
        <v>208</v>
      </c>
      <c r="E76" s="3" t="s">
        <v>189</v>
      </c>
      <c r="F76" s="17" t="s">
        <v>274</v>
      </c>
      <c r="G76">
        <v>80.5</v>
      </c>
      <c r="H76" t="s">
        <v>21</v>
      </c>
      <c r="I76">
        <v>80.5</v>
      </c>
      <c r="J76" t="s">
        <v>21</v>
      </c>
      <c r="K76">
        <v>1</v>
      </c>
      <c r="L76">
        <v>8.9700000000000006</v>
      </c>
      <c r="M76" t="s">
        <v>21</v>
      </c>
      <c r="N76" t="s">
        <v>26</v>
      </c>
      <c r="O76" t="s">
        <v>26</v>
      </c>
      <c r="P76">
        <v>28.62</v>
      </c>
      <c r="Q76" t="s">
        <v>21</v>
      </c>
      <c r="R76">
        <v>42.91</v>
      </c>
      <c r="S76" t="s">
        <v>21</v>
      </c>
      <c r="T76" t="s">
        <v>26</v>
      </c>
      <c r="U76" t="s">
        <v>26</v>
      </c>
      <c r="V76" t="s">
        <v>26</v>
      </c>
      <c r="W76" t="s">
        <v>26</v>
      </c>
      <c r="X76" t="s">
        <v>26</v>
      </c>
      <c r="Y76" t="s">
        <v>26</v>
      </c>
      <c r="AB76" t="str">
        <f t="shared" si="2"/>
        <v>10/03/2022</v>
      </c>
      <c r="AC76" s="3">
        <f t="shared" si="3"/>
        <v>44630</v>
      </c>
    </row>
    <row r="77" spans="1:29" x14ac:dyDescent="0.2">
      <c r="A77" t="s">
        <v>269</v>
      </c>
      <c r="B77" t="s">
        <v>20</v>
      </c>
      <c r="C77" t="s">
        <v>209</v>
      </c>
      <c r="D77" s="3" t="s">
        <v>210</v>
      </c>
      <c r="E77" s="3" t="s">
        <v>189</v>
      </c>
      <c r="F77" s="17" t="s">
        <v>274</v>
      </c>
      <c r="G77">
        <v>115</v>
      </c>
      <c r="H77" t="s">
        <v>21</v>
      </c>
      <c r="I77">
        <v>115</v>
      </c>
      <c r="J77" t="s">
        <v>21</v>
      </c>
      <c r="K77">
        <v>1</v>
      </c>
      <c r="L77">
        <v>12.39</v>
      </c>
      <c r="M77" t="s">
        <v>21</v>
      </c>
      <c r="N77" t="s">
        <v>26</v>
      </c>
      <c r="O77" t="s">
        <v>26</v>
      </c>
      <c r="P77">
        <v>41.04</v>
      </c>
      <c r="Q77" t="s">
        <v>21</v>
      </c>
      <c r="R77">
        <v>61.57</v>
      </c>
      <c r="S77" t="s">
        <v>21</v>
      </c>
      <c r="T77" t="s">
        <v>26</v>
      </c>
      <c r="U77" t="s">
        <v>26</v>
      </c>
      <c r="V77" t="s">
        <v>26</v>
      </c>
      <c r="W77" t="s">
        <v>26</v>
      </c>
      <c r="X77" t="s">
        <v>26</v>
      </c>
      <c r="Y77" t="s">
        <v>26</v>
      </c>
      <c r="AB77" t="str">
        <f t="shared" si="2"/>
        <v>10/03/2022</v>
      </c>
      <c r="AC77" s="3">
        <f t="shared" si="3"/>
        <v>44630</v>
      </c>
    </row>
    <row r="78" spans="1:29" x14ac:dyDescent="0.2">
      <c r="A78" t="s">
        <v>269</v>
      </c>
      <c r="B78" t="s">
        <v>20</v>
      </c>
      <c r="C78" t="s">
        <v>211</v>
      </c>
      <c r="D78" s="3" t="s">
        <v>212</v>
      </c>
      <c r="E78" s="3" t="s">
        <v>213</v>
      </c>
      <c r="F78" s="17" t="s">
        <v>274</v>
      </c>
      <c r="G78">
        <v>80.5</v>
      </c>
      <c r="H78" t="s">
        <v>21</v>
      </c>
      <c r="I78">
        <v>80.5</v>
      </c>
      <c r="J78" t="s">
        <v>21</v>
      </c>
      <c r="K78">
        <v>1</v>
      </c>
      <c r="L78">
        <v>8.9700000000000006</v>
      </c>
      <c r="M78" t="s">
        <v>21</v>
      </c>
      <c r="N78" t="s">
        <v>26</v>
      </c>
      <c r="O78" t="s">
        <v>26</v>
      </c>
      <c r="P78">
        <v>28.62</v>
      </c>
      <c r="Q78" t="s">
        <v>21</v>
      </c>
      <c r="R78">
        <v>42.91</v>
      </c>
      <c r="S78" t="s">
        <v>21</v>
      </c>
      <c r="T78" t="s">
        <v>26</v>
      </c>
      <c r="U78" t="s">
        <v>26</v>
      </c>
      <c r="V78" t="s">
        <v>26</v>
      </c>
      <c r="W78" t="s">
        <v>26</v>
      </c>
      <c r="X78" t="s">
        <v>26</v>
      </c>
      <c r="Y78" t="s">
        <v>26</v>
      </c>
      <c r="AB78" t="str">
        <f t="shared" si="2"/>
        <v>09/03/2022</v>
      </c>
      <c r="AC78" s="3">
        <f t="shared" si="3"/>
        <v>44629</v>
      </c>
    </row>
    <row r="79" spans="1:29" x14ac:dyDescent="0.2">
      <c r="A79" t="s">
        <v>269</v>
      </c>
      <c r="B79" t="s">
        <v>20</v>
      </c>
      <c r="C79" t="s">
        <v>214</v>
      </c>
      <c r="D79" s="3" t="s">
        <v>215</v>
      </c>
      <c r="E79" s="3" t="s">
        <v>189</v>
      </c>
      <c r="F79" s="17" t="s">
        <v>274</v>
      </c>
      <c r="G79">
        <v>80.5</v>
      </c>
      <c r="H79" t="s">
        <v>21</v>
      </c>
      <c r="I79">
        <v>80.5</v>
      </c>
      <c r="J79" t="s">
        <v>21</v>
      </c>
      <c r="K79">
        <v>1</v>
      </c>
      <c r="L79">
        <v>8.9700000000000006</v>
      </c>
      <c r="M79" t="s">
        <v>21</v>
      </c>
      <c r="N79" t="s">
        <v>26</v>
      </c>
      <c r="O79" t="s">
        <v>26</v>
      </c>
      <c r="P79">
        <v>28.62</v>
      </c>
      <c r="Q79" t="s">
        <v>21</v>
      </c>
      <c r="R79">
        <v>42.91</v>
      </c>
      <c r="S79" t="s">
        <v>21</v>
      </c>
      <c r="T79" t="s">
        <v>26</v>
      </c>
      <c r="U79" t="s">
        <v>26</v>
      </c>
      <c r="V79" t="s">
        <v>26</v>
      </c>
      <c r="W79" t="s">
        <v>26</v>
      </c>
      <c r="X79" t="s">
        <v>26</v>
      </c>
      <c r="Y79" t="s">
        <v>26</v>
      </c>
      <c r="AB79" t="str">
        <f t="shared" si="2"/>
        <v>09/03/2022</v>
      </c>
      <c r="AC79" s="3">
        <f t="shared" si="3"/>
        <v>44629</v>
      </c>
    </row>
    <row r="80" spans="1:29" x14ac:dyDescent="0.2">
      <c r="A80" t="s">
        <v>269</v>
      </c>
      <c r="B80" t="s">
        <v>20</v>
      </c>
      <c r="C80" t="s">
        <v>216</v>
      </c>
      <c r="D80" s="3" t="s">
        <v>217</v>
      </c>
      <c r="E80" s="3" t="s">
        <v>189</v>
      </c>
      <c r="F80" s="17" t="s">
        <v>274</v>
      </c>
      <c r="G80">
        <v>80.5</v>
      </c>
      <c r="H80" t="s">
        <v>21</v>
      </c>
      <c r="I80">
        <v>80.5</v>
      </c>
      <c r="J80" t="s">
        <v>21</v>
      </c>
      <c r="K80">
        <v>1</v>
      </c>
      <c r="L80">
        <v>8.9700000000000006</v>
      </c>
      <c r="M80" t="s">
        <v>21</v>
      </c>
      <c r="N80" t="s">
        <v>26</v>
      </c>
      <c r="O80" t="s">
        <v>26</v>
      </c>
      <c r="P80">
        <v>28.62</v>
      </c>
      <c r="Q80" t="s">
        <v>21</v>
      </c>
      <c r="R80">
        <v>42.91</v>
      </c>
      <c r="S80" t="s">
        <v>21</v>
      </c>
      <c r="T80" t="s">
        <v>26</v>
      </c>
      <c r="U80" t="s">
        <v>26</v>
      </c>
      <c r="V80" t="s">
        <v>26</v>
      </c>
      <c r="W80" t="s">
        <v>26</v>
      </c>
      <c r="X80" t="s">
        <v>26</v>
      </c>
      <c r="Y80" t="s">
        <v>26</v>
      </c>
      <c r="AB80" t="str">
        <f t="shared" si="2"/>
        <v>09/03/2022</v>
      </c>
      <c r="AC80" s="3">
        <f t="shared" si="3"/>
        <v>44629</v>
      </c>
    </row>
    <row r="81" spans="1:29" x14ac:dyDescent="0.2">
      <c r="A81" t="s">
        <v>269</v>
      </c>
      <c r="B81" t="s">
        <v>20</v>
      </c>
      <c r="C81" t="s">
        <v>218</v>
      </c>
      <c r="D81" s="3" t="s">
        <v>219</v>
      </c>
      <c r="E81" s="3" t="s">
        <v>220</v>
      </c>
      <c r="F81" s="17" t="s">
        <v>274</v>
      </c>
      <c r="G81">
        <v>80.5</v>
      </c>
      <c r="H81" t="s">
        <v>21</v>
      </c>
      <c r="I81">
        <v>80.5</v>
      </c>
      <c r="J81" t="s">
        <v>21</v>
      </c>
      <c r="K81">
        <v>1</v>
      </c>
      <c r="L81">
        <v>8.9700000000000006</v>
      </c>
      <c r="M81" t="s">
        <v>21</v>
      </c>
      <c r="N81" t="s">
        <v>26</v>
      </c>
      <c r="O81" t="s">
        <v>26</v>
      </c>
      <c r="P81">
        <v>28.62</v>
      </c>
      <c r="Q81" t="s">
        <v>21</v>
      </c>
      <c r="R81">
        <v>42.91</v>
      </c>
      <c r="S81" t="s">
        <v>21</v>
      </c>
      <c r="T81" t="s">
        <v>26</v>
      </c>
      <c r="U81" t="s">
        <v>26</v>
      </c>
      <c r="V81" t="s">
        <v>26</v>
      </c>
      <c r="W81" t="s">
        <v>26</v>
      </c>
      <c r="X81" t="s">
        <v>26</v>
      </c>
      <c r="Y81" t="s">
        <v>26</v>
      </c>
      <c r="AB81" t="str">
        <f t="shared" si="2"/>
        <v>11/03/2022</v>
      </c>
      <c r="AC81" s="3">
        <f t="shared" si="3"/>
        <v>44631</v>
      </c>
    </row>
    <row r="82" spans="1:29" x14ac:dyDescent="0.2">
      <c r="A82" t="s">
        <v>269</v>
      </c>
      <c r="B82" t="s">
        <v>20</v>
      </c>
      <c r="C82" t="s">
        <v>221</v>
      </c>
      <c r="D82" s="3" t="s">
        <v>222</v>
      </c>
      <c r="E82" s="3" t="s">
        <v>223</v>
      </c>
      <c r="F82" s="17" t="s">
        <v>273</v>
      </c>
      <c r="G82">
        <v>115</v>
      </c>
      <c r="H82" t="s">
        <v>21</v>
      </c>
      <c r="I82">
        <v>115</v>
      </c>
      <c r="J82" t="s">
        <v>21</v>
      </c>
      <c r="K82">
        <v>1</v>
      </c>
      <c r="L82">
        <v>12.39</v>
      </c>
      <c r="M82" t="s">
        <v>21</v>
      </c>
      <c r="N82" t="s">
        <v>26</v>
      </c>
      <c r="O82" t="s">
        <v>26</v>
      </c>
      <c r="P82">
        <v>41.04</v>
      </c>
      <c r="Q82" t="s">
        <v>21</v>
      </c>
      <c r="R82">
        <v>61.57</v>
      </c>
      <c r="S82" t="s">
        <v>21</v>
      </c>
      <c r="T82" t="s">
        <v>26</v>
      </c>
      <c r="U82" t="s">
        <v>26</v>
      </c>
      <c r="V82" t="s">
        <v>26</v>
      </c>
      <c r="W82" t="s">
        <v>26</v>
      </c>
      <c r="X82" t="s">
        <v>26</v>
      </c>
      <c r="Y82" t="s">
        <v>26</v>
      </c>
      <c r="AB82" t="str">
        <f t="shared" si="2"/>
        <v>11/03/2022</v>
      </c>
      <c r="AC82" s="3">
        <f t="shared" si="3"/>
        <v>44631</v>
      </c>
    </row>
    <row r="83" spans="1:29" x14ac:dyDescent="0.2">
      <c r="A83" t="s">
        <v>269</v>
      </c>
      <c r="B83" t="s">
        <v>20</v>
      </c>
      <c r="C83" t="s">
        <v>224</v>
      </c>
      <c r="D83" s="3" t="s">
        <v>225</v>
      </c>
      <c r="E83" s="3" t="s">
        <v>107</v>
      </c>
      <c r="F83" s="17" t="s">
        <v>270</v>
      </c>
      <c r="G83">
        <v>105</v>
      </c>
      <c r="H83" t="s">
        <v>21</v>
      </c>
      <c r="I83">
        <v>105</v>
      </c>
      <c r="J83" t="s">
        <v>21</v>
      </c>
      <c r="K83">
        <v>1</v>
      </c>
      <c r="L83">
        <v>11.4</v>
      </c>
      <c r="M83" t="s">
        <v>21</v>
      </c>
      <c r="N83" t="s">
        <v>26</v>
      </c>
      <c r="O83" t="s">
        <v>26</v>
      </c>
      <c r="P83">
        <v>9.36</v>
      </c>
      <c r="Q83" t="s">
        <v>21</v>
      </c>
      <c r="R83">
        <v>84.24</v>
      </c>
      <c r="S83" t="s">
        <v>21</v>
      </c>
      <c r="T83" t="s">
        <v>26</v>
      </c>
      <c r="U83" t="s">
        <v>26</v>
      </c>
      <c r="V83" t="s">
        <v>26</v>
      </c>
      <c r="W83" t="s">
        <v>26</v>
      </c>
      <c r="X83" t="s">
        <v>26</v>
      </c>
      <c r="Y83" t="s">
        <v>26</v>
      </c>
      <c r="AB83" t="str">
        <f t="shared" si="2"/>
        <v>16/03/2022</v>
      </c>
      <c r="AC83" s="3">
        <f t="shared" si="3"/>
        <v>44636</v>
      </c>
    </row>
    <row r="84" spans="1:29" x14ac:dyDescent="0.2">
      <c r="A84" t="s">
        <v>269</v>
      </c>
      <c r="B84" t="s">
        <v>20</v>
      </c>
      <c r="C84" t="s">
        <v>226</v>
      </c>
      <c r="D84" s="3" t="s">
        <v>227</v>
      </c>
      <c r="E84" s="3" t="s">
        <v>228</v>
      </c>
      <c r="F84" s="17" t="s">
        <v>270</v>
      </c>
      <c r="G84">
        <v>105</v>
      </c>
      <c r="H84" t="s">
        <v>21</v>
      </c>
      <c r="I84">
        <v>105</v>
      </c>
      <c r="J84" t="s">
        <v>21</v>
      </c>
      <c r="K84">
        <v>1</v>
      </c>
      <c r="L84">
        <v>11.4</v>
      </c>
      <c r="M84" t="s">
        <v>21</v>
      </c>
      <c r="N84" t="s">
        <v>26</v>
      </c>
      <c r="O84" t="s">
        <v>26</v>
      </c>
      <c r="P84">
        <v>9.36</v>
      </c>
      <c r="Q84" t="s">
        <v>21</v>
      </c>
      <c r="R84">
        <v>84.24</v>
      </c>
      <c r="S84" t="s">
        <v>21</v>
      </c>
      <c r="T84" t="s">
        <v>26</v>
      </c>
      <c r="U84" t="s">
        <v>26</v>
      </c>
      <c r="V84" t="s">
        <v>26</v>
      </c>
      <c r="W84" t="s">
        <v>26</v>
      </c>
      <c r="X84" t="s">
        <v>26</v>
      </c>
      <c r="Y84" t="s">
        <v>26</v>
      </c>
      <c r="AB84" t="str">
        <f t="shared" si="2"/>
        <v>13/03/2022</v>
      </c>
      <c r="AC84" s="3">
        <f t="shared" si="3"/>
        <v>44633</v>
      </c>
    </row>
    <row r="85" spans="1:29" x14ac:dyDescent="0.2">
      <c r="A85" t="s">
        <v>269</v>
      </c>
      <c r="B85" t="s">
        <v>20</v>
      </c>
      <c r="C85" t="s">
        <v>229</v>
      </c>
      <c r="D85" s="3" t="s">
        <v>230</v>
      </c>
      <c r="E85" s="3" t="s">
        <v>228</v>
      </c>
      <c r="F85" s="17" t="s">
        <v>270</v>
      </c>
      <c r="G85">
        <v>105</v>
      </c>
      <c r="H85" t="s">
        <v>21</v>
      </c>
      <c r="I85">
        <v>105</v>
      </c>
      <c r="J85" t="s">
        <v>21</v>
      </c>
      <c r="K85">
        <v>1</v>
      </c>
      <c r="L85">
        <v>11.4</v>
      </c>
      <c r="M85" t="s">
        <v>21</v>
      </c>
      <c r="N85" t="s">
        <v>26</v>
      </c>
      <c r="O85" t="s">
        <v>26</v>
      </c>
      <c r="P85">
        <v>9.36</v>
      </c>
      <c r="Q85" t="s">
        <v>21</v>
      </c>
      <c r="R85">
        <v>84.24</v>
      </c>
      <c r="S85" t="s">
        <v>21</v>
      </c>
      <c r="T85" t="s">
        <v>26</v>
      </c>
      <c r="U85" t="s">
        <v>26</v>
      </c>
      <c r="V85" t="s">
        <v>26</v>
      </c>
      <c r="W85" t="s">
        <v>26</v>
      </c>
      <c r="X85" t="s">
        <v>26</v>
      </c>
      <c r="Y85" t="s">
        <v>26</v>
      </c>
      <c r="AB85" t="str">
        <f t="shared" si="2"/>
        <v>13/03/2022</v>
      </c>
      <c r="AC85" s="3">
        <f t="shared" si="3"/>
        <v>44633</v>
      </c>
    </row>
    <row r="86" spans="1:29" x14ac:dyDescent="0.2">
      <c r="A86" t="s">
        <v>269</v>
      </c>
      <c r="B86" t="s">
        <v>22</v>
      </c>
      <c r="C86" t="s">
        <v>231</v>
      </c>
      <c r="D86" s="3" t="s">
        <v>232</v>
      </c>
      <c r="E86" s="3" t="s">
        <v>233</v>
      </c>
      <c r="F86" s="17" t="s">
        <v>270</v>
      </c>
      <c r="G86">
        <v>149.9</v>
      </c>
      <c r="H86" t="s">
        <v>21</v>
      </c>
      <c r="I86">
        <v>149.9</v>
      </c>
      <c r="J86" t="s">
        <v>21</v>
      </c>
      <c r="K86">
        <v>1</v>
      </c>
      <c r="L86">
        <v>15.84</v>
      </c>
      <c r="M86" t="s">
        <v>21</v>
      </c>
      <c r="N86">
        <v>40.22</v>
      </c>
      <c r="O86" t="s">
        <v>21</v>
      </c>
      <c r="P86">
        <v>9.3800000000000008</v>
      </c>
      <c r="Q86" t="s">
        <v>21</v>
      </c>
      <c r="R86">
        <v>84.46</v>
      </c>
      <c r="S86" t="s">
        <v>21</v>
      </c>
      <c r="T86" t="s">
        <v>26</v>
      </c>
      <c r="U86" t="s">
        <v>26</v>
      </c>
      <c r="V86" t="s">
        <v>26</v>
      </c>
      <c r="W86" t="s">
        <v>26</v>
      </c>
      <c r="X86" t="s">
        <v>26</v>
      </c>
      <c r="Y86" t="s">
        <v>26</v>
      </c>
      <c r="AB86" t="str">
        <f t="shared" si="2"/>
        <v>19/03/2022</v>
      </c>
      <c r="AC86" s="3">
        <f t="shared" si="3"/>
        <v>44639</v>
      </c>
    </row>
    <row r="87" spans="1:29" x14ac:dyDescent="0.2">
      <c r="A87" t="s">
        <v>269</v>
      </c>
      <c r="B87" t="s">
        <v>22</v>
      </c>
      <c r="C87" t="s">
        <v>234</v>
      </c>
      <c r="D87" s="3" t="s">
        <v>235</v>
      </c>
      <c r="E87" s="3" t="s">
        <v>236</v>
      </c>
      <c r="F87" s="17" t="s">
        <v>270</v>
      </c>
      <c r="G87">
        <v>105</v>
      </c>
      <c r="H87" t="s">
        <v>21</v>
      </c>
      <c r="I87">
        <v>105</v>
      </c>
      <c r="J87" t="s">
        <v>21</v>
      </c>
      <c r="K87">
        <v>1</v>
      </c>
      <c r="L87">
        <v>11.4</v>
      </c>
      <c r="M87" t="s">
        <v>21</v>
      </c>
      <c r="N87" t="s">
        <v>26</v>
      </c>
      <c r="O87" t="s">
        <v>26</v>
      </c>
      <c r="P87">
        <v>9.36</v>
      </c>
      <c r="Q87" t="s">
        <v>21</v>
      </c>
      <c r="R87">
        <v>84.24</v>
      </c>
      <c r="S87" t="s">
        <v>21</v>
      </c>
      <c r="T87" t="s">
        <v>26</v>
      </c>
      <c r="U87" t="s">
        <v>26</v>
      </c>
      <c r="V87" t="s">
        <v>26</v>
      </c>
      <c r="W87" t="s">
        <v>26</v>
      </c>
      <c r="X87" t="s">
        <v>26</v>
      </c>
      <c r="Y87" t="s">
        <v>26</v>
      </c>
      <c r="AB87" t="str">
        <f t="shared" si="2"/>
        <v>22/03/2022</v>
      </c>
      <c r="AC87" s="3">
        <f t="shared" si="3"/>
        <v>44642</v>
      </c>
    </row>
    <row r="88" spans="1:29" x14ac:dyDescent="0.2">
      <c r="A88" t="s">
        <v>269</v>
      </c>
      <c r="B88" t="s">
        <v>22</v>
      </c>
      <c r="C88" t="s">
        <v>237</v>
      </c>
      <c r="D88" s="3" t="s">
        <v>238</v>
      </c>
      <c r="E88" s="3" t="s">
        <v>236</v>
      </c>
      <c r="F88" s="17" t="s">
        <v>270</v>
      </c>
      <c r="G88">
        <v>149.9</v>
      </c>
      <c r="H88" t="s">
        <v>21</v>
      </c>
      <c r="I88">
        <v>149.9</v>
      </c>
      <c r="J88" t="s">
        <v>21</v>
      </c>
      <c r="K88">
        <v>1</v>
      </c>
      <c r="L88">
        <v>15.84</v>
      </c>
      <c r="M88" t="s">
        <v>21</v>
      </c>
      <c r="N88" t="s">
        <v>26</v>
      </c>
      <c r="O88" t="s">
        <v>26</v>
      </c>
      <c r="P88">
        <v>13.4</v>
      </c>
      <c r="Q88" t="s">
        <v>21</v>
      </c>
      <c r="R88">
        <v>120.66</v>
      </c>
      <c r="S88" t="s">
        <v>21</v>
      </c>
      <c r="T88" t="s">
        <v>26</v>
      </c>
      <c r="U88" t="s">
        <v>26</v>
      </c>
      <c r="V88" t="s">
        <v>26</v>
      </c>
      <c r="W88" t="s">
        <v>26</v>
      </c>
      <c r="X88" t="s">
        <v>26</v>
      </c>
      <c r="Y88" t="s">
        <v>26</v>
      </c>
      <c r="AB88" t="str">
        <f t="shared" si="2"/>
        <v>22/03/2022</v>
      </c>
      <c r="AC88" s="3">
        <f t="shared" si="3"/>
        <v>44642</v>
      </c>
    </row>
    <row r="89" spans="1:29" x14ac:dyDescent="0.2">
      <c r="A89" t="s">
        <v>269</v>
      </c>
      <c r="B89" t="s">
        <v>22</v>
      </c>
      <c r="C89" t="s">
        <v>239</v>
      </c>
      <c r="D89" s="3" t="s">
        <v>240</v>
      </c>
      <c r="E89" s="3" t="s">
        <v>236</v>
      </c>
      <c r="F89" s="17" t="s">
        <v>270</v>
      </c>
      <c r="G89">
        <v>105</v>
      </c>
      <c r="H89" t="s">
        <v>21</v>
      </c>
      <c r="I89">
        <v>105</v>
      </c>
      <c r="J89" t="s">
        <v>21</v>
      </c>
      <c r="K89">
        <v>1</v>
      </c>
      <c r="L89">
        <v>11.4</v>
      </c>
      <c r="M89" t="s">
        <v>21</v>
      </c>
      <c r="N89" t="s">
        <v>26</v>
      </c>
      <c r="O89" t="s">
        <v>26</v>
      </c>
      <c r="P89">
        <v>9.36</v>
      </c>
      <c r="Q89" t="s">
        <v>21</v>
      </c>
      <c r="R89">
        <v>84.24</v>
      </c>
      <c r="S89" t="s">
        <v>21</v>
      </c>
      <c r="T89" t="s">
        <v>26</v>
      </c>
      <c r="U89" t="s">
        <v>26</v>
      </c>
      <c r="V89" t="s">
        <v>26</v>
      </c>
      <c r="W89" t="s">
        <v>26</v>
      </c>
      <c r="X89" t="s">
        <v>26</v>
      </c>
      <c r="Y89" t="s">
        <v>26</v>
      </c>
      <c r="AB89" t="str">
        <f t="shared" si="2"/>
        <v>22/03/2022</v>
      </c>
      <c r="AC89" s="3">
        <f t="shared" si="3"/>
        <v>44642</v>
      </c>
    </row>
    <row r="92" spans="1:29" x14ac:dyDescent="0.2">
      <c r="N92" s="1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1A7DB-D83F-974E-994A-18B72414AEFF}">
  <dimension ref="A1:C121"/>
  <sheetViews>
    <sheetView workbookViewId="0">
      <selection activeCell="I30" sqref="I30"/>
    </sheetView>
  </sheetViews>
  <sheetFormatPr baseColWidth="10" defaultRowHeight="16" x14ac:dyDescent="0.2"/>
  <cols>
    <col min="1" max="1" width="38" customWidth="1"/>
    <col min="2" max="2" width="39.83203125" customWidth="1"/>
    <col min="3" max="3" width="40" customWidth="1"/>
  </cols>
  <sheetData>
    <row r="1" spans="1:2" x14ac:dyDescent="0.2">
      <c r="A1" t="s">
        <v>247</v>
      </c>
      <c r="B1" t="s">
        <v>245</v>
      </c>
    </row>
    <row r="2" spans="1:2" x14ac:dyDescent="0.2">
      <c r="A2" t="s">
        <v>249</v>
      </c>
      <c r="B2" t="s">
        <v>249</v>
      </c>
    </row>
    <row r="3" spans="1:2" x14ac:dyDescent="0.2">
      <c r="A3" t="s">
        <v>248</v>
      </c>
    </row>
    <row r="22" spans="1:2" x14ac:dyDescent="0.2">
      <c r="A22" t="s">
        <v>250</v>
      </c>
      <c r="B22" t="s">
        <v>250</v>
      </c>
    </row>
    <row r="23" spans="1:2" x14ac:dyDescent="0.2">
      <c r="A23" t="s">
        <v>251</v>
      </c>
      <c r="B23" t="s">
        <v>252</v>
      </c>
    </row>
    <row r="50" spans="1:3" x14ac:dyDescent="0.2">
      <c r="A50" t="s">
        <v>253</v>
      </c>
      <c r="B50" t="s">
        <v>253</v>
      </c>
      <c r="C50" t="s">
        <v>253</v>
      </c>
    </row>
    <row r="51" spans="1:3" x14ac:dyDescent="0.2">
      <c r="A51" t="s">
        <v>254</v>
      </c>
      <c r="B51" t="s">
        <v>255</v>
      </c>
      <c r="C51" t="s">
        <v>256</v>
      </c>
    </row>
    <row r="72" spans="1:3" x14ac:dyDescent="0.2">
      <c r="A72" t="s">
        <v>257</v>
      </c>
      <c r="B72" t="s">
        <v>246</v>
      </c>
      <c r="C72" t="s">
        <v>246</v>
      </c>
    </row>
    <row r="73" spans="1:3" x14ac:dyDescent="0.2">
      <c r="A73" t="s">
        <v>258</v>
      </c>
      <c r="B73" t="s">
        <v>259</v>
      </c>
    </row>
    <row r="120" spans="1:3" x14ac:dyDescent="0.2">
      <c r="A120" t="s">
        <v>260</v>
      </c>
      <c r="B120" t="s">
        <v>260</v>
      </c>
      <c r="C120" t="s">
        <v>260</v>
      </c>
    </row>
    <row r="121" spans="1:3" x14ac:dyDescent="0.2">
      <c r="A121" t="s">
        <v>261</v>
      </c>
      <c r="B121" t="s">
        <v>262</v>
      </c>
      <c r="C121" t="s">
        <v>263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776D-66E6-4941-9ABC-98B88EE7E55B}">
  <dimension ref="N23:O40"/>
  <sheetViews>
    <sheetView workbookViewId="0">
      <selection activeCell="O41" sqref="O41"/>
    </sheetView>
  </sheetViews>
  <sheetFormatPr baseColWidth="10" defaultRowHeight="16" x14ac:dyDescent="0.2"/>
  <sheetData>
    <row r="23" spans="14:15" x14ac:dyDescent="0.2">
      <c r="N23" t="s">
        <v>267</v>
      </c>
      <c r="O23" s="12">
        <f>4.8%+2.88%+0.65%+3%+5%</f>
        <v>0.1633</v>
      </c>
    </row>
    <row r="40" spans="15:15" x14ac:dyDescent="0.2">
      <c r="O40">
        <f>105*0.04</f>
        <v>4.2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8 0 f 5 b 6 8 - 4 0 c 0 - 4 d 4 d - 9 b 6 9 - b 9 4 5 0 c 7 4 9 8 d f "   x m l n s = " h t t p : / / s c h e m a s . m i c r o s o f t . c o m / D a t a M a s h u p " > A A A A A A w E A A B Q S w M E F A A A C A g A o F o u V x 1 9 7 Z W l A A A A 9 g A A A B I A A A B D b 2 5 m a W c v U G F j a 2 F n Z S 5 4 b W y F j 8 0 K g k A c x F 9 F 9 u 5 + G E T J 3 x X q m h A F 0 X V Z N 1 3 S V d y 1 9 d 0 6 9 E i 9 Q k Z Z 3 T r O z G 9 g 5 n 6 9 Q T r U V X B R n d W N S R D D F A X K y C b X p k h Q 7 0 7 h A q U c t k K e R a G C E T Y 2 H q x O U O l c G x P i v c d + h p u u I B G l j B y z z V 6 W q h a h N t Y J I x X 6 t P L / L c T h 8 B r D I 8 w i h t l 8 i S m Q y Y R M m y 8 w 5 v S Z / p i w 7 i v X d 4 q 3 L l z t g E w S y P s D f w B Q S w M E F A A A C A g A o F o u V z E 7 Y K h Z A Q A A I Q I A A B M A A A B G b 3 J t d W x h c y 9 T Z W N 0 a W 9 u M S 5 t f V D N T s J A E L 6 T 8 A 6 b 9 V K S p o U E u R A P p k D A R F B b T 8 b D 0 h 1 g y X a n 2 d 0 2 E s L J g 4 / i g / B i T s V I j N H L z H z f / H 0 z D n K v 0 L D 0 5 H v D d q v d c h t h Q b J k n G b s i m n w L c Y W V q 2 h I J i 4 O h p h X h V g f D B R G q I E j S f g A h 4 / O r A u N k o 7 N C u x V M L g t j I K b T y f 3 E i o Q W M J N t 5 4 i T n V r b a 9 x j j l P B T C x V 4 s Q Z P P X R 0 3 2 y M K e C d k T y P Q q l A e L A n g Q x 6 y B H V V G E e w H 7 K x y V E q s y Y 0 u O x 2 e y G 7 r 9 B D 6 n c a i D u D a I 4 G n j s h 3 X P B E 1 p 2 f B d 6 g 4 6 V F g u s l U T H q S E T S 6 q 9 a z g P U x C S j g p O D y A t X / y 1 1 m k u t L C N C G + r 7 7 m Z K p F J Y D l J N I I J T b K F x P P g z A r j V m i L 0 x H Z r g Q X / K k n Z P s 9 b 5 5 B 0 c z 4 Q T 9 q G g 5 E 8 3 l y G 6 f T 3 / x o n C Y P s + P b 8 X V B S U 8 0 8 / D i P 3 M / i E O n p c y / o o c f U E s D B B Q A A A g I A K B a L l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o F o u V x 1 9 7 Z W l A A A A 9 g A A A B I A A A A A A A A A A A A A A K Q B A A A A A E N v b m Z p Z y 9 Q Y W N r Y W d l L n h t b F B L A Q I U A x Q A A A g I A K B a L l c x O 2 C o W Q E A A C E C A A A T A A A A A A A A A A A A A A C k A d U A A A B G b 3 J t d W x h c y 9 T Z W N 0 a W 9 u M S 5 t U E s B A h Q D F A A A C A g A o F o u V w / K 6 a u k A A A A 6 Q A A A B M A A A A A A A A A A A A A A K Q B X w I A A F t D b 2 5 0 Z W 5 0 X 1 R 5 c G V z X S 5 4 b W x Q S w U G A A A A A A M A A w D C A A A A N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w o A A A A A A A B F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D R V N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N F Q x N D o x O D o 1 N C 4 1 M j Y z N j k w W i I g L z 4 8 R W 5 0 c n k g V H l w Z T 0 i R m l s b E N v b H V t b l R 5 c G V z I i B W Y W x 1 Z T 0 i c 0 F 3 T U d C Z z 0 9 I i A v P j x F b n R y e S B U e X B l P S J G a W x s Q 2 9 s d W 1 u T m F t Z X M i I F Z h b H V l P S J z W y Z x d W 9 0 O 0 N F U 1 Q m c X V v d D s s J n F 1 b 3 Q 7 T k N N L 1 N I J n F 1 b 3 Q 7 L C Z x d W 9 0 O 0 R F U 0 N S S V x 1 M D B D N 1 x 1 M D B D M 0 8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F U 1 Q v Q X V 0 b 1 J l b W 9 2 Z W R D b 2 x 1 b W 5 z M S 5 7 Q 0 V T V C w w f S Z x d W 9 0 O y w m c X V v d D t T Z W N 0 a W 9 u M S 9 D R V N U L 0 F 1 d G 9 S Z W 1 v d m V k Q 2 9 s d W 1 u c z E u e 0 5 D T S 9 T S C w x f S Z x d W 9 0 O y w m c X V v d D t T Z W N 0 a W 9 u M S 9 D R V N U L 0 F 1 d G 9 S Z W 1 v d m V k Q 2 9 s d W 1 u c z E u e 0 R F U 0 N S S V x 1 M D B D N 1 x 1 M D B D M 0 8 s M n 0 m c X V v d D s s J n F 1 b 3 Q 7 U 2 V j d G l v b j E v Q 0 V T V C 9 B d X R v U m V t b 3 Z l Z E N v b H V t b n M x L n t D b 2 x 1 b W 4 x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F U 1 Q v Q X V 0 b 1 J l b W 9 2 Z W R D b 2 x 1 b W 5 z M S 5 7 Q 0 V T V C w w f S Z x d W 9 0 O y w m c X V v d D t T Z W N 0 a W 9 u M S 9 D R V N U L 0 F 1 d G 9 S Z W 1 v d m V k Q 2 9 s d W 1 u c z E u e 0 5 D T S 9 T S C w x f S Z x d W 9 0 O y w m c X V v d D t T Z W N 0 a W 9 u M S 9 D R V N U L 0 F 1 d G 9 S Z W 1 v d m V k Q 2 9 s d W 1 u c z E u e 0 R F U 0 N S S V x 1 M D B D N 1 x 1 M D B D M 0 8 s M n 0 m c X V v d D s s J n F 1 b 3 Q 7 U 2 V j d G l v b j E v Q 0 V T V C 9 B d X R v U m V t b 3 Z l Z E N v b H V t b n M x L n t D b 2 x 1 b W 4 x L D N 9 J n F 1 b 3 Q 7 X S w m c X V v d D t S Z W x h d G l v b n N o a X B J b m Z v J n F 1 b 3 Q 7 O l t d f S I g L z 4 8 R W 5 0 c n k g V H l w Z T 0 i U X V l c n l J R C I g V m F s d W U 9 I n M 4 Z m E z O D A w Y y 1 l Y T g 5 L T Q 5 O D M t Y T k y M i 1 l Y j I 1 Y j I 3 M z Y 3 N W Y i I C 8 + P C 9 T d G F i b G V F b n R y a W V z P j w v S X R l b T 4 8 S X R l b T 4 8 S X R l b U x v Y 2 F 0 a W 9 u P j x J d G V t V H l w Z T 5 G b 3 J t d W x h P C 9 J d G V t V H l w Z T 4 8 S X R l b V B h d G g + U 2 V j d G l v b j E v Q 0 V T V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V N U L 0 N h Y m U l Q z M l Q T d h b G h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V N U L 1 R p c G 8 l M j B k Z S U y M G N v b H V u Y S U y M G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Q 4 I x g F R W R 1 w w D Q Y J K o Z I h v c N A Q E B B Q A E g g I A V b K s E D l R + 6 w D 1 t o L t 0 s S b N Z j B a m w b 6 e L l 4 i / l R o C V f l W u k R l u m y J G N L 4 s S T a 1 9 0 i 2 N 0 A c C M t l 0 g C M B + k l k 1 D g g M K r 7 c 4 5 1 9 n x u Z h P 7 G j k d 4 P Q L q h m L z n 6 i D s r m q E Z r O 0 M R Z s g U e 1 c 4 D y G a a R e v l U W c b y n F S m P 2 g K l U I P E i i 9 v k F 0 b r m v K o F W w F O N U X r v d X p K W x b s T V Z T M n p X o E Q A 4 7 b w X k 9 z v j x 3 U 6 J Q 5 d i o X o R j P r w I o 6 r 1 o 3 R l m E 3 G w a V 1 R X 2 o f r / M x K o e K S b U d R H r S n X p / o e O 3 l S O y w W S W g p Y s Y V e h Q H K 3 d M h f E v R f W S e S 2 4 G 9 0 r 4 r A y H Z Z G p s E X h V A H r o t + 1 n A a Q D S f N o P W C F B U h 6 9 S f u r a e Y Y j o q V B f a E l l h Z L Z b 8 n 7 J i 4 H g + v 6 3 o Q e s 5 i I h i V 0 e h e I h R 3 R 1 s 8 X 5 / r d Z b U M p r O 4 3 0 z X 4 J z u f 4 V f z B g d h Q 9 O + U a I C + T I 9 E w K 1 t t + 5 G n c O G y D g m 5 T G X u 6 X h D y R g W V E A K u X W w o l y 1 M A U / W 6 l N a Z P R J v E p l v C W f n 3 0 H d g h 9 x 5 v p 8 y f X f D J q u k f Z G K 4 0 b L 1 D + 0 B l Q D D 4 V E r I z T u I 6 i j I 4 T z l p j A K l 2 Q u 0 Y U g L C X q c b w o t X x U F Q o i a L K g a 4 P T q I o Q D F y Q q + A C j e 6 8 w 1 V I 9 z h G W P h B s s / s Z k S W I K 6 2 T b T 7 R U S 8 A j c U L G W 4 0 4 A W 2 0 4 y y 1 h 6 8 g 0 w f A Y J K o Z I h v c N A Q c B M B 0 G C W C G S A F l A w Q B K g Q Q X a S 8 e G q a t Y 1 Q E 4 f N t 9 G k 4 Y B Q o Y a C q E b d s U S s g e 2 k o H 7 o Q v v 0 h D D n d T F v x 3 r H t g A u O b x X D e H j D K D G + X Y 1 e 1 4 H z m 7 g D J Q o S 1 O 7 B e 9 X D l D B g N X T d U L M S g J 1 4 c A 4 G 2 B 6 x G O 4 z y w = < / D a t a M a s h u p > 
</file>

<file path=customXml/itemProps1.xml><?xml version="1.0" encoding="utf-8"?>
<ds:datastoreItem xmlns:ds="http://schemas.openxmlformats.org/officeDocument/2006/customXml" ds:itemID="{4484B384-15B2-424E-B9AD-B10EF8D2EB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Relatório</vt:lpstr>
      <vt:lpstr>DADOS</vt:lpstr>
      <vt:lpstr>Cursos</vt:lpstr>
      <vt:lpstr>Rateio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Nilson Fabiano Júnior</dc:creator>
  <cp:lastModifiedBy>Nilson Fabiano Júnior</cp:lastModifiedBy>
  <dcterms:created xsi:type="dcterms:W3CDTF">2022-03-15T12:19:53Z</dcterms:created>
  <dcterms:modified xsi:type="dcterms:W3CDTF">2023-09-14T16:35:54Z</dcterms:modified>
</cp:coreProperties>
</file>