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939E9D-8F14-4A26-A91C-24DE762602C7}" xr6:coauthVersionLast="47" xr6:coauthVersionMax="47" xr10:uidLastSave="{00000000-0000-0000-0000-000000000000}"/>
  <bookViews>
    <workbookView xWindow="-120" yWindow="-120" windowWidth="38640" windowHeight="21240" xr2:uid="{70012BFB-A673-4369-A5F2-05194E10B4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" i="1" l="1"/>
  <c r="P27" i="1"/>
  <c r="O27" i="1"/>
  <c r="Q26" i="1"/>
  <c r="P26" i="1"/>
  <c r="O26" i="1"/>
  <c r="Q18" i="1"/>
  <c r="P18" i="1"/>
  <c r="O18" i="1"/>
  <c r="N18" i="1"/>
  <c r="N26" i="1" s="1"/>
  <c r="N27" i="1" s="1"/>
  <c r="D28" i="1"/>
  <c r="I26" i="1"/>
  <c r="I27" i="1" s="1"/>
  <c r="H26" i="1"/>
  <c r="H27" i="1" s="1"/>
  <c r="G26" i="1"/>
  <c r="M18" i="1"/>
  <c r="M26" i="1" s="1"/>
  <c r="M27" i="1" s="1"/>
  <c r="L18" i="1"/>
  <c r="L26" i="1" s="1"/>
  <c r="L27" i="1" s="1"/>
  <c r="K18" i="1"/>
  <c r="K26" i="1" s="1"/>
  <c r="K27" i="1" s="1"/>
  <c r="J18" i="1"/>
  <c r="J26" i="1" s="1"/>
  <c r="J27" i="1" s="1"/>
  <c r="I18" i="1"/>
  <c r="H18" i="1"/>
  <c r="G18" i="1"/>
  <c r="M15" i="1"/>
  <c r="L15" i="1"/>
  <c r="K15" i="1"/>
  <c r="J15" i="1"/>
  <c r="I15" i="1"/>
  <c r="H15" i="1"/>
  <c r="G15" i="1"/>
  <c r="E26" i="1"/>
  <c r="D26" i="1"/>
  <c r="D30" i="1" s="1"/>
  <c r="F18" i="1"/>
  <c r="F26" i="1" s="1"/>
  <c r="F27" i="1" s="1"/>
  <c r="E18" i="1"/>
  <c r="D18" i="1"/>
  <c r="E15" i="1"/>
  <c r="D15" i="1"/>
  <c r="F15" i="1"/>
  <c r="N15" i="1"/>
  <c r="O15" i="1"/>
  <c r="P15" i="1"/>
  <c r="Q15" i="1"/>
  <c r="C27" i="1"/>
  <c r="C26" i="1"/>
  <c r="C15" i="1"/>
  <c r="C18" i="1"/>
  <c r="D27" i="1" l="1"/>
  <c r="G27" i="1"/>
  <c r="E27" i="1"/>
  <c r="C30" i="1"/>
  <c r="C32" i="1" s="1"/>
  <c r="E28" i="1" s="1"/>
  <c r="E30" i="1" s="1"/>
  <c r="D32" i="1" l="1"/>
  <c r="F28" i="1" s="1"/>
  <c r="F30" i="1" s="1"/>
  <c r="E32" i="1" l="1"/>
  <c r="G28" i="1" l="1"/>
  <c r="G30" i="1" s="1"/>
  <c r="F32" i="1"/>
  <c r="G32" i="1" l="1"/>
  <c r="H28" i="1"/>
  <c r="H30" i="1" s="1"/>
  <c r="H32" i="1" l="1"/>
  <c r="J28" i="1" s="1"/>
  <c r="J30" i="1" s="1"/>
  <c r="I28" i="1"/>
  <c r="I30" i="1" s="1"/>
  <c r="I32" i="1" s="1"/>
  <c r="K28" i="1" l="1"/>
  <c r="K30" i="1" s="1"/>
  <c r="J32" i="1"/>
  <c r="L28" i="1" s="1"/>
  <c r="L30" i="1" s="1"/>
  <c r="K32" i="1" l="1"/>
  <c r="M28" i="1" l="1"/>
  <c r="M30" i="1" s="1"/>
  <c r="L32" i="1"/>
  <c r="M32" i="1" l="1"/>
  <c r="N28" i="1"/>
  <c r="N30" i="1" s="1"/>
  <c r="N32" i="1" l="1"/>
  <c r="O28" i="1"/>
  <c r="O30" i="1" s="1"/>
  <c r="P28" i="1" l="1"/>
  <c r="P30" i="1" s="1"/>
  <c r="O32" i="1"/>
  <c r="P32" i="1" l="1"/>
  <c r="Q28" i="1"/>
  <c r="Q30" i="1" s="1"/>
  <c r="Q32" i="1" l="1"/>
</calcChain>
</file>

<file path=xl/sharedStrings.xml><?xml version="1.0" encoding="utf-8"?>
<sst xmlns="http://schemas.openxmlformats.org/spreadsheetml/2006/main" count="42" uniqueCount="27">
  <si>
    <t>Umsatzerlöse</t>
  </si>
  <si>
    <t>Arbeitsauslastung in Mann Tagen</t>
  </si>
  <si>
    <t xml:space="preserve">     potenzieller Umsatz bei voller Auslastung</t>
  </si>
  <si>
    <t xml:space="preserve">     Auftragsvolumen</t>
  </si>
  <si>
    <t xml:space="preserve">     Auftraggeber</t>
  </si>
  <si>
    <t>Personalkosten</t>
  </si>
  <si>
    <t>DB1</t>
  </si>
  <si>
    <t>Raumkosten</t>
  </si>
  <si>
    <t>Versicherungen</t>
  </si>
  <si>
    <t>Werbe- und Reisekosten</t>
  </si>
  <si>
    <t xml:space="preserve">     AdWords</t>
  </si>
  <si>
    <t xml:space="preserve">     Reisekosten</t>
  </si>
  <si>
    <t>Sonstige Kosten</t>
  </si>
  <si>
    <t>Gesamtkosten</t>
  </si>
  <si>
    <t>Betriebsergebnis</t>
  </si>
  <si>
    <t>Zinserträge</t>
  </si>
  <si>
    <t>Vorläufiges Ergebnis</t>
  </si>
  <si>
    <t>Cash aus Gründung</t>
  </si>
  <si>
    <t>Liquidität</t>
  </si>
  <si>
    <t xml:space="preserve">Businessplan 2025-2026 </t>
  </si>
  <si>
    <t>GF</t>
  </si>
  <si>
    <t xml:space="preserve">IT-Unternehmen, Einzelpersonen </t>
  </si>
  <si>
    <t>Materialkosten</t>
  </si>
  <si>
    <t>Herstellungskosten</t>
  </si>
  <si>
    <t>Verpackung</t>
  </si>
  <si>
    <t>Lieferung</t>
  </si>
  <si>
    <t>Hilfsmittel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</si>
</sst>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sz val="11"/>
      <color indexed="47"/>
      <name val="Calibri"/>
      <family val="2"/>
    </font>
    <font>
      <b/>
      <i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6"/>
        <bgColor indexed="58"/>
      </patternFill>
    </fill>
    <fill>
      <patternFill patternType="solid">
        <fgColor indexed="9"/>
        <bgColor indexed="27"/>
      </patternFill>
    </fill>
    <fill>
      <patternFill patternType="solid">
        <fgColor indexed="46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31"/>
      </patternFill>
    </fill>
    <fill>
      <patternFill patternType="solid">
        <fgColor indexed="63"/>
        <bgColor indexed="59"/>
      </patternFill>
    </fill>
  </fills>
  <borders count="2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17" fontId="3" fillId="2" borderId="0" xfId="2" applyNumberFormat="1" applyFont="1" applyFill="1"/>
    <xf numFmtId="0" fontId="2" fillId="3" borderId="0" xfId="2" applyFill="1"/>
    <xf numFmtId="0" fontId="4" fillId="4" borderId="0" xfId="2" applyFont="1" applyFill="1"/>
    <xf numFmtId="4" fontId="4" fillId="4" borderId="0" xfId="2" applyNumberFormat="1" applyFont="1" applyFill="1" applyAlignment="1">
      <alignment horizontal="right"/>
    </xf>
    <xf numFmtId="0" fontId="3" fillId="0" borderId="0" xfId="2" applyFont="1"/>
    <xf numFmtId="0" fontId="5" fillId="0" borderId="1" xfId="2" applyFont="1" applyBorder="1" applyAlignment="1">
      <alignment horizontal="right"/>
    </xf>
    <xf numFmtId="0" fontId="6" fillId="0" borderId="1" xfId="2" applyFont="1" applyBorder="1" applyAlignment="1">
      <alignment horizontal="right"/>
    </xf>
    <xf numFmtId="0" fontId="2" fillId="0" borderId="1" xfId="2" applyBorder="1"/>
    <xf numFmtId="4" fontId="7" fillId="0" borderId="1" xfId="2" applyNumberFormat="1" applyFont="1" applyBorder="1" applyAlignment="1">
      <alignment horizontal="right"/>
    </xf>
    <xf numFmtId="0" fontId="8" fillId="3" borderId="1" xfId="2" applyFont="1" applyFill="1" applyBorder="1"/>
    <xf numFmtId="0" fontId="4" fillId="5" borderId="1" xfId="2" applyFont="1" applyFill="1" applyBorder="1"/>
    <xf numFmtId="4" fontId="4" fillId="5" borderId="1" xfId="2" applyNumberFormat="1" applyFont="1" applyFill="1" applyBorder="1" applyAlignment="1">
      <alignment horizontal="right"/>
    </xf>
    <xf numFmtId="4" fontId="2" fillId="0" borderId="1" xfId="2" applyNumberFormat="1" applyBorder="1" applyAlignment="1">
      <alignment horizontal="right"/>
    </xf>
    <xf numFmtId="0" fontId="9" fillId="6" borderId="0" xfId="3" applyFont="1" applyFill="1" applyAlignment="1">
      <alignment horizontal="left"/>
    </xf>
    <xf numFmtId="4" fontId="9" fillId="6" borderId="1" xfId="2" applyNumberFormat="1" applyFont="1" applyFill="1" applyBorder="1" applyAlignment="1">
      <alignment horizontal="right"/>
    </xf>
    <xf numFmtId="0" fontId="4" fillId="0" borderId="1" xfId="2" applyFont="1" applyBorder="1"/>
    <xf numFmtId="4" fontId="4" fillId="0" borderId="1" xfId="2" applyNumberFormat="1" applyFont="1" applyBorder="1" applyAlignment="1">
      <alignment horizontal="right"/>
    </xf>
    <xf numFmtId="4" fontId="2" fillId="0" borderId="1" xfId="2" applyNumberFormat="1" applyBorder="1"/>
    <xf numFmtId="4" fontId="8" fillId="6" borderId="1" xfId="2" applyNumberFormat="1" applyFont="1" applyFill="1" applyBorder="1"/>
    <xf numFmtId="4" fontId="4" fillId="4" borderId="0" xfId="2" applyNumberFormat="1" applyFont="1" applyFill="1"/>
    <xf numFmtId="4" fontId="7" fillId="0" borderId="1" xfId="2" applyNumberFormat="1" applyFont="1" applyBorder="1"/>
    <xf numFmtId="0" fontId="3" fillId="7" borderId="1" xfId="2" applyFont="1" applyFill="1" applyBorder="1"/>
    <xf numFmtId="4" fontId="3" fillId="7" borderId="1" xfId="2" applyNumberFormat="1" applyFont="1" applyFill="1" applyBorder="1"/>
    <xf numFmtId="0" fontId="2" fillId="0" borderId="0" xfId="2" applyAlignment="1">
      <alignment wrapText="1"/>
    </xf>
    <xf numFmtId="4" fontId="0" fillId="0" borderId="0" xfId="0" applyNumberFormat="1"/>
  </cellXfs>
  <cellStyles count="4">
    <cellStyle name="Excel Built-in Normal" xfId="2" xr:uid="{141E4220-FDDE-41B1-94AA-DAB3936577F9}"/>
    <cellStyle name="Standard" xfId="0" builtinId="0"/>
    <cellStyle name="Standard 2" xfId="3" xr:uid="{7863ECC8-DDDD-4764-8611-51F610D6CA13}"/>
    <cellStyle name="Standard 3" xfId="1" xr:uid="{29D8A258-9AB2-4F95-8686-DD5BE6663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67C8-149E-4E1C-91F4-9A85910285B8}">
  <dimension ref="A1:Q32"/>
  <sheetViews>
    <sheetView tabSelected="1" workbookViewId="0">
      <selection activeCell="F35" sqref="F35"/>
    </sheetView>
  </sheetViews>
  <sheetFormatPr baseColWidth="10" defaultRowHeight="15" x14ac:dyDescent="0.25"/>
  <cols>
    <col min="2" max="2" width="46" bestFit="1" customWidth="1"/>
    <col min="3" max="3" width="13.5703125" bestFit="1" customWidth="1"/>
    <col min="4" max="5" width="11.28515625" bestFit="1" customWidth="1"/>
  </cols>
  <sheetData>
    <row r="1" spans="1:17" x14ac:dyDescent="0.25">
      <c r="A1" s="3" t="s">
        <v>19</v>
      </c>
      <c r="B1" s="3"/>
      <c r="C1" s="3">
        <v>45842</v>
      </c>
      <c r="D1" s="3">
        <v>45873</v>
      </c>
      <c r="E1" s="3">
        <v>45904</v>
      </c>
      <c r="F1" s="3">
        <v>45934</v>
      </c>
      <c r="G1" s="3">
        <v>45965</v>
      </c>
      <c r="H1" s="3">
        <v>45995</v>
      </c>
      <c r="I1" s="3">
        <v>46026</v>
      </c>
      <c r="J1" s="3">
        <v>46057</v>
      </c>
      <c r="K1" s="3">
        <v>46085</v>
      </c>
      <c r="L1" s="3">
        <v>46116</v>
      </c>
      <c r="M1" s="3">
        <v>46146</v>
      </c>
      <c r="N1" s="3">
        <v>46177</v>
      </c>
      <c r="O1" s="3">
        <v>46207</v>
      </c>
      <c r="P1" s="3">
        <v>46238</v>
      </c>
      <c r="Q1" s="3">
        <v>41518</v>
      </c>
    </row>
    <row r="2" spans="1:17" x14ac:dyDescent="0.25">
      <c r="A2" s="4"/>
      <c r="B2" s="5" t="s">
        <v>0</v>
      </c>
      <c r="C2" s="6">
        <v>0</v>
      </c>
      <c r="D2" s="6">
        <v>10000</v>
      </c>
      <c r="E2" s="6">
        <v>10000</v>
      </c>
      <c r="F2" s="6">
        <v>15000</v>
      </c>
      <c r="G2" s="6">
        <v>15000</v>
      </c>
      <c r="H2" s="6">
        <v>15000</v>
      </c>
      <c r="I2" s="6">
        <v>15000</v>
      </c>
      <c r="J2" s="6">
        <v>15000</v>
      </c>
      <c r="K2" s="6">
        <v>15000</v>
      </c>
      <c r="L2" s="6">
        <v>15000</v>
      </c>
      <c r="M2" s="6">
        <v>15000</v>
      </c>
      <c r="N2" s="6">
        <v>20000</v>
      </c>
      <c r="O2" s="6">
        <v>20000</v>
      </c>
      <c r="P2" s="6">
        <v>20000</v>
      </c>
      <c r="Q2" s="6">
        <v>20000</v>
      </c>
    </row>
    <row r="3" spans="1:17" x14ac:dyDescent="0.25">
      <c r="A3" s="7">
        <v>30</v>
      </c>
      <c r="B3" s="8" t="s">
        <v>1</v>
      </c>
      <c r="C3" s="9">
        <v>42</v>
      </c>
      <c r="D3" s="9">
        <v>42</v>
      </c>
      <c r="E3" s="9">
        <v>42</v>
      </c>
      <c r="F3" s="9">
        <v>42</v>
      </c>
      <c r="G3" s="9">
        <v>42</v>
      </c>
      <c r="H3" s="9">
        <v>42</v>
      </c>
      <c r="I3" s="9">
        <v>42</v>
      </c>
      <c r="J3" s="9">
        <v>42</v>
      </c>
      <c r="K3" s="9">
        <v>42</v>
      </c>
      <c r="L3" s="9">
        <v>42</v>
      </c>
      <c r="M3" s="9">
        <v>42</v>
      </c>
      <c r="N3" s="9">
        <v>42</v>
      </c>
      <c r="O3" s="9">
        <v>42</v>
      </c>
      <c r="P3" s="9">
        <v>42</v>
      </c>
      <c r="Q3" s="9">
        <v>42</v>
      </c>
    </row>
    <row r="4" spans="1:17" x14ac:dyDescent="0.25">
      <c r="A4" s="1"/>
      <c r="B4" s="10" t="s">
        <v>2</v>
      </c>
      <c r="C4" s="11">
        <v>8800</v>
      </c>
      <c r="D4" s="11">
        <v>17600</v>
      </c>
      <c r="E4" s="11">
        <v>17600</v>
      </c>
      <c r="F4" s="11">
        <v>17600</v>
      </c>
      <c r="G4" s="11">
        <v>17600</v>
      </c>
      <c r="H4" s="11">
        <v>17600</v>
      </c>
      <c r="I4" s="11">
        <v>17600</v>
      </c>
      <c r="J4" s="11">
        <v>17600</v>
      </c>
      <c r="K4" s="11">
        <v>17600</v>
      </c>
      <c r="L4" s="11">
        <v>17600</v>
      </c>
      <c r="M4" s="11">
        <v>17600</v>
      </c>
      <c r="N4" s="11">
        <v>26400</v>
      </c>
      <c r="O4" s="11">
        <v>26400</v>
      </c>
      <c r="P4" s="11">
        <v>26400</v>
      </c>
      <c r="Q4" s="11">
        <v>26400</v>
      </c>
    </row>
    <row r="5" spans="1:17" x14ac:dyDescent="0.25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1"/>
      <c r="B6" s="10" t="s">
        <v>3</v>
      </c>
      <c r="C6" s="6">
        <v>0</v>
      </c>
      <c r="D6" s="6">
        <v>10000</v>
      </c>
      <c r="E6" s="6">
        <v>10000</v>
      </c>
      <c r="F6" s="6">
        <v>15000</v>
      </c>
      <c r="G6" s="6">
        <v>15000</v>
      </c>
      <c r="H6" s="6">
        <v>15000</v>
      </c>
      <c r="I6" s="6">
        <v>15000</v>
      </c>
      <c r="J6" s="6">
        <v>15000</v>
      </c>
      <c r="K6" s="6">
        <v>15000</v>
      </c>
      <c r="L6" s="6">
        <v>15000</v>
      </c>
      <c r="M6" s="6">
        <v>15000</v>
      </c>
      <c r="N6" s="6">
        <v>20000</v>
      </c>
      <c r="O6" s="6">
        <v>20000</v>
      </c>
      <c r="P6" s="6">
        <v>20000</v>
      </c>
      <c r="Q6" s="6">
        <v>20000</v>
      </c>
    </row>
    <row r="7" spans="1:17" ht="75" x14ac:dyDescent="0.25">
      <c r="A7" s="1"/>
      <c r="B7" s="2" t="s">
        <v>4</v>
      </c>
      <c r="C7" s="26" t="s">
        <v>21</v>
      </c>
      <c r="D7" s="26" t="s">
        <v>21</v>
      </c>
      <c r="E7" s="26" t="s">
        <v>21</v>
      </c>
      <c r="F7" s="26" t="s">
        <v>21</v>
      </c>
      <c r="G7" s="26" t="s">
        <v>21</v>
      </c>
      <c r="H7" s="26" t="s">
        <v>21</v>
      </c>
      <c r="I7" s="26" t="s">
        <v>21</v>
      </c>
      <c r="J7" s="26" t="s">
        <v>21</v>
      </c>
      <c r="K7" s="26" t="s">
        <v>21</v>
      </c>
      <c r="L7" s="26" t="s">
        <v>21</v>
      </c>
      <c r="M7" s="26" t="s">
        <v>21</v>
      </c>
      <c r="N7" s="26" t="s">
        <v>21</v>
      </c>
      <c r="O7" s="26" t="s">
        <v>21</v>
      </c>
      <c r="P7" s="26" t="s">
        <v>21</v>
      </c>
      <c r="Q7" s="26" t="s">
        <v>21</v>
      </c>
    </row>
    <row r="8" spans="1:17" x14ac:dyDescent="0.25">
      <c r="A8" s="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1"/>
      <c r="B9" s="13" t="s">
        <v>5</v>
      </c>
      <c r="C9" s="14">
        <v>6000</v>
      </c>
      <c r="D9" s="14">
        <v>6000</v>
      </c>
      <c r="E9" s="14">
        <v>6000</v>
      </c>
      <c r="F9" s="14">
        <v>6000</v>
      </c>
      <c r="G9" s="14">
        <v>6000</v>
      </c>
      <c r="H9" s="14">
        <v>6000</v>
      </c>
      <c r="I9" s="14">
        <v>6000</v>
      </c>
      <c r="J9" s="14">
        <v>6000</v>
      </c>
      <c r="K9" s="14">
        <v>6000</v>
      </c>
      <c r="L9" s="14">
        <v>6000</v>
      </c>
      <c r="M9" s="14">
        <v>6000</v>
      </c>
      <c r="N9" s="14">
        <v>6000</v>
      </c>
      <c r="O9" s="14">
        <v>6000</v>
      </c>
      <c r="P9" s="14">
        <v>6000</v>
      </c>
      <c r="Q9" s="14">
        <v>6000</v>
      </c>
    </row>
    <row r="10" spans="1:17" x14ac:dyDescent="0.25">
      <c r="A10" s="1"/>
      <c r="B10" s="2" t="s">
        <v>20</v>
      </c>
      <c r="C10" s="27">
        <v>3000</v>
      </c>
      <c r="D10" s="27">
        <v>3000</v>
      </c>
      <c r="E10" s="27">
        <v>3000</v>
      </c>
      <c r="F10" s="27">
        <v>3000</v>
      </c>
      <c r="G10" s="27">
        <v>3000</v>
      </c>
      <c r="H10" s="27">
        <v>3000</v>
      </c>
      <c r="I10" s="27">
        <v>3000</v>
      </c>
      <c r="J10" s="27">
        <v>3000</v>
      </c>
      <c r="K10" s="27">
        <v>3000</v>
      </c>
      <c r="L10" s="27">
        <v>3000</v>
      </c>
      <c r="M10" s="27">
        <v>3000</v>
      </c>
      <c r="N10" s="27">
        <v>3000</v>
      </c>
      <c r="O10" s="27">
        <v>3000</v>
      </c>
      <c r="P10" s="27">
        <v>3000</v>
      </c>
      <c r="Q10" s="27">
        <v>3000</v>
      </c>
    </row>
    <row r="11" spans="1:17" x14ac:dyDescent="0.25">
      <c r="A11" s="1"/>
      <c r="B11" s="2" t="s">
        <v>20</v>
      </c>
      <c r="C11" s="27">
        <v>3000</v>
      </c>
      <c r="D11" s="27">
        <v>3000</v>
      </c>
      <c r="E11" s="27">
        <v>3000</v>
      </c>
      <c r="F11" s="27">
        <v>3000</v>
      </c>
      <c r="G11" s="27">
        <v>3000</v>
      </c>
      <c r="H11" s="27">
        <v>3000</v>
      </c>
      <c r="I11" s="27">
        <v>3000</v>
      </c>
      <c r="J11" s="27">
        <v>3000</v>
      </c>
      <c r="K11" s="27">
        <v>3000</v>
      </c>
      <c r="L11" s="27">
        <v>3000</v>
      </c>
      <c r="M11" s="27">
        <v>3000</v>
      </c>
      <c r="N11" s="27">
        <v>3000</v>
      </c>
      <c r="O11" s="27">
        <v>3000</v>
      </c>
      <c r="P11" s="27">
        <v>3000</v>
      </c>
      <c r="Q11" s="27">
        <v>3000</v>
      </c>
    </row>
    <row r="12" spans="1:17" x14ac:dyDescent="0.25">
      <c r="A12" s="1"/>
      <c r="B12" s="16" t="s">
        <v>6</v>
      </c>
      <c r="C12" s="17">
        <v>-6000</v>
      </c>
      <c r="D12" s="17">
        <v>4000</v>
      </c>
      <c r="E12" s="17">
        <v>4000</v>
      </c>
      <c r="F12" s="17">
        <v>9000</v>
      </c>
      <c r="G12" s="17">
        <v>9000</v>
      </c>
      <c r="H12" s="17">
        <v>9000</v>
      </c>
      <c r="I12" s="17">
        <v>9000</v>
      </c>
      <c r="J12" s="17">
        <v>9000</v>
      </c>
      <c r="K12" s="17">
        <v>9000</v>
      </c>
      <c r="L12" s="17">
        <v>9000</v>
      </c>
      <c r="M12" s="17">
        <v>9000</v>
      </c>
      <c r="N12" s="17">
        <v>14000</v>
      </c>
      <c r="O12" s="17">
        <v>14000</v>
      </c>
      <c r="P12" s="17">
        <v>14000</v>
      </c>
      <c r="Q12" s="17">
        <v>14000</v>
      </c>
    </row>
    <row r="13" spans="1:17" x14ac:dyDescent="0.25">
      <c r="A13" s="1"/>
      <c r="B13" s="18" t="s">
        <v>7</v>
      </c>
      <c r="C13" s="19">
        <v>1000</v>
      </c>
      <c r="D13" s="19">
        <v>1000</v>
      </c>
      <c r="E13" s="19">
        <v>1000</v>
      </c>
      <c r="F13" s="19">
        <v>1000</v>
      </c>
      <c r="G13" s="19">
        <v>1000</v>
      </c>
      <c r="H13" s="19">
        <v>1000</v>
      </c>
      <c r="I13" s="19">
        <v>1000</v>
      </c>
      <c r="J13" s="19">
        <v>1000</v>
      </c>
      <c r="K13" s="19">
        <v>1000</v>
      </c>
      <c r="L13" s="19">
        <v>1000</v>
      </c>
      <c r="M13" s="19">
        <v>1000</v>
      </c>
      <c r="N13" s="19">
        <v>1000</v>
      </c>
      <c r="O13" s="19">
        <v>1000</v>
      </c>
      <c r="P13" s="19">
        <v>1000</v>
      </c>
      <c r="Q13" s="19">
        <v>1000</v>
      </c>
    </row>
    <row r="14" spans="1:17" x14ac:dyDescent="0.25">
      <c r="A14" s="1"/>
      <c r="B14" s="18" t="s">
        <v>8</v>
      </c>
      <c r="C14" s="19">
        <v>75</v>
      </c>
      <c r="D14" s="19">
        <v>75</v>
      </c>
      <c r="E14" s="19">
        <v>75</v>
      </c>
      <c r="F14" s="19">
        <v>75</v>
      </c>
      <c r="G14" s="19">
        <v>75</v>
      </c>
      <c r="H14" s="19">
        <v>75</v>
      </c>
      <c r="I14" s="19">
        <v>75</v>
      </c>
      <c r="J14" s="19">
        <v>75</v>
      </c>
      <c r="K14" s="19">
        <v>75</v>
      </c>
      <c r="L14" s="19">
        <v>75</v>
      </c>
      <c r="M14" s="19">
        <v>75</v>
      </c>
      <c r="N14" s="19">
        <v>75</v>
      </c>
      <c r="O14" s="19">
        <v>75</v>
      </c>
      <c r="P14" s="19">
        <v>75</v>
      </c>
      <c r="Q14" s="19">
        <v>75</v>
      </c>
    </row>
    <row r="15" spans="1:17" x14ac:dyDescent="0.25">
      <c r="A15" s="1"/>
      <c r="B15" s="18" t="s">
        <v>9</v>
      </c>
      <c r="C15" s="19">
        <f>SUM(C16:C17)</f>
        <v>2000</v>
      </c>
      <c r="D15" s="19">
        <f t="shared" ref="D15:E15" si="0">SUM(D16:D17)</f>
        <v>2000</v>
      </c>
      <c r="E15" s="19">
        <f t="shared" si="0"/>
        <v>2000</v>
      </c>
      <c r="F15" s="19">
        <f>SUM(C16:C17)</f>
        <v>2000</v>
      </c>
      <c r="G15" s="19">
        <f t="shared" ref="G15:M15" si="1">SUM(D16:D17)</f>
        <v>2000</v>
      </c>
      <c r="H15" s="19">
        <f t="shared" si="1"/>
        <v>2000</v>
      </c>
      <c r="I15" s="19">
        <f t="shared" si="1"/>
        <v>4000</v>
      </c>
      <c r="J15" s="19">
        <f t="shared" si="1"/>
        <v>4000</v>
      </c>
      <c r="K15" s="19">
        <f t="shared" si="1"/>
        <v>4000</v>
      </c>
      <c r="L15" s="19">
        <f t="shared" si="1"/>
        <v>4000</v>
      </c>
      <c r="M15" s="19">
        <f t="shared" si="1"/>
        <v>4000</v>
      </c>
      <c r="N15" s="19">
        <f>SUM(C16:C17)</f>
        <v>2000</v>
      </c>
      <c r="O15" s="19">
        <f>SUM(C16:C17)</f>
        <v>2000</v>
      </c>
      <c r="P15" s="19">
        <f>SUM(C16:C17)</f>
        <v>2000</v>
      </c>
      <c r="Q15" s="19">
        <f>SUM(C16:C17)</f>
        <v>2000</v>
      </c>
    </row>
    <row r="16" spans="1:17" x14ac:dyDescent="0.25">
      <c r="A16" s="1"/>
      <c r="B16" s="10" t="s">
        <v>10</v>
      </c>
      <c r="C16" s="15">
        <v>2000</v>
      </c>
      <c r="D16" s="15">
        <v>2000</v>
      </c>
      <c r="E16" s="15">
        <v>2000</v>
      </c>
      <c r="F16" s="15">
        <v>4000</v>
      </c>
      <c r="G16" s="15">
        <v>4000</v>
      </c>
      <c r="H16" s="15">
        <v>4000</v>
      </c>
      <c r="I16" s="15">
        <v>4000</v>
      </c>
      <c r="J16" s="15">
        <v>4000</v>
      </c>
      <c r="K16" s="15">
        <v>4000</v>
      </c>
      <c r="L16" s="15">
        <v>4000</v>
      </c>
      <c r="M16" s="15">
        <v>4000</v>
      </c>
      <c r="N16" s="15">
        <v>4000</v>
      </c>
      <c r="O16" s="15">
        <v>4000</v>
      </c>
      <c r="P16" s="15">
        <v>4000</v>
      </c>
      <c r="Q16" s="15">
        <v>4000</v>
      </c>
    </row>
    <row r="17" spans="2:17" x14ac:dyDescent="0.25">
      <c r="B17" s="10" t="s">
        <v>11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</row>
    <row r="18" spans="2:17" x14ac:dyDescent="0.25">
      <c r="B18" s="18" t="s">
        <v>12</v>
      </c>
      <c r="C18" s="19">
        <f>SUM(C19:C23)</f>
        <v>2460</v>
      </c>
      <c r="D18" s="19">
        <f t="shared" ref="D18" si="2">SUM(D19:D23)</f>
        <v>3060</v>
      </c>
      <c r="E18" s="19">
        <f>SUM(E19:E23)</f>
        <v>2460</v>
      </c>
      <c r="F18" s="19">
        <f>SUM(F19:F23)</f>
        <v>3564</v>
      </c>
      <c r="G18" s="19">
        <f t="shared" ref="G18:M18" si="3">SUM(G19:G23)</f>
        <v>3564</v>
      </c>
      <c r="H18" s="19">
        <f t="shared" si="3"/>
        <v>3564</v>
      </c>
      <c r="I18" s="19">
        <f t="shared" si="3"/>
        <v>3564</v>
      </c>
      <c r="J18" s="19">
        <f t="shared" si="3"/>
        <v>3564</v>
      </c>
      <c r="K18" s="19">
        <f t="shared" si="3"/>
        <v>3564</v>
      </c>
      <c r="L18" s="19">
        <f t="shared" si="3"/>
        <v>3564</v>
      </c>
      <c r="M18" s="19">
        <f t="shared" si="3"/>
        <v>3564</v>
      </c>
      <c r="N18" s="19">
        <f t="shared" ref="N18" si="4">SUM(N19:N23)</f>
        <v>5295</v>
      </c>
      <c r="O18" s="19">
        <f t="shared" ref="O18" si="5">SUM(O19:O23)</f>
        <v>4695</v>
      </c>
      <c r="P18" s="19">
        <f t="shared" ref="P18" si="6">SUM(P19:P23)</f>
        <v>4695</v>
      </c>
      <c r="Q18" s="19">
        <f t="shared" ref="Q18" si="7">SUM(Q19:Q23)</f>
        <v>4695</v>
      </c>
    </row>
    <row r="19" spans="2:17" x14ac:dyDescent="0.25">
      <c r="B19" s="10" t="s">
        <v>22</v>
      </c>
      <c r="C19" s="15">
        <v>400</v>
      </c>
      <c r="D19" s="15">
        <v>1000</v>
      </c>
      <c r="E19" s="15">
        <v>400</v>
      </c>
      <c r="F19" s="15">
        <v>600</v>
      </c>
      <c r="G19" s="15">
        <v>600</v>
      </c>
      <c r="H19" s="15">
        <v>600</v>
      </c>
      <c r="I19" s="15">
        <v>600</v>
      </c>
      <c r="J19" s="15">
        <v>600</v>
      </c>
      <c r="K19" s="15">
        <v>600</v>
      </c>
      <c r="L19" s="15">
        <v>600</v>
      </c>
      <c r="M19" s="15">
        <v>600</v>
      </c>
      <c r="N19" s="11">
        <v>1400</v>
      </c>
      <c r="O19" s="11">
        <v>800</v>
      </c>
      <c r="P19" s="11">
        <v>800</v>
      </c>
      <c r="Q19" s="11">
        <v>800</v>
      </c>
    </row>
    <row r="20" spans="2:17" x14ac:dyDescent="0.25">
      <c r="B20" s="10" t="s">
        <v>23</v>
      </c>
      <c r="C20" s="15">
        <v>10</v>
      </c>
      <c r="D20" s="15">
        <v>10</v>
      </c>
      <c r="E20" s="15">
        <v>10</v>
      </c>
      <c r="F20" s="15">
        <v>14</v>
      </c>
      <c r="G20" s="15">
        <v>14</v>
      </c>
      <c r="H20" s="15">
        <v>14</v>
      </c>
      <c r="I20" s="15">
        <v>14</v>
      </c>
      <c r="J20" s="15">
        <v>14</v>
      </c>
      <c r="K20" s="15">
        <v>14</v>
      </c>
      <c r="L20" s="15">
        <v>14</v>
      </c>
      <c r="M20" s="15">
        <v>14</v>
      </c>
      <c r="N20" s="15">
        <v>20</v>
      </c>
      <c r="O20" s="15">
        <v>20</v>
      </c>
      <c r="P20" s="15">
        <v>20</v>
      </c>
      <c r="Q20" s="15">
        <v>20</v>
      </c>
    </row>
    <row r="21" spans="2:17" x14ac:dyDescent="0.25">
      <c r="B21" s="10" t="s">
        <v>24</v>
      </c>
      <c r="C21" s="15">
        <v>1000</v>
      </c>
      <c r="D21" s="15">
        <v>1000</v>
      </c>
      <c r="E21" s="15">
        <v>1000</v>
      </c>
      <c r="F21" s="15">
        <v>1500</v>
      </c>
      <c r="G21" s="15">
        <v>1500</v>
      </c>
      <c r="H21" s="15">
        <v>1500</v>
      </c>
      <c r="I21" s="15">
        <v>1500</v>
      </c>
      <c r="J21" s="15">
        <v>1500</v>
      </c>
      <c r="K21" s="15">
        <v>1500</v>
      </c>
      <c r="L21" s="15">
        <v>1500</v>
      </c>
      <c r="M21" s="15">
        <v>1500</v>
      </c>
      <c r="N21" s="15">
        <v>2000</v>
      </c>
      <c r="O21" s="15">
        <v>2000</v>
      </c>
      <c r="P21" s="15">
        <v>2000</v>
      </c>
      <c r="Q21" s="15">
        <v>2000</v>
      </c>
    </row>
    <row r="22" spans="2:17" x14ac:dyDescent="0.25">
      <c r="B22" s="10" t="s">
        <v>25</v>
      </c>
      <c r="C22" s="15">
        <v>1000</v>
      </c>
      <c r="D22" s="15">
        <v>1000</v>
      </c>
      <c r="E22" s="15">
        <v>1000</v>
      </c>
      <c r="F22" s="15">
        <v>1400</v>
      </c>
      <c r="G22" s="15">
        <v>1400</v>
      </c>
      <c r="H22" s="15">
        <v>1400</v>
      </c>
      <c r="I22" s="15">
        <v>1400</v>
      </c>
      <c r="J22" s="15">
        <v>1400</v>
      </c>
      <c r="K22" s="15">
        <v>1400</v>
      </c>
      <c r="L22" s="15">
        <v>1400</v>
      </c>
      <c r="M22" s="15">
        <v>1400</v>
      </c>
      <c r="N22" s="15">
        <v>1800</v>
      </c>
      <c r="O22" s="15">
        <v>1800</v>
      </c>
      <c r="P22" s="15">
        <v>1800</v>
      </c>
      <c r="Q22" s="15">
        <v>1800</v>
      </c>
    </row>
    <row r="23" spans="2:17" x14ac:dyDescent="0.25">
      <c r="B23" s="10" t="s">
        <v>26</v>
      </c>
      <c r="C23" s="15">
        <v>50</v>
      </c>
      <c r="D23" s="15">
        <v>50</v>
      </c>
      <c r="E23" s="15">
        <v>50</v>
      </c>
      <c r="F23" s="15">
        <v>50</v>
      </c>
      <c r="G23" s="15">
        <v>50</v>
      </c>
      <c r="H23" s="15">
        <v>50</v>
      </c>
      <c r="I23" s="15">
        <v>50</v>
      </c>
      <c r="J23" s="15">
        <v>50</v>
      </c>
      <c r="K23" s="15">
        <v>50</v>
      </c>
      <c r="L23" s="15">
        <v>50</v>
      </c>
      <c r="M23" s="15">
        <v>50</v>
      </c>
      <c r="N23" s="15">
        <v>75</v>
      </c>
      <c r="O23" s="15">
        <v>75</v>
      </c>
      <c r="P23" s="15">
        <v>75</v>
      </c>
      <c r="Q23" s="15">
        <v>75</v>
      </c>
    </row>
    <row r="24" spans="2:17" x14ac:dyDescent="0.25">
      <c r="B24" s="10"/>
      <c r="C24" s="19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2:17" x14ac:dyDescent="0.25">
      <c r="B25" s="1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2:17" x14ac:dyDescent="0.25">
      <c r="B26" s="5" t="s">
        <v>13</v>
      </c>
      <c r="C26" s="22">
        <f>SUM(C18, C9, C13,C15,C14)</f>
        <v>11535</v>
      </c>
      <c r="D26" s="22">
        <f>SUM(D9,D13,D14,D15,D18)</f>
        <v>12135</v>
      </c>
      <c r="E26" s="22">
        <f>SUM(E9,E13,E14,E15,E18)</f>
        <v>11535</v>
      </c>
      <c r="F26" s="22">
        <f>SUM(F9,F13,F14,F15,F18)</f>
        <v>12639</v>
      </c>
      <c r="G26" s="22">
        <f t="shared" ref="G26:Q26" si="8">SUM(G9,G13,G14,G15,G18)</f>
        <v>12639</v>
      </c>
      <c r="H26" s="22">
        <f t="shared" si="8"/>
        <v>12639</v>
      </c>
      <c r="I26" s="22">
        <f t="shared" si="8"/>
        <v>14639</v>
      </c>
      <c r="J26" s="22">
        <f t="shared" si="8"/>
        <v>14639</v>
      </c>
      <c r="K26" s="22">
        <f t="shared" si="8"/>
        <v>14639</v>
      </c>
      <c r="L26" s="22">
        <f t="shared" si="8"/>
        <v>14639</v>
      </c>
      <c r="M26" s="22">
        <f t="shared" si="8"/>
        <v>14639</v>
      </c>
      <c r="N26" s="22">
        <f t="shared" si="8"/>
        <v>14370</v>
      </c>
      <c r="O26" s="22">
        <f t="shared" si="8"/>
        <v>13770</v>
      </c>
      <c r="P26" s="22">
        <f t="shared" si="8"/>
        <v>13770</v>
      </c>
      <c r="Q26" s="22">
        <f t="shared" si="8"/>
        <v>13770</v>
      </c>
    </row>
    <row r="27" spans="2:17" x14ac:dyDescent="0.25">
      <c r="B27" s="5" t="s">
        <v>14</v>
      </c>
      <c r="C27" s="22">
        <f>C2-C26</f>
        <v>-11535</v>
      </c>
      <c r="D27" s="22">
        <f>D2-D26</f>
        <v>-2135</v>
      </c>
      <c r="E27" s="22">
        <f>E2-E26</f>
        <v>-1535</v>
      </c>
      <c r="F27" s="22">
        <f>F2 - F26</f>
        <v>2361</v>
      </c>
      <c r="G27" s="22">
        <f t="shared" ref="G27:M27" si="9">G2 - G26</f>
        <v>2361</v>
      </c>
      <c r="H27" s="22">
        <f t="shared" si="9"/>
        <v>2361</v>
      </c>
      <c r="I27" s="22">
        <f t="shared" si="9"/>
        <v>361</v>
      </c>
      <c r="J27" s="22">
        <f t="shared" si="9"/>
        <v>361</v>
      </c>
      <c r="K27" s="22">
        <f t="shared" si="9"/>
        <v>361</v>
      </c>
      <c r="L27" s="22">
        <f t="shared" si="9"/>
        <v>361</v>
      </c>
      <c r="M27" s="22">
        <f t="shared" si="9"/>
        <v>361</v>
      </c>
      <c r="N27" s="22">
        <f t="shared" ref="N27" si="10">N2 - N26</f>
        <v>5630</v>
      </c>
      <c r="O27" s="22">
        <f t="shared" ref="O27" si="11">O2 - O26</f>
        <v>6230</v>
      </c>
      <c r="P27" s="22">
        <f t="shared" ref="P27" si="12">P2 - P26</f>
        <v>6230</v>
      </c>
      <c r="Q27" s="22">
        <f t="shared" ref="Q27" si="13">Q2 - Q26</f>
        <v>6230</v>
      </c>
    </row>
    <row r="28" spans="2:17" x14ac:dyDescent="0.25">
      <c r="B28" s="10" t="s">
        <v>15</v>
      </c>
      <c r="C28" s="23">
        <v>0</v>
      </c>
      <c r="D28" s="23">
        <f xml:space="preserve"> C31 * 0.0003</f>
        <v>4.8</v>
      </c>
      <c r="E28" s="23">
        <f xml:space="preserve"> C32 * 0.0003</f>
        <v>1.3394999999999999</v>
      </c>
      <c r="F28" s="23">
        <f xml:space="preserve"> D32 * 0.0003</f>
        <v>0.70043999999999995</v>
      </c>
      <c r="G28" s="23">
        <f t="shared" ref="G28:Q28" si="14" xml:space="preserve"> E32 * 0.0003</f>
        <v>0.24034185000000005</v>
      </c>
      <c r="H28" s="23">
        <f t="shared" si="14"/>
        <v>0.94885198199999998</v>
      </c>
      <c r="I28" s="23">
        <f t="shared" si="14"/>
        <v>1.6572240845549997</v>
      </c>
      <c r="J28" s="23">
        <f t="shared" si="14"/>
        <v>2.3658087401495997</v>
      </c>
      <c r="K28" s="23">
        <f t="shared" si="14"/>
        <v>2.4746059073749662</v>
      </c>
      <c r="L28" s="23">
        <f t="shared" si="14"/>
        <v>2.5836156499970109</v>
      </c>
      <c r="M28" s="23">
        <f t="shared" si="14"/>
        <v>2.6926580317692235</v>
      </c>
      <c r="N28" s="23">
        <f t="shared" si="14"/>
        <v>2.8017331164642227</v>
      </c>
      <c r="O28" s="23">
        <f t="shared" si="14"/>
        <v>2.910840913873753</v>
      </c>
      <c r="P28" s="23">
        <f t="shared" si="14"/>
        <v>4.6006814338086928</v>
      </c>
      <c r="Q28" s="23">
        <f t="shared" si="14"/>
        <v>6.4705546860828544</v>
      </c>
    </row>
    <row r="29" spans="2:17" x14ac:dyDescent="0.25">
      <c r="B29" s="1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2:17" x14ac:dyDescent="0.25">
      <c r="B30" s="5" t="s">
        <v>16</v>
      </c>
      <c r="C30" s="22">
        <f>C2-C26 +C28</f>
        <v>-11535</v>
      </c>
      <c r="D30" s="22">
        <f>D2-D26 + D28</f>
        <v>-2130.1999999999998</v>
      </c>
      <c r="E30" s="22">
        <f>E2-E26 + E28</f>
        <v>-1533.6605</v>
      </c>
      <c r="F30" s="22">
        <f xml:space="preserve"> F2- F26 + F28</f>
        <v>2361.7004400000001</v>
      </c>
      <c r="G30" s="22">
        <f t="shared" ref="G30:Q30" si="15" xml:space="preserve"> G2- G26 + G28</f>
        <v>2361.2403418499998</v>
      </c>
      <c r="H30" s="22">
        <f t="shared" si="15"/>
        <v>2361.9488519820002</v>
      </c>
      <c r="I30" s="22">
        <f t="shared" si="15"/>
        <v>362.65722408455503</v>
      </c>
      <c r="J30" s="22">
        <f t="shared" si="15"/>
        <v>363.36580874014959</v>
      </c>
      <c r="K30" s="22">
        <f t="shared" si="15"/>
        <v>363.47460590737495</v>
      </c>
      <c r="L30" s="22">
        <f t="shared" si="15"/>
        <v>363.583615649997</v>
      </c>
      <c r="M30" s="22">
        <f t="shared" si="15"/>
        <v>363.69265803176921</v>
      </c>
      <c r="N30" s="22">
        <f t="shared" si="15"/>
        <v>5632.8017331164647</v>
      </c>
      <c r="O30" s="22">
        <f t="shared" si="15"/>
        <v>6232.9108409138735</v>
      </c>
      <c r="P30" s="22">
        <f t="shared" si="15"/>
        <v>6234.6006814338089</v>
      </c>
      <c r="Q30" s="22">
        <f t="shared" si="15"/>
        <v>6236.4705546860832</v>
      </c>
    </row>
    <row r="31" spans="2:17" x14ac:dyDescent="0.25">
      <c r="B31" s="10" t="s">
        <v>17</v>
      </c>
      <c r="C31" s="20">
        <v>16000</v>
      </c>
      <c r="D31" s="20"/>
      <c r="E31" s="2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24" t="s">
        <v>18</v>
      </c>
      <c r="C32" s="25">
        <f xml:space="preserve"> C31 +C30</f>
        <v>4465</v>
      </c>
      <c r="D32" s="25">
        <f>SUM(C32,D30)</f>
        <v>2334.8000000000002</v>
      </c>
      <c r="E32" s="25">
        <f>SUM(D32,E30)</f>
        <v>801.13950000000023</v>
      </c>
      <c r="F32" s="25">
        <f>SUM(E32,F30)</f>
        <v>3162.8399400000003</v>
      </c>
      <c r="G32" s="25">
        <f>SUM(F32,G30)</f>
        <v>5524.0802818499997</v>
      </c>
      <c r="H32" s="25">
        <f t="shared" ref="H32:Q32" si="16">SUM(G32,H30)</f>
        <v>7886.0291338320003</v>
      </c>
      <c r="I32" s="25">
        <f t="shared" si="16"/>
        <v>8248.6863579165547</v>
      </c>
      <c r="J32" s="25">
        <f t="shared" si="16"/>
        <v>8612.0521666567038</v>
      </c>
      <c r="K32" s="25">
        <f t="shared" si="16"/>
        <v>8975.5267725640788</v>
      </c>
      <c r="L32" s="25">
        <f t="shared" si="16"/>
        <v>9339.110388214076</v>
      </c>
      <c r="M32" s="25">
        <f t="shared" si="16"/>
        <v>9702.8030462458446</v>
      </c>
      <c r="N32" s="25">
        <f t="shared" si="16"/>
        <v>15335.604779362309</v>
      </c>
      <c r="O32" s="25">
        <f t="shared" si="16"/>
        <v>21568.515620276183</v>
      </c>
      <c r="P32" s="25">
        <f t="shared" si="16"/>
        <v>27803.11630170999</v>
      </c>
      <c r="Q32" s="25">
        <f t="shared" si="16"/>
        <v>34039.586856396076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Christhard Benzel</dc:creator>
  <cp:lastModifiedBy>Christhard Benzel</cp:lastModifiedBy>
  <cp:lastPrinted>2025-07-05T14:22:02Z</cp:lastPrinted>
  <dcterms:created xsi:type="dcterms:W3CDTF">2025-07-04T17:07:44Z</dcterms:created>
  <dcterms:modified xsi:type="dcterms:W3CDTF">2025-07-05T14:22:09Z</dcterms:modified>
</cp:coreProperties>
</file>