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xforduni-my.sharepoint.com/personal/nils_reimer_oxforduni_onmicrosoft_com/Documents/Projects/Inclusive Identities/manuscript/"/>
    </mc:Choice>
  </mc:AlternateContent>
  <xr:revisionPtr revIDLastSave="78" documentId="8_{157C77CE-D4FA-45E5-B6CC-B0A3A6450EA7}" xr6:coauthVersionLast="37" xr6:coauthVersionMax="37" xr10:uidLastSave="{ECA51067-A8A7-4869-9C10-E13D6764CB2F}"/>
  <bookViews>
    <workbookView xWindow="0" yWindow="0" windowWidth="25600" windowHeight="9890" xr2:uid="{D2941838-62B8-44FD-AC24-CF5C99FABA83}"/>
  </bookViews>
  <sheets>
    <sheet name="All" sheetId="1" r:id="rId1"/>
    <sheet name="Result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C6" i="2"/>
  <c r="F5" i="2" s="1"/>
  <c r="B6" i="2"/>
  <c r="E4" i="2" s="1"/>
  <c r="D5" i="2"/>
  <c r="D4" i="2"/>
  <c r="D2" i="2"/>
  <c r="D7" i="1"/>
  <c r="E2" i="2" l="1"/>
  <c r="E3" i="2"/>
  <c r="E5" i="2"/>
  <c r="E6" i="2"/>
  <c r="D6" i="2"/>
  <c r="F4" i="2"/>
  <c r="F3" i="2"/>
  <c r="F2" i="2"/>
  <c r="F6" i="2" s="1"/>
  <c r="B8" i="1"/>
  <c r="E2" i="1" s="1"/>
  <c r="C8" i="1"/>
  <c r="D2" i="1"/>
  <c r="D3" i="1"/>
  <c r="D4" i="1"/>
  <c r="D5" i="1"/>
  <c r="D6" i="1"/>
  <c r="F4" i="1" l="1"/>
  <c r="F2" i="1"/>
  <c r="D8" i="1"/>
  <c r="F7" i="1"/>
  <c r="F3" i="1"/>
  <c r="F6" i="1"/>
  <c r="F5" i="1"/>
  <c r="E5" i="1"/>
  <c r="E4" i="1"/>
  <c r="E7" i="1"/>
  <c r="E3" i="1"/>
  <c r="E6" i="1"/>
  <c r="E8" i="1" l="1"/>
  <c r="F8" i="1"/>
</calcChain>
</file>

<file path=xl/sharedStrings.xml><?xml version="1.0" encoding="utf-8"?>
<sst xmlns="http://schemas.openxmlformats.org/spreadsheetml/2006/main" count="22" uniqueCount="15">
  <si>
    <t>Section</t>
  </si>
  <si>
    <t>Background</t>
  </si>
  <si>
    <t>Present Research</t>
  </si>
  <si>
    <t>Method</t>
  </si>
  <si>
    <t>Results</t>
  </si>
  <si>
    <t>Discussion</t>
  </si>
  <si>
    <t>Is</t>
  </si>
  <si>
    <t>Ought</t>
  </si>
  <si>
    <t>Difference</t>
  </si>
  <si>
    <t>Abstract</t>
  </si>
  <si>
    <t>Is [%]</t>
  </si>
  <si>
    <t>Ought [%]</t>
  </si>
  <si>
    <t>Group differences</t>
  </si>
  <si>
    <t>Individual differences</t>
  </si>
  <si>
    <t>Consequences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</si>
</sst>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8FB352-B5A6-4819-8424-CA9BF9F1D18B}" name="Table1" displayName="Table1" ref="A1:F8" totalsRowCount="1">
  <autoFilter ref="A1:F7" xr:uid="{2FDE11BD-A4BB-4F4E-B180-69DAF34A67BA}"/>
  <tableColumns count="6">
    <tableColumn id="1" xr3:uid="{F0AB7604-F239-4005-8940-E0E4251370EC}" name="Section"/>
    <tableColumn id="2" xr3:uid="{AB7404EE-314C-4C37-BD48-FBE642638630}" name="Is" totalsRowFunction="custom">
      <totalsRowFormula>SUBTOTAL(109,B2:B7)</totalsRowFormula>
    </tableColumn>
    <tableColumn id="3" xr3:uid="{85B0C62B-CE1C-43B0-8C45-7664489294F6}" name="Ought" totalsRowFunction="custom">
      <totalsRowFormula>SUBTOTAL(109,C2:C7)</totalsRowFormula>
    </tableColumn>
    <tableColumn id="4" xr3:uid="{72C35ED1-D82C-401F-B037-04FD4DE2CA59}" name="Difference" totalsRowFunction="custom" dataDxfId="7" totalsRowDxfId="2">
      <calculatedColumnFormula>Table1[[#This Row],[Ought]]-Table1[[#This Row],[Is]]</calculatedColumnFormula>
      <totalsRowFormula>SUBTOTAL(109,D2:D7)</totalsRowFormula>
    </tableColumn>
    <tableColumn id="5" xr3:uid="{9E9BB5B0-9322-4850-855B-539AB4B8898B}" name="Is [%]" totalsRowFunction="sum" totalsRowDxfId="1" dataCellStyle="Percent" totalsRowCellStyle="Percent">
      <calculatedColumnFormula>Table1[[#This Row],[Is]]/Table1[[#Totals],[Is]]</calculatedColumnFormula>
    </tableColumn>
    <tableColumn id="6" xr3:uid="{6F94A87C-B236-4BF6-AA06-A8F798C0C892}" name="Ought [%]" totalsRowFunction="sum" totalsRowDxfId="0" dataCellStyle="Percent" totalsRowCellStyle="Percent">
      <calculatedColumnFormula>Table1[[#This Row],[Ought]]/Table1[[#Totals],[Ought]]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1DC4C0-F59E-46C7-B6E8-80E6A0DCD5D8}" name="Table13" displayName="Table13" ref="A1:F6" totalsRowCount="1">
  <autoFilter ref="A1:F5" xr:uid="{95520FEE-100B-4424-BC26-862F8183D746}"/>
  <tableColumns count="6">
    <tableColumn id="1" xr3:uid="{4966FEC2-E4FB-43FD-85F4-6A7E53EA3327}" name="Section"/>
    <tableColumn id="2" xr3:uid="{3A3182A3-944A-4C4D-8A7D-64E066E9D794}" name="Is" totalsRowFunction="custom">
      <totalsRowFormula>SUBTOTAL(109,B2:B5)</totalsRowFormula>
    </tableColumn>
    <tableColumn id="3" xr3:uid="{951C9589-7753-4349-A306-ACEFA887D915}" name="Ought" totalsRowFunction="custom">
      <totalsRowFormula>SUBTOTAL(109,C2:C5)</totalsRowFormula>
    </tableColumn>
    <tableColumn id="4" xr3:uid="{7E1877D1-D530-4635-8B88-2AFC068B1F75}" name="Difference" totalsRowFunction="custom" dataDxfId="6" totalsRowDxfId="5">
      <calculatedColumnFormula>Table13[[#This Row],[Ought]]-Table13[[#This Row],[Is]]</calculatedColumnFormula>
      <totalsRowFormula>SUBTOTAL(109,D2:D5)</totalsRowFormula>
    </tableColumn>
    <tableColumn id="5" xr3:uid="{951C5F11-849D-4BC0-8E31-83FF152669B4}" name="Is [%]" totalsRowFunction="sum" totalsRowDxfId="4" dataCellStyle="Percent" totalsRowCellStyle="Percent">
      <calculatedColumnFormula>Table13[[#This Row],[Is]]/Table13[[#Totals],[Is]]</calculatedColumnFormula>
    </tableColumn>
    <tableColumn id="6" xr3:uid="{43C153F0-417C-41A2-BCC0-BA0F6143A9AB}" name="Ought [%]" totalsRowFunction="sum" totalsRowDxfId="3" dataCellStyle="Percent" totalsRowCellStyle="Percent">
      <calculatedColumnFormula>Table13[[#This Row],[Ought]]/Table13[[#Totals],[Ought]]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5477A-3C51-49EF-B142-B28B6789C0A7}">
  <dimension ref="A1:F8"/>
  <sheetViews>
    <sheetView tabSelected="1" workbookViewId="0">
      <selection activeCell="B4" sqref="B4"/>
    </sheetView>
  </sheetViews>
  <sheetFormatPr defaultRowHeight="14.5" x14ac:dyDescent="0.35"/>
  <cols>
    <col min="1" max="1" width="15.1796875" bestFit="1" customWidth="1"/>
    <col min="4" max="4" width="11.7265625" bestFit="1" customWidth="1"/>
    <col min="5" max="5" width="7.6328125" bestFit="1" customWidth="1"/>
    <col min="6" max="6" width="11.453125" bestFit="1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8</v>
      </c>
      <c r="E1" t="s">
        <v>10</v>
      </c>
      <c r="F1" t="s">
        <v>11</v>
      </c>
    </row>
    <row r="2" spans="1:6" x14ac:dyDescent="0.35">
      <c r="A2" t="s">
        <v>9</v>
      </c>
      <c r="B2">
        <v>150</v>
      </c>
      <c r="C2">
        <v>150</v>
      </c>
      <c r="D2">
        <f>Table1[[#This Row],[Ought]]-Table1[[#This Row],[Is]]</f>
        <v>0</v>
      </c>
      <c r="E2" s="2">
        <f>Table1[[#This Row],[Is]]/Table1[[#Totals],[Is]]</f>
        <v>2.9274004683840751E-2</v>
      </c>
      <c r="F2" s="2">
        <f>Table1[[#This Row],[Ought]]/Table1[[#Totals],[Ought]]</f>
        <v>0.03</v>
      </c>
    </row>
    <row r="3" spans="1:6" x14ac:dyDescent="0.35">
      <c r="A3" t="s">
        <v>1</v>
      </c>
      <c r="B3">
        <v>764</v>
      </c>
      <c r="C3">
        <v>750</v>
      </c>
      <c r="D3">
        <f>Table1[[#This Row],[Ought]]-Table1[[#This Row],[Is]]</f>
        <v>-14</v>
      </c>
      <c r="E3" s="2">
        <f>Table1[[#This Row],[Is]]/Table1[[#Totals],[Is]]</f>
        <v>0.14910226385636222</v>
      </c>
      <c r="F3" s="2">
        <f>Table1[[#This Row],[Ought]]/Table1[[#Totals],[Ought]]</f>
        <v>0.15</v>
      </c>
    </row>
    <row r="4" spans="1:6" x14ac:dyDescent="0.35">
      <c r="A4" t="s">
        <v>2</v>
      </c>
      <c r="B4">
        <v>615</v>
      </c>
      <c r="C4">
        <v>600</v>
      </c>
      <c r="D4">
        <f>Table1[[#This Row],[Ought]]-Table1[[#This Row],[Is]]</f>
        <v>-15</v>
      </c>
      <c r="E4" s="2">
        <f>Table1[[#This Row],[Is]]/Table1[[#Totals],[Is]]</f>
        <v>0.12002341920374707</v>
      </c>
      <c r="F4" s="2">
        <f>Table1[[#This Row],[Ought]]/Table1[[#Totals],[Ought]]</f>
        <v>0.12</v>
      </c>
    </row>
    <row r="5" spans="1:6" x14ac:dyDescent="0.35">
      <c r="A5" t="s">
        <v>3</v>
      </c>
      <c r="B5">
        <v>979</v>
      </c>
      <c r="C5">
        <v>1000</v>
      </c>
      <c r="D5">
        <f>Table1[[#This Row],[Ought]]-Table1[[#This Row],[Is]]</f>
        <v>21</v>
      </c>
      <c r="E5" s="2">
        <f>Table1[[#This Row],[Is]]/Table1[[#Totals],[Is]]</f>
        <v>0.19106167056986728</v>
      </c>
      <c r="F5" s="2">
        <f>Table1[[#This Row],[Ought]]/Table1[[#Totals],[Ought]]</f>
        <v>0.2</v>
      </c>
    </row>
    <row r="6" spans="1:6" x14ac:dyDescent="0.35">
      <c r="A6" t="s">
        <v>4</v>
      </c>
      <c r="B6">
        <v>1780</v>
      </c>
      <c r="C6">
        <v>1700</v>
      </c>
      <c r="D6">
        <f>Table1[[#This Row],[Ought]]-Table1[[#This Row],[Is]]</f>
        <v>-80</v>
      </c>
      <c r="E6" s="2">
        <f>Table1[[#This Row],[Is]]/Table1[[#Totals],[Is]]</f>
        <v>0.34738485558157689</v>
      </c>
      <c r="F6" s="2">
        <f>Table1[[#This Row],[Ought]]/Table1[[#Totals],[Ought]]</f>
        <v>0.34</v>
      </c>
    </row>
    <row r="7" spans="1:6" x14ac:dyDescent="0.35">
      <c r="A7" t="s">
        <v>5</v>
      </c>
      <c r="B7">
        <v>836</v>
      </c>
      <c r="C7">
        <v>800</v>
      </c>
      <c r="D7" s="1">
        <f>Table1[[#This Row],[Ought]]-Table1[[#This Row],[Is]]</f>
        <v>-36</v>
      </c>
      <c r="E7" s="2">
        <f>Table1[[#This Row],[Is]]/Table1[[#Totals],[Is]]</f>
        <v>0.16315378610460576</v>
      </c>
      <c r="F7" s="2">
        <f>Table1[[#This Row],[Ought]]/Table1[[#Totals],[Ought]]</f>
        <v>0.16</v>
      </c>
    </row>
    <row r="8" spans="1:6" x14ac:dyDescent="0.35">
      <c r="B8">
        <f>SUBTOTAL(109,B2:B7)</f>
        <v>5124</v>
      </c>
      <c r="C8">
        <f>SUBTOTAL(109,C2:C7)</f>
        <v>5000</v>
      </c>
      <c r="D8" s="1">
        <f>SUBTOTAL(109,D2:D7)</f>
        <v>-124</v>
      </c>
      <c r="E8" s="2">
        <f>SUBTOTAL(109,Table1[Is '[%']])</f>
        <v>1</v>
      </c>
      <c r="F8" s="2">
        <f>SUBTOTAL(109,Table1[Ought '[%']])</f>
        <v>1</v>
      </c>
    </row>
  </sheetData>
  <conditionalFormatting sqref="D2:D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:C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C7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F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B688-295E-4F0D-96DA-F278167B7553}">
  <dimension ref="A1:F8"/>
  <sheetViews>
    <sheetView workbookViewId="0">
      <selection activeCell="C18" sqref="C18"/>
    </sheetView>
  </sheetViews>
  <sheetFormatPr defaultRowHeight="14.5" x14ac:dyDescent="0.35"/>
  <cols>
    <col min="1" max="1" width="18.90625" bestFit="1" customWidth="1"/>
  </cols>
  <sheetData>
    <row r="1" spans="1:6" x14ac:dyDescent="0.35">
      <c r="A1" t="s">
        <v>0</v>
      </c>
      <c r="B1" t="s">
        <v>6</v>
      </c>
      <c r="C1" t="s">
        <v>7</v>
      </c>
      <c r="D1" t="s">
        <v>8</v>
      </c>
      <c r="E1" t="s">
        <v>10</v>
      </c>
      <c r="F1" t="s">
        <v>11</v>
      </c>
    </row>
    <row r="2" spans="1:6" x14ac:dyDescent="0.35">
      <c r="A2" t="s">
        <v>4</v>
      </c>
      <c r="B2">
        <v>52</v>
      </c>
      <c r="C2">
        <v>50</v>
      </c>
      <c r="D2">
        <f>Table13[[#This Row],[Ought]]-Table13[[#This Row],[Is]]</f>
        <v>-2</v>
      </c>
      <c r="E2" s="2">
        <f>Table13[[#This Row],[Is]]/Table13[[#Totals],[Is]]</f>
        <v>2.9213483146067417E-2</v>
      </c>
      <c r="F2" s="2">
        <f>Table13[[#This Row],[Ought]]/Table13[[#Totals],[Ought]]</f>
        <v>2.9411764705882353E-2</v>
      </c>
    </row>
    <row r="3" spans="1:6" x14ac:dyDescent="0.35">
      <c r="A3" t="s">
        <v>12</v>
      </c>
      <c r="B3">
        <v>626</v>
      </c>
      <c r="C3">
        <v>600</v>
      </c>
      <c r="D3">
        <f>Table13[[#This Row],[Ought]]-Table13[[#This Row],[Is]]</f>
        <v>-26</v>
      </c>
      <c r="E3" s="2">
        <f>Table13[[#This Row],[Is]]/Table13[[#Totals],[Is]]</f>
        <v>0.35168539325842696</v>
      </c>
      <c r="F3" s="2">
        <f>Table13[[#This Row],[Ought]]/Table13[[#Totals],[Ought]]</f>
        <v>0.35294117647058826</v>
      </c>
    </row>
    <row r="4" spans="1:6" x14ac:dyDescent="0.35">
      <c r="A4" t="s">
        <v>13</v>
      </c>
      <c r="B4">
        <v>440</v>
      </c>
      <c r="C4">
        <v>450</v>
      </c>
      <c r="D4">
        <f>Table13[[#This Row],[Ought]]-Table13[[#This Row],[Is]]</f>
        <v>10</v>
      </c>
      <c r="E4" s="2">
        <f>Table13[[#This Row],[Is]]/Table13[[#Totals],[Is]]</f>
        <v>0.24719101123595505</v>
      </c>
      <c r="F4" s="2">
        <f>Table13[[#This Row],[Ought]]/Table13[[#Totals],[Ought]]</f>
        <v>0.26470588235294118</v>
      </c>
    </row>
    <row r="5" spans="1:6" x14ac:dyDescent="0.35">
      <c r="A5" t="s">
        <v>14</v>
      </c>
      <c r="B5">
        <v>662</v>
      </c>
      <c r="C5">
        <v>600</v>
      </c>
      <c r="D5">
        <f>Table13[[#This Row],[Ought]]-Table13[[#This Row],[Is]]</f>
        <v>-62</v>
      </c>
      <c r="E5" s="2">
        <f>Table13[[#This Row],[Is]]/Table13[[#Totals],[Is]]</f>
        <v>0.37191011235955057</v>
      </c>
      <c r="F5" s="2">
        <f>Table13[[#This Row],[Ought]]/Table13[[#Totals],[Ought]]</f>
        <v>0.35294117647058826</v>
      </c>
    </row>
    <row r="6" spans="1:6" x14ac:dyDescent="0.35">
      <c r="B6">
        <f>SUBTOTAL(109,B2:B5)</f>
        <v>1780</v>
      </c>
      <c r="C6">
        <f>SUBTOTAL(109,C2:C5)</f>
        <v>1700</v>
      </c>
      <c r="D6" s="1">
        <f>SUBTOTAL(109,D2:D5)</f>
        <v>-80</v>
      </c>
      <c r="E6" s="2">
        <f>SUBTOTAL(109,Table13[Is '[%']])</f>
        <v>1</v>
      </c>
      <c r="F6" s="2">
        <f>SUBTOTAL(109,Table13[Ought '[%']])</f>
        <v>1</v>
      </c>
    </row>
    <row r="7" spans="1:6" x14ac:dyDescent="0.35">
      <c r="E7" s="2"/>
      <c r="F7" s="2"/>
    </row>
    <row r="8" spans="1:6" x14ac:dyDescent="0.35">
      <c r="D8" s="1"/>
      <c r="E8" s="2"/>
      <c r="F8" s="2"/>
    </row>
  </sheetData>
  <conditionalFormatting sqref="D7:D8 D2:D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8 B2:B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8 E2:E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8 F2:F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:C8 B2:C5">
    <cfRule type="colorScale" priority="2">
      <colorScale>
        <cfvo type="min"/>
        <cfvo type="max"/>
        <color rgb="FFFCFCFF"/>
        <color rgb="FFF8696B"/>
      </colorScale>
    </cfRule>
  </conditionalFormatting>
  <conditionalFormatting sqref="E7:F8 E2:F5">
    <cfRule type="colorScale" priority="1">
      <colorScale>
        <cfvo type="min"/>
        <cfvo type="max"/>
        <color rgb="FFFCFCFF"/>
        <color rgb="FFF8696B"/>
      </colorScale>
    </cfRule>
  </conditionalFormatting>
  <conditionalFormatting sqref="C7:C8 C3:C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Reimer</dc:creator>
  <cp:lastModifiedBy>Nils Reimer</cp:lastModifiedBy>
  <dcterms:created xsi:type="dcterms:W3CDTF">2018-10-19T10:09:38Z</dcterms:created>
  <dcterms:modified xsi:type="dcterms:W3CDTF">2018-10-22T16:27:17Z</dcterms:modified>
</cp:coreProperties>
</file>