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ick\Credito Capacidade Solar Brasil\Doutorado\REPRA_BRASIL\"/>
    </mc:Choice>
  </mc:AlternateContent>
  <xr:revisionPtr revIDLastSave="0" documentId="8_{F61EB1F9-E89E-49F8-B03D-631245A1D05A}" xr6:coauthVersionLast="45" xr6:coauthVersionMax="45" xr10:uidLastSave="{00000000-0000-0000-0000-000000000000}"/>
  <bookViews>
    <workbookView xWindow="28680" yWindow="-120" windowWidth="19440" windowHeight="15000" xr2:uid="{CD7AEE2C-D3A1-4C68-8E35-3D4BD4001C66}"/>
  </bookViews>
  <sheets>
    <sheet name="Term_deck072020" sheetId="12" r:id="rId1"/>
  </sheets>
  <definedNames>
    <definedName name="ANA">#REF!</definedName>
    <definedName name="BRASIL">#REF!</definedName>
    <definedName name="Código_ANA">" "</definedName>
    <definedName name="Dados">#REF!</definedName>
    <definedName name="Datacompleta">#REF!</definedName>
    <definedName name="Gerbio_UTE">#REF!</definedName>
    <definedName name="hidro">#REF!</definedName>
    <definedName name="hidro2">#REF!</definedName>
    <definedName name="Netloadbio">#REF!</definedName>
    <definedName name="Term">#REF!</definedName>
    <definedName name="Term1">#REF!</definedName>
    <definedName name="Termicas_RED">#REF!</definedName>
    <definedName name="TERMO_NE">Term_deck072020!$Z$3:$AE$50</definedName>
    <definedName name="Termtotal">Term_deck072020!$AJ$3:$AO$99</definedName>
    <definedName name="Usinas_ANA">#REF!</definedName>
    <definedName name="Usinas_ANA_red">#REF!</definedName>
    <definedName name="Usinas_ANA_red2">#REF!</definedName>
    <definedName name="Usinas_ONS">#REF!</definedName>
    <definedName name="Usinas_ONS_RE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7" i="12" l="1"/>
  <c r="AD7" i="12"/>
  <c r="AE27" i="12"/>
  <c r="AD27" i="12"/>
  <c r="AE48" i="12"/>
  <c r="AD48" i="12"/>
  <c r="AO23" i="12"/>
  <c r="AN23" i="12"/>
  <c r="AO14" i="12"/>
  <c r="AN14" i="12"/>
  <c r="AN5" i="12"/>
  <c r="AO5" i="12"/>
  <c r="AN6" i="12"/>
  <c r="AO6" i="12"/>
  <c r="AN7" i="12"/>
  <c r="AO7" i="12"/>
  <c r="AN8" i="12"/>
  <c r="AO8" i="12"/>
  <c r="AN9" i="12"/>
  <c r="AO9" i="12"/>
  <c r="AN10" i="12"/>
  <c r="AO10" i="12"/>
  <c r="AN11" i="12"/>
  <c r="AO11" i="12"/>
  <c r="AN12" i="12"/>
  <c r="AO12" i="12"/>
  <c r="AN13" i="12"/>
  <c r="AO13" i="12"/>
  <c r="AN15" i="12"/>
  <c r="AO15" i="12"/>
  <c r="AN16" i="12"/>
  <c r="AO16" i="12"/>
  <c r="AN17" i="12"/>
  <c r="AO17" i="12"/>
  <c r="AN18" i="12"/>
  <c r="AO18" i="12"/>
  <c r="AN19" i="12"/>
  <c r="AO19" i="12"/>
  <c r="AN20" i="12"/>
  <c r="AO20" i="12"/>
  <c r="AN21" i="12"/>
  <c r="AO21" i="12"/>
  <c r="AN22" i="12"/>
  <c r="AO22" i="12"/>
  <c r="AN24" i="12"/>
  <c r="AO24" i="12"/>
  <c r="AN25" i="12"/>
  <c r="AO25" i="12"/>
  <c r="AN26" i="12"/>
  <c r="AO26" i="12"/>
  <c r="AN27" i="12"/>
  <c r="AO27" i="12"/>
  <c r="AN28" i="12"/>
  <c r="AO28" i="12"/>
  <c r="AN29" i="12"/>
  <c r="AO29" i="12"/>
  <c r="AN30" i="12"/>
  <c r="AO30" i="12"/>
  <c r="AN31" i="12"/>
  <c r="AO31" i="12"/>
  <c r="AN32" i="12"/>
  <c r="AO32" i="12"/>
  <c r="AN33" i="12"/>
  <c r="AO33" i="12"/>
  <c r="AN34" i="12"/>
  <c r="AO34" i="12"/>
  <c r="AN35" i="12"/>
  <c r="AO35" i="12"/>
  <c r="AN36" i="12"/>
  <c r="AO36" i="12"/>
  <c r="AN38" i="12"/>
  <c r="AO38" i="12"/>
  <c r="AN39" i="12"/>
  <c r="AO39" i="12"/>
  <c r="AN40" i="12"/>
  <c r="AO40" i="12"/>
  <c r="AN41" i="12"/>
  <c r="AO41" i="12"/>
  <c r="AN42" i="12"/>
  <c r="AO42" i="12"/>
  <c r="AN43" i="12"/>
  <c r="AO43" i="12"/>
  <c r="AN44" i="12"/>
  <c r="AO44" i="12"/>
  <c r="AN45" i="12"/>
  <c r="AO45" i="12"/>
  <c r="AN46" i="12"/>
  <c r="AO46" i="12"/>
  <c r="AN47" i="12"/>
  <c r="AO47" i="12"/>
  <c r="AN48" i="12"/>
  <c r="AO48" i="12"/>
  <c r="AN49" i="12"/>
  <c r="AO49" i="12"/>
  <c r="AN50" i="12"/>
  <c r="AO50" i="12"/>
  <c r="AN51" i="12"/>
  <c r="AO51" i="12"/>
  <c r="AN52" i="12"/>
  <c r="AO52" i="12"/>
  <c r="AN53" i="12"/>
  <c r="AO53" i="12"/>
  <c r="AN54" i="12"/>
  <c r="AO54" i="12"/>
  <c r="AN55" i="12"/>
  <c r="AO55" i="12"/>
  <c r="AN56" i="12"/>
  <c r="AO56" i="12"/>
  <c r="AN57" i="12"/>
  <c r="AO57" i="12"/>
  <c r="AN58" i="12"/>
  <c r="AO58" i="12"/>
  <c r="AN59" i="12"/>
  <c r="AO59" i="12"/>
  <c r="AN60" i="12"/>
  <c r="AO60" i="12"/>
  <c r="AN61" i="12"/>
  <c r="AO61" i="12"/>
  <c r="AN62" i="12"/>
  <c r="AO62" i="12"/>
  <c r="AN63" i="12"/>
  <c r="AO63" i="12"/>
  <c r="AN64" i="12"/>
  <c r="AO64" i="12"/>
  <c r="AN65" i="12"/>
  <c r="AO65" i="12"/>
  <c r="AN66" i="12"/>
  <c r="AO66" i="12"/>
  <c r="AN67" i="12"/>
  <c r="AO67" i="12"/>
  <c r="AN68" i="12"/>
  <c r="AO68" i="12"/>
  <c r="AN69" i="12"/>
  <c r="AO69" i="12"/>
  <c r="AN70" i="12"/>
  <c r="AO70" i="12"/>
  <c r="AN71" i="12"/>
  <c r="AO71" i="12"/>
  <c r="AN72" i="12"/>
  <c r="AO72" i="12"/>
  <c r="AN73" i="12"/>
  <c r="AO73" i="12"/>
  <c r="AN74" i="12"/>
  <c r="AO74" i="12"/>
  <c r="AN76" i="12"/>
  <c r="AO76" i="12"/>
  <c r="AN77" i="12"/>
  <c r="AO77" i="12"/>
  <c r="AN78" i="12"/>
  <c r="AO78" i="12"/>
  <c r="AN79" i="12"/>
  <c r="AO79" i="12"/>
  <c r="AN80" i="12"/>
  <c r="AO80" i="12"/>
  <c r="AN81" i="12"/>
  <c r="AO81" i="12"/>
  <c r="AN82" i="12"/>
  <c r="AO82" i="12"/>
  <c r="AN83" i="12"/>
  <c r="AO83" i="12"/>
  <c r="AN84" i="12"/>
  <c r="AO84" i="12"/>
  <c r="AN85" i="12"/>
  <c r="AO85" i="12"/>
  <c r="AN87" i="12"/>
  <c r="AO87" i="12"/>
  <c r="AN88" i="12"/>
  <c r="AO88" i="12"/>
  <c r="AN91" i="12"/>
  <c r="AO91" i="12"/>
  <c r="AN92" i="12"/>
  <c r="AO92" i="12"/>
  <c r="AN93" i="12"/>
  <c r="AO93" i="12"/>
  <c r="AN94" i="12"/>
  <c r="AO94" i="12"/>
  <c r="AN95" i="12"/>
  <c r="AO95" i="12"/>
  <c r="AN96" i="12"/>
  <c r="AO96" i="12"/>
  <c r="AN98" i="12"/>
  <c r="AO98" i="12"/>
  <c r="AO4" i="12"/>
  <c r="AN4" i="12"/>
  <c r="AD4" i="12"/>
  <c r="AD5" i="12"/>
  <c r="AE5" i="12"/>
  <c r="AD6" i="12"/>
  <c r="AE6" i="12"/>
  <c r="AD8" i="12"/>
  <c r="AE8" i="12"/>
  <c r="AD9" i="12"/>
  <c r="AE9" i="12"/>
  <c r="AD10" i="12"/>
  <c r="AE10" i="12"/>
  <c r="AD11" i="12"/>
  <c r="AE11" i="12"/>
  <c r="AD12" i="12"/>
  <c r="AE12" i="12"/>
  <c r="AD13" i="12"/>
  <c r="AE13" i="12"/>
  <c r="AD14" i="12"/>
  <c r="AE14" i="12"/>
  <c r="AD15" i="12"/>
  <c r="AE15" i="12"/>
  <c r="AD16" i="12"/>
  <c r="AE16" i="12"/>
  <c r="AD17" i="12"/>
  <c r="AE17" i="12"/>
  <c r="AD18" i="12"/>
  <c r="AE18" i="12"/>
  <c r="AD19" i="12"/>
  <c r="AE19" i="12"/>
  <c r="AD20" i="12"/>
  <c r="AE20" i="12"/>
  <c r="AD21" i="12"/>
  <c r="AE21" i="12"/>
  <c r="AD22" i="12"/>
  <c r="AE22" i="12"/>
  <c r="AD23" i="12"/>
  <c r="AE23" i="12"/>
  <c r="AD24" i="12"/>
  <c r="AE24" i="12"/>
  <c r="AD25" i="12"/>
  <c r="AE25" i="12"/>
  <c r="AD26" i="12"/>
  <c r="AE26" i="12"/>
  <c r="AD28" i="12"/>
  <c r="AE28" i="12"/>
  <c r="AD29" i="12"/>
  <c r="AE29" i="12"/>
  <c r="AD30" i="12"/>
  <c r="AE30" i="12"/>
  <c r="AD31" i="12"/>
  <c r="AE31" i="12"/>
  <c r="AD32" i="12"/>
  <c r="AE32" i="12"/>
  <c r="AD33" i="12"/>
  <c r="AE33" i="12"/>
  <c r="AD34" i="12"/>
  <c r="AE34" i="12"/>
  <c r="AD35" i="12"/>
  <c r="AE35" i="12"/>
  <c r="AD36" i="12"/>
  <c r="AE36" i="12"/>
  <c r="AD37" i="12"/>
  <c r="AE37" i="12"/>
  <c r="AD38" i="12"/>
  <c r="AE38" i="12"/>
  <c r="AD39" i="12"/>
  <c r="AE39" i="12"/>
  <c r="AD40" i="12"/>
  <c r="AE40" i="12"/>
  <c r="AD41" i="12"/>
  <c r="AE41" i="12"/>
  <c r="AD42" i="12"/>
  <c r="AE42" i="12"/>
  <c r="AD43" i="12"/>
  <c r="AE43" i="12"/>
  <c r="AD44" i="12"/>
  <c r="AE44" i="12"/>
  <c r="AD45" i="12"/>
  <c r="AE45" i="12"/>
  <c r="AD46" i="12"/>
  <c r="AE46" i="12"/>
  <c r="AD47" i="12"/>
  <c r="AE47" i="12"/>
  <c r="AD49" i="12"/>
  <c r="AE49" i="12"/>
  <c r="AD50" i="12"/>
  <c r="AE50" i="12"/>
  <c r="AE4" i="12"/>
  <c r="AB41" i="12"/>
  <c r="A31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3" i="12"/>
  <c r="AC5" i="12" l="1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2" i="12"/>
  <c r="AB43" i="12"/>
  <c r="AB44" i="12"/>
  <c r="AB45" i="12"/>
  <c r="AB46" i="12"/>
  <c r="AB47" i="12"/>
  <c r="AB48" i="12"/>
  <c r="AB49" i="12"/>
  <c r="AB50" i="12"/>
  <c r="AB4" i="12"/>
  <c r="F4" i="12"/>
  <c r="G4" i="12"/>
  <c r="F5" i="12"/>
  <c r="G5" i="12"/>
  <c r="F6" i="12"/>
  <c r="G6" i="12"/>
  <c r="F7" i="12"/>
  <c r="G7" i="12"/>
  <c r="F8" i="12"/>
  <c r="G8" i="12"/>
  <c r="F9" i="12"/>
  <c r="G9" i="12"/>
  <c r="F10" i="12"/>
  <c r="G10" i="12"/>
  <c r="F11" i="12"/>
  <c r="G11" i="12"/>
  <c r="F12" i="12"/>
  <c r="G12" i="12"/>
  <c r="F13" i="12"/>
  <c r="G13" i="12"/>
  <c r="F14" i="12"/>
  <c r="G14" i="12"/>
  <c r="F15" i="12"/>
  <c r="G15" i="12"/>
  <c r="F16" i="12"/>
  <c r="G16" i="12"/>
  <c r="F17" i="12"/>
  <c r="G17" i="12"/>
  <c r="F18" i="12"/>
  <c r="G18" i="12"/>
  <c r="F19" i="12"/>
  <c r="G19" i="12"/>
  <c r="F20" i="12"/>
  <c r="G20" i="12"/>
  <c r="F21" i="12"/>
  <c r="G21" i="12"/>
  <c r="F22" i="12"/>
  <c r="G22" i="12"/>
  <c r="F23" i="12"/>
  <c r="G23" i="12"/>
  <c r="F24" i="12"/>
  <c r="G24" i="12"/>
  <c r="F25" i="12"/>
  <c r="G25" i="12"/>
  <c r="F26" i="12"/>
  <c r="G26" i="12"/>
  <c r="F27" i="12"/>
  <c r="G27" i="12"/>
  <c r="F28" i="12"/>
  <c r="G28" i="12"/>
  <c r="F29" i="12"/>
  <c r="G29" i="12"/>
  <c r="F30" i="12"/>
  <c r="G30" i="12"/>
  <c r="F31" i="12"/>
  <c r="G31" i="12"/>
  <c r="F32" i="12"/>
  <c r="G32" i="12"/>
  <c r="F33" i="12"/>
  <c r="G33" i="12"/>
  <c r="F34" i="12"/>
  <c r="G34" i="12"/>
  <c r="F35" i="12"/>
  <c r="G35" i="12"/>
  <c r="F36" i="12"/>
  <c r="G36" i="12"/>
  <c r="F37" i="12"/>
  <c r="G37" i="12"/>
  <c r="F38" i="12"/>
  <c r="G38" i="12"/>
  <c r="F39" i="12"/>
  <c r="G39" i="12"/>
  <c r="F40" i="12"/>
  <c r="G40" i="12"/>
  <c r="F41" i="12"/>
  <c r="G41" i="12"/>
  <c r="F42" i="12"/>
  <c r="G42" i="12"/>
  <c r="F43" i="12"/>
  <c r="G43" i="12"/>
  <c r="F44" i="12"/>
  <c r="AN37" i="12" s="1"/>
  <c r="G44" i="12"/>
  <c r="AO37" i="12" s="1"/>
  <c r="F45" i="12"/>
  <c r="G45" i="12"/>
  <c r="F46" i="12"/>
  <c r="G46" i="12"/>
  <c r="F47" i="12"/>
  <c r="G47" i="12"/>
  <c r="F48" i="12"/>
  <c r="G48" i="12"/>
  <c r="F49" i="12"/>
  <c r="G49" i="12"/>
  <c r="F50" i="12"/>
  <c r="G50" i="12"/>
  <c r="F51" i="12"/>
  <c r="G51" i="12"/>
  <c r="F52" i="12"/>
  <c r="G52" i="12"/>
  <c r="F53" i="12"/>
  <c r="G53" i="12"/>
  <c r="F54" i="12"/>
  <c r="G54" i="12"/>
  <c r="F55" i="12"/>
  <c r="G55" i="12"/>
  <c r="F56" i="12"/>
  <c r="G56" i="12"/>
  <c r="F57" i="12"/>
  <c r="G57" i="12"/>
  <c r="F58" i="12"/>
  <c r="G58" i="12"/>
  <c r="F59" i="12"/>
  <c r="G59" i="12"/>
  <c r="F60" i="12"/>
  <c r="G60" i="12"/>
  <c r="F61" i="12"/>
  <c r="G61" i="12"/>
  <c r="F62" i="12"/>
  <c r="G62" i="12"/>
  <c r="F63" i="12"/>
  <c r="G63" i="12"/>
  <c r="F64" i="12"/>
  <c r="G64" i="12"/>
  <c r="F65" i="12"/>
  <c r="G65" i="12"/>
  <c r="F66" i="12"/>
  <c r="G66" i="12"/>
  <c r="F67" i="12"/>
  <c r="G67" i="12"/>
  <c r="F68" i="12"/>
  <c r="G68" i="12"/>
  <c r="F69" i="12"/>
  <c r="G69" i="12"/>
  <c r="F70" i="12"/>
  <c r="G70" i="12"/>
  <c r="F71" i="12"/>
  <c r="G71" i="12"/>
  <c r="F72" i="12"/>
  <c r="G72" i="12"/>
  <c r="F73" i="12"/>
  <c r="G73" i="12"/>
  <c r="F74" i="12"/>
  <c r="G74" i="12"/>
  <c r="F75" i="12"/>
  <c r="G75" i="12"/>
  <c r="F76" i="12"/>
  <c r="G76" i="12"/>
  <c r="F77" i="12"/>
  <c r="G77" i="12"/>
  <c r="F78" i="12"/>
  <c r="G78" i="12"/>
  <c r="F79" i="12"/>
  <c r="G79" i="12"/>
  <c r="F80" i="12"/>
  <c r="G80" i="12"/>
  <c r="F81" i="12"/>
  <c r="G81" i="12"/>
  <c r="F82" i="12"/>
  <c r="G82" i="12"/>
  <c r="F83" i="12"/>
  <c r="G83" i="12"/>
  <c r="F84" i="12"/>
  <c r="AN75" i="12" s="1"/>
  <c r="G84" i="12"/>
  <c r="AO75" i="12" s="1"/>
  <c r="F85" i="12"/>
  <c r="G85" i="12"/>
  <c r="F86" i="12"/>
  <c r="G86" i="12"/>
  <c r="F87" i="12"/>
  <c r="G87" i="12"/>
  <c r="F88" i="12"/>
  <c r="G88" i="12"/>
  <c r="F89" i="12"/>
  <c r="G89" i="12"/>
  <c r="F90" i="12"/>
  <c r="G90" i="12"/>
  <c r="F91" i="12"/>
  <c r="G91" i="12"/>
  <c r="F92" i="12"/>
  <c r="G92" i="12"/>
  <c r="F93" i="12"/>
  <c r="G93" i="12"/>
  <c r="F94" i="12"/>
  <c r="G94" i="12"/>
  <c r="F95" i="12"/>
  <c r="AN86" i="12" s="1"/>
  <c r="G95" i="12"/>
  <c r="AO86" i="12" s="1"/>
  <c r="F96" i="12"/>
  <c r="G96" i="12"/>
  <c r="F97" i="12"/>
  <c r="G97" i="12"/>
  <c r="F98" i="12"/>
  <c r="AN89" i="12" s="1"/>
  <c r="G98" i="12"/>
  <c r="AO89" i="12" s="1"/>
  <c r="F99" i="12"/>
  <c r="AN90" i="12" s="1"/>
  <c r="G99" i="12"/>
  <c r="AO90" i="12" s="1"/>
  <c r="F100" i="12"/>
  <c r="G100" i="12"/>
  <c r="F101" i="12"/>
  <c r="G101" i="12"/>
  <c r="F102" i="12"/>
  <c r="G102" i="12"/>
  <c r="F103" i="12"/>
  <c r="G103" i="12"/>
  <c r="F104" i="12"/>
  <c r="G104" i="12"/>
  <c r="F105" i="12"/>
  <c r="G105" i="12"/>
  <c r="F106" i="12"/>
  <c r="G106" i="12"/>
  <c r="F107" i="12"/>
  <c r="G107" i="12"/>
  <c r="F108" i="12"/>
  <c r="G108" i="12"/>
  <c r="F109" i="12"/>
  <c r="G109" i="12"/>
  <c r="F110" i="12"/>
  <c r="G110" i="12"/>
  <c r="F111" i="12"/>
  <c r="G111" i="12"/>
  <c r="F112" i="12"/>
  <c r="G112" i="12"/>
  <c r="F113" i="12"/>
  <c r="G113" i="12"/>
  <c r="F114" i="12"/>
  <c r="AN97" i="12" s="1"/>
  <c r="G114" i="12"/>
  <c r="AO97" i="12" s="1"/>
  <c r="F115" i="12"/>
  <c r="G115" i="12"/>
  <c r="F116" i="12"/>
  <c r="AN99" i="12" s="1"/>
  <c r="G116" i="12"/>
  <c r="AO99" i="12" s="1"/>
  <c r="G3" i="12"/>
  <c r="F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tc={5EEFCF1A-7DD6-4960-87D7-10037FBC7A3D}</author>
    <author>tc={45223A7C-992E-4B47-8229-AE9C2248C657}</author>
    <author>tc={2374BB13-2F8F-4118-BD9C-640E4906F86F}</author>
    <author>tc={75C06E7A-43B1-4163-B79E-13DF7DEC9B46}</author>
    <author>tc={A80B4E08-A5F9-4370-B360-C2B0C80FA30B}</author>
    <author>tc={49FD65E3-F0E5-4B75-B801-4E55FD28F826}</author>
    <author>tc={3AA94C15-68CF-4FAA-A047-007C3433D1CF}</author>
    <author>tc={F3356E0A-09C3-4164-A818-321C5AF26E4A}</author>
    <author>tc={D2BF0845-5710-43F7-BBC9-60A4BA87042B}</author>
    <author>tc={A4383D32-0038-4BC3-AB2C-6912583C3A45}</author>
    <author>tc={506A3101-6192-4D04-B691-D50D1E50ED43}</author>
    <author>tc={67270CA7-4FEE-41F0-BE28-3F888442C0E6}</author>
    <author>tc={71061D34-02F2-4279-9589-B4A42891B761}</author>
    <author>tc={DEFDB7BA-AF15-4B5A-8D21-8A9E996E9034}</author>
    <author>tc={59D0F883-DF81-4898-8696-B2083A77657B}</author>
    <author>tc={05FB3F86-E274-468A-A4A8-086280F965E5}</author>
    <author>tc={1737CE7A-8516-4059-94CE-DE9D2EE4CBBB}</author>
    <author>tc={5C81117D-E08B-4DD0-9811-7B85DF1C204D}</author>
    <author>tc={D21AFE92-0FB1-434B-B028-449979E9D0CB}</author>
    <author>tc={4A9BC737-DDB4-4139-AD2E-4EAEAF00C1AA}</author>
    <author>tc={C353E17E-C4D8-4324-B7FE-8539589616BA}</author>
    <author>tc={B1AF210A-FDC3-45BF-9F50-B79081F511A0}</author>
    <author>tc={7B87DCD5-418C-4788-AC5D-E141395433BD}</author>
    <author>tc={2591B8F3-70ED-40D4-9D23-6A5E5E3F71C7}</author>
  </authors>
  <commentList>
    <comment ref="C9" authorId="0" shapeId="0" xr:uid="{5EEFCF1A-7DD6-4960-87D7-10037FBC7A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Aqui a UTE do Atlantico está dividida nestas duas. Se somar a capacidade delas da 490 que é exatamente a capacidade da UTE do Atlantico cujo código do BIG ANEEL é UTE.PE.RJ.029587-6.01</t>
      </text>
    </comment>
    <comment ref="AK10" authorId="1" shapeId="0" xr:uid="{45223A7C-992E-4B47-8229-AE9C2248C6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Aqui a UTE do Atlantico está dividida nestas duas. Se somar a capacidade delas da 490 que é exatamente a capacidade da UTE do Atlantico cujo código do BIG ANEEL é UTE.PE.RJ.029587-6.01</t>
      </text>
    </comment>
    <comment ref="C12" authorId="2" shapeId="0" xr:uid="{2374BB13-2F8F-4118-BD9C-640E4906F8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Em construção e construção não iniciada no presente momento</t>
      </text>
    </comment>
    <comment ref="AK17" authorId="3" shapeId="0" xr:uid="{75C06E7A-43B1-4163-B79E-13DF7DEC9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 potencia da N. Piratininga no SIGA da ANEEL é de 386 e não 572 MW. Deve estar tendo a agrergação de usinas. Não está disponível o código ANEEL desta usina por conta disso.
Responder:
    Essa UTE tem a capacidade inicial em ciclo aberto de 372 MW. Após o fechamento do ciclo, utilizando as Unidades 3 e 4 da UTE Piratininga a capacidade passou para 572 MW</t>
      </text>
    </comment>
    <comment ref="C18" authorId="4" shapeId="0" xr:uid="{A80B4E08-A5F9-4370-B360-C2B0C80FA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UTEGNRJ032211-3 - construção não iniciada</t>
      </text>
    </comment>
    <comment ref="C19" authorId="5" shapeId="0" xr:uid="{49FD65E3-F0E5-4B75-B801-4E55FD28F8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 potencia da N. Piratininga no SIGA da ANEEL é de 386 e não 572 MW. Deve estar tendo a agrergação de usinas. Não está disponível o código ANEEL desta usina por conta disso.
Responder:
    Essa UTE tem a capacidade inicial em ciclo aberto de 372 MW. Após o fechamento do ciclo, utilizando as Unidades 3 e 4 da UTE Piratininga a capacidade passou para 572 MW</t>
      </text>
    </comment>
    <comment ref="AK25" authorId="6" shapeId="0" xr:uid="{3AA94C15-68CF-4FAA-A047-007C3433D1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entendimento é que a UTE ST. CRUZ unidades 3 e 4 esta agregada a ST.CRUZ nova na tabela de TEIF e TEIP. Isso pode ser visto olhando a capacidade pelo cpodigo da Unidade geradora no SIGA ANEEL.</t>
      </text>
    </comment>
    <comment ref="C26" authorId="7" shapeId="0" xr:uid="{F3356E0A-09C3-4164-A818-321C5AF26E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Esta celula se refere às unidades 1 e 2 da UTE Piratininga que foram desativadas conforme disposto em http://www.consultaesic.cgu.gov.br/busca/dados/Lists/Pedido/Attachments/408378/RESPOSTA_PEDIDO_NT%20n%20460_SCG-2015.pdf. 
O link a seguir também traz informações:
http://www.emae.com.br/arquivos/internet/Chamada%20publica%2001%202020_leilao/CP%2001_2020LEILAOA42020VF%20290120.pdf
Responder:
    Creio, portanto, que esta UTE não deveria ser incluida na analise</t>
      </text>
    </comment>
    <comment ref="C27" authorId="8" shapeId="0" xr:uid="{D2BF0845-5710-43F7-BBC9-60A4BA8704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Entrada em operação em 20/12/2019. Podemos desconsiderá-la para os estudos de 2017 a 2019</t>
      </text>
    </comment>
    <comment ref="C30" authorId="9" shapeId="0" xr:uid="{A4383D32-0038-4BC3-AB2C-6912583C3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entendimento é que a UTE ST. CRUZ unidades 3 e 4 esta agregada a ST.CRUZ nova na tabela de TEIF e TEIP. Isso pode ser visto olhando a capacidade pelo cpodigo da Unidade geradora no SIGA ANEEL.</t>
      </text>
    </comment>
    <comment ref="C34" authorId="10" shapeId="0" xr:uid="{506A3101-6192-4D04-B691-D50D1E50ED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Construção não iniciada</t>
      </text>
    </comment>
    <comment ref="AK37" authorId="11" shapeId="0" xr:uid="{67270CA7-4FEE-41F0-BE28-3F888442C0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encontrei. Porém podemos descartar, pois a capacidade é muito pequena</t>
      </text>
    </comment>
    <comment ref="C41" authorId="12" shapeId="0" xr:uid="{71061D34-02F2-4279-9589-B4A42891B7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construção não iniciada</t>
      </text>
    </comment>
    <comment ref="C44" authorId="13" shapeId="0" xr:uid="{DEFDB7BA-AF15-4B5A-8D21-8A9E996E90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encontrei. Porém podemos descartar, pois a capacidade é muito pequena</t>
      </text>
    </comment>
    <comment ref="C57" authorId="14" shapeId="0" xr:uid="{59D0F883-DF81-4898-8696-B2083A7765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Construção não inciada</t>
      </text>
    </comment>
    <comment ref="AK75" authorId="15" shapeId="0" xr:uid="{05FB3F86-E274-468A-A4A8-086280F965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encontrado</t>
      </text>
    </comment>
    <comment ref="C77" authorId="16" shapeId="0" xr:uid="{1737CE7A-8516-4059-94CE-DE9D2EE4CB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Construção não iniciada</t>
      </text>
    </comment>
    <comment ref="C84" authorId="17" shapeId="0" xr:uid="{5C81117D-E08B-4DD0-9811-7B85DF1C20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encontrado</t>
      </text>
    </comment>
    <comment ref="AK89" authorId="18" shapeId="0" xr:uid="{D21AFE92-0FB1-434B-B028-449979E9D0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encontrada</t>
      </text>
    </comment>
    <comment ref="AK90" authorId="19" shapeId="0" xr:uid="{4A9BC737-DDB4-4139-AD2E-4EAEAF00C1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encontrada</t>
      </text>
    </comment>
    <comment ref="AK97" authorId="20" shapeId="0" xr:uid="{C353E17E-C4D8-4324-B7FE-8539589616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encontrada</t>
      </text>
    </comment>
    <comment ref="C98" authorId="21" shapeId="0" xr:uid="{B1AF210A-FDC3-45BF-9F50-B79081F511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encontrada</t>
      </text>
    </comment>
    <comment ref="C99" authorId="22" shapeId="0" xr:uid="{7B87DCD5-418C-4788-AC5D-E14139543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encontrada</t>
      </text>
    </comment>
    <comment ref="C114" authorId="23" shapeId="0" xr:uid="{2591B8F3-70ED-40D4-9D23-6A5E5E3F71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encontrada</t>
      </text>
    </comment>
  </commentList>
</comments>
</file>

<file path=xl/sharedStrings.xml><?xml version="1.0" encoding="utf-8"?>
<sst xmlns="http://schemas.openxmlformats.org/spreadsheetml/2006/main" count="2046" uniqueCount="308">
  <si>
    <t>Usina</t>
  </si>
  <si>
    <t>TEIF</t>
  </si>
  <si>
    <t>IP</t>
  </si>
  <si>
    <t>#</t>
  </si>
  <si>
    <t>Name</t>
  </si>
  <si>
    <t>Capacidade</t>
  </si>
  <si>
    <t>Max. Cap. Factor</t>
  </si>
  <si>
    <t>CUIABA</t>
  </si>
  <si>
    <t>DAIA</t>
  </si>
  <si>
    <t>TERMOMACAE</t>
  </si>
  <si>
    <t>F.GASPARIAN</t>
  </si>
  <si>
    <t>IGARAPE</t>
  </si>
  <si>
    <t>LINHARES</t>
  </si>
  <si>
    <t>NORTEFLU-1</t>
  </si>
  <si>
    <t>NORTEFLU-2</t>
  </si>
  <si>
    <t>NORTEFLU-3</t>
  </si>
  <si>
    <t>NORTEFLU-4</t>
  </si>
  <si>
    <t>PREDILECTA</t>
  </si>
  <si>
    <t>R.SILVEIRA</t>
  </si>
  <si>
    <t>TERMORIO</t>
  </si>
  <si>
    <t>VIANA</t>
  </si>
  <si>
    <t>XAVANTES</t>
  </si>
  <si>
    <t>ARAUCARIA</t>
  </si>
  <si>
    <t>CAMBARA</t>
  </si>
  <si>
    <t>CANOAS</t>
  </si>
  <si>
    <t>CISFRAMA</t>
  </si>
  <si>
    <t>FIGUEIRA</t>
  </si>
  <si>
    <t>URUGUAIANA</t>
  </si>
  <si>
    <t>ALTOS</t>
  </si>
  <si>
    <t>ARACATI</t>
  </si>
  <si>
    <t>BATURITE</t>
  </si>
  <si>
    <t>CAUCAIA</t>
  </si>
  <si>
    <t>CRATO</t>
  </si>
  <si>
    <t>FORTALEZA</t>
  </si>
  <si>
    <t>IGUATU</t>
  </si>
  <si>
    <t>MARAMBAIA</t>
  </si>
  <si>
    <t>MURICY</t>
  </si>
  <si>
    <t>NAZARIA</t>
  </si>
  <si>
    <t>PERNAMBU_III</t>
  </si>
  <si>
    <t>PETROLINA</t>
  </si>
  <si>
    <t>POTIGUAR</t>
  </si>
  <si>
    <t>PROSPERIDADE</t>
  </si>
  <si>
    <t>TERMOBAHIA</t>
  </si>
  <si>
    <t>TERMOCABO</t>
  </si>
  <si>
    <t>TERMOCEARA</t>
  </si>
  <si>
    <t>TERMOMANAUS</t>
  </si>
  <si>
    <t>TERMONE</t>
  </si>
  <si>
    <t>TERMOPB</t>
  </si>
  <si>
    <t>TERMOPE</t>
  </si>
  <si>
    <t>APARECIDA</t>
  </si>
  <si>
    <t>JARAQUI</t>
  </si>
  <si>
    <t>MANAUARA</t>
  </si>
  <si>
    <t>TAMBAQUI</t>
  </si>
  <si>
    <t>0.00</t>
  </si>
  <si>
    <t>520.00</t>
  </si>
  <si>
    <t>000.00</t>
  </si>
  <si>
    <t>201.50</t>
  </si>
  <si>
    <t>399.99</t>
  </si>
  <si>
    <t>192.50</t>
  </si>
  <si>
    <t>064.00</t>
  </si>
  <si>
    <t>170.00</t>
  </si>
  <si>
    <t>348.80</t>
  </si>
  <si>
    <t>075.00</t>
  </si>
  <si>
    <t>067.00</t>
  </si>
  <si>
    <t>62.99</t>
  </si>
  <si>
    <t>064.50</t>
  </si>
  <si>
    <t>241.19</t>
  </si>
  <si>
    <t>264.00</t>
  </si>
  <si>
    <t>063.00</t>
  </si>
  <si>
    <t>CAMACARI MII</t>
  </si>
  <si>
    <t>CAMACARI PI</t>
  </si>
  <si>
    <t>CAMPINA GDE</t>
  </si>
  <si>
    <t>CAMPO MAIOR</t>
  </si>
  <si>
    <t>ENGUIA PECEM</t>
  </si>
  <si>
    <t>GLOBAL I</t>
  </si>
  <si>
    <t>GLOBAL II</t>
  </si>
  <si>
    <t>MARACANAU I</t>
  </si>
  <si>
    <t>P. PECEM I</t>
  </si>
  <si>
    <t>P. PECEM II</t>
  </si>
  <si>
    <t>PAU FERRO I</t>
  </si>
  <si>
    <t>PECEM II</t>
  </si>
  <si>
    <t>POTIGUAR III</t>
  </si>
  <si>
    <t>SUAPE II</t>
  </si>
  <si>
    <t>VALE DO ACU</t>
  </si>
  <si>
    <t>GERAMAR I</t>
  </si>
  <si>
    <t>MARANHAO III</t>
  </si>
  <si>
    <t>MARANHAO IV</t>
  </si>
  <si>
    <t>MARANHAO V</t>
  </si>
  <si>
    <t>N.VENECIA 2</t>
  </si>
  <si>
    <t>O. CANOAS 1</t>
  </si>
  <si>
    <t>PARNAIBA IV</t>
  </si>
  <si>
    <t>PORTO ITAQUI</t>
  </si>
  <si>
    <t>Código CEG</t>
  </si>
  <si>
    <t>Jan</t>
  </si>
  <si>
    <t>Fev</t>
  </si>
  <si>
    <t>Mar</t>
  </si>
  <si>
    <t>Abr</t>
  </si>
  <si>
    <t>Mai</t>
  </si>
  <si>
    <t>Jun</t>
  </si>
  <si>
    <t>TEIFa</t>
  </si>
  <si>
    <t>TEIP</t>
  </si>
  <si>
    <t>UTE.PE.PI.028538-2.01</t>
  </si>
  <si>
    <t>UTE.PE.AM.027250-7.01</t>
  </si>
  <si>
    <t>UTE.PE.CE.028531-5.01</t>
  </si>
  <si>
    <t>UTE.GN.RJ.030769-6.01</t>
  </si>
  <si>
    <t>B.FLUMINENSE</t>
  </si>
  <si>
    <t>UTE.PE.BA.028615-0.01</t>
  </si>
  <si>
    <t>BAHIA I</t>
  </si>
  <si>
    <t>UTE.PE.CE.028529-3.01</t>
  </si>
  <si>
    <t>UTE.PE.PI.028537-4.01</t>
  </si>
  <si>
    <t>UTE.CM.RS.029767-4.01</t>
  </si>
  <si>
    <t>CANDIOTA III</t>
  </si>
  <si>
    <t>UTE.GN.RS.028038-0.01</t>
  </si>
  <si>
    <t>UTE.PE.CE.028528-5.01</t>
  </si>
  <si>
    <t>UTE.PE.CE.028530-7.01</t>
  </si>
  <si>
    <t>UTE.GN.SP.028014-3.01</t>
  </si>
  <si>
    <t>CUBATAO</t>
  </si>
  <si>
    <t>UTE.GN.MT.027003-2.01</t>
  </si>
  <si>
    <t>UTE.PE.GO.028612-5.01</t>
  </si>
  <si>
    <t>UTE.PE.MA.029705-4.01</t>
  </si>
  <si>
    <t>UTE.PE.MA.029668-6.01</t>
  </si>
  <si>
    <t>GERAMAR II</t>
  </si>
  <si>
    <t>UTE.PE.GO.029460-8.01</t>
  </si>
  <si>
    <t>GOIANIA II</t>
  </si>
  <si>
    <t>UTE.PE.CE.028532-3.01</t>
  </si>
  <si>
    <t>J.LACERDA A1</t>
  </si>
  <si>
    <t>J.LACERDA A2</t>
  </si>
  <si>
    <t>UTE.PE.CE.028534-0.01</t>
  </si>
  <si>
    <t>JUAZEIRO NORT</t>
  </si>
  <si>
    <t>UTE.GN.MG.001276-9.01</t>
  </si>
  <si>
    <t>JUIZ DE FORA</t>
  </si>
  <si>
    <t>UTE.GN.ES.030054-3.01</t>
  </si>
  <si>
    <t>LUIZ O R MELO</t>
  </si>
  <si>
    <t>UTE.PE.PI.028535-8.01</t>
  </si>
  <si>
    <t>UTE.PE.PI.028536-6.01</t>
  </si>
  <si>
    <t>UTE.GN.RJ.001544-0.01</t>
  </si>
  <si>
    <t>NO.FLUMINENSE</t>
  </si>
  <si>
    <t>UTE.PE.GO.001946-1.01</t>
  </si>
  <si>
    <t>PALMEIRAS GO</t>
  </si>
  <si>
    <t>UTE.PE.PE.028584-6.01</t>
  </si>
  <si>
    <t>UTE.CM.CE.029720-8.01</t>
  </si>
  <si>
    <t>PORTO PECEM I</t>
  </si>
  <si>
    <t>UTE.CM.CE.030098-5.01</t>
  </si>
  <si>
    <t>PORTO PECEM II</t>
  </si>
  <si>
    <t>UTE.GN.SE.032228-8.01</t>
  </si>
  <si>
    <t>PORTO SERGIPE I</t>
  </si>
  <si>
    <t>UTE.PE.RN.028655-9.01</t>
  </si>
  <si>
    <t>UTE.PE.RN.029556-6.01</t>
  </si>
  <si>
    <t>UTE.GN.BA.032545-7.01</t>
  </si>
  <si>
    <t>PROSPERIDADE 1</t>
  </si>
  <si>
    <t>UTE.GN.RJ.027952-8.01</t>
  </si>
  <si>
    <t>SEROPEDICA</t>
  </si>
  <si>
    <t>ST.CRUZ NOVA</t>
  </si>
  <si>
    <t>UTE.GN.BA.027263-9.01</t>
  </si>
  <si>
    <t>UTE.GN.PE.028326-6.01</t>
  </si>
  <si>
    <t>UTE.GN.BA.028206-5.01</t>
  </si>
  <si>
    <t>TERMOCAMACARI</t>
  </si>
  <si>
    <t>UTE.PE.PE.029562-0.01</t>
  </si>
  <si>
    <t>UTE.PE.PB.029641-4.01</t>
  </si>
  <si>
    <t>TERMONORDESTE</t>
  </si>
  <si>
    <t>UTE.GN.RO.028033-0.01</t>
  </si>
  <si>
    <t>TERMONORTE II</t>
  </si>
  <si>
    <t>UTE.PE.PB.029638-4.01</t>
  </si>
  <si>
    <t>TERMOPARAIBA</t>
  </si>
  <si>
    <t>UTE.GN.PE.028031-3.01</t>
  </si>
  <si>
    <t>TERMOPERNAMBU</t>
  </si>
  <si>
    <t>UTE.GN.RJ.027888-2.01</t>
  </si>
  <si>
    <t>UTE.GN.MS.027975-7.01</t>
  </si>
  <si>
    <t>TRES LAGOAS</t>
  </si>
  <si>
    <t>UTE.GN.PR.027733-9.01</t>
  </si>
  <si>
    <t>U.ARAUCARIA</t>
  </si>
  <si>
    <t>UTE.CM.SC.027093-8.01</t>
  </si>
  <si>
    <t>U.JLACERDA-B</t>
  </si>
  <si>
    <t>UTE.CM.SC.027094-6.01</t>
  </si>
  <si>
    <t>U.JLACERDA-C</t>
  </si>
  <si>
    <t>UTE.GN.MA.030196-5.01</t>
  </si>
  <si>
    <t>U.NV.VENECIA2</t>
  </si>
  <si>
    <t>UTE.GN.RS.002913-0.01</t>
  </si>
  <si>
    <t>U.URUGUAIANA</t>
  </si>
  <si>
    <t>UTE.CM.PR.000955-5.01</t>
  </si>
  <si>
    <t>US. FIGUEIRA</t>
  </si>
  <si>
    <t>UTE.GN.RJ.028029-1.01</t>
  </si>
  <si>
    <t>UT TERMOMACAE</t>
  </si>
  <si>
    <t>UTE.GN.CE.028357-6.01</t>
  </si>
  <si>
    <t>UT. FORTALEZA</t>
  </si>
  <si>
    <t>UTE.PE.PB.000612-2.01</t>
  </si>
  <si>
    <t>UT.CAM.GRANDE</t>
  </si>
  <si>
    <t>UTE.GN.MG.001096-0.01</t>
  </si>
  <si>
    <t>UT.IBIRITE</t>
  </si>
  <si>
    <t>UTE.PE.CE.029654-6.01</t>
  </si>
  <si>
    <t>UT.MARACANAU1</t>
  </si>
  <si>
    <t>UTE.GN.MA.030800-5.01</t>
  </si>
  <si>
    <t>UT.MARANHAO 3</t>
  </si>
  <si>
    <t>UTE.GN.MA.030202-3.01</t>
  </si>
  <si>
    <t>UT.MARANHAO 4</t>
  </si>
  <si>
    <t>UTE.GN.MA.030203-1.01</t>
  </si>
  <si>
    <t>UT.MARANHAO 5</t>
  </si>
  <si>
    <t>UTE.GN.MA.031193-6.01</t>
  </si>
  <si>
    <t>UT.PARNAIBA 4</t>
  </si>
  <si>
    <t>UTE.PE.CE.028533-1.01</t>
  </si>
  <si>
    <t>UT.PECEM</t>
  </si>
  <si>
    <t>UTE.CM.MA.029700-3.01</t>
  </si>
  <si>
    <t>UT.POR.ITAQUI</t>
  </si>
  <si>
    <t>UTE.GN.CE.028358-4.01</t>
  </si>
  <si>
    <t>UT.TERMOCEARA</t>
  </si>
  <si>
    <t>UTE.PE.BA.029555-8.01</t>
  </si>
  <si>
    <t>UTE AREMBEPE</t>
  </si>
  <si>
    <t>UTE.PE.RJ.029587-6.01</t>
  </si>
  <si>
    <t>UTE ATLANTICO</t>
  </si>
  <si>
    <t>UTE.PE.BA.029653-8.01</t>
  </si>
  <si>
    <t>UTE GLOBAL I</t>
  </si>
  <si>
    <t>UTE.PE.BA.029639-2.01</t>
  </si>
  <si>
    <t>UTE GLOBAL II</t>
  </si>
  <si>
    <t>UTE.GN.AM.031888-4.01</t>
  </si>
  <si>
    <t>UTE MAUA 3</t>
  </si>
  <si>
    <t>UTE.PE.BA.029554-0.01</t>
  </si>
  <si>
    <t>UTE MURICY</t>
  </si>
  <si>
    <t>UTE.PE.PE.029561-2.01</t>
  </si>
  <si>
    <t>UTE P.FERRO 1</t>
  </si>
  <si>
    <t>UTE.CM.RS.032282-2.01</t>
  </si>
  <si>
    <t>UTE PAMPA SUL</t>
  </si>
  <si>
    <t>UTE.PE.PE.030120-5.01</t>
  </si>
  <si>
    <t>UTE PERNAMB.3</t>
  </si>
  <si>
    <t>UTE.AI.RS.034046-4.01</t>
  </si>
  <si>
    <t>UTE SAO SEPE</t>
  </si>
  <si>
    <t>UTE.AI.MG.031268-1.01</t>
  </si>
  <si>
    <t>UTE STA VITORIA</t>
  </si>
  <si>
    <t>UTE.PE.PE.029719-4.01</t>
  </si>
  <si>
    <t>UTE SUAPE II</t>
  </si>
  <si>
    <t>UTE.PE.ES.029664-3.01</t>
  </si>
  <si>
    <t>UTE VIANA</t>
  </si>
  <si>
    <t>UTE.GN.RN.028225-1.01</t>
  </si>
  <si>
    <t>UTE.PE.GO.028654-0.01</t>
  </si>
  <si>
    <t>NOME TERM.DAT</t>
  </si>
  <si>
    <t>BAIXADA FLU</t>
  </si>
  <si>
    <t xml:space="preserve">BAHIA I </t>
  </si>
  <si>
    <t>CANDIOTA 3</t>
  </si>
  <si>
    <t>J.LACERDA C</t>
  </si>
  <si>
    <t>J.LACERDA B</t>
  </si>
  <si>
    <t>P. SERGIPE I</t>
  </si>
  <si>
    <t>ST.CRUZ 34</t>
  </si>
  <si>
    <t>T.NORTE 2</t>
  </si>
  <si>
    <t>AGREGAR</t>
  </si>
  <si>
    <t>SÃO SEPE</t>
  </si>
  <si>
    <t>STA VITORIA</t>
  </si>
  <si>
    <t>PAMPA SUL</t>
  </si>
  <si>
    <t>MAUA 3</t>
  </si>
  <si>
    <t>REVER</t>
  </si>
  <si>
    <t>IBIRITE</t>
  </si>
  <si>
    <t>171.60</t>
  </si>
  <si>
    <t>1080.0</t>
  </si>
  <si>
    <t>086.40</t>
  </si>
  <si>
    <t>236.10</t>
  </si>
  <si>
    <t>212.49</t>
  </si>
  <si>
    <t>159.93</t>
  </si>
  <si>
    <t>149.51</t>
  </si>
  <si>
    <t>220.88</t>
  </si>
  <si>
    <t>216.20</t>
  </si>
  <si>
    <t>N.PIRATINING</t>
  </si>
  <si>
    <t>006.86</t>
  </si>
  <si>
    <t>100.50</t>
  </si>
  <si>
    <t>210.00</t>
  </si>
  <si>
    <t>0.38</t>
  </si>
  <si>
    <t>11.06</t>
  </si>
  <si>
    <t>25.00</t>
  </si>
  <si>
    <t>12.92</t>
  </si>
  <si>
    <t>66.00</t>
  </si>
  <si>
    <t>33.00</t>
  </si>
  <si>
    <t>44.00</t>
  </si>
  <si>
    <t>216.80</t>
  </si>
  <si>
    <t>148.79</t>
  </si>
  <si>
    <t>306.96</t>
  </si>
  <si>
    <t>235.34</t>
  </si>
  <si>
    <t>213.75</t>
  </si>
  <si>
    <t>223.00</t>
  </si>
  <si>
    <t>TERMOCAMACAR</t>
  </si>
  <si>
    <t>345.12</t>
  </si>
  <si>
    <t>483.37</t>
  </si>
  <si>
    <t>ANGRA 1</t>
  </si>
  <si>
    <t>ANGRA 2</t>
  </si>
  <si>
    <t>CUIABA G CC</t>
  </si>
  <si>
    <t>DO ATLAN_CSA</t>
  </si>
  <si>
    <t>DO ATLANTICO</t>
  </si>
  <si>
    <t>GNA I</t>
  </si>
  <si>
    <t>GNA P. ACU 3</t>
  </si>
  <si>
    <t>MARLIM AZUL</t>
  </si>
  <si>
    <t>ONCA PINTADA</t>
  </si>
  <si>
    <t>PIRAT.12 G</t>
  </si>
  <si>
    <t>TERMOIRAPE I</t>
  </si>
  <si>
    <t>JUAZEIRO N</t>
  </si>
  <si>
    <t xml:space="preserve">SYKUE I </t>
  </si>
  <si>
    <t>C. ROCHA</t>
  </si>
  <si>
    <t>MARAN IV L22</t>
  </si>
  <si>
    <t>MARAN IV L7</t>
  </si>
  <si>
    <t>MARAN V L22</t>
  </si>
  <si>
    <t>MARAN V L7</t>
  </si>
  <si>
    <t>N.VEN 2 L22</t>
  </si>
  <si>
    <t>N.VEN 2 L7</t>
  </si>
  <si>
    <t>PARNAIBA V</t>
  </si>
  <si>
    <t>PONTA NEGRA</t>
  </si>
  <si>
    <t>UTE.PE.MG.001100-2.01</t>
  </si>
  <si>
    <t>UTE.GN.RJ.001544-0.02</t>
  </si>
  <si>
    <t>UTE.GN.RJ.001544-0.03</t>
  </si>
  <si>
    <t>UTE.GN.RJ.001544-0.04</t>
  </si>
  <si>
    <t>UTE.GN.RJ.027935-8.01</t>
  </si>
  <si>
    <t>CAMPOS</t>
  </si>
  <si>
    <t>UTN.UR.RJ.000100-7.01</t>
  </si>
  <si>
    <t>UTN.UR.RJ.000101-5.01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</si>
</sst>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2" borderId="0">
      <alignment wrapText="1"/>
    </xf>
    <xf numFmtId="0" fontId="1" fillId="0" borderId="0"/>
    <xf numFmtId="0" fontId="1" fillId="0" borderId="0">
      <alignment wrapText="1"/>
    </xf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34" borderId="0" xfId="0" applyFill="1"/>
    <xf numFmtId="11" fontId="0" fillId="0" borderId="0" xfId="0" applyNumberFormat="1"/>
  </cellXfs>
  <cellStyles count="46">
    <cellStyle name="20% - Ênfase1" xfId="23" builtinId="30" customBuiltin="1"/>
    <cellStyle name="20% - Ênfase2" xfId="27" builtinId="34" customBuiltin="1"/>
    <cellStyle name="20% - Ênfase3" xfId="31" builtinId="38" customBuiltin="1"/>
    <cellStyle name="20% - Ênfase4" xfId="35" builtinId="42" customBuiltin="1"/>
    <cellStyle name="20% - Ênfase5" xfId="39" builtinId="46" customBuiltin="1"/>
    <cellStyle name="20% - Ênfase6" xfId="43" builtinId="50" customBuiltin="1"/>
    <cellStyle name="40% - Ênfase1" xfId="24" builtinId="31" customBuiltin="1"/>
    <cellStyle name="40% - Ênfase2" xfId="28" builtinId="35" customBuiltin="1"/>
    <cellStyle name="40% - Ênfase3" xfId="32" builtinId="39" customBuiltin="1"/>
    <cellStyle name="40% - Ênfase4" xfId="36" builtinId="43" customBuiltin="1"/>
    <cellStyle name="40% - Ênfase5" xfId="40" builtinId="47" customBuiltin="1"/>
    <cellStyle name="40% - Ênfase6" xfId="44" builtinId="51" customBuiltin="1"/>
    <cellStyle name="60% - Ênfase1" xfId="25" builtinId="32" customBuiltin="1"/>
    <cellStyle name="60% - Ênfase2" xfId="29" builtinId="36" customBuiltin="1"/>
    <cellStyle name="60% - Ênfase3" xfId="33" builtinId="40" customBuiltin="1"/>
    <cellStyle name="60% - Ênfase4" xfId="37" builtinId="44" customBuiltin="1"/>
    <cellStyle name="60% - Ênfase5" xfId="41" builtinId="48" customBuiltin="1"/>
    <cellStyle name="60% - Ênfase6" xfId="45" builtinId="52" customBuiltin="1"/>
    <cellStyle name="Bom" xfId="10" builtinId="26" customBuiltin="1"/>
    <cellStyle name="Cálculo" xfId="15" builtinId="22" customBuiltin="1"/>
    <cellStyle name="Célula de Verificação" xfId="17" builtinId="23" customBuiltin="1"/>
    <cellStyle name="Célula Vinculada" xfId="16" builtinId="24" customBuiltin="1"/>
    <cellStyle name="Ênfase1" xfId="22" builtinId="29" customBuiltin="1"/>
    <cellStyle name="Ênfase2" xfId="26" builtinId="33" customBuiltin="1"/>
    <cellStyle name="Ênfase3" xfId="30" builtinId="37" customBuiltin="1"/>
    <cellStyle name="Ênfase4" xfId="34" builtinId="41" customBuiltin="1"/>
    <cellStyle name="Ênfase5" xfId="38" builtinId="45" customBuiltin="1"/>
    <cellStyle name="Ênfase6" xfId="42" builtinId="49" customBuiltin="1"/>
    <cellStyle name="Entrada" xfId="13" builtinId="20" customBuiltin="1"/>
    <cellStyle name="Neutro" xfId="12" builtinId="28" customBuiltin="1"/>
    <cellStyle name="Normal" xfId="0" builtinId="0"/>
    <cellStyle name="Normal 2" xfId="4" xr:uid="{928A5EF3-462C-44F5-A0B9-E00751BDFE73}"/>
    <cellStyle name="Normal 5" xfId="2" xr:uid="{52D200BA-A6EE-4930-9F43-CD1769EF72A0}"/>
    <cellStyle name="Nota" xfId="19" builtinId="10" customBuiltin="1"/>
    <cellStyle name="Ruim" xfId="11" builtinId="27" customBuiltin="1"/>
    <cellStyle name="Saída" xfId="14" builtinId="21" customBuiltin="1"/>
    <cellStyle name="Texto de Aviso" xfId="18" builtinId="11" customBuiltin="1"/>
    <cellStyle name="Texto Explicativo" xfId="20" builtinId="53" customBuiltin="1"/>
    <cellStyle name="Título" xfId="5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9" builtinId="19" customBuiltin="1"/>
    <cellStyle name="Total" xfId="21" builtinId="25" customBuiltin="1"/>
    <cellStyle name="XLConnect.Header 2" xfId="1" xr:uid="{42E1E2FB-FD08-4CE4-A66F-1D99663BD660}"/>
    <cellStyle name="XLConnect.Numeric 2" xfId="3" xr:uid="{67D9EF1B-424C-4E08-86AB-6A97778550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ck" id="{20EE9A61-4B81-4D5C-B71E-332DBB6E16ED}" userId="Erick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" dT="2020-07-22T17:37:35.75" personId="{20EE9A61-4B81-4D5C-B71E-332DBB6E16ED}" id="{5EEFCF1A-7DD6-4960-87D7-10037FBC7A3D}">
    <text>Aqui a UTE do Atlantico está dividida nestas duas. Se somar a capacidade delas da 490 que é exatamente a capacidade da UTE do Atlantico cujo código do BIG ANEEL é UTE.PE.RJ.029587-6.01</text>
  </threadedComment>
  <threadedComment ref="AK10" dT="2020-07-22T17:37:35.75" personId="{20EE9A61-4B81-4D5C-B71E-332DBB6E16ED}" id="{45223A7C-992E-4B47-8229-AE9C2248C657}">
    <text>Aqui a UTE do Atlantico está dividida nestas duas. Se somar a capacidade delas da 490 que é exatamente a capacidade da UTE do Atlantico cujo código do BIG ANEEL é UTE.PE.RJ.029587-6.01</text>
  </threadedComment>
  <threadedComment ref="C12" dT="2020-07-22T17:38:44.00" personId="{20EE9A61-4B81-4D5C-B71E-332DBB6E16ED}" id="{2374BB13-2F8F-4118-BD9C-640E4906F86F}">
    <text>Em construção e construção não iniciada no presente momento</text>
  </threadedComment>
  <threadedComment ref="AK17" dT="2020-07-22T18:02:39.94" personId="{20EE9A61-4B81-4D5C-B71E-332DBB6E16ED}" id="{75C06E7A-43B1-4163-B79E-13DF7DEC9B46}">
    <text>A potencia da N. Piratininga no SIGA da ANEEL é de 386 e não 572 MW. Deve estar tendo a agrergação de usinas. Não está disponível o código ANEEL desta usina por conta disso.</text>
  </threadedComment>
  <threadedComment ref="AK17" dT="2020-07-22T19:17:57.83" personId="{20EE9A61-4B81-4D5C-B71E-332DBB6E16ED}" id="{E885AE25-75E0-4EF3-ABD7-15557EC8C71E}" parentId="{75C06E7A-43B1-4163-B79E-13DF7DEC9B46}">
    <text>Essa UTE tem a capacidade inicial em ciclo aberto de 372 MW. Após o fechamento do ciclo, utilizando as Unidades 3 e 4 da UTE Piratininga a capacidade passou para 572 MW</text>
  </threadedComment>
  <threadedComment ref="C18" dT="2020-07-22T17:50:55.45" personId="{20EE9A61-4B81-4D5C-B71E-332DBB6E16ED}" id="{A80B4E08-A5F9-4370-B360-C2B0C80FA30B}">
    <text>UTEGNRJ032211-3 - construção não iniciada</text>
  </threadedComment>
  <threadedComment ref="C19" dT="2020-07-22T18:02:39.94" personId="{20EE9A61-4B81-4D5C-B71E-332DBB6E16ED}" id="{49FD65E3-F0E5-4B75-B801-4E55FD28F826}">
    <text>A potencia da N. Piratininga no SIGA da ANEEL é de 386 e não 572 MW. Deve estar tendo a agrergação de usinas. Não está disponível o código ANEEL desta usina por conta disso.</text>
  </threadedComment>
  <threadedComment ref="C19" dT="2020-07-22T19:17:57.83" personId="{20EE9A61-4B81-4D5C-B71E-332DBB6E16ED}" id="{520344A2-DC57-482F-85A7-0A8D37CC75BD}" parentId="{49FD65E3-F0E5-4B75-B801-4E55FD28F826}">
    <text>Essa UTE tem a capacidade inicial em ciclo aberto de 372 MW. Após o fechamento do ciclo, utilizando as Unidades 3 e 4 da UTE Piratininga a capacidade passou para 572 MW</text>
  </threadedComment>
  <threadedComment ref="AK25" dT="2020-07-22T19:46:03.91" personId="{20EE9A61-4B81-4D5C-B71E-332DBB6E16ED}" id="{3AA94C15-68CF-4FAA-A047-007C3433D1CF}">
    <text>O entendimento é que a UTE ST. CRUZ unidades 3 e 4 esta agregada a ST.CRUZ nova na tabela de TEIF e TEIP. Isso pode ser visto olhando a capacidade pelo cpodigo da Unidade geradora no SIGA ANEEL.</text>
  </threadedComment>
  <threadedComment ref="C26" dT="2020-07-22T19:16:26.96" personId="{20EE9A61-4B81-4D5C-B71E-332DBB6E16ED}" id="{F3356E0A-09C3-4164-A818-321C5AF26E4A}">
    <text xml:space="preserve">Esta celula se refere às unidades 1 e 2 da UTE Piratininga que foram desativadas conforme disposto em http://www.consultaesic.cgu.gov.br/busca/dados/Lists/Pedido/Attachments/408378/RESPOSTA_PEDIDO_NT%20n%20460_SCG-2015.pdf. 
O link a seguir também traz informações:
http://www.emae.com.br/arquivos/internet/Chamada%20publica%2001%202020_leilao/CP%2001_2020LEILAOA42020VF%20290120.pdf
</text>
  </threadedComment>
  <threadedComment ref="C26" dT="2020-07-22T19:16:59.90" personId="{20EE9A61-4B81-4D5C-B71E-332DBB6E16ED}" id="{22216255-C895-4644-9A6B-143E1673B585}" parentId="{F3356E0A-09C3-4164-A818-321C5AF26E4A}">
    <text>Creio, portanto, que esta UTE não deveria ser incluida na analise</text>
  </threadedComment>
  <threadedComment ref="C27" dT="2020-07-22T19:20:20.81" personId="{20EE9A61-4B81-4D5C-B71E-332DBB6E16ED}" id="{D2BF0845-5710-43F7-BBC9-60A4BA87042B}">
    <text>Entrada em operação em 20/12/2019. Podemos desconsiderá-la para os estudos de 2017 a 2019</text>
  </threadedComment>
  <threadedComment ref="C30" dT="2020-07-22T19:46:03.91" personId="{20EE9A61-4B81-4D5C-B71E-332DBB6E16ED}" id="{A4383D32-0038-4BC3-AB2C-6912583C3A45}">
    <text>O entendimento é que a UTE ST. CRUZ unidades 3 e 4 esta agregada a ST.CRUZ nova na tabela de TEIF e TEIP. Isso pode ser visto olhando a capacidade pelo cpodigo da Unidade geradora no SIGA ANEEL.</text>
  </threadedComment>
  <threadedComment ref="C34" dT="2020-07-22T19:49:13.39" personId="{20EE9A61-4B81-4D5C-B71E-332DBB6E16ED}" id="{506A3101-6192-4D04-B691-D50D1E50ED43}">
    <text>Construção não iniciada</text>
  </threadedComment>
  <threadedComment ref="AK37" dT="2020-07-22T19:54:53.54" personId="{20EE9A61-4B81-4D5C-B71E-332DBB6E16ED}" id="{67270CA7-4FEE-41F0-BE28-3F888442C0E6}">
    <text>Não encontrei. Porém podemos descartar, pois a capacidade é muito pequena</text>
  </threadedComment>
  <threadedComment ref="C41" dT="2020-07-22T19:49:49.90" personId="{20EE9A61-4B81-4D5C-B71E-332DBB6E16ED}" id="{71061D34-02F2-4279-9589-B4A42891B761}">
    <text>construção não iniciada</text>
  </threadedComment>
  <threadedComment ref="C44" dT="2020-07-22T19:54:53.54" personId="{20EE9A61-4B81-4D5C-B71E-332DBB6E16ED}" id="{DEFDB7BA-AF15-4B5A-8D21-8A9E996E9034}">
    <text>Não encontrei. Porém podemos descartar, pois a capacidade é muito pequena</text>
  </threadedComment>
  <threadedComment ref="C57" dT="2020-07-22T19:56:13.22" personId="{20EE9A61-4B81-4D5C-B71E-332DBB6E16ED}" id="{59D0F883-DF81-4898-8696-B2083A77657B}">
    <text>Construção não inciada</text>
  </threadedComment>
  <threadedComment ref="AK75" dT="2020-07-22T20:03:18.77" personId="{20EE9A61-4B81-4D5C-B71E-332DBB6E16ED}" id="{05FB3F86-E274-468A-A4A8-086280F965E5}">
    <text>Não encontrado</text>
  </threadedComment>
  <threadedComment ref="C77" dT="2020-07-22T19:58:59.58" personId="{20EE9A61-4B81-4D5C-B71E-332DBB6E16ED}" id="{1737CE7A-8516-4059-94CE-DE9D2EE4CBBB}">
    <text>Construção não iniciada</text>
  </threadedComment>
  <threadedComment ref="C84" dT="2020-07-22T20:03:18.77" personId="{20EE9A61-4B81-4D5C-B71E-332DBB6E16ED}" id="{5C81117D-E08B-4DD0-9811-7B85DF1C204D}">
    <text>Não encontrado</text>
  </threadedComment>
  <threadedComment ref="AK89" dT="2020-07-22T20:10:29.97" personId="{20EE9A61-4B81-4D5C-B71E-332DBB6E16ED}" id="{D21AFE92-0FB1-434B-B028-449979E9D0CB}">
    <text>Não encontrada</text>
  </threadedComment>
  <threadedComment ref="AK90" dT="2020-07-22T20:08:44.54" personId="{20EE9A61-4B81-4D5C-B71E-332DBB6E16ED}" id="{4A9BC737-DDB4-4139-AD2E-4EAEAF00C1AA}">
    <text>Não encontrada</text>
  </threadedComment>
  <threadedComment ref="AK97" dT="2020-07-22T20:12:01.72" personId="{20EE9A61-4B81-4D5C-B71E-332DBB6E16ED}" id="{C353E17E-C4D8-4324-B7FE-8539589616BA}">
    <text>Não encontrada</text>
  </threadedComment>
  <threadedComment ref="C98" dT="2020-07-22T20:10:29.97" personId="{20EE9A61-4B81-4D5C-B71E-332DBB6E16ED}" id="{B1AF210A-FDC3-45BF-9F50-B79081F511A0}">
    <text>Não encontrada</text>
  </threadedComment>
  <threadedComment ref="C99" dT="2020-07-22T20:08:44.54" personId="{20EE9A61-4B81-4D5C-B71E-332DBB6E16ED}" id="{7B87DCD5-418C-4788-AC5D-E141395433BD}">
    <text>Não encontrada</text>
  </threadedComment>
  <threadedComment ref="C114" dT="2020-07-22T20:12:01.72" personId="{20EE9A61-4B81-4D5C-B71E-332DBB6E16ED}" id="{2591B8F3-70ED-40D4-9D23-6A5E5E3F71C7}">
    <text>Não encontrada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ACA2-990F-4B8D-A98B-24A7665B34CB}">
  <dimension ref="A2:CA116"/>
  <sheetViews>
    <sheetView tabSelected="1" topLeftCell="V3" zoomScale="70" zoomScaleNormal="70" workbookViewId="0">
      <selection activeCell="AG16" sqref="AG16"/>
    </sheetView>
  </sheetViews>
  <sheetFormatPr defaultRowHeight="14.4" x14ac:dyDescent="0.3"/>
  <cols>
    <col min="1" max="1" width="13.44140625" customWidth="1"/>
    <col min="3" max="3" width="15.88671875" bestFit="1" customWidth="1"/>
    <col min="26" max="26" width="6.109375" customWidth="1"/>
    <col min="27" max="27" width="14.88671875" bestFit="1" customWidth="1"/>
    <col min="28" max="28" width="10.6640625" bestFit="1" customWidth="1"/>
    <col min="30" max="30" width="14.88671875" bestFit="1" customWidth="1"/>
    <col min="31" max="31" width="11.77734375" bestFit="1" customWidth="1"/>
    <col min="35" max="35" width="22.77734375" bestFit="1" customWidth="1"/>
    <col min="36" max="36" width="17.109375" bestFit="1" customWidth="1"/>
    <col min="37" max="37" width="15.77734375" bestFit="1" customWidth="1"/>
    <col min="38" max="38" width="15.6640625" bestFit="1" customWidth="1"/>
    <col min="39" max="39" width="15.77734375" bestFit="1" customWidth="1"/>
    <col min="40" max="41" width="13.33203125" bestFit="1" customWidth="1"/>
    <col min="52" max="52" width="25.109375" bestFit="1" customWidth="1"/>
    <col min="53" max="53" width="17.109375" bestFit="1" customWidth="1"/>
    <col min="55" max="55" width="18.33203125" bestFit="1" customWidth="1"/>
    <col min="62" max="62" width="14.44140625" bestFit="1" customWidth="1"/>
  </cols>
  <sheetData>
    <row r="2" spans="1:67" x14ac:dyDescent="0.3">
      <c r="B2" s="1" t="s">
        <v>3</v>
      </c>
      <c r="C2" s="1" t="s">
        <v>4</v>
      </c>
      <c r="D2" s="1" t="s">
        <v>5</v>
      </c>
      <c r="E2" s="1" t="s">
        <v>6</v>
      </c>
      <c r="F2" s="1" t="s">
        <v>1</v>
      </c>
      <c r="G2" s="1" t="s">
        <v>2</v>
      </c>
      <c r="V2" t="s">
        <v>1</v>
      </c>
      <c r="W2" t="s">
        <v>2</v>
      </c>
    </row>
    <row r="3" spans="1:67" x14ac:dyDescent="0.3">
      <c r="A3" t="e">
        <f t="shared" ref="A3:A34" si="0">VLOOKUP(C3,$BC$5:$BD$89,2,0)</f>
        <v>#N/A</v>
      </c>
      <c r="B3">
        <v>1</v>
      </c>
      <c r="C3" t="s">
        <v>278</v>
      </c>
      <c r="D3">
        <v>640</v>
      </c>
      <c r="E3">
        <v>100</v>
      </c>
      <c r="F3">
        <f>V3/100</f>
        <v>1.83E-2</v>
      </c>
      <c r="G3" s="1">
        <f>W3/100</f>
        <v>0.1275</v>
      </c>
      <c r="H3" t="s">
        <v>53</v>
      </c>
      <c r="I3" t="s">
        <v>53</v>
      </c>
      <c r="J3" t="s">
        <v>53</v>
      </c>
      <c r="K3" t="s">
        <v>53</v>
      </c>
      <c r="L3" t="s">
        <v>53</v>
      </c>
      <c r="M3" t="s">
        <v>53</v>
      </c>
      <c r="N3" t="s">
        <v>54</v>
      </c>
      <c r="O3" t="s">
        <v>54</v>
      </c>
      <c r="P3" t="s">
        <v>54</v>
      </c>
      <c r="Q3" t="s">
        <v>54</v>
      </c>
      <c r="R3" t="s">
        <v>54</v>
      </c>
      <c r="S3" t="s">
        <v>54</v>
      </c>
      <c r="T3" t="s">
        <v>54</v>
      </c>
      <c r="V3" s="1">
        <v>1.83</v>
      </c>
      <c r="W3" s="1">
        <v>12.75</v>
      </c>
      <c r="Z3" s="1" t="s">
        <v>3</v>
      </c>
      <c r="AA3" s="1" t="s">
        <v>4</v>
      </c>
      <c r="AB3" s="1" t="s">
        <v>5</v>
      </c>
      <c r="AC3" s="1" t="s">
        <v>6</v>
      </c>
      <c r="AD3" t="s">
        <v>1</v>
      </c>
      <c r="AE3" t="s">
        <v>2</v>
      </c>
      <c r="AJ3" s="1" t="s">
        <v>3</v>
      </c>
      <c r="AK3" s="1" t="s">
        <v>4</v>
      </c>
      <c r="AL3" s="1" t="s">
        <v>5</v>
      </c>
      <c r="AM3" s="1" t="s">
        <v>6</v>
      </c>
      <c r="AN3" s="1" t="s">
        <v>1</v>
      </c>
      <c r="AO3" s="1" t="s">
        <v>2</v>
      </c>
      <c r="AZ3" s="1" t="s">
        <v>92</v>
      </c>
      <c r="BA3" s="1" t="s">
        <v>0</v>
      </c>
      <c r="BB3" s="1"/>
      <c r="BC3" s="1" t="s">
        <v>233</v>
      </c>
      <c r="BD3" s="1" t="s">
        <v>93</v>
      </c>
      <c r="BE3" s="1"/>
      <c r="BF3" s="1" t="s">
        <v>94</v>
      </c>
      <c r="BG3" s="1"/>
      <c r="BH3" s="1" t="s">
        <v>95</v>
      </c>
      <c r="BI3" s="1"/>
      <c r="BJ3" s="1" t="s">
        <v>96</v>
      </c>
      <c r="BK3" s="1"/>
      <c r="BL3" s="1" t="s">
        <v>97</v>
      </c>
      <c r="BM3" s="1"/>
      <c r="BN3" s="1" t="s">
        <v>98</v>
      </c>
      <c r="BO3" s="1"/>
    </row>
    <row r="4" spans="1:67" x14ac:dyDescent="0.3">
      <c r="A4" s="1" t="e">
        <f t="shared" si="0"/>
        <v>#N/A</v>
      </c>
      <c r="B4">
        <v>13</v>
      </c>
      <c r="C4" t="s">
        <v>279</v>
      </c>
      <c r="D4">
        <v>1350</v>
      </c>
      <c r="E4">
        <v>100</v>
      </c>
      <c r="F4" s="1">
        <f t="shared" ref="F4:F67" si="1">V4/100</f>
        <v>1.46E-2</v>
      </c>
      <c r="G4" s="1">
        <f t="shared" ref="G4:G67" si="2">W4/100</f>
        <v>7.5600000000000001E-2</v>
      </c>
      <c r="H4" t="s">
        <v>53</v>
      </c>
      <c r="I4" t="s">
        <v>53</v>
      </c>
      <c r="J4" t="s">
        <v>53</v>
      </c>
      <c r="K4" t="s">
        <v>53</v>
      </c>
      <c r="L4" t="s">
        <v>53</v>
      </c>
      <c r="M4" t="s">
        <v>53</v>
      </c>
      <c r="N4" t="s">
        <v>249</v>
      </c>
      <c r="O4" t="s">
        <v>250</v>
      </c>
      <c r="P4" t="s">
        <v>250</v>
      </c>
      <c r="Q4" t="s">
        <v>250</v>
      </c>
      <c r="R4" t="s">
        <v>250</v>
      </c>
      <c r="S4" t="s">
        <v>250</v>
      </c>
      <c r="T4" t="s">
        <v>250</v>
      </c>
      <c r="V4" s="1">
        <v>1.46</v>
      </c>
      <c r="W4" s="1">
        <v>7.56</v>
      </c>
      <c r="Z4" s="2">
        <v>109</v>
      </c>
      <c r="AA4" s="2" t="s">
        <v>28</v>
      </c>
      <c r="AB4" s="1">
        <f>VLOOKUP(Z4,$B$3:$G$116,3,0)</f>
        <v>13</v>
      </c>
      <c r="AC4" s="1">
        <f>VLOOKUP(Z4,$B$3:$G$116,4,0)</f>
        <v>100</v>
      </c>
      <c r="AD4">
        <f>VLOOKUP(AA4,$BC$5:$BO$89,12,0)</f>
        <v>0.94375848799999995</v>
      </c>
      <c r="AE4" s="1">
        <f>VLOOKUP(AA4,$BC$5:$BO$89,13,0)</f>
        <v>0.20008958900000001</v>
      </c>
      <c r="AJ4" s="1">
        <v>1</v>
      </c>
      <c r="AK4" s="1" t="s">
        <v>278</v>
      </c>
      <c r="AL4" s="1">
        <v>640</v>
      </c>
      <c r="AM4" s="1">
        <v>100</v>
      </c>
      <c r="AN4" s="1">
        <f>VLOOKUP(AK4,$BC$5:$BO$91,12,0)</f>
        <v>3.4524996000000002E-2</v>
      </c>
      <c r="AO4" s="1">
        <f>VLOOKUP(AK4,$BC$5:$BO$91,13,0)</f>
        <v>0.10553161799999999</v>
      </c>
      <c r="AZ4" s="1"/>
      <c r="BA4" s="1"/>
      <c r="BB4" s="1"/>
      <c r="BC4" s="1"/>
      <c r="BD4" s="1" t="s">
        <v>99</v>
      </c>
      <c r="BE4" s="1" t="s">
        <v>100</v>
      </c>
      <c r="BF4" s="1" t="s">
        <v>99</v>
      </c>
      <c r="BG4" s="1" t="s">
        <v>100</v>
      </c>
      <c r="BH4" s="1" t="s">
        <v>99</v>
      </c>
      <c r="BI4" s="1" t="s">
        <v>100</v>
      </c>
      <c r="BJ4" s="1" t="s">
        <v>99</v>
      </c>
      <c r="BK4" s="1" t="s">
        <v>100</v>
      </c>
      <c r="BL4" s="1" t="s">
        <v>99</v>
      </c>
      <c r="BM4" s="1" t="s">
        <v>100</v>
      </c>
      <c r="BN4" s="1" t="s">
        <v>99</v>
      </c>
      <c r="BO4" s="1" t="s">
        <v>100</v>
      </c>
    </row>
    <row r="5" spans="1:67" x14ac:dyDescent="0.3">
      <c r="A5" s="1">
        <f t="shared" si="0"/>
        <v>0.13716381799999999</v>
      </c>
      <c r="B5">
        <v>211</v>
      </c>
      <c r="C5" t="s">
        <v>234</v>
      </c>
      <c r="D5">
        <v>530</v>
      </c>
      <c r="E5">
        <v>100</v>
      </c>
      <c r="F5" s="1">
        <f t="shared" si="1"/>
        <v>0.13070000000000001</v>
      </c>
      <c r="G5" s="1">
        <f t="shared" si="2"/>
        <v>9.2600000000000002E-2</v>
      </c>
      <c r="H5" t="s">
        <v>53</v>
      </c>
      <c r="I5" t="s">
        <v>53</v>
      </c>
      <c r="J5" t="s">
        <v>53</v>
      </c>
      <c r="K5" t="s">
        <v>53</v>
      </c>
      <c r="L5" t="s">
        <v>53</v>
      </c>
      <c r="M5" t="s">
        <v>53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V5" s="1">
        <v>13.07</v>
      </c>
      <c r="W5" s="1">
        <v>9.26</v>
      </c>
      <c r="Z5" s="2">
        <v>111</v>
      </c>
      <c r="AA5" s="2" t="s">
        <v>29</v>
      </c>
      <c r="AB5" s="1">
        <f t="shared" ref="AB5:AB50" si="3">VLOOKUP(Z5,$B$3:$G$116,3,0)</f>
        <v>11</v>
      </c>
      <c r="AC5" s="1">
        <f t="shared" ref="AC5:AC50" si="4">VLOOKUP(Z5,$B$3:$G$116,4,0)</f>
        <v>100</v>
      </c>
      <c r="AD5" s="1">
        <f>VLOOKUP(AA5,$BC$5:$BO$89,12,0)</f>
        <v>0.95319580999999998</v>
      </c>
      <c r="AE5" s="1">
        <f>VLOOKUP(AA5,$BC$5:$BO$89,13,0)</f>
        <v>0.238721296</v>
      </c>
      <c r="AJ5" s="1">
        <v>13</v>
      </c>
      <c r="AK5" s="1" t="s">
        <v>279</v>
      </c>
      <c r="AL5" s="1">
        <v>1350</v>
      </c>
      <c r="AM5" s="1">
        <v>100</v>
      </c>
      <c r="AN5" s="1">
        <f t="shared" ref="AN5:AN11" si="5">VLOOKUP(AK5,$BC$5:$BO$91,12,0)</f>
        <v>1.4548779E-2</v>
      </c>
      <c r="AO5" s="1">
        <f t="shared" ref="AO5:AO11" si="6">VLOOKUP(AK5,$BC$5:$BO$91,13,0)</f>
        <v>8.2762218999999998E-2</v>
      </c>
      <c r="AZ5" s="1" t="s">
        <v>101</v>
      </c>
      <c r="BA5" s="1" t="s">
        <v>28</v>
      </c>
      <c r="BB5" s="1"/>
      <c r="BC5" s="1" t="s">
        <v>28</v>
      </c>
      <c r="BD5" s="1">
        <v>0.93751436499999996</v>
      </c>
      <c r="BE5" s="1">
        <v>0.20500791099999999</v>
      </c>
      <c r="BF5" s="1">
        <v>0.94029998800000003</v>
      </c>
      <c r="BG5" s="1">
        <v>0.20489570500000001</v>
      </c>
      <c r="BH5" s="1">
        <v>0.94231170399999997</v>
      </c>
      <c r="BI5" s="1">
        <v>0.20489570500000001</v>
      </c>
      <c r="BJ5" s="1">
        <v>0.943132937</v>
      </c>
      <c r="BK5" s="1">
        <v>0.20489570500000001</v>
      </c>
      <c r="BL5" s="1">
        <v>0.94406890899999996</v>
      </c>
      <c r="BM5" s="1">
        <v>0.20489570500000001</v>
      </c>
      <c r="BN5" s="1">
        <v>0.94375848799999995</v>
      </c>
      <c r="BO5" s="1">
        <v>0.20008958900000001</v>
      </c>
    </row>
    <row r="6" spans="1:67" x14ac:dyDescent="0.3">
      <c r="A6" s="1">
        <f t="shared" si="0"/>
        <v>5.0131977000000001E-2</v>
      </c>
      <c r="B6">
        <v>97</v>
      </c>
      <c r="C6" t="s">
        <v>116</v>
      </c>
      <c r="D6">
        <v>216</v>
      </c>
      <c r="E6">
        <v>100</v>
      </c>
      <c r="F6" s="1">
        <f t="shared" si="1"/>
        <v>4.9400000000000006E-2</v>
      </c>
      <c r="G6" s="1">
        <f t="shared" si="2"/>
        <v>7.5999999999999998E-2</v>
      </c>
      <c r="H6" t="s">
        <v>53</v>
      </c>
      <c r="I6" t="s">
        <v>53</v>
      </c>
      <c r="J6" t="s">
        <v>53</v>
      </c>
      <c r="K6" t="s">
        <v>53</v>
      </c>
      <c r="L6" t="s">
        <v>53</v>
      </c>
      <c r="M6" t="s">
        <v>53</v>
      </c>
      <c r="N6" t="s">
        <v>251</v>
      </c>
      <c r="O6" t="s">
        <v>251</v>
      </c>
      <c r="P6" t="s">
        <v>251</v>
      </c>
      <c r="Q6" t="s">
        <v>251</v>
      </c>
      <c r="R6" t="s">
        <v>251</v>
      </c>
      <c r="S6" t="s">
        <v>251</v>
      </c>
      <c r="T6" t="s">
        <v>251</v>
      </c>
      <c r="V6" s="1">
        <v>4.9400000000000004</v>
      </c>
      <c r="W6" s="1">
        <v>7.6</v>
      </c>
      <c r="Z6" s="2">
        <v>113</v>
      </c>
      <c r="AA6" s="2" t="s">
        <v>30</v>
      </c>
      <c r="AB6" s="1">
        <f t="shared" si="3"/>
        <v>11</v>
      </c>
      <c r="AC6" s="1">
        <f t="shared" si="4"/>
        <v>100</v>
      </c>
      <c r="AD6" s="1">
        <f>VLOOKUP(AA6,$BC$5:$BO$89,12,0)</f>
        <v>0.93387335500000002</v>
      </c>
      <c r="AE6" s="1">
        <f>VLOOKUP(AA6,$BC$5:$BO$89,13,0)</f>
        <v>0.238111719</v>
      </c>
      <c r="AJ6" s="1">
        <v>211</v>
      </c>
      <c r="AK6" s="1" t="s">
        <v>234</v>
      </c>
      <c r="AL6" s="1">
        <v>530</v>
      </c>
      <c r="AM6" s="1">
        <v>100</v>
      </c>
      <c r="AN6" s="1">
        <f t="shared" si="5"/>
        <v>0.14055709499999999</v>
      </c>
      <c r="AO6" s="1">
        <f t="shared" si="6"/>
        <v>9.7482711E-2</v>
      </c>
      <c r="AZ6" s="1" t="s">
        <v>102</v>
      </c>
      <c r="BA6" s="1" t="s">
        <v>49</v>
      </c>
      <c r="BB6" s="1"/>
      <c r="BC6" s="1" t="s">
        <v>49</v>
      </c>
      <c r="BD6" s="1">
        <v>0.12384744</v>
      </c>
      <c r="BE6" s="1">
        <v>0.14049994900000001</v>
      </c>
      <c r="BF6" s="1">
        <v>0.124529392</v>
      </c>
      <c r="BG6" s="1">
        <v>0.143697724</v>
      </c>
      <c r="BH6" s="1">
        <v>0.12562836699999999</v>
      </c>
      <c r="BI6" s="1">
        <v>0.14734755499999999</v>
      </c>
      <c r="BJ6" s="1">
        <v>0.126362056</v>
      </c>
      <c r="BK6" s="1">
        <v>0.15066021700000001</v>
      </c>
      <c r="BL6" s="1">
        <v>0.12915052499999999</v>
      </c>
      <c r="BM6" s="1">
        <v>0.15125253799999999</v>
      </c>
      <c r="BN6" s="1">
        <v>0.134337917</v>
      </c>
      <c r="BO6" s="1">
        <v>0.15109819199999999</v>
      </c>
    </row>
    <row r="7" spans="1:67" x14ac:dyDescent="0.3">
      <c r="A7" s="1">
        <f t="shared" si="0"/>
        <v>0.11690629299999999</v>
      </c>
      <c r="B7">
        <v>12</v>
      </c>
      <c r="C7" t="s">
        <v>280</v>
      </c>
      <c r="D7">
        <v>529</v>
      </c>
      <c r="E7">
        <v>100</v>
      </c>
      <c r="F7" s="1">
        <f t="shared" si="1"/>
        <v>9.4299999999999995E-2</v>
      </c>
      <c r="G7" s="1">
        <f t="shared" si="2"/>
        <v>0.21460000000000001</v>
      </c>
      <c r="H7" t="s">
        <v>53</v>
      </c>
      <c r="I7" t="s">
        <v>53</v>
      </c>
      <c r="J7" t="s">
        <v>53</v>
      </c>
      <c r="K7" t="s">
        <v>53</v>
      </c>
      <c r="L7" t="s">
        <v>53</v>
      </c>
      <c r="M7" t="s">
        <v>53</v>
      </c>
      <c r="N7" t="s">
        <v>55</v>
      </c>
      <c r="O7" t="s">
        <v>55</v>
      </c>
      <c r="P7" t="s">
        <v>55</v>
      </c>
      <c r="Q7" t="s">
        <v>55</v>
      </c>
      <c r="R7" t="s">
        <v>55</v>
      </c>
      <c r="S7" t="s">
        <v>55</v>
      </c>
      <c r="T7" t="s">
        <v>55</v>
      </c>
      <c r="V7" s="1">
        <v>9.43</v>
      </c>
      <c r="W7" s="1">
        <v>21.46</v>
      </c>
      <c r="Z7" s="2">
        <v>235</v>
      </c>
      <c r="AA7" s="2" t="s">
        <v>69</v>
      </c>
      <c r="AB7" s="1">
        <f t="shared" si="3"/>
        <v>0</v>
      </c>
      <c r="AC7" s="1">
        <f t="shared" si="4"/>
        <v>100</v>
      </c>
      <c r="AD7" s="1">
        <f>VLOOKUP(AA7,$C$2:$G$116,4,0)</f>
        <v>0.03</v>
      </c>
      <c r="AE7" s="1">
        <f>VLOOKUP(AA7,$C$2:$G$116,5,0)</f>
        <v>0.01</v>
      </c>
      <c r="AJ7" s="1">
        <v>97</v>
      </c>
      <c r="AK7" s="1" t="s">
        <v>116</v>
      </c>
      <c r="AL7" s="1">
        <v>216</v>
      </c>
      <c r="AM7" s="1">
        <v>100</v>
      </c>
      <c r="AN7" s="1">
        <f t="shared" si="5"/>
        <v>5.3890965999999998E-2</v>
      </c>
      <c r="AO7" s="1">
        <f t="shared" si="6"/>
        <v>7.4845686999999994E-2</v>
      </c>
      <c r="AZ7" s="1" t="s">
        <v>103</v>
      </c>
      <c r="BA7" s="1" t="s">
        <v>29</v>
      </c>
      <c r="BB7" s="1"/>
      <c r="BC7" s="1" t="s">
        <v>29</v>
      </c>
      <c r="BD7" s="1">
        <v>0.94672524899999999</v>
      </c>
      <c r="BE7" s="1">
        <v>0.241128802</v>
      </c>
      <c r="BF7" s="1">
        <v>0.94854062800000005</v>
      </c>
      <c r="BG7" s="1">
        <v>0.241576612</v>
      </c>
      <c r="BH7" s="1">
        <v>0.950487792</v>
      </c>
      <c r="BI7" s="1">
        <v>0.24221046299999999</v>
      </c>
      <c r="BJ7" s="1">
        <v>0.95236903399999995</v>
      </c>
      <c r="BK7" s="1">
        <v>0.242827028</v>
      </c>
      <c r="BL7" s="1">
        <v>0.95337092899999998</v>
      </c>
      <c r="BM7" s="1">
        <v>0.24346746499999999</v>
      </c>
      <c r="BN7" s="1">
        <v>0.95319580999999998</v>
      </c>
      <c r="BO7" s="1">
        <v>0.238721296</v>
      </c>
    </row>
    <row r="8" spans="1:67" x14ac:dyDescent="0.3">
      <c r="A8" s="1">
        <f t="shared" si="0"/>
        <v>0.16052111999999999</v>
      </c>
      <c r="B8">
        <v>153</v>
      </c>
      <c r="C8" t="s">
        <v>8</v>
      </c>
      <c r="D8">
        <v>44</v>
      </c>
      <c r="E8">
        <v>100</v>
      </c>
      <c r="F8" s="1">
        <f t="shared" si="1"/>
        <v>7.5700000000000003E-2</v>
      </c>
      <c r="G8" s="1">
        <f t="shared" si="2"/>
        <v>0.16579999999999998</v>
      </c>
      <c r="H8" t="s">
        <v>53</v>
      </c>
      <c r="I8" t="s">
        <v>53</v>
      </c>
      <c r="J8" t="s">
        <v>53</v>
      </c>
      <c r="K8" t="s">
        <v>53</v>
      </c>
      <c r="L8" t="s">
        <v>53</v>
      </c>
      <c r="M8" t="s">
        <v>53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V8" s="1">
        <v>7.57</v>
      </c>
      <c r="W8" s="1">
        <v>16.579999999999998</v>
      </c>
      <c r="Z8" s="2">
        <v>166</v>
      </c>
      <c r="AA8" s="2" t="s">
        <v>70</v>
      </c>
      <c r="AB8" s="1">
        <f t="shared" si="3"/>
        <v>150</v>
      </c>
      <c r="AC8" s="1">
        <f t="shared" si="4"/>
        <v>100</v>
      </c>
      <c r="AD8" s="1">
        <f t="shared" ref="AD8:AD26" si="7">VLOOKUP(AA8,$BC$5:$BO$89,12,0)</f>
        <v>0.43215408900000002</v>
      </c>
      <c r="AE8" s="1">
        <f t="shared" ref="AE8:AE26" si="8">VLOOKUP(AA8,$BC$5:$BO$89,13,0)</f>
        <v>1.7016308000000001E-2</v>
      </c>
      <c r="AJ8" s="1">
        <v>12</v>
      </c>
      <c r="AK8" s="1" t="s">
        <v>280</v>
      </c>
      <c r="AL8" s="1">
        <v>529</v>
      </c>
      <c r="AM8" s="1">
        <v>100</v>
      </c>
      <c r="AN8" s="1">
        <f t="shared" si="5"/>
        <v>0.13039551699999999</v>
      </c>
      <c r="AO8" s="1">
        <f t="shared" si="6"/>
        <v>0.42624604700000002</v>
      </c>
      <c r="AZ8" s="1" t="s">
        <v>104</v>
      </c>
      <c r="BA8" s="1" t="s">
        <v>105</v>
      </c>
      <c r="BB8" s="1"/>
      <c r="BC8" t="s">
        <v>234</v>
      </c>
      <c r="BD8" s="1">
        <v>0.13716381799999999</v>
      </c>
      <c r="BE8" s="1">
        <v>9.4083235000000001E-2</v>
      </c>
      <c r="BF8" s="1">
        <v>0.14094209699999999</v>
      </c>
      <c r="BG8" s="1">
        <v>9.4031736000000005E-2</v>
      </c>
      <c r="BH8" s="1">
        <v>0.14161315599999999</v>
      </c>
      <c r="BI8" s="1">
        <v>9.4615951000000004E-2</v>
      </c>
      <c r="BJ8" s="1">
        <v>0.14096911300000001</v>
      </c>
      <c r="BK8" s="1">
        <v>9.6032708999999994E-2</v>
      </c>
      <c r="BL8" s="1">
        <v>0.14046235400000001</v>
      </c>
      <c r="BM8" s="1">
        <v>9.5769323000000003E-2</v>
      </c>
      <c r="BN8" s="1">
        <v>0.14055709499999999</v>
      </c>
      <c r="BO8" s="1">
        <v>9.7482711E-2</v>
      </c>
    </row>
    <row r="9" spans="1:67" x14ac:dyDescent="0.3">
      <c r="A9" s="1">
        <f t="shared" si="0"/>
        <v>1.4331106999999999E-2</v>
      </c>
      <c r="B9">
        <v>65</v>
      </c>
      <c r="C9" t="s">
        <v>281</v>
      </c>
      <c r="D9">
        <v>255</v>
      </c>
      <c r="E9">
        <v>93</v>
      </c>
      <c r="F9" s="1">
        <f t="shared" si="1"/>
        <v>3.5999999999999999E-3</v>
      </c>
      <c r="G9" s="1">
        <f t="shared" si="2"/>
        <v>3.6799999999999999E-2</v>
      </c>
      <c r="H9" t="s">
        <v>53</v>
      </c>
      <c r="I9" t="s">
        <v>53</v>
      </c>
      <c r="J9" t="s">
        <v>53</v>
      </c>
      <c r="K9" t="s">
        <v>53</v>
      </c>
      <c r="L9" t="s">
        <v>53</v>
      </c>
      <c r="M9" t="s">
        <v>53</v>
      </c>
      <c r="N9" t="s">
        <v>252</v>
      </c>
      <c r="O9" t="s">
        <v>252</v>
      </c>
      <c r="P9" t="s">
        <v>253</v>
      </c>
      <c r="Q9" t="s">
        <v>254</v>
      </c>
      <c r="R9" t="s">
        <v>255</v>
      </c>
      <c r="S9" t="s">
        <v>256</v>
      </c>
      <c r="T9" t="s">
        <v>257</v>
      </c>
      <c r="V9" s="1">
        <v>0.36</v>
      </c>
      <c r="W9" s="1">
        <v>3.68</v>
      </c>
      <c r="Z9" s="2">
        <v>52</v>
      </c>
      <c r="AA9" s="2" t="s">
        <v>71</v>
      </c>
      <c r="AB9" s="1">
        <f t="shared" si="3"/>
        <v>169</v>
      </c>
      <c r="AC9" s="1">
        <f t="shared" si="4"/>
        <v>100</v>
      </c>
      <c r="AD9" s="1">
        <f t="shared" si="7"/>
        <v>0.46088418399999997</v>
      </c>
      <c r="AE9" s="1">
        <f t="shared" si="8"/>
        <v>0.235897988</v>
      </c>
      <c r="AJ9" s="1">
        <v>153</v>
      </c>
      <c r="AK9" s="1" t="s">
        <v>8</v>
      </c>
      <c r="AL9" s="1">
        <v>44</v>
      </c>
      <c r="AM9" s="1">
        <v>100</v>
      </c>
      <c r="AN9" s="1">
        <f t="shared" si="5"/>
        <v>0.170685053</v>
      </c>
      <c r="AO9" s="1">
        <f t="shared" si="6"/>
        <v>0.69183015800000003</v>
      </c>
      <c r="AZ9" s="1" t="s">
        <v>106</v>
      </c>
      <c r="BA9" s="1" t="s">
        <v>107</v>
      </c>
      <c r="BB9" s="1"/>
      <c r="BC9" s="1" t="s">
        <v>235</v>
      </c>
      <c r="BD9" s="1">
        <v>0.139461741</v>
      </c>
      <c r="BE9" s="1">
        <v>3.7957343999999997E-2</v>
      </c>
      <c r="BF9" s="1">
        <v>0.13958567399999999</v>
      </c>
      <c r="BG9" s="1">
        <v>3.7859298E-2</v>
      </c>
      <c r="BH9" s="1">
        <v>0.13902029399999999</v>
      </c>
      <c r="BI9" s="1">
        <v>3.7677526000000003E-2</v>
      </c>
      <c r="BJ9" s="1">
        <v>0.139064044</v>
      </c>
      <c r="BK9" s="1">
        <v>3.7647753999999999E-2</v>
      </c>
      <c r="BL9" s="1">
        <v>0.13867607700000001</v>
      </c>
      <c r="BM9" s="1">
        <v>3.6349509000000002E-2</v>
      </c>
      <c r="BN9" s="1">
        <v>0.13876763</v>
      </c>
      <c r="BO9" s="1">
        <v>3.0495873E-2</v>
      </c>
    </row>
    <row r="10" spans="1:67" x14ac:dyDescent="0.3">
      <c r="A10" s="1">
        <f t="shared" si="0"/>
        <v>1.4331106999999999E-2</v>
      </c>
      <c r="B10">
        <v>183</v>
      </c>
      <c r="C10" t="s">
        <v>282</v>
      </c>
      <c r="D10">
        <v>235</v>
      </c>
      <c r="E10">
        <v>93</v>
      </c>
      <c r="F10" s="1">
        <f t="shared" si="1"/>
        <v>3.5999999999999999E-3</v>
      </c>
      <c r="G10" s="1">
        <f t="shared" si="2"/>
        <v>3.6799999999999999E-2</v>
      </c>
      <c r="H10" t="s">
        <v>53</v>
      </c>
      <c r="I10" t="s">
        <v>53</v>
      </c>
      <c r="J10" t="s">
        <v>53</v>
      </c>
      <c r="K10" t="s">
        <v>53</v>
      </c>
      <c r="L10" t="s">
        <v>53</v>
      </c>
      <c r="M10" t="s">
        <v>53</v>
      </c>
      <c r="N10" t="s">
        <v>56</v>
      </c>
      <c r="O10" t="s">
        <v>56</v>
      </c>
      <c r="P10" t="s">
        <v>56</v>
      </c>
      <c r="Q10" t="s">
        <v>56</v>
      </c>
      <c r="R10" t="s">
        <v>56</v>
      </c>
      <c r="S10" t="s">
        <v>56</v>
      </c>
      <c r="T10" t="s">
        <v>56</v>
      </c>
      <c r="V10" s="1">
        <v>0.36</v>
      </c>
      <c r="W10" s="1">
        <v>3.68</v>
      </c>
      <c r="Z10" s="2">
        <v>117</v>
      </c>
      <c r="AA10" s="2" t="s">
        <v>72</v>
      </c>
      <c r="AB10" s="1">
        <f t="shared" si="3"/>
        <v>13</v>
      </c>
      <c r="AC10" s="1">
        <f t="shared" si="4"/>
        <v>100</v>
      </c>
      <c r="AD10" s="1">
        <f t="shared" si="7"/>
        <v>0.94031161100000005</v>
      </c>
      <c r="AE10" s="1">
        <f t="shared" si="8"/>
        <v>0.25011399400000001</v>
      </c>
      <c r="AJ10" s="1">
        <v>65</v>
      </c>
      <c r="AK10" s="1" t="s">
        <v>281</v>
      </c>
      <c r="AL10" s="1">
        <v>255</v>
      </c>
      <c r="AM10" s="1">
        <v>93</v>
      </c>
      <c r="AN10" s="1">
        <f t="shared" si="5"/>
        <v>1.1813564E-2</v>
      </c>
      <c r="AO10" s="1">
        <f t="shared" si="6"/>
        <v>2.3538456999999999E-2</v>
      </c>
      <c r="AZ10" s="1" t="s">
        <v>108</v>
      </c>
      <c r="BA10" s="1" t="s">
        <v>30</v>
      </c>
      <c r="BB10" s="1"/>
      <c r="BC10" s="1" t="s">
        <v>30</v>
      </c>
      <c r="BD10" s="1">
        <v>0.92705506100000001</v>
      </c>
      <c r="BE10" s="1">
        <v>0.24348193400000001</v>
      </c>
      <c r="BF10" s="1">
        <v>0.92902362299999997</v>
      </c>
      <c r="BG10" s="1">
        <v>0.243934125</v>
      </c>
      <c r="BH10" s="1">
        <v>0.93089127500000002</v>
      </c>
      <c r="BI10" s="1">
        <v>0.24457415900000001</v>
      </c>
      <c r="BJ10" s="1">
        <v>0.93212384000000004</v>
      </c>
      <c r="BK10" s="1">
        <v>0.24519674499999999</v>
      </c>
      <c r="BL10" s="1">
        <v>0.933195412</v>
      </c>
      <c r="BM10" s="1">
        <v>0.245843425</v>
      </c>
      <c r="BN10" s="1">
        <v>0.93387335500000002</v>
      </c>
      <c r="BO10" s="1">
        <v>0.238111719</v>
      </c>
    </row>
    <row r="11" spans="1:67" x14ac:dyDescent="0.3">
      <c r="A11" s="1" t="e">
        <f t="shared" si="0"/>
        <v>#N/A</v>
      </c>
      <c r="B11">
        <v>137</v>
      </c>
      <c r="C11" t="s">
        <v>283</v>
      </c>
      <c r="D11">
        <v>0</v>
      </c>
      <c r="E11">
        <v>100</v>
      </c>
      <c r="F11" s="1">
        <f t="shared" si="1"/>
        <v>0.02</v>
      </c>
      <c r="G11" s="1">
        <f t="shared" si="2"/>
        <v>0.02</v>
      </c>
      <c r="H11" t="s">
        <v>53</v>
      </c>
      <c r="I11" t="s">
        <v>53</v>
      </c>
      <c r="J11" t="s">
        <v>53</v>
      </c>
      <c r="K11" t="s">
        <v>53</v>
      </c>
      <c r="L11" t="s">
        <v>53</v>
      </c>
      <c r="M11" t="s">
        <v>53</v>
      </c>
      <c r="N11" t="s">
        <v>55</v>
      </c>
      <c r="O11" t="s">
        <v>55</v>
      </c>
      <c r="P11" t="s">
        <v>55</v>
      </c>
      <c r="Q11" t="s">
        <v>55</v>
      </c>
      <c r="R11" t="s">
        <v>55</v>
      </c>
      <c r="S11" t="s">
        <v>55</v>
      </c>
      <c r="T11" t="s">
        <v>55</v>
      </c>
      <c r="V11" s="1">
        <v>2</v>
      </c>
      <c r="W11" s="1">
        <v>2</v>
      </c>
      <c r="Z11" s="2">
        <v>119</v>
      </c>
      <c r="AA11" s="2" t="s">
        <v>31</v>
      </c>
      <c r="AB11" s="1">
        <f t="shared" si="3"/>
        <v>15</v>
      </c>
      <c r="AC11" s="1">
        <f t="shared" si="4"/>
        <v>100</v>
      </c>
      <c r="AD11" s="1">
        <f t="shared" si="7"/>
        <v>0.94515472700000003</v>
      </c>
      <c r="AE11" s="1">
        <f t="shared" si="8"/>
        <v>0.25291791600000002</v>
      </c>
      <c r="AJ11" s="1">
        <v>183</v>
      </c>
      <c r="AK11" s="1" t="s">
        <v>282</v>
      </c>
      <c r="AL11" s="1">
        <v>235</v>
      </c>
      <c r="AM11" s="1">
        <v>93</v>
      </c>
      <c r="AN11" s="1">
        <f t="shared" si="5"/>
        <v>1.1813564E-2</v>
      </c>
      <c r="AO11" s="1">
        <f t="shared" si="6"/>
        <v>2.3538456999999999E-2</v>
      </c>
      <c r="AZ11" s="1" t="s">
        <v>109</v>
      </c>
      <c r="BA11" s="1" t="s">
        <v>72</v>
      </c>
      <c r="BB11" s="1"/>
      <c r="BC11" s="1" t="s">
        <v>72</v>
      </c>
      <c r="BD11" s="1">
        <v>0.93460822099999996</v>
      </c>
      <c r="BE11" s="1">
        <v>0.25042602400000002</v>
      </c>
      <c r="BF11" s="1">
        <v>0.93722218300000004</v>
      </c>
      <c r="BG11" s="1">
        <v>0.25140962</v>
      </c>
      <c r="BH11" s="1">
        <v>0.93879807000000004</v>
      </c>
      <c r="BI11" s="1">
        <v>0.25264006900000002</v>
      </c>
      <c r="BJ11" s="1">
        <v>0.94000572000000004</v>
      </c>
      <c r="BK11" s="1">
        <v>0.25384235399999999</v>
      </c>
      <c r="BL11" s="1">
        <v>0.94015574499999999</v>
      </c>
      <c r="BM11" s="1">
        <v>0.25505650000000002</v>
      </c>
      <c r="BN11" s="1">
        <v>0.94031161100000005</v>
      </c>
      <c r="BO11" s="1">
        <v>0.25011399400000001</v>
      </c>
    </row>
    <row r="12" spans="1:67" x14ac:dyDescent="0.3">
      <c r="A12" s="1" t="e">
        <f t="shared" si="0"/>
        <v>#N/A</v>
      </c>
      <c r="B12">
        <v>238</v>
      </c>
      <c r="C12" t="s">
        <v>284</v>
      </c>
      <c r="D12">
        <v>0</v>
      </c>
      <c r="E12">
        <v>100</v>
      </c>
      <c r="F12" s="1">
        <f t="shared" si="1"/>
        <v>2.5000000000000001E-2</v>
      </c>
      <c r="G12" s="1">
        <f t="shared" si="2"/>
        <v>0.02</v>
      </c>
      <c r="H12" t="s">
        <v>53</v>
      </c>
      <c r="I12" t="s">
        <v>53</v>
      </c>
      <c r="J12" t="s">
        <v>53</v>
      </c>
      <c r="K12" t="s">
        <v>53</v>
      </c>
      <c r="L12" t="s">
        <v>53</v>
      </c>
      <c r="M12" t="s">
        <v>53</v>
      </c>
      <c r="N12" t="s">
        <v>53</v>
      </c>
      <c r="O12" t="s">
        <v>53</v>
      </c>
      <c r="P12" t="s">
        <v>53</v>
      </c>
      <c r="Q12" t="s">
        <v>53</v>
      </c>
      <c r="R12" t="s">
        <v>53</v>
      </c>
      <c r="S12" t="s">
        <v>53</v>
      </c>
      <c r="T12" t="s">
        <v>53</v>
      </c>
      <c r="V12" s="1">
        <v>2.5</v>
      </c>
      <c r="W12" s="1">
        <v>2</v>
      </c>
      <c r="Z12" s="2">
        <v>121</v>
      </c>
      <c r="AA12" s="2" t="s">
        <v>32</v>
      </c>
      <c r="AB12" s="1">
        <f t="shared" si="3"/>
        <v>13</v>
      </c>
      <c r="AC12" s="1">
        <f t="shared" si="4"/>
        <v>100</v>
      </c>
      <c r="AD12" s="1">
        <f t="shared" si="7"/>
        <v>0.93358749200000002</v>
      </c>
      <c r="AE12" s="1">
        <f t="shared" si="8"/>
        <v>0.22554777600000001</v>
      </c>
      <c r="AJ12" s="1">
        <v>155</v>
      </c>
      <c r="AK12" s="1" t="s">
        <v>123</v>
      </c>
      <c r="AL12" s="1">
        <v>140</v>
      </c>
      <c r="AM12" s="1">
        <v>100</v>
      </c>
      <c r="AN12" s="1">
        <f>VLOOKUP(AK12,$BC$5:$BO$91,12,0)</f>
        <v>0.150292695</v>
      </c>
      <c r="AO12" s="1">
        <f>VLOOKUP(AK12,$BC$5:$BO$91,13,0)</f>
        <v>0.34397414300000001</v>
      </c>
      <c r="AZ12" s="1" t="s">
        <v>110</v>
      </c>
      <c r="BA12" s="1" t="s">
        <v>111</v>
      </c>
      <c r="BB12" s="1"/>
      <c r="BC12" s="1" t="s">
        <v>236</v>
      </c>
      <c r="BD12" s="1">
        <v>0.25579768400000003</v>
      </c>
      <c r="BE12" s="1">
        <v>0.244632974</v>
      </c>
      <c r="BF12" s="1">
        <v>0.24817936099999999</v>
      </c>
      <c r="BG12" s="1">
        <v>0.244262591</v>
      </c>
      <c r="BH12" s="1">
        <v>0.23932057600000001</v>
      </c>
      <c r="BI12" s="1">
        <v>0.246571869</v>
      </c>
      <c r="BJ12" s="1">
        <v>0.23430243100000001</v>
      </c>
      <c r="BK12" s="1">
        <v>0.240410402</v>
      </c>
      <c r="BL12" s="1">
        <v>0.23045396800000001</v>
      </c>
      <c r="BM12" s="1">
        <v>0.24083127100000001</v>
      </c>
      <c r="BN12" s="1">
        <v>0.22821170099999999</v>
      </c>
      <c r="BO12" s="1">
        <v>0.23630268900000001</v>
      </c>
    </row>
    <row r="13" spans="1:67" x14ac:dyDescent="0.3">
      <c r="A13" s="1">
        <f t="shared" si="0"/>
        <v>0.21825394000000001</v>
      </c>
      <c r="B13">
        <v>155</v>
      </c>
      <c r="C13" t="s">
        <v>123</v>
      </c>
      <c r="D13">
        <v>140</v>
      </c>
      <c r="E13">
        <v>100</v>
      </c>
      <c r="F13" s="1">
        <f t="shared" si="1"/>
        <v>0.2873</v>
      </c>
      <c r="G13" s="1">
        <f t="shared" si="2"/>
        <v>0.34470000000000001</v>
      </c>
      <c r="H13" t="s">
        <v>53</v>
      </c>
      <c r="I13" t="s">
        <v>53</v>
      </c>
      <c r="J13" t="s">
        <v>53</v>
      </c>
      <c r="K13" t="s">
        <v>53</v>
      </c>
      <c r="L13" t="s">
        <v>53</v>
      </c>
      <c r="M13" t="s">
        <v>53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V13" s="1">
        <v>28.73</v>
      </c>
      <c r="W13" s="1">
        <v>34.47</v>
      </c>
      <c r="Z13" s="2">
        <v>125</v>
      </c>
      <c r="AA13" s="2" t="s">
        <v>73</v>
      </c>
      <c r="AB13" s="1">
        <f t="shared" si="3"/>
        <v>15</v>
      </c>
      <c r="AC13" s="1">
        <f t="shared" si="4"/>
        <v>100</v>
      </c>
      <c r="AD13" s="1">
        <f t="shared" si="7"/>
        <v>0.92782646400000002</v>
      </c>
      <c r="AE13" s="1">
        <f t="shared" si="8"/>
        <v>0.19016704000000001</v>
      </c>
      <c r="AJ13" s="1">
        <v>63</v>
      </c>
      <c r="AK13" s="1" t="s">
        <v>248</v>
      </c>
      <c r="AL13" s="1">
        <v>226</v>
      </c>
      <c r="AM13" s="1">
        <v>100</v>
      </c>
      <c r="AN13" s="1">
        <f>VLOOKUP(AK13,$BC$5:$BO$91,12,0)</f>
        <v>5.8620077E-2</v>
      </c>
      <c r="AO13" s="1">
        <f>VLOOKUP(AK13,$BC$5:$BO$91,13,0)</f>
        <v>0.117545202</v>
      </c>
      <c r="AZ13" s="1" t="s">
        <v>112</v>
      </c>
      <c r="BA13" s="1" t="s">
        <v>24</v>
      </c>
      <c r="BB13" s="1"/>
      <c r="BC13" s="1" t="s">
        <v>24</v>
      </c>
      <c r="BD13" s="1">
        <v>2.0046649999999999E-2</v>
      </c>
      <c r="BE13" s="1">
        <v>0.111590415</v>
      </c>
      <c r="BF13" s="1">
        <v>1.9598166E-2</v>
      </c>
      <c r="BG13" s="1">
        <v>0.111388274</v>
      </c>
      <c r="BH13" s="1">
        <v>1.7172896999999999E-2</v>
      </c>
      <c r="BI13" s="1">
        <v>0.11134237800000001</v>
      </c>
      <c r="BJ13" s="1">
        <v>1.7559637999999999E-2</v>
      </c>
      <c r="BK13" s="1">
        <v>0.10764842500000001</v>
      </c>
      <c r="BL13" s="1">
        <v>1.8325663999999998E-2</v>
      </c>
      <c r="BM13" s="1">
        <v>0.104143158</v>
      </c>
      <c r="BN13" s="1">
        <v>1.8205155000000001E-2</v>
      </c>
      <c r="BO13" s="1">
        <v>0.119161911</v>
      </c>
    </row>
    <row r="14" spans="1:67" x14ac:dyDescent="0.3">
      <c r="A14" s="1">
        <f t="shared" si="0"/>
        <v>6.4284191000000004E-2</v>
      </c>
      <c r="B14">
        <v>63</v>
      </c>
      <c r="C14" t="s">
        <v>248</v>
      </c>
      <c r="D14">
        <v>226</v>
      </c>
      <c r="E14">
        <v>100</v>
      </c>
      <c r="F14" s="1">
        <f t="shared" si="1"/>
        <v>6.9099999999999995E-2</v>
      </c>
      <c r="G14" s="1">
        <f t="shared" si="2"/>
        <v>0.10589999999999999</v>
      </c>
      <c r="H14" t="s">
        <v>53</v>
      </c>
      <c r="I14" t="s">
        <v>53</v>
      </c>
      <c r="J14" t="s">
        <v>53</v>
      </c>
      <c r="K14" t="s">
        <v>53</v>
      </c>
      <c r="L14" t="s">
        <v>53</v>
      </c>
      <c r="M14" t="s">
        <v>53</v>
      </c>
      <c r="N14" t="s">
        <v>55</v>
      </c>
      <c r="O14" t="s">
        <v>55</v>
      </c>
      <c r="P14" t="s">
        <v>55</v>
      </c>
      <c r="Q14" t="s">
        <v>55</v>
      </c>
      <c r="R14" t="s">
        <v>55</v>
      </c>
      <c r="S14" t="s">
        <v>55</v>
      </c>
      <c r="T14" t="s">
        <v>55</v>
      </c>
      <c r="V14" s="1">
        <v>6.91</v>
      </c>
      <c r="W14" s="1">
        <v>10.59</v>
      </c>
      <c r="Z14" s="2">
        <v>42</v>
      </c>
      <c r="AA14" s="2" t="s">
        <v>33</v>
      </c>
      <c r="AB14" s="1">
        <f t="shared" si="3"/>
        <v>327</v>
      </c>
      <c r="AC14" s="1">
        <f t="shared" si="4"/>
        <v>100</v>
      </c>
      <c r="AD14" s="1">
        <f t="shared" si="7"/>
        <v>2.5379216E-2</v>
      </c>
      <c r="AE14" s="1">
        <f t="shared" si="8"/>
        <v>0.2603935</v>
      </c>
      <c r="AJ14" s="1">
        <v>2</v>
      </c>
      <c r="AK14" s="1" t="s">
        <v>11</v>
      </c>
      <c r="AL14" s="1">
        <v>131</v>
      </c>
      <c r="AM14" s="1">
        <v>100</v>
      </c>
      <c r="AN14" s="1">
        <f>BZ95</f>
        <v>0.28967723299999998</v>
      </c>
      <c r="AO14" s="1">
        <f>CA95</f>
        <v>0.25678303800000002</v>
      </c>
      <c r="AZ14" s="1" t="s">
        <v>113</v>
      </c>
      <c r="BA14" s="1" t="s">
        <v>31</v>
      </c>
      <c r="BB14" s="1"/>
      <c r="BC14" s="1" t="s">
        <v>31</v>
      </c>
      <c r="BD14" s="1">
        <v>0.93922620999999995</v>
      </c>
      <c r="BE14" s="1">
        <v>0.25361025300000001</v>
      </c>
      <c r="BF14" s="1">
        <v>0.94154858600000002</v>
      </c>
      <c r="BG14" s="1">
        <v>0.25446391099999999</v>
      </c>
      <c r="BH14" s="1">
        <v>0.94294720899999995</v>
      </c>
      <c r="BI14" s="1">
        <v>0.25555235100000001</v>
      </c>
      <c r="BJ14" s="1">
        <v>0.94398266099999995</v>
      </c>
      <c r="BK14" s="1">
        <v>0.25661456599999999</v>
      </c>
      <c r="BL14" s="1">
        <v>0.94429540599999995</v>
      </c>
      <c r="BM14" s="1">
        <v>0.25772151399999998</v>
      </c>
      <c r="BN14" s="1">
        <v>0.94515472700000003</v>
      </c>
      <c r="BO14" s="1">
        <v>0.25291791600000002</v>
      </c>
    </row>
    <row r="15" spans="1:67" x14ac:dyDescent="0.3">
      <c r="A15" s="1" t="e">
        <f t="shared" si="0"/>
        <v>#N/A</v>
      </c>
      <c r="B15">
        <v>2</v>
      </c>
      <c r="C15" t="s">
        <v>11</v>
      </c>
      <c r="D15">
        <v>131</v>
      </c>
      <c r="E15">
        <v>100</v>
      </c>
      <c r="F15" s="1">
        <f t="shared" si="1"/>
        <v>0.29100000000000004</v>
      </c>
      <c r="G15" s="1">
        <f t="shared" si="2"/>
        <v>0.25950000000000001</v>
      </c>
      <c r="H15" t="s">
        <v>53</v>
      </c>
      <c r="I15" t="s">
        <v>53</v>
      </c>
      <c r="J15" t="s">
        <v>53</v>
      </c>
      <c r="K15" t="s">
        <v>53</v>
      </c>
      <c r="L15" t="s">
        <v>53</v>
      </c>
      <c r="M15" t="s">
        <v>53</v>
      </c>
      <c r="N15" t="s">
        <v>55</v>
      </c>
      <c r="O15" t="s">
        <v>55</v>
      </c>
      <c r="P15" t="s">
        <v>55</v>
      </c>
      <c r="Q15" t="s">
        <v>55</v>
      </c>
      <c r="R15" t="s">
        <v>55</v>
      </c>
      <c r="S15" t="s">
        <v>55</v>
      </c>
      <c r="T15" t="s">
        <v>55</v>
      </c>
      <c r="V15" s="1">
        <v>29.1</v>
      </c>
      <c r="W15" s="1">
        <v>25.95</v>
      </c>
      <c r="Z15" s="2">
        <v>53</v>
      </c>
      <c r="AA15" s="2" t="s">
        <v>74</v>
      </c>
      <c r="AB15" s="1">
        <f t="shared" si="3"/>
        <v>149</v>
      </c>
      <c r="AC15" s="1">
        <f t="shared" si="4"/>
        <v>100</v>
      </c>
      <c r="AD15" s="1">
        <f t="shared" si="7"/>
        <v>0.17915663100000001</v>
      </c>
      <c r="AE15" s="1">
        <f t="shared" si="8"/>
        <v>5.2946869000000001E-2</v>
      </c>
      <c r="AJ15" s="1">
        <v>54</v>
      </c>
      <c r="AK15" s="1" t="s">
        <v>130</v>
      </c>
      <c r="AL15" s="1">
        <v>87</v>
      </c>
      <c r="AM15" s="1">
        <v>100</v>
      </c>
      <c r="AN15" s="1">
        <f t="shared" ref="AN15:AN22" si="9">VLOOKUP(AK15,$BC$5:$BO$91,12,0)</f>
        <v>5.7249986000000003E-2</v>
      </c>
      <c r="AO15" s="1">
        <f t="shared" ref="AO15:AO22" si="10">VLOOKUP(AK15,$BC$5:$BO$91,13,0)</f>
        <v>3.3569376999999997E-2</v>
      </c>
      <c r="AZ15" s="1" t="s">
        <v>114</v>
      </c>
      <c r="BA15" s="1" t="s">
        <v>32</v>
      </c>
      <c r="BB15" s="1"/>
      <c r="BC15" s="1" t="s">
        <v>32</v>
      </c>
      <c r="BD15" s="1">
        <v>0.92852562699999996</v>
      </c>
      <c r="BE15" s="1">
        <v>0.228516147</v>
      </c>
      <c r="BF15" s="1">
        <v>0.93088024899999999</v>
      </c>
      <c r="BG15" s="1">
        <v>0.22886711400000001</v>
      </c>
      <c r="BH15" s="1">
        <v>0.93240279000000004</v>
      </c>
      <c r="BI15" s="1">
        <v>0.22938719399999999</v>
      </c>
      <c r="BJ15" s="1">
        <v>0.93311059500000004</v>
      </c>
      <c r="BK15" s="1">
        <v>0.22989274600000001</v>
      </c>
      <c r="BL15" s="1">
        <v>0.93365740799999997</v>
      </c>
      <c r="BM15" s="1">
        <v>0.23041750499999999</v>
      </c>
      <c r="BN15" s="1">
        <v>0.93358749200000002</v>
      </c>
      <c r="BO15" s="1">
        <v>0.22554777600000001</v>
      </c>
    </row>
    <row r="16" spans="1:67" x14ac:dyDescent="0.3">
      <c r="A16" s="1">
        <f t="shared" si="0"/>
        <v>5.4343674000000002E-2</v>
      </c>
      <c r="B16">
        <v>54</v>
      </c>
      <c r="C16" t="s">
        <v>130</v>
      </c>
      <c r="D16">
        <v>87</v>
      </c>
      <c r="E16">
        <v>100</v>
      </c>
      <c r="F16" s="1">
        <f t="shared" si="1"/>
        <v>5.8700000000000002E-2</v>
      </c>
      <c r="G16" s="1">
        <f t="shared" si="2"/>
        <v>3.8900000000000004E-2</v>
      </c>
      <c r="H16" t="s">
        <v>53</v>
      </c>
      <c r="I16" t="s">
        <v>53</v>
      </c>
      <c r="J16" t="s">
        <v>53</v>
      </c>
      <c r="K16" t="s">
        <v>53</v>
      </c>
      <c r="L16" t="s">
        <v>53</v>
      </c>
      <c r="M16" t="s">
        <v>53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V16" s="1">
        <v>5.87</v>
      </c>
      <c r="W16" s="1">
        <v>3.89</v>
      </c>
      <c r="Z16" s="2">
        <v>55</v>
      </c>
      <c r="AA16" s="2" t="s">
        <v>75</v>
      </c>
      <c r="AB16" s="1">
        <f t="shared" si="3"/>
        <v>149</v>
      </c>
      <c r="AC16" s="1">
        <f t="shared" si="4"/>
        <v>100</v>
      </c>
      <c r="AD16" s="1">
        <f t="shared" si="7"/>
        <v>0.18345566099999999</v>
      </c>
      <c r="AE16" s="1">
        <f t="shared" si="8"/>
        <v>5.3005590999999998E-2</v>
      </c>
      <c r="AJ16" s="1">
        <v>15</v>
      </c>
      <c r="AK16" s="1" t="s">
        <v>12</v>
      </c>
      <c r="AL16" s="1">
        <v>204</v>
      </c>
      <c r="AM16" s="1">
        <v>100</v>
      </c>
      <c r="AN16" s="1">
        <f t="shared" si="9"/>
        <v>1.8545263999999999E-2</v>
      </c>
      <c r="AO16" s="1">
        <f t="shared" si="10"/>
        <v>1.8103540000000001E-2</v>
      </c>
      <c r="AZ16" s="1" t="s">
        <v>115</v>
      </c>
      <c r="BA16" s="1" t="s">
        <v>116</v>
      </c>
      <c r="BB16" s="1"/>
      <c r="BC16" s="1" t="s">
        <v>116</v>
      </c>
      <c r="BD16" s="1">
        <v>5.0131977000000001E-2</v>
      </c>
      <c r="BE16" s="1">
        <v>7.9013265999999999E-2</v>
      </c>
      <c r="BF16" s="1">
        <v>5.0141620999999997E-2</v>
      </c>
      <c r="BG16" s="1">
        <v>7.8077211999999993E-2</v>
      </c>
      <c r="BH16" s="1">
        <v>5.1195393999999998E-2</v>
      </c>
      <c r="BI16" s="1">
        <v>7.8077211999999993E-2</v>
      </c>
      <c r="BJ16" s="1">
        <v>5.2024379000000003E-2</v>
      </c>
      <c r="BK16" s="1">
        <v>7.5984052999999996E-2</v>
      </c>
      <c r="BL16" s="1">
        <v>5.2982833E-2</v>
      </c>
      <c r="BM16" s="1">
        <v>7.4845686999999994E-2</v>
      </c>
      <c r="BN16" s="1">
        <v>5.3890965999999998E-2</v>
      </c>
      <c r="BO16" s="1">
        <v>7.4845686999999994E-2</v>
      </c>
    </row>
    <row r="17" spans="1:67" x14ac:dyDescent="0.3">
      <c r="A17" s="1">
        <f t="shared" si="0"/>
        <v>1.8806099999999999E-2</v>
      </c>
      <c r="B17">
        <v>15</v>
      </c>
      <c r="C17" t="s">
        <v>12</v>
      </c>
      <c r="D17">
        <v>204</v>
      </c>
      <c r="E17">
        <v>100</v>
      </c>
      <c r="F17" s="1">
        <f t="shared" si="1"/>
        <v>2.07E-2</v>
      </c>
      <c r="G17" s="1">
        <f t="shared" si="2"/>
        <v>2.29E-2</v>
      </c>
      <c r="H17" t="s">
        <v>53</v>
      </c>
      <c r="I17" t="s">
        <v>53</v>
      </c>
      <c r="J17" t="s">
        <v>53</v>
      </c>
      <c r="K17" t="s">
        <v>53</v>
      </c>
      <c r="L17" t="s">
        <v>53</v>
      </c>
      <c r="M17" t="s">
        <v>53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V17" s="1">
        <v>2.0699999999999998</v>
      </c>
      <c r="W17" s="1">
        <v>2.29</v>
      </c>
      <c r="Z17" s="2">
        <v>127</v>
      </c>
      <c r="AA17" s="2" t="s">
        <v>34</v>
      </c>
      <c r="AB17" s="1">
        <f t="shared" si="3"/>
        <v>15</v>
      </c>
      <c r="AC17" s="1">
        <f t="shared" si="4"/>
        <v>100</v>
      </c>
      <c r="AD17" s="1">
        <f t="shared" si="7"/>
        <v>0.92744106100000001</v>
      </c>
      <c r="AE17" s="1">
        <f t="shared" si="8"/>
        <v>0.25483971799999999</v>
      </c>
      <c r="AJ17" s="1">
        <v>110</v>
      </c>
      <c r="AK17" s="1" t="s">
        <v>258</v>
      </c>
      <c r="AL17" s="1">
        <v>572</v>
      </c>
      <c r="AM17" s="1">
        <v>97</v>
      </c>
      <c r="AN17" s="1">
        <f t="shared" si="9"/>
        <v>0.115788296</v>
      </c>
      <c r="AO17" s="1">
        <f t="shared" si="10"/>
        <v>0.15315622100000001</v>
      </c>
      <c r="AZ17" s="1" t="s">
        <v>117</v>
      </c>
      <c r="BA17" s="1" t="s">
        <v>7</v>
      </c>
      <c r="BB17" s="1"/>
      <c r="BC17" s="1" t="s">
        <v>280</v>
      </c>
      <c r="BD17" s="1">
        <v>0.11690629299999999</v>
      </c>
      <c r="BE17" s="1">
        <v>0.42658898200000001</v>
      </c>
      <c r="BF17" s="1">
        <v>0.11990395199999999</v>
      </c>
      <c r="BG17" s="1">
        <v>0.43185564900000001</v>
      </c>
      <c r="BH17" s="1">
        <v>0.123793229</v>
      </c>
      <c r="BI17" s="1">
        <v>0.436656922</v>
      </c>
      <c r="BJ17" s="1">
        <v>0.126245677</v>
      </c>
      <c r="BK17" s="1">
        <v>0.436656922</v>
      </c>
      <c r="BL17" s="1">
        <v>0.12920095000000001</v>
      </c>
      <c r="BM17" s="1">
        <v>0.43528291600000002</v>
      </c>
      <c r="BN17" s="1">
        <v>0.13039551699999999</v>
      </c>
      <c r="BO17" s="1">
        <v>0.42624604700000002</v>
      </c>
    </row>
    <row r="18" spans="1:67" x14ac:dyDescent="0.3">
      <c r="A18" s="1" t="e">
        <f t="shared" si="0"/>
        <v>#N/A</v>
      </c>
      <c r="B18">
        <v>236</v>
      </c>
      <c r="C18" t="s">
        <v>285</v>
      </c>
      <c r="D18">
        <v>0</v>
      </c>
      <c r="E18">
        <v>100</v>
      </c>
      <c r="F18" s="1">
        <f t="shared" si="1"/>
        <v>0.05</v>
      </c>
      <c r="G18" s="1">
        <f t="shared" si="2"/>
        <v>0.05</v>
      </c>
      <c r="H18" t="s">
        <v>53</v>
      </c>
      <c r="I18" t="s">
        <v>53</v>
      </c>
      <c r="J18" t="s">
        <v>53</v>
      </c>
      <c r="K18" t="s">
        <v>53</v>
      </c>
      <c r="L18" t="s">
        <v>53</v>
      </c>
      <c r="M18" t="s">
        <v>53</v>
      </c>
      <c r="N18" t="s">
        <v>53</v>
      </c>
      <c r="O18" t="s">
        <v>53</v>
      </c>
      <c r="P18" t="s">
        <v>53</v>
      </c>
      <c r="Q18" t="s">
        <v>53</v>
      </c>
      <c r="R18" t="s">
        <v>53</v>
      </c>
      <c r="S18" t="s">
        <v>53</v>
      </c>
      <c r="T18" t="s">
        <v>53</v>
      </c>
      <c r="V18" s="1">
        <v>5</v>
      </c>
      <c r="W18" s="1">
        <v>5</v>
      </c>
      <c r="Z18" s="2">
        <v>133</v>
      </c>
      <c r="AA18" s="2" t="s">
        <v>289</v>
      </c>
      <c r="AB18" s="1">
        <f t="shared" si="3"/>
        <v>15</v>
      </c>
      <c r="AC18" s="1">
        <f t="shared" si="4"/>
        <v>100</v>
      </c>
      <c r="AD18" s="1">
        <f t="shared" si="7"/>
        <v>0.92667526</v>
      </c>
      <c r="AE18" s="1">
        <f t="shared" si="8"/>
        <v>0.23647743500000001</v>
      </c>
      <c r="AJ18" s="1">
        <v>171</v>
      </c>
      <c r="AK18" s="1" t="s">
        <v>13</v>
      </c>
      <c r="AL18" s="1">
        <v>400</v>
      </c>
      <c r="AM18" s="1">
        <v>100</v>
      </c>
      <c r="AN18" s="1">
        <f t="shared" si="9"/>
        <v>2.4052556999999999E-2</v>
      </c>
      <c r="AO18" s="1">
        <f t="shared" si="10"/>
        <v>6.1829074999999997E-2</v>
      </c>
      <c r="AZ18" s="1" t="s">
        <v>118</v>
      </c>
      <c r="BA18" s="1" t="s">
        <v>8</v>
      </c>
      <c r="BB18" s="1"/>
      <c r="BC18" s="1" t="s">
        <v>8</v>
      </c>
      <c r="BD18" s="1">
        <v>0.16052111999999999</v>
      </c>
      <c r="BE18" s="1">
        <v>0.60958689499999996</v>
      </c>
      <c r="BF18" s="1">
        <v>0.16588272200000001</v>
      </c>
      <c r="BG18" s="1">
        <v>0.62512624299999997</v>
      </c>
      <c r="BH18" s="1">
        <v>0.17206642</v>
      </c>
      <c r="BI18" s="1">
        <v>0.64202171600000002</v>
      </c>
      <c r="BJ18" s="1">
        <v>0.174130917</v>
      </c>
      <c r="BK18" s="1">
        <v>0.65844208000000004</v>
      </c>
      <c r="BL18" s="1">
        <v>0.172491059</v>
      </c>
      <c r="BM18" s="1">
        <v>0.67540979400000001</v>
      </c>
      <c r="BN18" s="1">
        <v>0.170685053</v>
      </c>
      <c r="BO18" s="1">
        <v>0.69183015800000003</v>
      </c>
    </row>
    <row r="19" spans="1:67" x14ac:dyDescent="0.3">
      <c r="A19" s="1">
        <f t="shared" si="0"/>
        <v>0.112241544</v>
      </c>
      <c r="B19">
        <v>110</v>
      </c>
      <c r="C19" t="s">
        <v>258</v>
      </c>
      <c r="D19">
        <v>572</v>
      </c>
      <c r="E19">
        <v>97</v>
      </c>
      <c r="F19" s="1">
        <f t="shared" si="1"/>
        <v>0.10390000000000001</v>
      </c>
      <c r="G19" s="1">
        <f t="shared" si="2"/>
        <v>0.1391</v>
      </c>
      <c r="H19" t="s">
        <v>53</v>
      </c>
      <c r="I19" t="s">
        <v>53</v>
      </c>
      <c r="J19" t="s">
        <v>53</v>
      </c>
      <c r="K19" t="s">
        <v>53</v>
      </c>
      <c r="L19" t="s">
        <v>53</v>
      </c>
      <c r="M19" t="s">
        <v>53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55</v>
      </c>
      <c r="T19" t="s">
        <v>55</v>
      </c>
      <c r="V19" s="1">
        <v>10.39</v>
      </c>
      <c r="W19" s="1">
        <v>13.91</v>
      </c>
      <c r="Z19" s="2">
        <v>57</v>
      </c>
      <c r="AA19" s="2" t="s">
        <v>76</v>
      </c>
      <c r="AB19" s="1">
        <f t="shared" si="3"/>
        <v>168</v>
      </c>
      <c r="AC19" s="1">
        <f t="shared" si="4"/>
        <v>100</v>
      </c>
      <c r="AD19" s="1">
        <f t="shared" si="7"/>
        <v>0.47116243800000002</v>
      </c>
      <c r="AE19" s="1">
        <f t="shared" si="8"/>
        <v>0.15488660300000001</v>
      </c>
      <c r="AJ19" s="1">
        <v>172</v>
      </c>
      <c r="AK19" s="1" t="s">
        <v>14</v>
      </c>
      <c r="AL19" s="1">
        <v>100</v>
      </c>
      <c r="AM19" s="1">
        <v>100</v>
      </c>
      <c r="AN19" s="1">
        <f t="shared" si="9"/>
        <v>2.4052556999999999E-2</v>
      </c>
      <c r="AO19" s="1">
        <f t="shared" si="10"/>
        <v>6.1829074999999997E-2</v>
      </c>
      <c r="AZ19" s="1"/>
      <c r="BA19" s="1" t="s">
        <v>10</v>
      </c>
      <c r="BB19" s="1"/>
      <c r="BC19" s="1" t="s">
        <v>258</v>
      </c>
      <c r="BD19" s="1">
        <v>0.112241544</v>
      </c>
      <c r="BE19" s="1">
        <v>0.143383548</v>
      </c>
      <c r="BF19" s="1">
        <v>0.113897711</v>
      </c>
      <c r="BG19" s="1">
        <v>0.14535115700000001</v>
      </c>
      <c r="BH19" s="1">
        <v>0.118208379</v>
      </c>
      <c r="BI19" s="1">
        <v>0.14799246199999999</v>
      </c>
      <c r="BJ19" s="1">
        <v>0.11868664600000001</v>
      </c>
      <c r="BK19" s="1">
        <v>0.14815771599999999</v>
      </c>
      <c r="BL19" s="1">
        <v>0.117073223</v>
      </c>
      <c r="BM19" s="1">
        <v>0.151045755</v>
      </c>
      <c r="BN19" s="1">
        <v>0.115788296</v>
      </c>
      <c r="BO19" s="1">
        <v>0.15315622100000001</v>
      </c>
    </row>
    <row r="20" spans="1:67" x14ac:dyDescent="0.3">
      <c r="A20" s="1">
        <f t="shared" si="0"/>
        <v>2.3380706000000001E-2</v>
      </c>
      <c r="B20">
        <v>171</v>
      </c>
      <c r="C20" t="s">
        <v>13</v>
      </c>
      <c r="D20">
        <v>400</v>
      </c>
      <c r="E20">
        <v>100</v>
      </c>
      <c r="F20" s="1">
        <f t="shared" si="1"/>
        <v>0</v>
      </c>
      <c r="G20" s="1">
        <f t="shared" si="2"/>
        <v>0</v>
      </c>
      <c r="H20" t="s">
        <v>53</v>
      </c>
      <c r="I20" t="s">
        <v>53</v>
      </c>
      <c r="J20" t="s">
        <v>53</v>
      </c>
      <c r="K20" t="s">
        <v>53</v>
      </c>
      <c r="L20" t="s">
        <v>53</v>
      </c>
      <c r="M20" t="s">
        <v>53</v>
      </c>
      <c r="N20" t="s">
        <v>57</v>
      </c>
      <c r="O20" t="s">
        <v>57</v>
      </c>
      <c r="P20" t="s">
        <v>57</v>
      </c>
      <c r="Q20" t="s">
        <v>57</v>
      </c>
      <c r="R20" t="s">
        <v>57</v>
      </c>
      <c r="S20" t="s">
        <v>57</v>
      </c>
      <c r="T20" t="s">
        <v>57</v>
      </c>
      <c r="V20" s="1">
        <v>0</v>
      </c>
      <c r="W20" s="1">
        <v>0</v>
      </c>
      <c r="Z20" s="2">
        <v>135</v>
      </c>
      <c r="AA20" s="2" t="s">
        <v>35</v>
      </c>
      <c r="AB20" s="1">
        <f t="shared" si="3"/>
        <v>13</v>
      </c>
      <c r="AC20" s="1">
        <f t="shared" si="4"/>
        <v>100</v>
      </c>
      <c r="AD20" s="1">
        <f t="shared" si="7"/>
        <v>0.94848293100000003</v>
      </c>
      <c r="AE20" s="1">
        <f t="shared" si="8"/>
        <v>0.25089585800000003</v>
      </c>
      <c r="AJ20" s="1">
        <v>173</v>
      </c>
      <c r="AK20" s="1" t="s">
        <v>15</v>
      </c>
      <c r="AL20" s="1">
        <v>200</v>
      </c>
      <c r="AM20" s="1">
        <v>100</v>
      </c>
      <c r="AN20" s="1">
        <f t="shared" si="9"/>
        <v>2.4052556999999999E-2</v>
      </c>
      <c r="AO20" s="1">
        <f t="shared" si="10"/>
        <v>6.1829074999999997E-2</v>
      </c>
      <c r="AZ20" s="1" t="s">
        <v>119</v>
      </c>
      <c r="BA20" s="1" t="s">
        <v>84</v>
      </c>
      <c r="BB20" s="1"/>
      <c r="BC20" s="1" t="s">
        <v>84</v>
      </c>
      <c r="BD20" s="1">
        <v>7.9325550000000009E-3</v>
      </c>
      <c r="BE20" s="1">
        <v>3.4402329000000002E-2</v>
      </c>
      <c r="BF20" s="1">
        <v>7.5178040000000003E-3</v>
      </c>
      <c r="BG20" s="1">
        <v>3.4383497999999998E-2</v>
      </c>
      <c r="BH20" s="1">
        <v>7.2469559999999997E-3</v>
      </c>
      <c r="BI20" s="1">
        <v>3.4383497999999998E-2</v>
      </c>
      <c r="BJ20" s="1">
        <v>7.089054E-3</v>
      </c>
      <c r="BK20" s="1">
        <v>3.4383497999999998E-2</v>
      </c>
      <c r="BL20" s="1">
        <v>6.5874660000000002E-3</v>
      </c>
      <c r="BM20" s="1">
        <v>3.4383497999999998E-2</v>
      </c>
      <c r="BN20" s="1">
        <v>6.4470409999999997E-3</v>
      </c>
      <c r="BO20" s="1">
        <v>3.346996E-2</v>
      </c>
    </row>
    <row r="21" spans="1:67" x14ac:dyDescent="0.3">
      <c r="A21" s="1">
        <f t="shared" si="0"/>
        <v>2.3380706000000001E-2</v>
      </c>
      <c r="B21">
        <v>172</v>
      </c>
      <c r="C21" t="s">
        <v>14</v>
      </c>
      <c r="D21">
        <v>100</v>
      </c>
      <c r="E21">
        <v>100</v>
      </c>
      <c r="F21" s="1">
        <f t="shared" si="1"/>
        <v>4.7699999999999992E-2</v>
      </c>
      <c r="G21" s="1">
        <f t="shared" si="2"/>
        <v>9.5700000000000007E-2</v>
      </c>
      <c r="H21" t="s">
        <v>53</v>
      </c>
      <c r="I21" t="s">
        <v>53</v>
      </c>
      <c r="J21" t="s">
        <v>53</v>
      </c>
      <c r="K21" t="s">
        <v>53</v>
      </c>
      <c r="L21" t="s">
        <v>53</v>
      </c>
      <c r="M21" t="s">
        <v>53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V21" s="1">
        <v>4.7699999999999996</v>
      </c>
      <c r="W21" s="1">
        <v>9.57</v>
      </c>
      <c r="Z21" s="2">
        <v>164</v>
      </c>
      <c r="AA21" s="2" t="s">
        <v>36</v>
      </c>
      <c r="AB21" s="1">
        <f t="shared" si="3"/>
        <v>147</v>
      </c>
      <c r="AC21" s="1">
        <f t="shared" si="4"/>
        <v>100</v>
      </c>
      <c r="AD21" s="1">
        <f t="shared" si="7"/>
        <v>0.18463221199999999</v>
      </c>
      <c r="AE21" s="1">
        <f t="shared" si="8"/>
        <v>5.4296955000000001E-2</v>
      </c>
      <c r="AJ21" s="1">
        <v>174</v>
      </c>
      <c r="AK21" s="1" t="s">
        <v>16</v>
      </c>
      <c r="AL21" s="1">
        <v>127</v>
      </c>
      <c r="AM21" s="1">
        <v>100</v>
      </c>
      <c r="AN21" s="1">
        <f t="shared" si="9"/>
        <v>2.4052556999999999E-2</v>
      </c>
      <c r="AO21" s="1">
        <f t="shared" si="10"/>
        <v>6.1829074999999997E-2</v>
      </c>
      <c r="AZ21" s="1" t="s">
        <v>120</v>
      </c>
      <c r="BA21" s="1" t="s">
        <v>121</v>
      </c>
      <c r="BB21" s="1"/>
      <c r="BC21" s="1" t="s">
        <v>121</v>
      </c>
      <c r="BD21" s="1">
        <v>2.3008501000000001E-2</v>
      </c>
      <c r="BE21" s="1">
        <v>1.1562935999999999E-2</v>
      </c>
      <c r="BF21" s="1">
        <v>1.7352991000000002E-2</v>
      </c>
      <c r="BG21" s="1">
        <v>1.1556607999999999E-2</v>
      </c>
      <c r="BH21" s="1">
        <v>1.1159498E-2</v>
      </c>
      <c r="BI21" s="1">
        <v>1.1556607999999999E-2</v>
      </c>
      <c r="BJ21" s="1">
        <v>8.8500179999999994E-3</v>
      </c>
      <c r="BK21" s="1">
        <v>1.0111264999999999E-2</v>
      </c>
      <c r="BL21" s="1">
        <v>8.1912879999999997E-3</v>
      </c>
      <c r="BM21" s="1">
        <v>1.0111264999999999E-2</v>
      </c>
      <c r="BN21" s="1">
        <v>7.712478E-3</v>
      </c>
      <c r="BO21" s="1">
        <v>9.9324760000000008E-3</v>
      </c>
    </row>
    <row r="22" spans="1:67" x14ac:dyDescent="0.3">
      <c r="A22" s="1">
        <f t="shared" si="0"/>
        <v>2.3380706000000001E-2</v>
      </c>
      <c r="B22">
        <v>173</v>
      </c>
      <c r="C22" t="s">
        <v>15</v>
      </c>
      <c r="D22">
        <v>200</v>
      </c>
      <c r="E22">
        <v>100</v>
      </c>
      <c r="F22" s="1">
        <f t="shared" si="1"/>
        <v>4.7699999999999992E-2</v>
      </c>
      <c r="G22" s="1">
        <f t="shared" si="2"/>
        <v>9.5700000000000007E-2</v>
      </c>
      <c r="H22" t="s">
        <v>53</v>
      </c>
      <c r="I22" t="s">
        <v>53</v>
      </c>
      <c r="J22" t="s">
        <v>53</v>
      </c>
      <c r="K22" t="s">
        <v>53</v>
      </c>
      <c r="L22" t="s">
        <v>53</v>
      </c>
      <c r="M22" t="s">
        <v>53</v>
      </c>
      <c r="N22" t="s">
        <v>55</v>
      </c>
      <c r="O22" t="s">
        <v>55</v>
      </c>
      <c r="P22" t="s">
        <v>55</v>
      </c>
      <c r="Q22" t="s">
        <v>55</v>
      </c>
      <c r="R22" t="s">
        <v>55</v>
      </c>
      <c r="S22" t="s">
        <v>55</v>
      </c>
      <c r="T22" t="s">
        <v>55</v>
      </c>
      <c r="V22" s="1">
        <v>4.7699999999999996</v>
      </c>
      <c r="W22" s="1">
        <v>9.57</v>
      </c>
      <c r="Z22" s="2">
        <v>138</v>
      </c>
      <c r="AA22" s="2" t="s">
        <v>37</v>
      </c>
      <c r="AB22" s="1">
        <f t="shared" si="3"/>
        <v>13</v>
      </c>
      <c r="AC22" s="1">
        <f t="shared" si="4"/>
        <v>100</v>
      </c>
      <c r="AD22" s="1">
        <f t="shared" si="7"/>
        <v>0.94286763699999998</v>
      </c>
      <c r="AE22" s="1">
        <f t="shared" si="8"/>
        <v>0.23099729399999999</v>
      </c>
      <c r="AJ22" s="1">
        <v>182</v>
      </c>
      <c r="AK22" s="1" t="s">
        <v>138</v>
      </c>
      <c r="AL22" s="1">
        <v>176</v>
      </c>
      <c r="AM22" s="1">
        <v>80</v>
      </c>
      <c r="AN22" s="1">
        <f t="shared" si="9"/>
        <v>0.69334775199999998</v>
      </c>
      <c r="AO22" s="1">
        <f t="shared" si="10"/>
        <v>9.7929023000000004E-2</v>
      </c>
      <c r="AZ22" s="1" t="s">
        <v>122</v>
      </c>
      <c r="BA22" s="1" t="s">
        <v>123</v>
      </c>
      <c r="BB22" s="1"/>
      <c r="BC22" s="1" t="s">
        <v>123</v>
      </c>
      <c r="BD22" s="1">
        <v>0.21825394000000001</v>
      </c>
      <c r="BE22" s="1">
        <v>0.34467557100000001</v>
      </c>
      <c r="BF22" s="1">
        <v>0.20172184700000001</v>
      </c>
      <c r="BG22" s="1">
        <v>0.34448689199999999</v>
      </c>
      <c r="BH22" s="1">
        <v>0.185149074</v>
      </c>
      <c r="BI22" s="1">
        <v>0.34441697599999999</v>
      </c>
      <c r="BJ22" s="1">
        <v>0.17292149400000001</v>
      </c>
      <c r="BK22" s="1">
        <v>0.34420296500000003</v>
      </c>
      <c r="BL22" s="1">
        <v>0.161462471</v>
      </c>
      <c r="BM22" s="1">
        <v>0.34397414300000001</v>
      </c>
      <c r="BN22" s="1">
        <v>0.150292695</v>
      </c>
      <c r="BO22" s="1">
        <v>0.34397414300000001</v>
      </c>
    </row>
    <row r="23" spans="1:67" x14ac:dyDescent="0.3">
      <c r="A23" s="1">
        <f t="shared" si="0"/>
        <v>2.3380706000000001E-2</v>
      </c>
      <c r="B23">
        <v>174</v>
      </c>
      <c r="C23" t="s">
        <v>16</v>
      </c>
      <c r="D23">
        <v>127</v>
      </c>
      <c r="E23">
        <v>100</v>
      </c>
      <c r="F23" s="1">
        <f t="shared" si="1"/>
        <v>4.7699999999999992E-2</v>
      </c>
      <c r="G23" s="1">
        <f t="shared" si="2"/>
        <v>9.5700000000000007E-2</v>
      </c>
      <c r="H23" t="s">
        <v>53</v>
      </c>
      <c r="I23" t="s">
        <v>53</v>
      </c>
      <c r="J23" t="s">
        <v>53</v>
      </c>
      <c r="K23" t="s">
        <v>53</v>
      </c>
      <c r="L23" t="s">
        <v>53</v>
      </c>
      <c r="M23" t="s">
        <v>53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V23" s="1">
        <v>4.7699999999999996</v>
      </c>
      <c r="W23" s="1">
        <v>9.57</v>
      </c>
      <c r="Z23" s="2">
        <v>167</v>
      </c>
      <c r="AA23" s="2" t="s">
        <v>77</v>
      </c>
      <c r="AB23" s="1">
        <f t="shared" si="3"/>
        <v>720</v>
      </c>
      <c r="AC23" s="1">
        <f t="shared" si="4"/>
        <v>100</v>
      </c>
      <c r="AD23" s="1">
        <f t="shared" si="7"/>
        <v>5.1280237999999999E-2</v>
      </c>
      <c r="AE23" s="1">
        <f t="shared" si="8"/>
        <v>7.8566342999999997E-2</v>
      </c>
      <c r="AJ23" s="1">
        <v>9</v>
      </c>
      <c r="AK23" s="1" t="s">
        <v>18</v>
      </c>
      <c r="AL23" s="1">
        <v>25</v>
      </c>
      <c r="AM23" s="1">
        <v>100</v>
      </c>
      <c r="AN23" s="1">
        <f>BD96</f>
        <v>0.16400885600000001</v>
      </c>
      <c r="AO23" s="1">
        <f>BE96</f>
        <v>0.34524688100000001</v>
      </c>
      <c r="AZ23" s="1" t="s">
        <v>124</v>
      </c>
      <c r="BA23" s="1" t="s">
        <v>34</v>
      </c>
      <c r="BB23" s="1"/>
      <c r="BC23" s="1" t="s">
        <v>34</v>
      </c>
      <c r="BD23" s="1">
        <v>0.92453944700000001</v>
      </c>
      <c r="BE23" s="1">
        <v>0.25358557700000001</v>
      </c>
      <c r="BF23" s="1">
        <v>0.925919771</v>
      </c>
      <c r="BG23" s="1">
        <v>0.25503847000000002</v>
      </c>
      <c r="BH23" s="1">
        <v>0.92709630700000001</v>
      </c>
      <c r="BI23" s="1">
        <v>0.25679266499999998</v>
      </c>
      <c r="BJ23" s="1">
        <v>0.92736023700000003</v>
      </c>
      <c r="BK23" s="1">
        <v>0.25818860500000002</v>
      </c>
      <c r="BL23" s="1">
        <v>0.92797148200000001</v>
      </c>
      <c r="BM23" s="1">
        <v>0.259988844</v>
      </c>
      <c r="BN23" s="1">
        <v>0.92744106100000001</v>
      </c>
      <c r="BO23" s="1">
        <v>0.25483971799999999</v>
      </c>
    </row>
    <row r="24" spans="1:67" x14ac:dyDescent="0.3">
      <c r="A24" s="1" t="e">
        <f t="shared" si="0"/>
        <v>#N/A</v>
      </c>
      <c r="B24">
        <v>229</v>
      </c>
      <c r="C24" t="s">
        <v>286</v>
      </c>
      <c r="D24">
        <v>0</v>
      </c>
      <c r="E24">
        <v>95</v>
      </c>
      <c r="F24" s="1">
        <f t="shared" si="1"/>
        <v>3.1899999999999998E-2</v>
      </c>
      <c r="G24" s="1">
        <f t="shared" si="2"/>
        <v>5.4800000000000001E-2</v>
      </c>
      <c r="H24" t="s">
        <v>53</v>
      </c>
      <c r="I24" t="s">
        <v>53</v>
      </c>
      <c r="J24" t="s">
        <v>53</v>
      </c>
      <c r="K24" t="s">
        <v>53</v>
      </c>
      <c r="L24" t="s">
        <v>53</v>
      </c>
      <c r="M24" t="s">
        <v>53</v>
      </c>
      <c r="N24" t="s">
        <v>53</v>
      </c>
      <c r="O24" t="s">
        <v>53</v>
      </c>
      <c r="P24" t="s">
        <v>53</v>
      </c>
      <c r="Q24" t="s">
        <v>53</v>
      </c>
      <c r="R24" t="s">
        <v>53</v>
      </c>
      <c r="S24" t="s">
        <v>53</v>
      </c>
      <c r="T24" t="s">
        <v>259</v>
      </c>
      <c r="V24" s="1">
        <v>3.19</v>
      </c>
      <c r="W24" s="1">
        <v>5.48</v>
      </c>
      <c r="Z24" s="2">
        <v>163</v>
      </c>
      <c r="AA24" s="2" t="s">
        <v>78</v>
      </c>
      <c r="AB24" s="1">
        <f t="shared" si="3"/>
        <v>365</v>
      </c>
      <c r="AC24" s="1">
        <f t="shared" si="4"/>
        <v>100</v>
      </c>
      <c r="AD24" s="1">
        <f t="shared" si="7"/>
        <v>3.0528761000000001E-2</v>
      </c>
      <c r="AE24" s="1">
        <f t="shared" si="8"/>
        <v>6.9958344000000006E-2</v>
      </c>
      <c r="AJ24" s="1">
        <v>62</v>
      </c>
      <c r="AK24" s="1" t="s">
        <v>151</v>
      </c>
      <c r="AL24" s="1">
        <v>386</v>
      </c>
      <c r="AM24" s="1">
        <v>100</v>
      </c>
      <c r="AN24" s="1">
        <f t="shared" ref="AN24:AN36" si="11">VLOOKUP(AK24,$BC$5:$BO$91,12,0)</f>
        <v>0.25966307500000002</v>
      </c>
      <c r="AO24" s="1">
        <f t="shared" ref="AO24:AO36" si="12">VLOOKUP(AK24,$BC$5:$BO$91,13,0)</f>
        <v>7.3205188000000004E-2</v>
      </c>
      <c r="AZ24" s="1"/>
      <c r="BA24" s="1" t="s">
        <v>125</v>
      </c>
      <c r="BB24" s="1"/>
      <c r="BC24" s="1" t="s">
        <v>125</v>
      </c>
      <c r="BD24" s="1">
        <v>0.261654526</v>
      </c>
      <c r="BE24" s="1">
        <v>0.273134828</v>
      </c>
      <c r="BF24" s="1">
        <v>0.25772508999999999</v>
      </c>
      <c r="BG24" s="1">
        <v>0.27294758000000002</v>
      </c>
      <c r="BH24" s="1">
        <v>0.25747245600000002</v>
      </c>
      <c r="BI24" s="1">
        <v>0.27287799099999999</v>
      </c>
      <c r="BJ24" s="1">
        <v>0.25378611699999998</v>
      </c>
      <c r="BK24" s="1">
        <v>0.27676388600000001</v>
      </c>
      <c r="BL24" s="1">
        <v>0.25117924800000002</v>
      </c>
      <c r="BM24" s="1">
        <v>0.27806204600000001</v>
      </c>
      <c r="BN24" s="1">
        <v>0.24985700799999999</v>
      </c>
      <c r="BO24" s="1">
        <v>0.27690142400000001</v>
      </c>
    </row>
    <row r="25" spans="1:67" x14ac:dyDescent="0.3">
      <c r="A25" s="1">
        <f t="shared" si="0"/>
        <v>0.718066871</v>
      </c>
      <c r="B25">
        <v>182</v>
      </c>
      <c r="C25" t="s">
        <v>138</v>
      </c>
      <c r="D25">
        <v>176</v>
      </c>
      <c r="E25">
        <v>80</v>
      </c>
      <c r="F25" s="1">
        <f t="shared" si="1"/>
        <v>0.69959999999999989</v>
      </c>
      <c r="G25" s="1">
        <f t="shared" si="2"/>
        <v>8.2100000000000006E-2</v>
      </c>
      <c r="H25" t="s">
        <v>53</v>
      </c>
      <c r="I25" t="s">
        <v>53</v>
      </c>
      <c r="J25" t="s">
        <v>53</v>
      </c>
      <c r="K25" t="s">
        <v>53</v>
      </c>
      <c r="L25" t="s">
        <v>53</v>
      </c>
      <c r="M25" t="s">
        <v>53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V25" s="1">
        <v>69.959999999999994</v>
      </c>
      <c r="W25" s="1">
        <v>8.2100000000000009</v>
      </c>
      <c r="Z25" s="2">
        <v>224</v>
      </c>
      <c r="AA25" s="2" t="s">
        <v>239</v>
      </c>
      <c r="AB25" s="1">
        <f t="shared" si="3"/>
        <v>1516</v>
      </c>
      <c r="AC25" s="1">
        <f t="shared" si="4"/>
        <v>100</v>
      </c>
      <c r="AD25" s="1">
        <f t="shared" si="7"/>
        <v>1.0698302999999999E-2</v>
      </c>
      <c r="AE25" s="1">
        <f t="shared" si="8"/>
        <v>1.9483235000000002E-2</v>
      </c>
      <c r="AJ25" s="1">
        <v>4</v>
      </c>
      <c r="AK25" s="1" t="s">
        <v>240</v>
      </c>
      <c r="AL25" s="1">
        <v>436</v>
      </c>
      <c r="AM25" s="1">
        <v>92</v>
      </c>
      <c r="AN25" s="1">
        <f t="shared" si="11"/>
        <v>7.2358495999999994E-2</v>
      </c>
      <c r="AO25" s="1">
        <f t="shared" si="12"/>
        <v>6.8785019000000003E-2</v>
      </c>
      <c r="AZ25" s="1"/>
      <c r="BA25" s="1" t="s">
        <v>126</v>
      </c>
      <c r="BB25" s="1"/>
      <c r="BC25" s="1" t="s">
        <v>126</v>
      </c>
      <c r="BD25" s="1">
        <v>9.0746998999999995E-2</v>
      </c>
      <c r="BE25" s="1">
        <v>0.18840499199999999</v>
      </c>
      <c r="BF25" s="1">
        <v>8.9027829000000003E-2</v>
      </c>
      <c r="BG25" s="1">
        <v>0.19278727500000001</v>
      </c>
      <c r="BH25" s="1">
        <v>8.6899713000000003E-2</v>
      </c>
      <c r="BI25" s="1">
        <v>0.19526143400000001</v>
      </c>
      <c r="BJ25" s="1">
        <v>8.5737094E-2</v>
      </c>
      <c r="BK25" s="1">
        <v>0.19788223499999999</v>
      </c>
      <c r="BL25" s="1">
        <v>8.5719011999999997E-2</v>
      </c>
      <c r="BM25" s="1">
        <v>0.197267473</v>
      </c>
      <c r="BN25" s="1">
        <v>8.7435991000000005E-2</v>
      </c>
      <c r="BO25" s="1">
        <v>0.198833436</v>
      </c>
    </row>
    <row r="26" spans="1:67" x14ac:dyDescent="0.3">
      <c r="A26" s="1" t="e">
        <f t="shared" si="0"/>
        <v>#N/A</v>
      </c>
      <c r="B26">
        <v>50</v>
      </c>
      <c r="C26" t="s">
        <v>287</v>
      </c>
      <c r="D26">
        <v>200</v>
      </c>
      <c r="E26">
        <v>100</v>
      </c>
      <c r="F26" s="1">
        <f t="shared" si="1"/>
        <v>6.5700000000000008E-2</v>
      </c>
      <c r="G26" s="1">
        <f t="shared" si="2"/>
        <v>0.1208</v>
      </c>
      <c r="H26" t="s">
        <v>53</v>
      </c>
      <c r="I26" t="s">
        <v>53</v>
      </c>
      <c r="J26" t="s">
        <v>53</v>
      </c>
      <c r="K26" t="s">
        <v>53</v>
      </c>
      <c r="L26" t="s">
        <v>53</v>
      </c>
      <c r="M26" t="s">
        <v>53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V26" s="1">
        <v>6.57</v>
      </c>
      <c r="W26" s="1">
        <v>12.08</v>
      </c>
      <c r="Z26" s="2">
        <v>160</v>
      </c>
      <c r="AA26" s="2" t="s">
        <v>79</v>
      </c>
      <c r="AB26" s="1">
        <f t="shared" si="3"/>
        <v>94</v>
      </c>
      <c r="AC26" s="1">
        <f t="shared" si="4"/>
        <v>100</v>
      </c>
      <c r="AD26" s="1">
        <f t="shared" si="7"/>
        <v>2.1534555E-2</v>
      </c>
      <c r="AE26" s="1">
        <f t="shared" si="8"/>
        <v>7.4879043000000006E-2</v>
      </c>
      <c r="AJ26" s="1">
        <v>86</v>
      </c>
      <c r="AK26" s="1" t="s">
        <v>152</v>
      </c>
      <c r="AL26" s="1">
        <v>500</v>
      </c>
      <c r="AM26" s="1">
        <v>100</v>
      </c>
      <c r="AN26" s="1">
        <f t="shared" si="11"/>
        <v>7.2358495999999994E-2</v>
      </c>
      <c r="AO26" s="1">
        <f t="shared" si="12"/>
        <v>6.8785019000000003E-2</v>
      </c>
      <c r="AZ26" s="1" t="s">
        <v>127</v>
      </c>
      <c r="BA26" s="1" t="s">
        <v>128</v>
      </c>
      <c r="BB26" s="1"/>
      <c r="BC26" s="1" t="s">
        <v>289</v>
      </c>
      <c r="BD26" s="1">
        <v>0.92193454500000005</v>
      </c>
      <c r="BE26" s="1">
        <v>0.23943178400000001</v>
      </c>
      <c r="BF26" s="1">
        <v>0.92410719399999997</v>
      </c>
      <c r="BG26" s="1">
        <v>0.23974072900000001</v>
      </c>
      <c r="BH26" s="1">
        <v>0.92549926000000005</v>
      </c>
      <c r="BI26" s="1">
        <v>0.24022117300000001</v>
      </c>
      <c r="BJ26" s="1">
        <v>0.92641758900000004</v>
      </c>
      <c r="BK26" s="1">
        <v>0.24068795100000001</v>
      </c>
      <c r="BL26" s="1">
        <v>0.92664074900000004</v>
      </c>
      <c r="BM26" s="1">
        <v>0.241172209</v>
      </c>
      <c r="BN26" s="1">
        <v>0.92667526</v>
      </c>
      <c r="BO26" s="1">
        <v>0.23647743500000001</v>
      </c>
    </row>
    <row r="27" spans="1:67" x14ac:dyDescent="0.3">
      <c r="A27" s="1" t="e">
        <f t="shared" si="0"/>
        <v>#N/A</v>
      </c>
      <c r="B27">
        <v>230</v>
      </c>
      <c r="C27" t="s">
        <v>17</v>
      </c>
      <c r="D27">
        <v>0</v>
      </c>
      <c r="E27">
        <v>100</v>
      </c>
      <c r="F27" s="1">
        <f t="shared" si="1"/>
        <v>3.7000000000000002E-3</v>
      </c>
      <c r="G27" s="1">
        <f t="shared" si="2"/>
        <v>0.05</v>
      </c>
      <c r="H27" t="s">
        <v>53</v>
      </c>
      <c r="I27" t="s">
        <v>53</v>
      </c>
      <c r="J27" t="s">
        <v>53</v>
      </c>
      <c r="K27" t="s">
        <v>53</v>
      </c>
      <c r="L27" t="s">
        <v>53</v>
      </c>
      <c r="M27" t="s">
        <v>53</v>
      </c>
      <c r="N27" t="s">
        <v>53</v>
      </c>
      <c r="O27" t="s">
        <v>53</v>
      </c>
      <c r="P27" t="s">
        <v>53</v>
      </c>
      <c r="Q27" t="s">
        <v>53</v>
      </c>
      <c r="R27" t="s">
        <v>53</v>
      </c>
      <c r="S27" t="s">
        <v>53</v>
      </c>
      <c r="T27" t="s">
        <v>53</v>
      </c>
      <c r="V27" s="1">
        <v>0.37</v>
      </c>
      <c r="W27" s="1">
        <v>5</v>
      </c>
      <c r="Z27" s="2">
        <v>162</v>
      </c>
      <c r="AA27" s="2" t="s">
        <v>80</v>
      </c>
      <c r="AB27" s="1">
        <f t="shared" si="3"/>
        <v>0</v>
      </c>
      <c r="AC27" s="1">
        <f t="shared" si="4"/>
        <v>100</v>
      </c>
      <c r="AD27" s="1">
        <f>VLOOKUP(AA27,$C$2:$G$116,4,0)</f>
        <v>0.03</v>
      </c>
      <c r="AE27" s="1">
        <f>VLOOKUP(AA27,$C$2:$G$116,5,0)</f>
        <v>0.01</v>
      </c>
      <c r="AJ27" s="1">
        <v>146</v>
      </c>
      <c r="AK27" s="1" t="s">
        <v>244</v>
      </c>
      <c r="AL27" s="1">
        <v>41</v>
      </c>
      <c r="AM27" s="1">
        <v>93</v>
      </c>
      <c r="AN27" s="1">
        <f t="shared" si="11"/>
        <v>9.4615680000000001E-3</v>
      </c>
      <c r="AO27" s="1">
        <f t="shared" si="12"/>
        <v>0.18231412799999999</v>
      </c>
      <c r="AZ27" s="1" t="s">
        <v>129</v>
      </c>
      <c r="BA27" s="1" t="s">
        <v>130</v>
      </c>
      <c r="BB27" s="1"/>
      <c r="BC27" s="1" t="s">
        <v>130</v>
      </c>
      <c r="BD27" s="1">
        <v>5.4343674000000002E-2</v>
      </c>
      <c r="BE27" s="1">
        <v>3.8128759999999998E-2</v>
      </c>
      <c r="BF27" s="1">
        <v>5.3991601E-2</v>
      </c>
      <c r="BG27" s="1">
        <v>3.653178E-2</v>
      </c>
      <c r="BH27" s="1">
        <v>5.8385599000000003E-2</v>
      </c>
      <c r="BI27" s="1">
        <v>3.6720160000000002E-2</v>
      </c>
      <c r="BJ27" s="1">
        <v>5.7832357000000001E-2</v>
      </c>
      <c r="BK27" s="1">
        <v>3.6506414000000001E-2</v>
      </c>
      <c r="BL27" s="1">
        <v>5.7002693E-2</v>
      </c>
      <c r="BM27" s="1">
        <v>3.3644840000000002E-2</v>
      </c>
      <c r="BN27" s="1">
        <v>5.7249986000000003E-2</v>
      </c>
      <c r="BO27" s="1">
        <v>3.3569376999999997E-2</v>
      </c>
    </row>
    <row r="28" spans="1:67" x14ac:dyDescent="0.3">
      <c r="A28" s="1" t="e">
        <f t="shared" si="0"/>
        <v>#N/A</v>
      </c>
      <c r="B28">
        <v>9</v>
      </c>
      <c r="C28" t="s">
        <v>18</v>
      </c>
      <c r="D28">
        <v>25</v>
      </c>
      <c r="E28">
        <v>100</v>
      </c>
      <c r="F28" s="1">
        <f t="shared" si="1"/>
        <v>0.1656</v>
      </c>
      <c r="G28" s="1">
        <f t="shared" si="2"/>
        <v>0.21829999999999999</v>
      </c>
      <c r="H28" t="s">
        <v>53</v>
      </c>
      <c r="I28" t="s">
        <v>53</v>
      </c>
      <c r="J28" t="s">
        <v>53</v>
      </c>
      <c r="K28" t="s">
        <v>53</v>
      </c>
      <c r="L28" t="s">
        <v>53</v>
      </c>
      <c r="M28" t="s">
        <v>53</v>
      </c>
      <c r="N28" t="s">
        <v>55</v>
      </c>
      <c r="O28" t="s">
        <v>55</v>
      </c>
      <c r="P28" t="s">
        <v>55</v>
      </c>
      <c r="Q28" t="s">
        <v>55</v>
      </c>
      <c r="R28" t="s">
        <v>55</v>
      </c>
      <c r="S28" t="s">
        <v>55</v>
      </c>
      <c r="T28" t="s">
        <v>55</v>
      </c>
      <c r="V28" s="1">
        <v>16.559999999999999</v>
      </c>
      <c r="W28" s="1">
        <v>21.83</v>
      </c>
      <c r="Z28" s="2">
        <v>98</v>
      </c>
      <c r="AA28" s="2" t="s">
        <v>38</v>
      </c>
      <c r="AB28" s="1">
        <f t="shared" si="3"/>
        <v>201</v>
      </c>
      <c r="AC28" s="1">
        <f t="shared" si="4"/>
        <v>100</v>
      </c>
      <c r="AD28" s="1">
        <f t="shared" ref="AD28:AD47" si="13">VLOOKUP(AA28,$BC$5:$BO$89,12,0)</f>
        <v>0.72338223499999998</v>
      </c>
      <c r="AE28" s="1">
        <f t="shared" ref="AE28:AE47" si="14">VLOOKUP(AA28,$BC$5:$BO$89,13,0)</f>
        <v>0.14501372000000001</v>
      </c>
      <c r="AJ28" s="1">
        <v>194</v>
      </c>
      <c r="AK28" s="1" t="s">
        <v>241</v>
      </c>
      <c r="AL28" s="1">
        <v>340</v>
      </c>
      <c r="AM28" s="1">
        <v>94</v>
      </c>
      <c r="AN28" s="1">
        <f t="shared" si="11"/>
        <v>0.19248373799999999</v>
      </c>
      <c r="AO28" s="1">
        <f t="shared" si="12"/>
        <v>0.83985161799999997</v>
      </c>
      <c r="AZ28" s="1" t="s">
        <v>131</v>
      </c>
      <c r="BA28" s="1" t="s">
        <v>132</v>
      </c>
      <c r="BB28" s="1"/>
      <c r="BC28" s="1" t="s">
        <v>12</v>
      </c>
      <c r="BD28" s="1">
        <v>1.8806099999999999E-2</v>
      </c>
      <c r="BE28" s="1">
        <v>2.3954807000000002E-2</v>
      </c>
      <c r="BF28" s="1">
        <v>1.8290161999999999E-2</v>
      </c>
      <c r="BG28" s="1">
        <v>2.3963898000000001E-2</v>
      </c>
      <c r="BH28" s="1">
        <v>1.7904173999999998E-2</v>
      </c>
      <c r="BI28" s="1">
        <v>1.7631719000000001E-2</v>
      </c>
      <c r="BJ28" s="1">
        <v>1.7320687000000001E-2</v>
      </c>
      <c r="BK28" s="1">
        <v>1.7631719000000001E-2</v>
      </c>
      <c r="BL28" s="1">
        <v>1.6876992E-2</v>
      </c>
      <c r="BM28" s="1">
        <v>1.7824060999999999E-2</v>
      </c>
      <c r="BN28" s="1">
        <v>1.8545263999999999E-2</v>
      </c>
      <c r="BO28" s="1">
        <v>1.8103540000000001E-2</v>
      </c>
    </row>
    <row r="29" spans="1:67" x14ac:dyDescent="0.3">
      <c r="A29" s="1">
        <f t="shared" si="0"/>
        <v>0.26085448300000003</v>
      </c>
      <c r="B29">
        <v>62</v>
      </c>
      <c r="C29" t="s">
        <v>151</v>
      </c>
      <c r="D29">
        <v>386</v>
      </c>
      <c r="E29">
        <v>100</v>
      </c>
      <c r="F29" s="1">
        <f t="shared" si="1"/>
        <v>0.25840000000000002</v>
      </c>
      <c r="G29" s="1">
        <f t="shared" si="2"/>
        <v>6.8600000000000008E-2</v>
      </c>
      <c r="H29" t="s">
        <v>53</v>
      </c>
      <c r="I29" t="s">
        <v>53</v>
      </c>
      <c r="J29" t="s">
        <v>53</v>
      </c>
      <c r="K29" t="s">
        <v>53</v>
      </c>
      <c r="L29" t="s">
        <v>53</v>
      </c>
      <c r="M29" t="s">
        <v>53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V29" s="1">
        <v>25.84</v>
      </c>
      <c r="W29" s="1">
        <v>6.86</v>
      </c>
      <c r="Z29" s="2">
        <v>144</v>
      </c>
      <c r="AA29" s="2" t="s">
        <v>39</v>
      </c>
      <c r="AB29" s="1">
        <f t="shared" si="3"/>
        <v>136</v>
      </c>
      <c r="AC29" s="1">
        <f t="shared" si="4"/>
        <v>100</v>
      </c>
      <c r="AD29" s="1">
        <f t="shared" si="13"/>
        <v>4.4319768000000002E-2</v>
      </c>
      <c r="AE29" s="1">
        <f t="shared" si="14"/>
        <v>0.14262875899999999</v>
      </c>
      <c r="AJ29" s="1">
        <v>90</v>
      </c>
      <c r="AK29" s="1" t="s">
        <v>9</v>
      </c>
      <c r="AL29" s="1">
        <v>929</v>
      </c>
      <c r="AM29" s="1">
        <v>100</v>
      </c>
      <c r="AN29" s="1">
        <f t="shared" si="11"/>
        <v>0.107437588</v>
      </c>
      <c r="AO29" s="1">
        <f t="shared" si="12"/>
        <v>5.2099607999999999E-2</v>
      </c>
      <c r="AZ29" s="1" t="s">
        <v>133</v>
      </c>
      <c r="BA29" s="1" t="s">
        <v>35</v>
      </c>
      <c r="BB29" s="1"/>
      <c r="BC29" s="1" t="s">
        <v>35</v>
      </c>
      <c r="BD29" s="1">
        <v>0.94321507199999999</v>
      </c>
      <c r="BE29" s="1">
        <v>0.25113067</v>
      </c>
      <c r="BF29" s="1">
        <v>0.94359397899999997</v>
      </c>
      <c r="BG29" s="1">
        <v>0.25211703800000002</v>
      </c>
      <c r="BH29" s="1">
        <v>0.94623601400000001</v>
      </c>
      <c r="BI29" s="1">
        <v>0.25335097299999998</v>
      </c>
      <c r="BJ29" s="1">
        <v>0.94788897000000005</v>
      </c>
      <c r="BK29" s="1">
        <v>0.25455662600000001</v>
      </c>
      <c r="BL29" s="1">
        <v>0.94809097099999995</v>
      </c>
      <c r="BM29" s="1">
        <v>0.255814612</v>
      </c>
      <c r="BN29" s="1">
        <v>0.94848293100000003</v>
      </c>
      <c r="BO29" s="1">
        <v>0.25089585800000003</v>
      </c>
    </row>
    <row r="30" spans="1:67" x14ac:dyDescent="0.3">
      <c r="A30" s="1">
        <f t="shared" si="0"/>
        <v>7.2697230000000002E-2</v>
      </c>
      <c r="B30">
        <v>4</v>
      </c>
      <c r="C30" t="s">
        <v>240</v>
      </c>
      <c r="D30">
        <v>436</v>
      </c>
      <c r="E30">
        <v>92</v>
      </c>
      <c r="F30" s="1">
        <f t="shared" si="1"/>
        <v>0.24249999999999999</v>
      </c>
      <c r="G30" s="1">
        <f t="shared" si="2"/>
        <v>0.18010000000000001</v>
      </c>
      <c r="H30" t="s">
        <v>53</v>
      </c>
      <c r="I30" t="s">
        <v>53</v>
      </c>
      <c r="J30" t="s">
        <v>53</v>
      </c>
      <c r="K30" t="s">
        <v>53</v>
      </c>
      <c r="L30" t="s">
        <v>53</v>
      </c>
      <c r="M30" t="s">
        <v>53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V30" s="1">
        <v>24.25</v>
      </c>
      <c r="W30" s="1">
        <v>18.010000000000002</v>
      </c>
      <c r="Z30" s="2">
        <v>151</v>
      </c>
      <c r="AA30" s="2" t="s">
        <v>40</v>
      </c>
      <c r="AB30" s="1">
        <f t="shared" si="3"/>
        <v>53</v>
      </c>
      <c r="AC30" s="1">
        <f t="shared" si="4"/>
        <v>100</v>
      </c>
      <c r="AD30" s="1">
        <f t="shared" si="13"/>
        <v>6.1806924999999999E-2</v>
      </c>
      <c r="AE30" s="1">
        <f t="shared" si="14"/>
        <v>0.180876538</v>
      </c>
      <c r="AJ30" s="1">
        <v>47</v>
      </c>
      <c r="AK30" s="1" t="s">
        <v>19</v>
      </c>
      <c r="AL30" s="1">
        <v>1036</v>
      </c>
      <c r="AM30" s="1">
        <v>100</v>
      </c>
      <c r="AN30" s="1">
        <f t="shared" si="11"/>
        <v>0.13240930400000001</v>
      </c>
      <c r="AO30" s="1">
        <f t="shared" si="12"/>
        <v>4.874121E-2</v>
      </c>
      <c r="AZ30" s="1" t="s">
        <v>134</v>
      </c>
      <c r="BA30" s="1" t="s">
        <v>37</v>
      </c>
      <c r="BB30" s="1"/>
      <c r="BC30" s="1" t="s">
        <v>37</v>
      </c>
      <c r="BD30" s="1">
        <v>0.93692803400000002</v>
      </c>
      <c r="BE30" s="1">
        <v>0.233841673</v>
      </c>
      <c r="BF30" s="1">
        <v>0.93920934199999995</v>
      </c>
      <c r="BG30" s="1">
        <v>0.23420082</v>
      </c>
      <c r="BH30" s="1">
        <v>0.94077748100000003</v>
      </c>
      <c r="BI30" s="1">
        <v>0.23473301499999999</v>
      </c>
      <c r="BJ30" s="1">
        <v>0.94189178900000003</v>
      </c>
      <c r="BK30" s="1">
        <v>0.23525035399999999</v>
      </c>
      <c r="BL30" s="1">
        <v>0.94296693799999998</v>
      </c>
      <c r="BM30" s="1">
        <v>0.23578733199999999</v>
      </c>
      <c r="BN30" s="1">
        <v>0.94286763699999998</v>
      </c>
      <c r="BO30" s="1">
        <v>0.23099729399999999</v>
      </c>
    </row>
    <row r="31" spans="1:67" x14ac:dyDescent="0.3">
      <c r="A31" s="1">
        <f t="shared" si="0"/>
        <v>7.2697230000000002E-2</v>
      </c>
      <c r="B31">
        <v>86</v>
      </c>
      <c r="C31" t="s">
        <v>152</v>
      </c>
      <c r="D31">
        <v>500</v>
      </c>
      <c r="E31">
        <v>100</v>
      </c>
      <c r="F31" s="1">
        <f t="shared" si="1"/>
        <v>6.7500000000000004E-2</v>
      </c>
      <c r="G31" s="1">
        <f t="shared" si="2"/>
        <v>6.8900000000000003E-2</v>
      </c>
      <c r="H31" t="s">
        <v>53</v>
      </c>
      <c r="I31" t="s">
        <v>53</v>
      </c>
      <c r="J31" t="s">
        <v>53</v>
      </c>
      <c r="K31" t="s">
        <v>53</v>
      </c>
      <c r="L31" t="s">
        <v>53</v>
      </c>
      <c r="M31" t="s">
        <v>53</v>
      </c>
      <c r="N31" t="s">
        <v>55</v>
      </c>
      <c r="O31" t="s">
        <v>55</v>
      </c>
      <c r="P31" t="s">
        <v>55</v>
      </c>
      <c r="Q31" t="s">
        <v>55</v>
      </c>
      <c r="R31" t="s">
        <v>55</v>
      </c>
      <c r="S31" t="s">
        <v>55</v>
      </c>
      <c r="T31" t="s">
        <v>55</v>
      </c>
      <c r="V31" s="1">
        <v>6.75</v>
      </c>
      <c r="W31" s="1">
        <v>6.89</v>
      </c>
      <c r="Z31" s="2">
        <v>161</v>
      </c>
      <c r="AA31" s="2" t="s">
        <v>81</v>
      </c>
      <c r="AB31" s="1">
        <f t="shared" si="3"/>
        <v>66</v>
      </c>
      <c r="AC31" s="1">
        <f t="shared" si="4"/>
        <v>100</v>
      </c>
      <c r="AD31" s="1">
        <f t="shared" si="13"/>
        <v>3.5115536000000003E-2</v>
      </c>
      <c r="AE31" s="1">
        <f t="shared" si="14"/>
        <v>0.209795013</v>
      </c>
      <c r="AJ31" s="1">
        <v>68</v>
      </c>
      <c r="AK31" s="1" t="s">
        <v>168</v>
      </c>
      <c r="AL31" s="1">
        <v>350</v>
      </c>
      <c r="AM31" s="1">
        <v>100</v>
      </c>
      <c r="AN31" s="1">
        <f t="shared" si="11"/>
        <v>0.121077009</v>
      </c>
      <c r="AO31" s="1">
        <f t="shared" si="12"/>
        <v>5.5115864000000001E-2</v>
      </c>
      <c r="AZ31" s="1" t="s">
        <v>135</v>
      </c>
      <c r="BA31" s="1" t="s">
        <v>136</v>
      </c>
      <c r="BB31" s="1"/>
      <c r="BC31" s="1" t="s">
        <v>13</v>
      </c>
      <c r="BD31" s="1">
        <v>2.3380706000000001E-2</v>
      </c>
      <c r="BE31" s="1">
        <v>6.5211221999999999E-2</v>
      </c>
      <c r="BF31" s="1">
        <v>2.2728783999999998E-2</v>
      </c>
      <c r="BG31" s="1">
        <v>6.5175525999999998E-2</v>
      </c>
      <c r="BH31" s="1">
        <v>2.3914067000000001E-2</v>
      </c>
      <c r="BI31" s="1">
        <v>6.5988674999999997E-2</v>
      </c>
      <c r="BJ31" s="1">
        <v>2.3589941E-2</v>
      </c>
      <c r="BK31" s="1">
        <v>5.8411468000000001E-2</v>
      </c>
      <c r="BL31" s="1">
        <v>2.3956036E-2</v>
      </c>
      <c r="BM31" s="1">
        <v>6.1837244999999999E-2</v>
      </c>
      <c r="BN31" s="1">
        <v>2.4052556999999999E-2</v>
      </c>
      <c r="BO31" s="1">
        <v>6.1829074999999997E-2</v>
      </c>
    </row>
    <row r="32" spans="1:67" x14ac:dyDescent="0.3">
      <c r="A32" s="1">
        <f t="shared" si="0"/>
        <v>0.01</v>
      </c>
      <c r="B32">
        <v>146</v>
      </c>
      <c r="C32" t="s">
        <v>244</v>
      </c>
      <c r="D32">
        <v>41</v>
      </c>
      <c r="E32">
        <v>93</v>
      </c>
      <c r="F32" s="1">
        <f t="shared" si="1"/>
        <v>0.01</v>
      </c>
      <c r="G32" s="1">
        <f t="shared" si="2"/>
        <v>0.16200000000000001</v>
      </c>
      <c r="H32" t="s">
        <v>53</v>
      </c>
      <c r="I32" t="s">
        <v>53</v>
      </c>
      <c r="J32" t="s">
        <v>53</v>
      </c>
      <c r="K32" t="s">
        <v>53</v>
      </c>
      <c r="L32" t="s">
        <v>53</v>
      </c>
      <c r="M32" t="s">
        <v>53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V32" s="1">
        <v>1</v>
      </c>
      <c r="W32" s="1">
        <v>16.2</v>
      </c>
      <c r="Z32" s="2">
        <v>147</v>
      </c>
      <c r="AA32" s="2" t="s">
        <v>41</v>
      </c>
      <c r="AB32" s="1">
        <f t="shared" si="3"/>
        <v>28</v>
      </c>
      <c r="AC32" s="1">
        <f t="shared" si="4"/>
        <v>100</v>
      </c>
      <c r="AD32" s="1">
        <f t="shared" si="13"/>
        <v>4.0362759999999998E-2</v>
      </c>
      <c r="AE32" s="1">
        <f t="shared" si="14"/>
        <v>2.8145619E-2</v>
      </c>
      <c r="AJ32" s="1">
        <v>49</v>
      </c>
      <c r="AK32" s="1" t="s">
        <v>20</v>
      </c>
      <c r="AL32" s="1">
        <v>175</v>
      </c>
      <c r="AM32" s="1">
        <v>100</v>
      </c>
      <c r="AN32" s="1">
        <f t="shared" si="11"/>
        <v>3.2090232000000003E-2</v>
      </c>
      <c r="AO32" s="1">
        <f t="shared" si="12"/>
        <v>3.8696478999999999E-2</v>
      </c>
      <c r="AZ32" s="1" t="s">
        <v>301</v>
      </c>
      <c r="BA32" s="1" t="s">
        <v>136</v>
      </c>
      <c r="BC32" s="1" t="s">
        <v>14</v>
      </c>
      <c r="BD32" s="1">
        <v>2.3380706000000001E-2</v>
      </c>
      <c r="BE32" s="1">
        <v>6.5211221999999999E-2</v>
      </c>
      <c r="BF32" s="1">
        <v>2.2728783999999998E-2</v>
      </c>
      <c r="BG32" s="1">
        <v>6.5175525999999998E-2</v>
      </c>
      <c r="BH32" s="1">
        <v>2.3914067000000001E-2</v>
      </c>
      <c r="BI32" s="1">
        <v>6.5988674999999997E-2</v>
      </c>
      <c r="BJ32" s="1">
        <v>2.3589941E-2</v>
      </c>
      <c r="BK32" s="1">
        <v>5.8411468000000001E-2</v>
      </c>
      <c r="BL32" s="1">
        <v>2.3956036E-2</v>
      </c>
      <c r="BM32" s="1">
        <v>6.1837244999999999E-2</v>
      </c>
      <c r="BN32" s="1">
        <v>2.4052556999999999E-2</v>
      </c>
      <c r="BO32" s="1">
        <v>6.1829074999999997E-2</v>
      </c>
    </row>
    <row r="33" spans="1:67" x14ac:dyDescent="0.3">
      <c r="A33" s="1">
        <f t="shared" si="0"/>
        <v>0.180898905</v>
      </c>
      <c r="B33">
        <v>194</v>
      </c>
      <c r="C33" t="s">
        <v>241</v>
      </c>
      <c r="D33">
        <v>340</v>
      </c>
      <c r="E33">
        <v>94</v>
      </c>
      <c r="F33" s="1">
        <f t="shared" si="1"/>
        <v>1.7000000000000001E-2</v>
      </c>
      <c r="G33" s="1">
        <f t="shared" si="2"/>
        <v>1.9199999999999998E-2</v>
      </c>
      <c r="H33" t="s">
        <v>53</v>
      </c>
      <c r="I33" t="s">
        <v>53</v>
      </c>
      <c r="J33" t="s">
        <v>53</v>
      </c>
      <c r="K33" t="s">
        <v>53</v>
      </c>
      <c r="L33" t="s">
        <v>53</v>
      </c>
      <c r="M33" t="s">
        <v>53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55</v>
      </c>
      <c r="V33" s="1">
        <v>1.7</v>
      </c>
      <c r="W33" s="1">
        <v>1.92</v>
      </c>
      <c r="Z33" s="2">
        <v>170</v>
      </c>
      <c r="AA33" s="2" t="s">
        <v>82</v>
      </c>
      <c r="AB33" s="1">
        <f t="shared" si="3"/>
        <v>381</v>
      </c>
      <c r="AC33" s="1">
        <f t="shared" si="4"/>
        <v>100</v>
      </c>
      <c r="AD33" s="1">
        <f t="shared" si="13"/>
        <v>0.113560468</v>
      </c>
      <c r="AE33" s="1">
        <f t="shared" si="14"/>
        <v>9.0235106999999995E-2</v>
      </c>
      <c r="AJ33" s="1">
        <v>108</v>
      </c>
      <c r="AK33" s="1" t="s">
        <v>21</v>
      </c>
      <c r="AL33" s="1">
        <v>54</v>
      </c>
      <c r="AM33" s="1">
        <v>100</v>
      </c>
      <c r="AN33" s="1">
        <f t="shared" si="11"/>
        <v>1.46489E-4</v>
      </c>
      <c r="AO33" s="1">
        <f t="shared" si="12"/>
        <v>0</v>
      </c>
      <c r="AZ33" s="1" t="s">
        <v>302</v>
      </c>
      <c r="BA33" s="1" t="s">
        <v>136</v>
      </c>
      <c r="BC33" s="1" t="s">
        <v>15</v>
      </c>
      <c r="BD33" s="1">
        <v>2.3380706000000001E-2</v>
      </c>
      <c r="BE33" s="1">
        <v>6.5211221999999999E-2</v>
      </c>
      <c r="BF33" s="1">
        <v>2.2728783999999998E-2</v>
      </c>
      <c r="BG33" s="1">
        <v>6.5175525999999998E-2</v>
      </c>
      <c r="BH33" s="1">
        <v>2.3914067000000001E-2</v>
      </c>
      <c r="BI33" s="1">
        <v>6.5988674999999997E-2</v>
      </c>
      <c r="BJ33" s="1">
        <v>2.3589941E-2</v>
      </c>
      <c r="BK33" s="1">
        <v>5.8411468000000001E-2</v>
      </c>
      <c r="BL33" s="1">
        <v>2.3956036E-2</v>
      </c>
      <c r="BM33" s="1">
        <v>6.1837244999999999E-2</v>
      </c>
      <c r="BN33" s="1">
        <v>2.4052556999999999E-2</v>
      </c>
      <c r="BO33" s="1">
        <v>6.1829074999999997E-2</v>
      </c>
    </row>
    <row r="34" spans="1:67" x14ac:dyDescent="0.3">
      <c r="A34" s="1" t="e">
        <f t="shared" si="0"/>
        <v>#N/A</v>
      </c>
      <c r="B34">
        <v>223</v>
      </c>
      <c r="C34" t="s">
        <v>288</v>
      </c>
      <c r="D34">
        <v>0</v>
      </c>
      <c r="E34">
        <v>100</v>
      </c>
      <c r="F34" s="1">
        <f t="shared" si="1"/>
        <v>5.0000000000000001E-3</v>
      </c>
      <c r="G34" s="1">
        <f t="shared" si="2"/>
        <v>4.4999999999999998E-2</v>
      </c>
      <c r="H34" t="s">
        <v>53</v>
      </c>
      <c r="I34" t="s">
        <v>53</v>
      </c>
      <c r="J34" t="s">
        <v>53</v>
      </c>
      <c r="K34" t="s">
        <v>53</v>
      </c>
      <c r="L34" t="s">
        <v>53</v>
      </c>
      <c r="M34" t="s">
        <v>53</v>
      </c>
      <c r="N34" t="s">
        <v>55</v>
      </c>
      <c r="O34" t="s">
        <v>55</v>
      </c>
      <c r="P34" t="s">
        <v>55</v>
      </c>
      <c r="Q34" t="s">
        <v>55</v>
      </c>
      <c r="R34" t="s">
        <v>55</v>
      </c>
      <c r="S34" t="s">
        <v>55</v>
      </c>
      <c r="T34" t="s">
        <v>55</v>
      </c>
      <c r="V34" s="1">
        <v>0.5</v>
      </c>
      <c r="W34" s="1">
        <v>4.5</v>
      </c>
      <c r="Z34" s="2">
        <v>43</v>
      </c>
      <c r="AA34" s="2" t="s">
        <v>42</v>
      </c>
      <c r="AB34" s="1">
        <f t="shared" si="3"/>
        <v>186</v>
      </c>
      <c r="AC34" s="1">
        <f t="shared" si="4"/>
        <v>86</v>
      </c>
      <c r="AD34" s="1">
        <f t="shared" si="13"/>
        <v>4.6279248000000002E-2</v>
      </c>
      <c r="AE34" s="1">
        <f t="shared" si="14"/>
        <v>9.8590203000000001E-2</v>
      </c>
      <c r="AJ34" s="1">
        <v>48</v>
      </c>
      <c r="AK34" s="1" t="s">
        <v>22</v>
      </c>
      <c r="AL34" s="1">
        <v>485</v>
      </c>
      <c r="AM34" s="1">
        <v>100</v>
      </c>
      <c r="AN34" s="1">
        <f t="shared" si="11"/>
        <v>3.1556624999999998E-2</v>
      </c>
      <c r="AO34" s="1">
        <f t="shared" si="12"/>
        <v>0.121205717</v>
      </c>
      <c r="AZ34" s="1" t="s">
        <v>303</v>
      </c>
      <c r="BA34" s="1" t="s">
        <v>136</v>
      </c>
      <c r="BC34" s="1" t="s">
        <v>16</v>
      </c>
      <c r="BD34" s="1">
        <v>2.3380706000000001E-2</v>
      </c>
      <c r="BE34" s="1">
        <v>6.5211221999999999E-2</v>
      </c>
      <c r="BF34" s="1">
        <v>2.2728783999999998E-2</v>
      </c>
      <c r="BG34" s="1">
        <v>6.5175525999999998E-2</v>
      </c>
      <c r="BH34" s="1">
        <v>2.3914067000000001E-2</v>
      </c>
      <c r="BI34" s="1">
        <v>6.5988674999999997E-2</v>
      </c>
      <c r="BJ34" s="1">
        <v>2.3589941E-2</v>
      </c>
      <c r="BK34" s="1">
        <v>5.8411468000000001E-2</v>
      </c>
      <c r="BL34" s="1">
        <v>2.3956036E-2</v>
      </c>
      <c r="BM34" s="1">
        <v>6.1837244999999999E-2</v>
      </c>
      <c r="BN34" s="1">
        <v>2.4052556999999999E-2</v>
      </c>
      <c r="BO34" s="1">
        <v>6.1829074999999997E-2</v>
      </c>
    </row>
    <row r="35" spans="1:67" x14ac:dyDescent="0.3">
      <c r="A35" s="1">
        <f t="shared" ref="A35:A66" si="15">VLOOKUP(C35,$BC$5:$BD$89,2,0)</f>
        <v>0.10890414599999999</v>
      </c>
      <c r="B35">
        <v>90</v>
      </c>
      <c r="C35" t="s">
        <v>9</v>
      </c>
      <c r="D35">
        <v>929</v>
      </c>
      <c r="E35">
        <v>100</v>
      </c>
      <c r="F35" s="1">
        <f t="shared" si="1"/>
        <v>0.11169999999999999</v>
      </c>
      <c r="G35" s="1">
        <f t="shared" si="2"/>
        <v>4.9100000000000005E-2</v>
      </c>
      <c r="H35" t="s">
        <v>53</v>
      </c>
      <c r="I35" t="s">
        <v>53</v>
      </c>
      <c r="J35" t="s">
        <v>53</v>
      </c>
      <c r="K35" t="s">
        <v>53</v>
      </c>
      <c r="L35" t="s">
        <v>53</v>
      </c>
      <c r="M35" t="s">
        <v>53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V35" s="1">
        <v>11.17</v>
      </c>
      <c r="W35" s="1">
        <v>4.91</v>
      </c>
      <c r="Z35" s="2">
        <v>152</v>
      </c>
      <c r="AA35" s="2" t="s">
        <v>43</v>
      </c>
      <c r="AB35" s="1">
        <f t="shared" si="3"/>
        <v>50</v>
      </c>
      <c r="AC35" s="1">
        <f t="shared" si="4"/>
        <v>100</v>
      </c>
      <c r="AD35" s="1">
        <f t="shared" si="13"/>
        <v>7.3494851999999999E-2</v>
      </c>
      <c r="AE35" s="1">
        <f t="shared" si="14"/>
        <v>0.120497838</v>
      </c>
      <c r="AJ35" s="1">
        <v>156</v>
      </c>
      <c r="AK35" s="1" t="s">
        <v>236</v>
      </c>
      <c r="AL35" s="1">
        <v>350</v>
      </c>
      <c r="AM35" s="1">
        <v>100</v>
      </c>
      <c r="AN35" s="1">
        <f t="shared" si="11"/>
        <v>0.22821170099999999</v>
      </c>
      <c r="AO35" s="1">
        <f t="shared" si="12"/>
        <v>0.23630268900000001</v>
      </c>
      <c r="AZ35" s="1" t="s">
        <v>137</v>
      </c>
      <c r="BA35" s="1" t="s">
        <v>138</v>
      </c>
      <c r="BB35" s="1"/>
      <c r="BC35" s="1" t="s">
        <v>138</v>
      </c>
      <c r="BD35" s="1">
        <v>0.718066871</v>
      </c>
      <c r="BE35" s="1">
        <v>9.7706102000000003E-2</v>
      </c>
      <c r="BF35" s="1">
        <v>0.71492022300000002</v>
      </c>
      <c r="BG35" s="1">
        <v>9.7823188000000005E-2</v>
      </c>
      <c r="BH35" s="1">
        <v>0.71176701799999997</v>
      </c>
      <c r="BI35" s="1">
        <v>9.7961574999999995E-2</v>
      </c>
      <c r="BJ35" s="1">
        <v>0.70644521699999996</v>
      </c>
      <c r="BK35" s="1">
        <v>9.7893693000000004E-2</v>
      </c>
      <c r="BL35" s="1">
        <v>0.700688541</v>
      </c>
      <c r="BM35" s="1">
        <v>9.7911648000000004E-2</v>
      </c>
      <c r="BN35" s="1">
        <v>0.69334775199999998</v>
      </c>
      <c r="BO35" s="1">
        <v>9.7929023000000004E-2</v>
      </c>
    </row>
    <row r="36" spans="1:67" x14ac:dyDescent="0.3">
      <c r="A36" s="1">
        <f t="shared" si="15"/>
        <v>0.12563766500000001</v>
      </c>
      <c r="B36">
        <v>47</v>
      </c>
      <c r="C36" t="s">
        <v>19</v>
      </c>
      <c r="D36">
        <v>1036</v>
      </c>
      <c r="E36">
        <v>100</v>
      </c>
      <c r="F36" s="1">
        <f t="shared" si="1"/>
        <v>0.12670000000000001</v>
      </c>
      <c r="G36" s="1">
        <f t="shared" si="2"/>
        <v>5.2900000000000003E-2</v>
      </c>
      <c r="H36" t="s">
        <v>53</v>
      </c>
      <c r="I36" t="s">
        <v>53</v>
      </c>
      <c r="J36" t="s">
        <v>53</v>
      </c>
      <c r="K36" t="s">
        <v>53</v>
      </c>
      <c r="L36" t="s">
        <v>53</v>
      </c>
      <c r="M36" t="s">
        <v>53</v>
      </c>
      <c r="N36" t="s">
        <v>260</v>
      </c>
      <c r="O36" t="s">
        <v>260</v>
      </c>
      <c r="P36" t="s">
        <v>260</v>
      </c>
      <c r="Q36" t="s">
        <v>260</v>
      </c>
      <c r="R36" t="s">
        <v>260</v>
      </c>
      <c r="S36" t="s">
        <v>260</v>
      </c>
      <c r="T36" t="s">
        <v>260</v>
      </c>
      <c r="V36" s="1">
        <v>12.67</v>
      </c>
      <c r="W36" s="1">
        <v>5.29</v>
      </c>
      <c r="Z36" s="2">
        <v>58</v>
      </c>
      <c r="AA36" s="2" t="s">
        <v>44</v>
      </c>
      <c r="AB36" s="1">
        <f t="shared" si="3"/>
        <v>223</v>
      </c>
      <c r="AC36" s="1">
        <f t="shared" si="4"/>
        <v>100</v>
      </c>
      <c r="AD36" s="1">
        <f t="shared" si="13"/>
        <v>0.31030085699999999</v>
      </c>
      <c r="AE36" s="1">
        <f t="shared" si="14"/>
        <v>0.19894772799999999</v>
      </c>
      <c r="AJ36" s="1">
        <v>64</v>
      </c>
      <c r="AK36" s="1" t="s">
        <v>24</v>
      </c>
      <c r="AL36" s="1">
        <v>249</v>
      </c>
      <c r="AM36" s="1">
        <v>100</v>
      </c>
      <c r="AN36" s="1">
        <f t="shared" si="11"/>
        <v>1.8205155000000001E-2</v>
      </c>
      <c r="AO36" s="1">
        <f t="shared" si="12"/>
        <v>0.119161911</v>
      </c>
      <c r="AZ36" s="1" t="s">
        <v>139</v>
      </c>
      <c r="BA36" s="1" t="s">
        <v>39</v>
      </c>
      <c r="BB36" s="1"/>
      <c r="BC36" s="1" t="s">
        <v>39</v>
      </c>
      <c r="BD36" s="1">
        <v>4.3710314E-2</v>
      </c>
      <c r="BE36" s="1">
        <v>6.8106300999999994E-2</v>
      </c>
      <c r="BF36" s="1">
        <v>4.2850576000000001E-2</v>
      </c>
      <c r="BG36" s="1">
        <v>8.2979030999999995E-2</v>
      </c>
      <c r="BH36" s="1">
        <v>4.2892317999999999E-2</v>
      </c>
      <c r="BI36" s="1">
        <v>9.7862847000000003E-2</v>
      </c>
      <c r="BJ36" s="1">
        <v>4.3184381000000001E-2</v>
      </c>
      <c r="BK36" s="1">
        <v>0.112228982</v>
      </c>
      <c r="BL36" s="1">
        <v>4.3745890000000003E-2</v>
      </c>
      <c r="BM36" s="1">
        <v>0.12769022599999999</v>
      </c>
      <c r="BN36" s="1">
        <v>4.4319768000000002E-2</v>
      </c>
      <c r="BO36" s="1">
        <v>0.14262875899999999</v>
      </c>
    </row>
    <row r="37" spans="1:67" x14ac:dyDescent="0.3">
      <c r="A37" s="1">
        <f t="shared" si="15"/>
        <v>0.105805464</v>
      </c>
      <c r="B37">
        <v>68</v>
      </c>
      <c r="C37" t="s">
        <v>168</v>
      </c>
      <c r="D37">
        <v>350</v>
      </c>
      <c r="E37">
        <v>100</v>
      </c>
      <c r="F37" s="1">
        <f t="shared" si="1"/>
        <v>0.1295</v>
      </c>
      <c r="G37" s="1">
        <f t="shared" si="2"/>
        <v>5.5500000000000001E-2</v>
      </c>
      <c r="H37" t="s">
        <v>53</v>
      </c>
      <c r="I37" t="s">
        <v>53</v>
      </c>
      <c r="J37" t="s">
        <v>53</v>
      </c>
      <c r="K37" t="s">
        <v>53</v>
      </c>
      <c r="L37" t="s">
        <v>53</v>
      </c>
      <c r="M37" t="s">
        <v>53</v>
      </c>
      <c r="N37" t="s">
        <v>55</v>
      </c>
      <c r="O37" t="s">
        <v>55</v>
      </c>
      <c r="P37" t="s">
        <v>55</v>
      </c>
      <c r="Q37" t="s">
        <v>55</v>
      </c>
      <c r="R37" t="s">
        <v>55</v>
      </c>
      <c r="S37" t="s">
        <v>55</v>
      </c>
      <c r="T37" t="s">
        <v>55</v>
      </c>
      <c r="V37" s="1">
        <v>12.95</v>
      </c>
      <c r="W37" s="1">
        <v>5.55</v>
      </c>
      <c r="Z37" s="2">
        <v>159</v>
      </c>
      <c r="AA37" s="2" t="s">
        <v>45</v>
      </c>
      <c r="AB37" s="1">
        <f t="shared" si="3"/>
        <v>143</v>
      </c>
      <c r="AC37" s="1">
        <f t="shared" si="4"/>
        <v>100</v>
      </c>
      <c r="AD37" s="1">
        <f t="shared" si="13"/>
        <v>0.10777611300000001</v>
      </c>
      <c r="AE37" s="1">
        <f t="shared" si="14"/>
        <v>9.2446521000000004E-2</v>
      </c>
      <c r="AJ37" s="1">
        <v>169</v>
      </c>
      <c r="AK37" s="1" t="s">
        <v>25</v>
      </c>
      <c r="AL37" s="1">
        <v>4</v>
      </c>
      <c r="AM37" s="1">
        <v>90</v>
      </c>
      <c r="AN37" s="1">
        <f>VLOOKUP(AK37,$C$2:$G$116,4,0)</f>
        <v>3.5000000000000003E-2</v>
      </c>
      <c r="AO37" s="1">
        <f>VLOOKUP(AK37,$C$2:$G$116,5,0)</f>
        <v>0.06</v>
      </c>
      <c r="AZ37" s="1" t="s">
        <v>140</v>
      </c>
      <c r="BA37" s="1" t="s">
        <v>141</v>
      </c>
      <c r="BB37" s="1"/>
      <c r="BC37" s="1" t="s">
        <v>77</v>
      </c>
      <c r="BD37" s="1">
        <v>5.6280311E-2</v>
      </c>
      <c r="BE37" s="1">
        <v>7.7534414999999995E-2</v>
      </c>
      <c r="BF37" s="1">
        <v>5.6323614000000001E-2</v>
      </c>
      <c r="BG37" s="1">
        <v>8.2675531999999996E-2</v>
      </c>
      <c r="BH37" s="1">
        <v>5.6425765000000003E-2</v>
      </c>
      <c r="BI37" s="1">
        <v>8.2498900999999999E-2</v>
      </c>
      <c r="BJ37" s="1">
        <v>5.5878572000000001E-2</v>
      </c>
      <c r="BK37" s="1">
        <v>8.0979832000000002E-2</v>
      </c>
      <c r="BL37" s="1">
        <v>5.1306192E-2</v>
      </c>
      <c r="BM37" s="1">
        <v>8.0801733000000001E-2</v>
      </c>
      <c r="BN37" s="1">
        <v>5.1280237999999999E-2</v>
      </c>
      <c r="BO37" s="1">
        <v>7.8566342999999997E-2</v>
      </c>
    </row>
    <row r="38" spans="1:67" x14ac:dyDescent="0.3">
      <c r="A38" s="1">
        <f t="shared" si="15"/>
        <v>3.6895919999999999E-2</v>
      </c>
      <c r="B38">
        <v>49</v>
      </c>
      <c r="C38" t="s">
        <v>20</v>
      </c>
      <c r="D38">
        <v>175</v>
      </c>
      <c r="E38">
        <v>100</v>
      </c>
      <c r="F38" s="1">
        <f t="shared" si="1"/>
        <v>3.7999999999999999E-2</v>
      </c>
      <c r="G38" s="1">
        <f t="shared" si="2"/>
        <v>5.2300000000000006E-2</v>
      </c>
      <c r="H38" t="s">
        <v>53</v>
      </c>
      <c r="I38" t="s">
        <v>53</v>
      </c>
      <c r="J38" t="s">
        <v>53</v>
      </c>
      <c r="K38" t="s">
        <v>53</v>
      </c>
      <c r="L38" t="s">
        <v>53</v>
      </c>
      <c r="M38" t="s">
        <v>53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V38" s="1">
        <v>3.8</v>
      </c>
      <c r="W38" s="1">
        <v>5.23</v>
      </c>
      <c r="Z38" s="2">
        <v>67</v>
      </c>
      <c r="AA38" s="2" t="s">
        <v>46</v>
      </c>
      <c r="AB38" s="1">
        <f t="shared" si="3"/>
        <v>171</v>
      </c>
      <c r="AC38" s="1">
        <f t="shared" si="4"/>
        <v>95</v>
      </c>
      <c r="AD38" s="1">
        <f t="shared" si="13"/>
        <v>3.0222189E-2</v>
      </c>
      <c r="AE38" s="1">
        <f t="shared" si="14"/>
        <v>1.1868539000000001E-2</v>
      </c>
      <c r="AJ38" s="1">
        <v>28</v>
      </c>
      <c r="AK38" s="1" t="s">
        <v>26</v>
      </c>
      <c r="AL38" s="1">
        <v>20</v>
      </c>
      <c r="AM38" s="1">
        <v>100</v>
      </c>
      <c r="AN38" s="1">
        <f t="shared" ref="AN38:AN74" si="16">VLOOKUP(AK38,$BC$5:$BO$91,12,0)</f>
        <v>0.29533657400000002</v>
      </c>
      <c r="AO38" s="1">
        <f t="shared" ref="AO38:AO74" si="17">VLOOKUP(AK38,$BC$5:$BO$91,13,0)</f>
        <v>0.29092627799999998</v>
      </c>
      <c r="AZ38" s="1" t="s">
        <v>142</v>
      </c>
      <c r="BA38" s="1" t="s">
        <v>143</v>
      </c>
      <c r="BB38" s="1"/>
      <c r="BC38" s="1" t="s">
        <v>78</v>
      </c>
      <c r="BD38" s="1">
        <v>3.4603767000000001E-2</v>
      </c>
      <c r="BE38" s="1">
        <v>8.5884063999999996E-2</v>
      </c>
      <c r="BF38" s="1">
        <v>3.3987339999999998E-2</v>
      </c>
      <c r="BG38" s="1">
        <v>8.6395808000000004E-2</v>
      </c>
      <c r="BH38" s="1">
        <v>3.3095151000000003E-2</v>
      </c>
      <c r="BI38" s="1">
        <v>8.5796386000000002E-2</v>
      </c>
      <c r="BJ38" s="1">
        <v>3.2745145000000003E-2</v>
      </c>
      <c r="BK38" s="1">
        <v>8.1844478999999998E-2</v>
      </c>
      <c r="BL38" s="1">
        <v>3.2234541999999998E-2</v>
      </c>
      <c r="BM38" s="1">
        <v>6.9958344000000006E-2</v>
      </c>
      <c r="BN38" s="1">
        <v>3.0528761000000001E-2</v>
      </c>
      <c r="BO38" s="1">
        <v>6.9958344000000006E-2</v>
      </c>
    </row>
    <row r="39" spans="1:67" x14ac:dyDescent="0.3">
      <c r="A39" s="1">
        <f t="shared" si="15"/>
        <v>1.69159E-4</v>
      </c>
      <c r="B39">
        <v>108</v>
      </c>
      <c r="C39" t="s">
        <v>21</v>
      </c>
      <c r="D39">
        <v>54</v>
      </c>
      <c r="E39">
        <v>100</v>
      </c>
      <c r="F39" s="1">
        <f t="shared" si="1"/>
        <v>2.0000000000000001E-4</v>
      </c>
      <c r="G39" s="1">
        <f t="shared" si="2"/>
        <v>0</v>
      </c>
      <c r="H39" t="s">
        <v>53</v>
      </c>
      <c r="I39" t="s">
        <v>53</v>
      </c>
      <c r="J39" t="s">
        <v>53</v>
      </c>
      <c r="K39" t="s">
        <v>53</v>
      </c>
      <c r="L39" t="s">
        <v>53</v>
      </c>
      <c r="M39" t="s">
        <v>53</v>
      </c>
      <c r="N39" t="s">
        <v>55</v>
      </c>
      <c r="O39" t="s">
        <v>55</v>
      </c>
      <c r="P39" t="s">
        <v>55</v>
      </c>
      <c r="Q39" t="s">
        <v>55</v>
      </c>
      <c r="R39" t="s">
        <v>55</v>
      </c>
      <c r="S39" t="s">
        <v>55</v>
      </c>
      <c r="T39" t="s">
        <v>55</v>
      </c>
      <c r="V39" s="1">
        <v>0.02</v>
      </c>
      <c r="W39" s="1">
        <v>0</v>
      </c>
      <c r="Z39" s="2">
        <v>69</v>
      </c>
      <c r="AA39" s="2" t="s">
        <v>47</v>
      </c>
      <c r="AB39" s="1">
        <f t="shared" si="3"/>
        <v>171</v>
      </c>
      <c r="AC39" s="1">
        <f t="shared" si="4"/>
        <v>95</v>
      </c>
      <c r="AD39" s="1">
        <f t="shared" si="13"/>
        <v>2.3572500999999999E-2</v>
      </c>
      <c r="AE39" s="1">
        <f t="shared" si="14"/>
        <v>1.2977792E-2</v>
      </c>
      <c r="AJ39" s="1">
        <v>26</v>
      </c>
      <c r="AK39" s="1" t="s">
        <v>125</v>
      </c>
      <c r="AL39" s="1">
        <v>100</v>
      </c>
      <c r="AM39" s="1">
        <v>100</v>
      </c>
      <c r="AN39" s="1">
        <f t="shared" si="16"/>
        <v>0.24985700799999999</v>
      </c>
      <c r="AO39" s="1">
        <f t="shared" si="17"/>
        <v>0.27690142400000001</v>
      </c>
      <c r="AZ39" s="1" t="s">
        <v>144</v>
      </c>
      <c r="BA39" s="1" t="s">
        <v>145</v>
      </c>
      <c r="BB39" s="1"/>
      <c r="BC39" s="1" t="s">
        <v>239</v>
      </c>
      <c r="BD39" s="1"/>
      <c r="BE39" s="1"/>
      <c r="BF39" s="1"/>
      <c r="BG39" s="1"/>
      <c r="BH39" s="1">
        <v>1.1274961999999999E-2</v>
      </c>
      <c r="BI39" s="1">
        <v>2.0375208999999998E-2</v>
      </c>
      <c r="BJ39" s="1">
        <v>1.1075656E-2</v>
      </c>
      <c r="BK39" s="1">
        <v>2.0040696E-2</v>
      </c>
      <c r="BL39" s="1">
        <v>1.0883624999999999E-2</v>
      </c>
      <c r="BM39" s="1">
        <v>1.9738696999999999E-2</v>
      </c>
      <c r="BN39" s="1">
        <v>1.0698302999999999E-2</v>
      </c>
      <c r="BO39" s="1">
        <v>1.9483235000000002E-2</v>
      </c>
    </row>
    <row r="40" spans="1:67" x14ac:dyDescent="0.3">
      <c r="A40" s="1">
        <f t="shared" si="15"/>
        <v>3.2595581999999998E-2</v>
      </c>
      <c r="B40">
        <v>48</v>
      </c>
      <c r="C40" t="s">
        <v>22</v>
      </c>
      <c r="D40">
        <v>485</v>
      </c>
      <c r="E40">
        <v>100</v>
      </c>
      <c r="F40" s="1">
        <f t="shared" si="1"/>
        <v>3.6799999999999999E-2</v>
      </c>
      <c r="G40" s="1">
        <f t="shared" si="2"/>
        <v>0.10920000000000001</v>
      </c>
      <c r="H40" t="s">
        <v>53</v>
      </c>
      <c r="I40" t="s">
        <v>53</v>
      </c>
      <c r="J40" t="s">
        <v>53</v>
      </c>
      <c r="K40" t="s">
        <v>53</v>
      </c>
      <c r="L40" t="s">
        <v>53</v>
      </c>
      <c r="M40" t="s">
        <v>53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V40" s="1">
        <v>3.68</v>
      </c>
      <c r="W40" s="1">
        <v>10.92</v>
      </c>
      <c r="Z40" s="2">
        <v>96</v>
      </c>
      <c r="AA40" s="2" t="s">
        <v>48</v>
      </c>
      <c r="AB40" s="1">
        <f t="shared" si="3"/>
        <v>533</v>
      </c>
      <c r="AC40" s="1">
        <f t="shared" si="4"/>
        <v>100</v>
      </c>
      <c r="AD40" s="1">
        <f t="shared" si="13"/>
        <v>3.6834519000000003E-2</v>
      </c>
      <c r="AE40" s="1">
        <f t="shared" si="14"/>
        <v>0.112201624</v>
      </c>
      <c r="AJ40" s="1">
        <v>27</v>
      </c>
      <c r="AK40" s="1" t="s">
        <v>126</v>
      </c>
      <c r="AL40" s="1">
        <v>132</v>
      </c>
      <c r="AM40" s="1">
        <v>100</v>
      </c>
      <c r="AN40" s="1">
        <f t="shared" si="16"/>
        <v>8.7435991000000005E-2</v>
      </c>
      <c r="AO40" s="1">
        <f t="shared" si="17"/>
        <v>0.198833436</v>
      </c>
      <c r="AZ40" s="1" t="s">
        <v>146</v>
      </c>
      <c r="BA40" s="1" t="s">
        <v>40</v>
      </c>
      <c r="BB40" s="1"/>
      <c r="BC40" s="1" t="s">
        <v>40</v>
      </c>
      <c r="BD40" s="1">
        <v>6.5820730999999993E-2</v>
      </c>
      <c r="BE40" s="1">
        <v>0.17927294999999999</v>
      </c>
      <c r="BF40" s="1">
        <v>6.5069302999999995E-2</v>
      </c>
      <c r="BG40" s="1">
        <v>0.180172205</v>
      </c>
      <c r="BH40" s="1">
        <v>6.4044550000000006E-2</v>
      </c>
      <c r="BI40" s="1">
        <v>0.180011421</v>
      </c>
      <c r="BJ40" s="1">
        <v>6.3065394999999996E-2</v>
      </c>
      <c r="BK40" s="1">
        <v>0.18046374600000001</v>
      </c>
      <c r="BL40" s="1">
        <v>6.2663480999999993E-2</v>
      </c>
      <c r="BM40" s="1">
        <v>0.180878818</v>
      </c>
      <c r="BN40" s="1">
        <v>6.1806924999999999E-2</v>
      </c>
      <c r="BO40" s="1">
        <v>0.180876538</v>
      </c>
    </row>
    <row r="41" spans="1:67" x14ac:dyDescent="0.3">
      <c r="A41" s="1" t="e">
        <f t="shared" si="15"/>
        <v>#N/A</v>
      </c>
      <c r="B41">
        <v>237</v>
      </c>
      <c r="C41" t="s">
        <v>23</v>
      </c>
      <c r="D41">
        <v>0</v>
      </c>
      <c r="E41">
        <v>100</v>
      </c>
      <c r="F41" s="1">
        <f t="shared" si="1"/>
        <v>0.02</v>
      </c>
      <c r="G41" s="1">
        <f t="shared" si="2"/>
        <v>0.02</v>
      </c>
      <c r="H41" t="s">
        <v>53</v>
      </c>
      <c r="I41" t="s">
        <v>53</v>
      </c>
      <c r="J41" t="s">
        <v>53</v>
      </c>
      <c r="K41" t="s">
        <v>53</v>
      </c>
      <c r="L41" t="s">
        <v>53</v>
      </c>
      <c r="M41" t="s">
        <v>53</v>
      </c>
      <c r="N41" t="s">
        <v>53</v>
      </c>
      <c r="O41" t="s">
        <v>53</v>
      </c>
      <c r="P41" t="s">
        <v>53</v>
      </c>
      <c r="Q41" t="s">
        <v>53</v>
      </c>
      <c r="R41" t="s">
        <v>53</v>
      </c>
      <c r="S41" t="s">
        <v>53</v>
      </c>
      <c r="T41" t="s">
        <v>53</v>
      </c>
      <c r="V41" s="1">
        <v>2</v>
      </c>
      <c r="W41" s="1">
        <v>2</v>
      </c>
      <c r="Z41" s="2">
        <v>83</v>
      </c>
      <c r="AA41" s="2" t="s">
        <v>83</v>
      </c>
      <c r="AB41" s="1">
        <f>VLOOKUP(Z41,$B$3:$G$116,3,0)</f>
        <v>368</v>
      </c>
      <c r="AC41" s="1">
        <f t="shared" si="4"/>
        <v>84</v>
      </c>
      <c r="AD41" s="1">
        <f t="shared" si="13"/>
        <v>1.5369087E-2</v>
      </c>
      <c r="AE41" s="1">
        <f t="shared" si="14"/>
        <v>0.20877689099999999</v>
      </c>
      <c r="AJ41" s="1">
        <v>25</v>
      </c>
      <c r="AK41" s="1" t="s">
        <v>238</v>
      </c>
      <c r="AL41" s="1">
        <v>262</v>
      </c>
      <c r="AM41" s="1">
        <v>100</v>
      </c>
      <c r="AN41" s="1">
        <f t="shared" si="16"/>
        <v>5.9655771000000003E-2</v>
      </c>
      <c r="AO41" s="1">
        <f t="shared" si="17"/>
        <v>0.23276713499999999</v>
      </c>
      <c r="AZ41" s="1" t="s">
        <v>147</v>
      </c>
      <c r="BA41" s="1" t="s">
        <v>81</v>
      </c>
      <c r="BB41" s="1"/>
      <c r="BC41" s="1" t="s">
        <v>81</v>
      </c>
      <c r="BD41" s="1">
        <v>3.8089801E-2</v>
      </c>
      <c r="BE41" s="1">
        <v>0.20789617299999999</v>
      </c>
      <c r="BF41" s="1">
        <v>3.7803452000000001E-2</v>
      </c>
      <c r="BG41" s="1">
        <v>0.20878166000000001</v>
      </c>
      <c r="BH41" s="1">
        <v>3.6873713000000002E-2</v>
      </c>
      <c r="BI41" s="1">
        <v>0.20878166000000001</v>
      </c>
      <c r="BJ41" s="1">
        <v>3.6126338000000001E-2</v>
      </c>
      <c r="BK41" s="1">
        <v>0.20933660900000001</v>
      </c>
      <c r="BL41" s="1">
        <v>3.6009248000000001E-2</v>
      </c>
      <c r="BM41" s="1">
        <v>0.209795013</v>
      </c>
      <c r="BN41" s="1">
        <v>3.5115536000000003E-2</v>
      </c>
      <c r="BO41" s="1">
        <v>0.209795013</v>
      </c>
    </row>
    <row r="42" spans="1:67" x14ac:dyDescent="0.3">
      <c r="A42" s="1">
        <f t="shared" si="15"/>
        <v>0.25579768400000003</v>
      </c>
      <c r="B42">
        <v>156</v>
      </c>
      <c r="C42" t="s">
        <v>236</v>
      </c>
      <c r="D42">
        <v>350</v>
      </c>
      <c r="E42">
        <v>100</v>
      </c>
      <c r="F42" s="1">
        <f t="shared" si="1"/>
        <v>0.25690000000000002</v>
      </c>
      <c r="G42" s="1">
        <f t="shared" si="2"/>
        <v>0.25619999999999998</v>
      </c>
      <c r="H42" t="s">
        <v>53</v>
      </c>
      <c r="I42" t="s">
        <v>53</v>
      </c>
      <c r="J42" t="s">
        <v>53</v>
      </c>
      <c r="K42" t="s">
        <v>53</v>
      </c>
      <c r="L42" t="s">
        <v>53</v>
      </c>
      <c r="M42" t="s">
        <v>53</v>
      </c>
      <c r="N42" t="s">
        <v>261</v>
      </c>
      <c r="O42" t="s">
        <v>261</v>
      </c>
      <c r="P42" t="s">
        <v>53</v>
      </c>
      <c r="Q42" t="s">
        <v>261</v>
      </c>
      <c r="R42" t="s">
        <v>261</v>
      </c>
      <c r="S42" t="s">
        <v>261</v>
      </c>
      <c r="T42" t="s">
        <v>58</v>
      </c>
      <c r="V42" s="1">
        <v>25.69</v>
      </c>
      <c r="W42" s="1">
        <v>25.62</v>
      </c>
      <c r="Z42" s="2">
        <v>73</v>
      </c>
      <c r="AA42" s="2" t="s">
        <v>84</v>
      </c>
      <c r="AB42" s="1">
        <f t="shared" si="3"/>
        <v>166</v>
      </c>
      <c r="AC42" s="1">
        <f t="shared" si="4"/>
        <v>96</v>
      </c>
      <c r="AD42" s="1">
        <f t="shared" si="13"/>
        <v>6.4470409999999997E-3</v>
      </c>
      <c r="AE42" s="1">
        <f t="shared" si="14"/>
        <v>3.346996E-2</v>
      </c>
      <c r="AJ42" s="1">
        <v>24</v>
      </c>
      <c r="AK42" s="1" t="s">
        <v>237</v>
      </c>
      <c r="AL42" s="1">
        <v>363</v>
      </c>
      <c r="AM42" s="1">
        <v>100</v>
      </c>
      <c r="AN42" s="1">
        <f t="shared" si="16"/>
        <v>8.1366748000000003E-2</v>
      </c>
      <c r="AO42" s="1">
        <f t="shared" si="17"/>
        <v>0.21291674699999999</v>
      </c>
      <c r="AZ42" s="1" t="s">
        <v>148</v>
      </c>
      <c r="BA42" s="1" t="s">
        <v>149</v>
      </c>
      <c r="BB42" s="1"/>
      <c r="BC42" s="1" t="s">
        <v>41</v>
      </c>
      <c r="BD42" s="1">
        <v>3.3674210000000003E-2</v>
      </c>
      <c r="BE42" s="1">
        <v>3.1423118E-2</v>
      </c>
      <c r="BF42" s="1">
        <v>3.9058134000000001E-2</v>
      </c>
      <c r="BG42" s="1">
        <v>3.0787675E-2</v>
      </c>
      <c r="BH42" s="1">
        <v>3.9692558000000003E-2</v>
      </c>
      <c r="BI42" s="1">
        <v>3.0154448E-2</v>
      </c>
      <c r="BJ42" s="1">
        <v>3.9913811E-2</v>
      </c>
      <c r="BK42" s="1">
        <v>2.9492195999999998E-2</v>
      </c>
      <c r="BL42" s="1">
        <v>4.0142123000000002E-2</v>
      </c>
      <c r="BM42" s="1">
        <v>2.8807869E-2</v>
      </c>
      <c r="BN42" s="1">
        <v>4.0362759999999998E-2</v>
      </c>
      <c r="BO42" s="1">
        <v>2.8145619E-2</v>
      </c>
    </row>
    <row r="43" spans="1:67" x14ac:dyDescent="0.3">
      <c r="A43" s="1">
        <f t="shared" si="15"/>
        <v>2.0046649999999999E-2</v>
      </c>
      <c r="B43">
        <v>64</v>
      </c>
      <c r="C43" t="s">
        <v>24</v>
      </c>
      <c r="D43">
        <v>249</v>
      </c>
      <c r="E43">
        <v>100</v>
      </c>
      <c r="F43" s="1">
        <f t="shared" si="1"/>
        <v>2.0799999999999999E-2</v>
      </c>
      <c r="G43" s="1">
        <f t="shared" si="2"/>
        <v>7.0499999999999993E-2</v>
      </c>
      <c r="H43" t="s">
        <v>53</v>
      </c>
      <c r="I43" t="s">
        <v>53</v>
      </c>
      <c r="J43" t="s">
        <v>53</v>
      </c>
      <c r="K43" t="s">
        <v>53</v>
      </c>
      <c r="L43" t="s">
        <v>53</v>
      </c>
      <c r="M43" t="s">
        <v>53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V43" s="1">
        <v>2.08</v>
      </c>
      <c r="W43" s="1">
        <v>7.05</v>
      </c>
      <c r="Z43" s="2">
        <v>70</v>
      </c>
      <c r="AA43" s="2" t="s">
        <v>121</v>
      </c>
      <c r="AB43" s="1">
        <f t="shared" si="3"/>
        <v>166</v>
      </c>
      <c r="AC43" s="1">
        <f t="shared" si="4"/>
        <v>96</v>
      </c>
      <c r="AD43" s="1">
        <f t="shared" si="13"/>
        <v>7.712478E-3</v>
      </c>
      <c r="AE43" s="1">
        <f t="shared" si="14"/>
        <v>9.9324760000000008E-3</v>
      </c>
      <c r="AJ43" s="1">
        <v>107</v>
      </c>
      <c r="AK43" s="1" t="s">
        <v>245</v>
      </c>
      <c r="AL43" s="1">
        <v>345</v>
      </c>
      <c r="AM43" s="1">
        <v>100</v>
      </c>
      <c r="AN43" s="1">
        <f t="shared" si="16"/>
        <v>8.2962617000000002E-2</v>
      </c>
      <c r="AO43" s="1">
        <f t="shared" si="17"/>
        <v>4.8266380999999997E-2</v>
      </c>
      <c r="AZ43" s="1" t="s">
        <v>150</v>
      </c>
      <c r="BA43" s="1" t="s">
        <v>151</v>
      </c>
      <c r="BB43" s="1"/>
      <c r="BC43" s="1" t="s">
        <v>151</v>
      </c>
      <c r="BD43" s="1">
        <v>0.26085448300000003</v>
      </c>
      <c r="BE43" s="1">
        <v>6.8691872000000001E-2</v>
      </c>
      <c r="BF43" s="1">
        <v>0.26108184499999998</v>
      </c>
      <c r="BG43" s="1">
        <v>7.1712337000000001E-2</v>
      </c>
      <c r="BH43" s="1">
        <v>0.261359811</v>
      </c>
      <c r="BI43" s="1">
        <v>7.3529601E-2</v>
      </c>
      <c r="BJ43" s="1">
        <v>0.26136812599999998</v>
      </c>
      <c r="BK43" s="1">
        <v>7.3157272999999995E-2</v>
      </c>
      <c r="BL43" s="1">
        <v>0.26118999700000001</v>
      </c>
      <c r="BM43" s="1">
        <v>7.4051104000000006E-2</v>
      </c>
      <c r="BN43" s="1">
        <v>0.25966307500000002</v>
      </c>
      <c r="BO43" s="1">
        <v>7.3205188000000004E-2</v>
      </c>
    </row>
    <row r="44" spans="1:67" x14ac:dyDescent="0.3">
      <c r="A44" s="1" t="e">
        <f t="shared" si="15"/>
        <v>#N/A</v>
      </c>
      <c r="B44">
        <v>169</v>
      </c>
      <c r="C44" t="s">
        <v>25</v>
      </c>
      <c r="D44">
        <v>4</v>
      </c>
      <c r="E44">
        <v>90</v>
      </c>
      <c r="F44" s="1">
        <f t="shared" si="1"/>
        <v>3.5000000000000003E-2</v>
      </c>
      <c r="G44" s="1">
        <f t="shared" si="2"/>
        <v>0.06</v>
      </c>
      <c r="H44" t="s">
        <v>53</v>
      </c>
      <c r="I44" t="s">
        <v>53</v>
      </c>
      <c r="J44" t="s">
        <v>53</v>
      </c>
      <c r="K44" t="s">
        <v>53</v>
      </c>
      <c r="L44" t="s">
        <v>53</v>
      </c>
      <c r="M44" t="s">
        <v>53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V44" s="1">
        <v>3.5</v>
      </c>
      <c r="W44" s="1">
        <v>6</v>
      </c>
      <c r="Z44" s="2">
        <v>212</v>
      </c>
      <c r="AA44" s="2" t="s">
        <v>85</v>
      </c>
      <c r="AB44" s="1">
        <f t="shared" si="3"/>
        <v>519</v>
      </c>
      <c r="AC44" s="1">
        <f t="shared" si="4"/>
        <v>100</v>
      </c>
      <c r="AD44" s="1">
        <f t="shared" si="13"/>
        <v>2.6870567000000001E-2</v>
      </c>
      <c r="AE44" s="1">
        <f t="shared" si="14"/>
        <v>2.5229046000000001E-2</v>
      </c>
      <c r="AJ44" s="1">
        <v>149</v>
      </c>
      <c r="AK44" s="1" t="s">
        <v>243</v>
      </c>
      <c r="AL44" s="1">
        <v>8</v>
      </c>
      <c r="AM44" s="1">
        <v>90</v>
      </c>
      <c r="AN44" s="1">
        <f t="shared" si="16"/>
        <v>6.4129858999999997E-2</v>
      </c>
      <c r="AO44" s="1">
        <f t="shared" si="17"/>
        <v>3.9210644000000003E-2</v>
      </c>
      <c r="BA44" s="1" t="s">
        <v>152</v>
      </c>
      <c r="BC44" s="1" t="s">
        <v>240</v>
      </c>
      <c r="BD44" s="1">
        <v>7.2697230000000002E-2</v>
      </c>
      <c r="BE44" s="1">
        <v>7.2083436000000001E-2</v>
      </c>
      <c r="BF44" s="1">
        <v>7.312043E-2</v>
      </c>
      <c r="BG44" s="1">
        <v>7.2451829999999995E-2</v>
      </c>
      <c r="BH44" s="1">
        <v>7.2374701E-2</v>
      </c>
      <c r="BI44" s="1">
        <v>7.2400889999999996E-2</v>
      </c>
      <c r="BJ44" s="1">
        <v>7.1807443999999998E-2</v>
      </c>
      <c r="BK44" s="1">
        <v>7.2121329999999997E-2</v>
      </c>
      <c r="BL44" s="1">
        <v>7.1648798999999999E-2</v>
      </c>
      <c r="BM44" s="1">
        <v>6.8637155000000005E-2</v>
      </c>
      <c r="BN44" s="1">
        <v>7.2358495999999994E-2</v>
      </c>
      <c r="BO44" s="1">
        <v>6.8785019000000003E-2</v>
      </c>
    </row>
    <row r="45" spans="1:67" x14ac:dyDescent="0.3">
      <c r="A45" s="1">
        <f t="shared" si="15"/>
        <v>0.30313462000000002</v>
      </c>
      <c r="B45">
        <v>28</v>
      </c>
      <c r="C45" t="s">
        <v>26</v>
      </c>
      <c r="D45">
        <v>20</v>
      </c>
      <c r="E45">
        <v>100</v>
      </c>
      <c r="F45" s="1">
        <f t="shared" si="1"/>
        <v>0.31739999999999996</v>
      </c>
      <c r="G45" s="1">
        <f t="shared" si="2"/>
        <v>0.1754</v>
      </c>
      <c r="H45" t="s">
        <v>53</v>
      </c>
      <c r="I45" t="s">
        <v>53</v>
      </c>
      <c r="J45" t="s">
        <v>53</v>
      </c>
      <c r="K45" t="s">
        <v>53</v>
      </c>
      <c r="L45" t="s">
        <v>53</v>
      </c>
      <c r="M45" t="s">
        <v>53</v>
      </c>
      <c r="N45" t="s">
        <v>53</v>
      </c>
      <c r="O45" t="s">
        <v>53</v>
      </c>
      <c r="P45" t="s">
        <v>53</v>
      </c>
      <c r="Q45" t="s">
        <v>53</v>
      </c>
      <c r="R45" t="s">
        <v>53</v>
      </c>
      <c r="S45" t="s">
        <v>262</v>
      </c>
      <c r="T45" t="s">
        <v>263</v>
      </c>
      <c r="V45" s="1">
        <v>31.74</v>
      </c>
      <c r="W45" s="1">
        <v>17.54</v>
      </c>
      <c r="Z45" s="2">
        <v>36</v>
      </c>
      <c r="AA45" s="2" t="s">
        <v>86</v>
      </c>
      <c r="AB45" s="1">
        <f t="shared" si="3"/>
        <v>338</v>
      </c>
      <c r="AC45" s="1">
        <f t="shared" si="4"/>
        <v>100</v>
      </c>
      <c r="AD45" s="1">
        <f t="shared" si="13"/>
        <v>2.3674216000000001E-2</v>
      </c>
      <c r="AE45" s="1">
        <f t="shared" si="14"/>
        <v>4.8118882000000002E-2</v>
      </c>
      <c r="AJ45" s="1">
        <v>35</v>
      </c>
      <c r="AK45" s="1" t="s">
        <v>27</v>
      </c>
      <c r="AL45" s="1">
        <v>640</v>
      </c>
      <c r="AM45" s="1">
        <v>100</v>
      </c>
      <c r="AN45" s="1">
        <f t="shared" si="16"/>
        <v>0</v>
      </c>
      <c r="AO45" s="1">
        <f t="shared" si="17"/>
        <v>0.45916604999999999</v>
      </c>
      <c r="AZ45" s="1"/>
      <c r="BA45" s="1" t="s">
        <v>152</v>
      </c>
      <c r="BB45" s="1"/>
      <c r="BC45" s="1" t="s">
        <v>152</v>
      </c>
      <c r="BD45" s="1">
        <v>7.2697230000000002E-2</v>
      </c>
      <c r="BE45" s="1">
        <v>7.2083436000000001E-2</v>
      </c>
      <c r="BF45" s="1">
        <v>7.312043E-2</v>
      </c>
      <c r="BG45" s="1">
        <v>7.2451829999999995E-2</v>
      </c>
      <c r="BH45" s="1">
        <v>7.2374701E-2</v>
      </c>
      <c r="BI45" s="1">
        <v>7.2400889999999996E-2</v>
      </c>
      <c r="BJ45" s="1">
        <v>7.1807443999999998E-2</v>
      </c>
      <c r="BK45" s="1">
        <v>7.2121329999999997E-2</v>
      </c>
      <c r="BL45" s="1">
        <v>7.1648798999999999E-2</v>
      </c>
      <c r="BM45" s="1">
        <v>6.8637155000000005E-2</v>
      </c>
      <c r="BN45" s="1">
        <v>7.2358495999999994E-2</v>
      </c>
      <c r="BO45" s="1">
        <v>6.8785019000000003E-2</v>
      </c>
    </row>
    <row r="46" spans="1:67" x14ac:dyDescent="0.3">
      <c r="A46" s="1">
        <f t="shared" si="15"/>
        <v>0.261654526</v>
      </c>
      <c r="B46">
        <v>26</v>
      </c>
      <c r="C46" t="s">
        <v>125</v>
      </c>
      <c r="D46">
        <v>100</v>
      </c>
      <c r="E46">
        <v>100</v>
      </c>
      <c r="F46" s="1">
        <f t="shared" si="1"/>
        <v>0.26489999999999997</v>
      </c>
      <c r="G46" s="1">
        <f t="shared" si="2"/>
        <v>0.27489999999999998</v>
      </c>
      <c r="H46" t="s">
        <v>53</v>
      </c>
      <c r="I46" t="s">
        <v>53</v>
      </c>
      <c r="J46" t="s">
        <v>53</v>
      </c>
      <c r="K46" t="s">
        <v>53</v>
      </c>
      <c r="L46" t="s">
        <v>53</v>
      </c>
      <c r="M46" t="s">
        <v>53</v>
      </c>
      <c r="N46" t="s">
        <v>264</v>
      </c>
      <c r="O46" t="s">
        <v>264</v>
      </c>
      <c r="P46" t="s">
        <v>264</v>
      </c>
      <c r="Q46" t="s">
        <v>264</v>
      </c>
      <c r="R46" t="s">
        <v>264</v>
      </c>
      <c r="S46" t="s">
        <v>264</v>
      </c>
      <c r="T46" t="s">
        <v>265</v>
      </c>
      <c r="V46" s="1">
        <v>26.49</v>
      </c>
      <c r="W46" s="1">
        <v>27.49</v>
      </c>
      <c r="Z46" s="2">
        <v>21</v>
      </c>
      <c r="AA46" s="2" t="s">
        <v>87</v>
      </c>
      <c r="AB46" s="1">
        <f t="shared" si="3"/>
        <v>338</v>
      </c>
      <c r="AC46" s="1">
        <f t="shared" si="4"/>
        <v>100</v>
      </c>
      <c r="AD46" s="1">
        <f t="shared" si="13"/>
        <v>2.3023057999999999E-2</v>
      </c>
      <c r="AE46" s="1">
        <f t="shared" si="14"/>
        <v>6.1625197999999999E-2</v>
      </c>
      <c r="AJ46" s="1">
        <v>109</v>
      </c>
      <c r="AK46" s="1" t="s">
        <v>28</v>
      </c>
      <c r="AL46" s="1">
        <v>13</v>
      </c>
      <c r="AM46" s="1">
        <v>100</v>
      </c>
      <c r="AN46" s="1">
        <f t="shared" si="16"/>
        <v>0.94375848799999995</v>
      </c>
      <c r="AO46" s="1">
        <f t="shared" si="17"/>
        <v>0.20008958900000001</v>
      </c>
      <c r="AZ46" s="1" t="s">
        <v>153</v>
      </c>
      <c r="BA46" s="1" t="s">
        <v>42</v>
      </c>
      <c r="BB46" s="1"/>
      <c r="BC46" s="1" t="s">
        <v>42</v>
      </c>
      <c r="BD46" s="1">
        <v>4.2081638999999997E-2</v>
      </c>
      <c r="BE46" s="1">
        <v>8.3424225000000005E-2</v>
      </c>
      <c r="BF46" s="1">
        <v>4.2790156000000003E-2</v>
      </c>
      <c r="BG46" s="1">
        <v>9.8510004999999998E-2</v>
      </c>
      <c r="BH46" s="1">
        <v>4.5040048999999999E-2</v>
      </c>
      <c r="BI46" s="1">
        <v>9.8588303000000002E-2</v>
      </c>
      <c r="BJ46" s="1">
        <v>4.4879391999999997E-2</v>
      </c>
      <c r="BK46" s="1">
        <v>9.8588303000000002E-2</v>
      </c>
      <c r="BL46" s="1">
        <v>4.4879391999999997E-2</v>
      </c>
      <c r="BM46" s="1">
        <v>9.8588303000000002E-2</v>
      </c>
      <c r="BN46" s="1">
        <v>4.6279248000000002E-2</v>
      </c>
      <c r="BO46" s="1">
        <v>9.8590203000000001E-2</v>
      </c>
    </row>
    <row r="47" spans="1:67" x14ac:dyDescent="0.3">
      <c r="A47" s="1">
        <f t="shared" si="15"/>
        <v>9.0746998999999995E-2</v>
      </c>
      <c r="B47">
        <v>27</v>
      </c>
      <c r="C47" t="s">
        <v>126</v>
      </c>
      <c r="D47">
        <v>132</v>
      </c>
      <c r="E47">
        <v>100</v>
      </c>
      <c r="F47" s="1">
        <f t="shared" si="1"/>
        <v>9.2499999999999999E-2</v>
      </c>
      <c r="G47" s="1">
        <f t="shared" si="2"/>
        <v>0.1867</v>
      </c>
      <c r="H47" t="s">
        <v>53</v>
      </c>
      <c r="I47" t="s">
        <v>53</v>
      </c>
      <c r="J47" t="s">
        <v>53</v>
      </c>
      <c r="K47" t="s">
        <v>53</v>
      </c>
      <c r="L47" t="s">
        <v>53</v>
      </c>
      <c r="M47" t="s">
        <v>53</v>
      </c>
      <c r="N47" t="s">
        <v>266</v>
      </c>
      <c r="O47" t="s">
        <v>266</v>
      </c>
      <c r="P47" t="s">
        <v>267</v>
      </c>
      <c r="Q47" t="s">
        <v>267</v>
      </c>
      <c r="R47" t="s">
        <v>266</v>
      </c>
      <c r="S47" t="s">
        <v>266</v>
      </c>
      <c r="T47" t="s">
        <v>268</v>
      </c>
      <c r="V47" s="1">
        <v>9.25</v>
      </c>
      <c r="W47" s="1">
        <v>18.670000000000002</v>
      </c>
      <c r="Z47" s="2">
        <v>46</v>
      </c>
      <c r="AA47" s="2" t="s">
        <v>88</v>
      </c>
      <c r="AB47" s="1">
        <f t="shared" si="3"/>
        <v>178</v>
      </c>
      <c r="AC47" s="1">
        <f t="shared" si="4"/>
        <v>100</v>
      </c>
      <c r="AD47" s="1">
        <f t="shared" si="13"/>
        <v>3.1214444000000001E-2</v>
      </c>
      <c r="AE47" s="1">
        <f t="shared" si="14"/>
        <v>5.7001087999999998E-2</v>
      </c>
      <c r="AJ47" s="1">
        <v>111</v>
      </c>
      <c r="AK47" s="1" t="s">
        <v>29</v>
      </c>
      <c r="AL47" s="1">
        <v>11</v>
      </c>
      <c r="AM47" s="1">
        <v>100</v>
      </c>
      <c r="AN47" s="1">
        <f t="shared" si="16"/>
        <v>0.95319580999999998</v>
      </c>
      <c r="AO47" s="1">
        <f t="shared" si="17"/>
        <v>0.238721296</v>
      </c>
      <c r="AZ47" s="1" t="s">
        <v>154</v>
      </c>
      <c r="BA47" s="1" t="s">
        <v>43</v>
      </c>
      <c r="BB47" s="1"/>
      <c r="BC47" s="1" t="s">
        <v>43</v>
      </c>
      <c r="BD47" s="1">
        <v>7.6837160000000002E-2</v>
      </c>
      <c r="BE47" s="1">
        <v>0.12193786400000001</v>
      </c>
      <c r="BF47" s="1">
        <v>7.6189338999999995E-2</v>
      </c>
      <c r="BG47" s="1">
        <v>0.121374205</v>
      </c>
      <c r="BH47" s="1">
        <v>7.5482301000000002E-2</v>
      </c>
      <c r="BI47" s="1">
        <v>0.121213824</v>
      </c>
      <c r="BJ47" s="1">
        <v>7.4679382000000002E-2</v>
      </c>
      <c r="BK47" s="1">
        <v>0.12052331099999999</v>
      </c>
      <c r="BL47" s="1">
        <v>7.4575469000000005E-2</v>
      </c>
      <c r="BM47" s="1">
        <v>0.120506585</v>
      </c>
      <c r="BN47" s="1">
        <v>7.3494851999999999E-2</v>
      </c>
      <c r="BO47" s="1">
        <v>0.120497838</v>
      </c>
    </row>
    <row r="48" spans="1:67" x14ac:dyDescent="0.3">
      <c r="A48" s="1">
        <f t="shared" si="15"/>
        <v>6.2159222E-2</v>
      </c>
      <c r="B48">
        <v>25</v>
      </c>
      <c r="C48" t="s">
        <v>238</v>
      </c>
      <c r="D48">
        <v>262</v>
      </c>
      <c r="E48">
        <v>100</v>
      </c>
      <c r="F48" s="1">
        <f t="shared" si="1"/>
        <v>9.6600000000000005E-2</v>
      </c>
      <c r="G48" s="1">
        <f t="shared" si="2"/>
        <v>0.21329999999999999</v>
      </c>
      <c r="H48" t="s">
        <v>53</v>
      </c>
      <c r="I48" t="s">
        <v>53</v>
      </c>
      <c r="J48" t="s">
        <v>53</v>
      </c>
      <c r="K48" t="s">
        <v>53</v>
      </c>
      <c r="L48" t="s">
        <v>53</v>
      </c>
      <c r="M48" t="s">
        <v>53</v>
      </c>
      <c r="N48" t="s">
        <v>269</v>
      </c>
      <c r="O48" t="s">
        <v>269</v>
      </c>
      <c r="P48" t="s">
        <v>269</v>
      </c>
      <c r="Q48" t="s">
        <v>269</v>
      </c>
      <c r="R48" t="s">
        <v>269</v>
      </c>
      <c r="S48" t="s">
        <v>269</v>
      </c>
      <c r="T48" t="s">
        <v>270</v>
      </c>
      <c r="V48" s="1">
        <v>9.66</v>
      </c>
      <c r="W48" s="1">
        <v>21.33</v>
      </c>
      <c r="Z48" s="2">
        <v>228</v>
      </c>
      <c r="AA48" s="2" t="s">
        <v>89</v>
      </c>
      <c r="AB48" s="1">
        <f t="shared" si="3"/>
        <v>0</v>
      </c>
      <c r="AC48" s="1">
        <f t="shared" si="4"/>
        <v>90</v>
      </c>
      <c r="AD48" s="1">
        <f>VLOOKUP(AA48,$C$2:$G$116,4,0)</f>
        <v>0.02</v>
      </c>
      <c r="AE48" s="1">
        <f>VLOOKUP(AA48,$C$2:$G$116,5,0)</f>
        <v>6.5000000000000002E-2</v>
      </c>
      <c r="AJ48" s="1">
        <v>112</v>
      </c>
      <c r="AK48" s="1" t="s">
        <v>235</v>
      </c>
      <c r="AL48" s="1">
        <v>31</v>
      </c>
      <c r="AM48" s="1">
        <v>98</v>
      </c>
      <c r="AN48" s="1">
        <f t="shared" si="16"/>
        <v>0.13876763</v>
      </c>
      <c r="AO48" s="1">
        <f t="shared" si="17"/>
        <v>3.0495873E-2</v>
      </c>
      <c r="AZ48" s="1" t="s">
        <v>155</v>
      </c>
      <c r="BA48" s="1" t="s">
        <v>156</v>
      </c>
      <c r="BB48" s="1"/>
      <c r="BC48" s="1" t="s">
        <v>275</v>
      </c>
      <c r="BD48" s="1">
        <v>0.39708244799999998</v>
      </c>
      <c r="BE48" s="1">
        <v>0.10374368</v>
      </c>
      <c r="BF48" s="1">
        <v>0.39755046399999999</v>
      </c>
      <c r="BG48" s="1">
        <v>0.10363049100000001</v>
      </c>
      <c r="BH48" s="1">
        <v>0.39816892100000001</v>
      </c>
      <c r="BI48" s="1">
        <v>0.103538752</v>
      </c>
      <c r="BJ48" s="1">
        <v>0.39861804200000001</v>
      </c>
      <c r="BK48" s="1">
        <v>0.103519976</v>
      </c>
      <c r="BL48" s="1">
        <v>0.39894262000000003</v>
      </c>
      <c r="BM48" s="1">
        <v>0.10241436199999999</v>
      </c>
      <c r="BN48" s="1">
        <v>0.39947929999999998</v>
      </c>
      <c r="BO48" s="1">
        <v>0.102055758</v>
      </c>
    </row>
    <row r="49" spans="1:67" x14ac:dyDescent="0.3">
      <c r="A49" s="1">
        <f t="shared" si="15"/>
        <v>8.1175796999999994E-2</v>
      </c>
      <c r="B49">
        <v>24</v>
      </c>
      <c r="C49" t="s">
        <v>237</v>
      </c>
      <c r="D49">
        <v>363</v>
      </c>
      <c r="E49">
        <v>100</v>
      </c>
      <c r="F49" s="1">
        <f t="shared" si="1"/>
        <v>8.3699999999999997E-2</v>
      </c>
      <c r="G49" s="1">
        <f t="shared" si="2"/>
        <v>0.19370000000000001</v>
      </c>
      <c r="H49" t="s">
        <v>53</v>
      </c>
      <c r="I49" t="s">
        <v>53</v>
      </c>
      <c r="J49" t="s">
        <v>53</v>
      </c>
      <c r="K49" t="s">
        <v>53</v>
      </c>
      <c r="L49" t="s">
        <v>53</v>
      </c>
      <c r="M49" t="s">
        <v>53</v>
      </c>
      <c r="N49" t="s">
        <v>271</v>
      </c>
      <c r="O49" t="s">
        <v>271</v>
      </c>
      <c r="P49" t="s">
        <v>272</v>
      </c>
      <c r="Q49" t="s">
        <v>271</v>
      </c>
      <c r="R49" t="s">
        <v>271</v>
      </c>
      <c r="S49" t="s">
        <v>271</v>
      </c>
      <c r="T49" t="s">
        <v>273</v>
      </c>
      <c r="V49" s="1">
        <v>8.3699999999999992</v>
      </c>
      <c r="W49" s="1">
        <v>19.37</v>
      </c>
      <c r="Z49" s="2">
        <v>116</v>
      </c>
      <c r="AA49" s="2" t="s">
        <v>90</v>
      </c>
      <c r="AB49" s="1">
        <f t="shared" si="3"/>
        <v>56</v>
      </c>
      <c r="AC49" s="1">
        <f t="shared" si="4"/>
        <v>100</v>
      </c>
      <c r="AD49" s="1">
        <f>VLOOKUP(AA49,$BC$5:$BO$89,12,0)</f>
        <v>5.8380134E-2</v>
      </c>
      <c r="AE49" s="1">
        <f>VLOOKUP(AA49,$BC$5:$BO$89,13,0)</f>
        <v>0.21441127400000001</v>
      </c>
      <c r="AJ49" s="1">
        <v>113</v>
      </c>
      <c r="AK49" s="1" t="s">
        <v>30</v>
      </c>
      <c r="AL49" s="1">
        <v>11</v>
      </c>
      <c r="AM49" s="1">
        <v>100</v>
      </c>
      <c r="AN49" s="1">
        <f t="shared" si="16"/>
        <v>0.93387335500000002</v>
      </c>
      <c r="AO49" s="1">
        <f t="shared" si="17"/>
        <v>0.238111719</v>
      </c>
      <c r="AZ49" s="1" t="s">
        <v>157</v>
      </c>
      <c r="BA49" s="1" t="s">
        <v>45</v>
      </c>
      <c r="BB49" s="1"/>
      <c r="BC49" s="1" t="s">
        <v>45</v>
      </c>
      <c r="BD49" s="1">
        <v>0.103807025</v>
      </c>
      <c r="BE49" s="1">
        <v>9.2650518000000001E-2</v>
      </c>
      <c r="BF49" s="1">
        <v>0.10707889499999999</v>
      </c>
      <c r="BG49" s="1">
        <v>9.2599801999999995E-2</v>
      </c>
      <c r="BH49" s="1">
        <v>0.10934554</v>
      </c>
      <c r="BI49" s="1">
        <v>9.2600695999999996E-2</v>
      </c>
      <c r="BJ49" s="1">
        <v>0.108317785</v>
      </c>
      <c r="BK49" s="1">
        <v>9.2492281999999995E-2</v>
      </c>
      <c r="BL49" s="1">
        <v>0.107915387</v>
      </c>
      <c r="BM49" s="1">
        <v>9.2483996999999998E-2</v>
      </c>
      <c r="BN49" s="1">
        <v>0.10777611300000001</v>
      </c>
      <c r="BO49" s="1">
        <v>9.2446521000000004E-2</v>
      </c>
    </row>
    <row r="50" spans="1:67" x14ac:dyDescent="0.3">
      <c r="A50" s="1">
        <f t="shared" si="15"/>
        <v>4.6961787999999997E-2</v>
      </c>
      <c r="B50">
        <v>107</v>
      </c>
      <c r="C50" t="s">
        <v>245</v>
      </c>
      <c r="D50">
        <v>345</v>
      </c>
      <c r="E50">
        <v>100</v>
      </c>
      <c r="F50" s="1">
        <f t="shared" si="1"/>
        <v>3.8100000000000002E-2</v>
      </c>
      <c r="G50" s="1">
        <f t="shared" si="2"/>
        <v>3.9199999999999999E-2</v>
      </c>
      <c r="H50" t="s">
        <v>53</v>
      </c>
      <c r="I50" t="s">
        <v>53</v>
      </c>
      <c r="J50" t="s">
        <v>53</v>
      </c>
      <c r="K50" t="s">
        <v>53</v>
      </c>
      <c r="L50" t="s">
        <v>53</v>
      </c>
      <c r="M50" t="s">
        <v>53</v>
      </c>
      <c r="N50" t="s">
        <v>60</v>
      </c>
      <c r="O50" t="s">
        <v>60</v>
      </c>
      <c r="P50" t="s">
        <v>60</v>
      </c>
      <c r="Q50" t="s">
        <v>60</v>
      </c>
      <c r="R50" t="s">
        <v>60</v>
      </c>
      <c r="S50" t="s">
        <v>60</v>
      </c>
      <c r="T50" t="s">
        <v>60</v>
      </c>
      <c r="V50" s="1">
        <v>3.81</v>
      </c>
      <c r="W50" s="1">
        <v>3.92</v>
      </c>
      <c r="Z50" s="2">
        <v>176</v>
      </c>
      <c r="AA50" s="2" t="s">
        <v>91</v>
      </c>
      <c r="AB50" s="1">
        <f t="shared" si="3"/>
        <v>360</v>
      </c>
      <c r="AC50" s="1">
        <f t="shared" si="4"/>
        <v>100</v>
      </c>
      <c r="AD50" s="1">
        <f>VLOOKUP(AA50,$BC$5:$BO$89,12,0)</f>
        <v>8.2125343000000003E-2</v>
      </c>
      <c r="AE50" s="1">
        <f>VLOOKUP(AA50,$BC$5:$BO$89,13,0)</f>
        <v>2.1506213E-2</v>
      </c>
      <c r="AJ50" s="1">
        <v>166</v>
      </c>
      <c r="AK50" s="1" t="s">
        <v>70</v>
      </c>
      <c r="AL50" s="1">
        <v>150</v>
      </c>
      <c r="AM50" s="1">
        <v>100</v>
      </c>
      <c r="AN50" s="1">
        <f t="shared" si="16"/>
        <v>0.43215408900000002</v>
      </c>
      <c r="AO50" s="1">
        <f t="shared" si="17"/>
        <v>1.7016308000000001E-2</v>
      </c>
      <c r="AZ50" s="1" t="s">
        <v>158</v>
      </c>
      <c r="BA50" s="1" t="s">
        <v>159</v>
      </c>
      <c r="BB50" s="1"/>
      <c r="BC50" s="1" t="s">
        <v>46</v>
      </c>
      <c r="BD50" s="1">
        <v>4.4310927E-2</v>
      </c>
      <c r="BE50" s="1">
        <v>1.2822057E-2</v>
      </c>
      <c r="BF50" s="1">
        <v>4.2486388E-2</v>
      </c>
      <c r="BG50" s="1">
        <v>1.2815039E-2</v>
      </c>
      <c r="BH50" s="1">
        <v>3.9561829999999999E-2</v>
      </c>
      <c r="BI50" s="1">
        <v>1.2590338E-2</v>
      </c>
      <c r="BJ50" s="1">
        <v>3.6332265000000002E-2</v>
      </c>
      <c r="BK50" s="1">
        <v>1.2590338E-2</v>
      </c>
      <c r="BL50" s="1">
        <v>3.2556440999999998E-2</v>
      </c>
      <c r="BM50" s="1">
        <v>1.2566354E-2</v>
      </c>
      <c r="BN50" s="1">
        <v>3.0222189E-2</v>
      </c>
      <c r="BO50" s="1">
        <v>1.1868539000000001E-2</v>
      </c>
    </row>
    <row r="51" spans="1:67" x14ac:dyDescent="0.3">
      <c r="A51" s="1">
        <f t="shared" si="15"/>
        <v>4.2983185E-2</v>
      </c>
      <c r="B51">
        <v>149</v>
      </c>
      <c r="C51" t="s">
        <v>243</v>
      </c>
      <c r="D51">
        <v>8</v>
      </c>
      <c r="E51">
        <v>90</v>
      </c>
      <c r="F51" s="1">
        <f t="shared" si="1"/>
        <v>3.2500000000000001E-2</v>
      </c>
      <c r="G51" s="1">
        <f t="shared" si="2"/>
        <v>3.5200000000000002E-2</v>
      </c>
      <c r="H51" t="s">
        <v>53</v>
      </c>
      <c r="I51" t="s">
        <v>53</v>
      </c>
      <c r="J51" t="s">
        <v>53</v>
      </c>
      <c r="K51" t="s">
        <v>53</v>
      </c>
      <c r="L51" t="s">
        <v>53</v>
      </c>
      <c r="M51" t="s">
        <v>53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V51" s="1">
        <v>3.25</v>
      </c>
      <c r="W51" s="1">
        <v>3.52</v>
      </c>
      <c r="AJ51" s="1">
        <v>52</v>
      </c>
      <c r="AK51" s="1" t="s">
        <v>71</v>
      </c>
      <c r="AL51" s="1">
        <v>169</v>
      </c>
      <c r="AM51" s="1">
        <v>100</v>
      </c>
      <c r="AN51" s="1">
        <f t="shared" si="16"/>
        <v>0.46088418399999997</v>
      </c>
      <c r="AO51" s="1">
        <f t="shared" si="17"/>
        <v>0.235897988</v>
      </c>
      <c r="AZ51" s="1" t="s">
        <v>160</v>
      </c>
      <c r="BA51" s="1" t="s">
        <v>161</v>
      </c>
      <c r="BB51" s="1"/>
      <c r="BC51" s="1" t="s">
        <v>241</v>
      </c>
      <c r="BD51" s="1">
        <v>0.180898905</v>
      </c>
      <c r="BE51" s="1">
        <v>0.77932304100000005</v>
      </c>
      <c r="BF51" s="1">
        <v>0.18092504100000001</v>
      </c>
      <c r="BG51" s="1">
        <v>0.79058176300000005</v>
      </c>
      <c r="BH51" s="1">
        <v>0.179288477</v>
      </c>
      <c r="BI51" s="1">
        <v>0.80367296899999996</v>
      </c>
      <c r="BJ51" s="1">
        <v>0.17911474399999999</v>
      </c>
      <c r="BK51" s="1">
        <v>0.81690692899999995</v>
      </c>
      <c r="BL51" s="1">
        <v>0.187865213</v>
      </c>
      <c r="BM51" s="1">
        <v>0.82858276399999997</v>
      </c>
      <c r="BN51" s="1">
        <v>0.19248373799999999</v>
      </c>
      <c r="BO51" s="1">
        <v>0.83985161799999997</v>
      </c>
    </row>
    <row r="52" spans="1:67" x14ac:dyDescent="0.3">
      <c r="A52" s="1">
        <f t="shared" si="15"/>
        <v>4.4085269999999998E-3</v>
      </c>
      <c r="B52">
        <v>35</v>
      </c>
      <c r="C52" t="s">
        <v>27</v>
      </c>
      <c r="D52">
        <v>640</v>
      </c>
      <c r="E52">
        <v>100</v>
      </c>
      <c r="F52" s="1">
        <f t="shared" si="1"/>
        <v>3.4200000000000001E-2</v>
      </c>
      <c r="G52" s="1">
        <f t="shared" si="2"/>
        <v>0.31430000000000002</v>
      </c>
      <c r="H52" t="s">
        <v>53</v>
      </c>
      <c r="I52" t="s">
        <v>53</v>
      </c>
      <c r="J52" t="s">
        <v>53</v>
      </c>
      <c r="K52" t="s">
        <v>53</v>
      </c>
      <c r="L52" t="s">
        <v>53</v>
      </c>
      <c r="M52" t="s">
        <v>53</v>
      </c>
      <c r="N52" t="s">
        <v>55</v>
      </c>
      <c r="O52" t="s">
        <v>55</v>
      </c>
      <c r="P52" t="s">
        <v>55</v>
      </c>
      <c r="Q52" t="s">
        <v>55</v>
      </c>
      <c r="R52" t="s">
        <v>55</v>
      </c>
      <c r="S52" t="s">
        <v>55</v>
      </c>
      <c r="T52" t="s">
        <v>55</v>
      </c>
      <c r="V52" s="1">
        <v>3.42</v>
      </c>
      <c r="W52" s="1">
        <v>31.43</v>
      </c>
      <c r="AJ52" s="1">
        <v>117</v>
      </c>
      <c r="AK52" s="1" t="s">
        <v>72</v>
      </c>
      <c r="AL52" s="1">
        <v>13</v>
      </c>
      <c r="AM52" s="1">
        <v>100</v>
      </c>
      <c r="AN52" s="1">
        <f t="shared" si="16"/>
        <v>0.94031161100000005</v>
      </c>
      <c r="AO52" s="1">
        <f t="shared" si="17"/>
        <v>0.25011399400000001</v>
      </c>
      <c r="AZ52" s="1" t="s">
        <v>162</v>
      </c>
      <c r="BA52" s="1" t="s">
        <v>163</v>
      </c>
      <c r="BB52" s="1"/>
      <c r="BC52" s="1" t="s">
        <v>47</v>
      </c>
      <c r="BD52" s="1">
        <v>3.6280162999999997E-2</v>
      </c>
      <c r="BE52" s="1">
        <v>1.3356879E-2</v>
      </c>
      <c r="BF52" s="1">
        <v>3.3757362999999999E-2</v>
      </c>
      <c r="BG52" s="1">
        <v>1.3397601E-2</v>
      </c>
      <c r="BH52" s="1">
        <v>3.1312029999999998E-2</v>
      </c>
      <c r="BI52" s="1">
        <v>1.3397601E-2</v>
      </c>
      <c r="BJ52" s="1">
        <v>2.9280139E-2</v>
      </c>
      <c r="BK52" s="1">
        <v>1.3397601E-2</v>
      </c>
      <c r="BL52" s="1">
        <v>2.6048245000000001E-2</v>
      </c>
      <c r="BM52" s="1">
        <v>1.3397601E-2</v>
      </c>
      <c r="BN52" s="1">
        <v>2.3572500999999999E-2</v>
      </c>
      <c r="BO52" s="1">
        <v>1.2977792E-2</v>
      </c>
    </row>
    <row r="53" spans="1:67" x14ac:dyDescent="0.3">
      <c r="A53" s="1">
        <f t="shared" si="15"/>
        <v>0.93751436499999996</v>
      </c>
      <c r="B53">
        <v>109</v>
      </c>
      <c r="C53" t="s">
        <v>28</v>
      </c>
      <c r="D53">
        <v>13</v>
      </c>
      <c r="E53">
        <v>100</v>
      </c>
      <c r="F53" s="1">
        <f t="shared" si="1"/>
        <v>0.91769999999999996</v>
      </c>
      <c r="G53" s="1">
        <f t="shared" si="2"/>
        <v>0.20499999999999999</v>
      </c>
      <c r="H53" t="s">
        <v>53</v>
      </c>
      <c r="I53" t="s">
        <v>53</v>
      </c>
      <c r="J53" t="s">
        <v>53</v>
      </c>
      <c r="K53" t="s">
        <v>53</v>
      </c>
      <c r="L53" t="s">
        <v>53</v>
      </c>
      <c r="M53" t="s">
        <v>53</v>
      </c>
      <c r="N53" t="s">
        <v>55</v>
      </c>
      <c r="O53" t="s">
        <v>55</v>
      </c>
      <c r="P53" t="s">
        <v>55</v>
      </c>
      <c r="Q53" t="s">
        <v>55</v>
      </c>
      <c r="R53" t="s">
        <v>55</v>
      </c>
      <c r="S53" t="s">
        <v>55</v>
      </c>
      <c r="T53" t="s">
        <v>55</v>
      </c>
      <c r="V53" s="1">
        <v>91.77</v>
      </c>
      <c r="W53" s="1">
        <v>20.5</v>
      </c>
      <c r="AJ53" s="1">
        <v>119</v>
      </c>
      <c r="AK53" s="1" t="s">
        <v>31</v>
      </c>
      <c r="AL53" s="1">
        <v>15</v>
      </c>
      <c r="AM53" s="1">
        <v>100</v>
      </c>
      <c r="AN53" s="1">
        <f t="shared" si="16"/>
        <v>0.94515472700000003</v>
      </c>
      <c r="AO53" s="1">
        <f t="shared" si="17"/>
        <v>0.25291791600000002</v>
      </c>
      <c r="AZ53" s="1" t="s">
        <v>164</v>
      </c>
      <c r="BA53" s="1" t="s">
        <v>165</v>
      </c>
      <c r="BB53" s="1"/>
      <c r="BC53" s="1" t="s">
        <v>48</v>
      </c>
      <c r="BD53" s="1">
        <v>4.5705574999999998E-2</v>
      </c>
      <c r="BE53" s="1">
        <v>0.12240245199999999</v>
      </c>
      <c r="BF53" s="1">
        <v>4.1540480999999997E-2</v>
      </c>
      <c r="BG53" s="1">
        <v>0.11944595700000001</v>
      </c>
      <c r="BH53" s="1">
        <v>4.0467626999999999E-2</v>
      </c>
      <c r="BI53" s="1">
        <v>0.117748223</v>
      </c>
      <c r="BJ53" s="1">
        <v>3.8850691E-2</v>
      </c>
      <c r="BK53" s="1">
        <v>0.11868957400000001</v>
      </c>
      <c r="BL53" s="1">
        <v>3.6901745999999999E-2</v>
      </c>
      <c r="BM53" s="1">
        <v>0.118594721</v>
      </c>
      <c r="BN53" s="1">
        <v>3.6834519000000003E-2</v>
      </c>
      <c r="BO53" s="1">
        <v>0.112201624</v>
      </c>
    </row>
    <row r="54" spans="1:67" x14ac:dyDescent="0.3">
      <c r="A54" s="1">
        <f t="shared" si="15"/>
        <v>0.94672524899999999</v>
      </c>
      <c r="B54">
        <v>111</v>
      </c>
      <c r="C54" t="s">
        <v>29</v>
      </c>
      <c r="D54">
        <v>11</v>
      </c>
      <c r="E54">
        <v>100</v>
      </c>
      <c r="F54" s="1">
        <f t="shared" si="1"/>
        <v>0.93150000000000011</v>
      </c>
      <c r="G54" s="1">
        <f t="shared" si="2"/>
        <v>0.24530000000000002</v>
      </c>
      <c r="H54" t="s">
        <v>53</v>
      </c>
      <c r="I54" t="s">
        <v>53</v>
      </c>
      <c r="J54" t="s">
        <v>53</v>
      </c>
      <c r="K54" t="s">
        <v>53</v>
      </c>
      <c r="L54" t="s">
        <v>53</v>
      </c>
      <c r="M54" t="s">
        <v>53</v>
      </c>
      <c r="N54" t="s">
        <v>55</v>
      </c>
      <c r="O54" t="s">
        <v>55</v>
      </c>
      <c r="P54" t="s">
        <v>55</v>
      </c>
      <c r="Q54" t="s">
        <v>55</v>
      </c>
      <c r="R54" t="s">
        <v>55</v>
      </c>
      <c r="S54" t="s">
        <v>55</v>
      </c>
      <c r="T54" t="s">
        <v>55</v>
      </c>
      <c r="V54" s="1">
        <v>93.15</v>
      </c>
      <c r="W54" s="1">
        <v>24.53</v>
      </c>
      <c r="AJ54" s="1">
        <v>121</v>
      </c>
      <c r="AK54" s="1" t="s">
        <v>32</v>
      </c>
      <c r="AL54" s="1">
        <v>13</v>
      </c>
      <c r="AM54" s="1">
        <v>100</v>
      </c>
      <c r="AN54" s="1">
        <f t="shared" si="16"/>
        <v>0.93358749200000002</v>
      </c>
      <c r="AO54" s="1">
        <f t="shared" si="17"/>
        <v>0.22554777600000001</v>
      </c>
      <c r="AZ54" s="1" t="s">
        <v>166</v>
      </c>
      <c r="BA54" s="1" t="s">
        <v>19</v>
      </c>
      <c r="BB54" s="1" t="s">
        <v>242</v>
      </c>
      <c r="BC54" s="1" t="s">
        <v>19</v>
      </c>
      <c r="BD54" s="1">
        <v>0.12563766500000001</v>
      </c>
      <c r="BE54" s="1">
        <v>5.2667931000000001E-2</v>
      </c>
      <c r="BF54" s="1">
        <v>0.12739189000000001</v>
      </c>
      <c r="BG54" s="1">
        <v>5.2272118999999999E-2</v>
      </c>
      <c r="BH54" s="1">
        <v>0.128243417</v>
      </c>
      <c r="BI54" s="1">
        <v>5.2523606E-2</v>
      </c>
      <c r="BJ54" s="1">
        <v>0.12962992500000001</v>
      </c>
      <c r="BK54" s="1">
        <v>5.2135679999999997E-2</v>
      </c>
      <c r="BL54" s="1">
        <v>0.13076259200000001</v>
      </c>
      <c r="BM54" s="1">
        <v>5.0980240000000003E-2</v>
      </c>
      <c r="BN54" s="1">
        <v>0.13240930400000001</v>
      </c>
      <c r="BO54" s="1">
        <v>4.874121E-2</v>
      </c>
    </row>
    <row r="55" spans="1:67" x14ac:dyDescent="0.3">
      <c r="A55" s="1">
        <f t="shared" si="15"/>
        <v>0.139461741</v>
      </c>
      <c r="B55">
        <v>112</v>
      </c>
      <c r="C55" t="s">
        <v>235</v>
      </c>
      <c r="D55">
        <v>31</v>
      </c>
      <c r="E55">
        <v>98</v>
      </c>
      <c r="F55" s="1">
        <f t="shared" si="1"/>
        <v>0.13849999999999998</v>
      </c>
      <c r="G55" s="1">
        <f t="shared" si="2"/>
        <v>3.9E-2</v>
      </c>
      <c r="H55" t="s">
        <v>53</v>
      </c>
      <c r="I55" t="s">
        <v>53</v>
      </c>
      <c r="J55" t="s">
        <v>53</v>
      </c>
      <c r="K55" t="s">
        <v>53</v>
      </c>
      <c r="L55" t="s">
        <v>53</v>
      </c>
      <c r="M55" t="s">
        <v>53</v>
      </c>
      <c r="N55" t="s">
        <v>55</v>
      </c>
      <c r="O55" t="s">
        <v>55</v>
      </c>
      <c r="P55" t="s">
        <v>55</v>
      </c>
      <c r="Q55" t="s">
        <v>55</v>
      </c>
      <c r="R55" t="s">
        <v>55</v>
      </c>
      <c r="S55" t="s">
        <v>55</v>
      </c>
      <c r="T55" t="s">
        <v>55</v>
      </c>
      <c r="V55" s="1">
        <v>13.85</v>
      </c>
      <c r="W55" s="1">
        <v>3.9</v>
      </c>
      <c r="AJ55" s="1">
        <v>125</v>
      </c>
      <c r="AK55" s="1" t="s">
        <v>73</v>
      </c>
      <c r="AL55" s="1">
        <v>15</v>
      </c>
      <c r="AM55" s="1">
        <v>100</v>
      </c>
      <c r="AN55" s="1">
        <f t="shared" si="16"/>
        <v>0.92782646400000002</v>
      </c>
      <c r="AO55" s="1">
        <f t="shared" si="17"/>
        <v>0.19016704000000001</v>
      </c>
      <c r="AZ55" s="1" t="s">
        <v>167</v>
      </c>
      <c r="BA55" s="1" t="s">
        <v>168</v>
      </c>
      <c r="BB55" s="1"/>
      <c r="BC55" s="1" t="s">
        <v>168</v>
      </c>
      <c r="BD55" s="1">
        <v>0.105805464</v>
      </c>
      <c r="BE55" s="1">
        <v>6.2853864999999995E-2</v>
      </c>
      <c r="BF55" s="1">
        <v>0.109815992</v>
      </c>
      <c r="BG55" s="1">
        <v>6.2860369999999999E-2</v>
      </c>
      <c r="BH55" s="1">
        <v>0.112350635</v>
      </c>
      <c r="BI55" s="1">
        <v>5.9739164999999997E-2</v>
      </c>
      <c r="BJ55" s="1">
        <v>0.11686555999999999</v>
      </c>
      <c r="BK55" s="1">
        <v>5.9739164999999997E-2</v>
      </c>
      <c r="BL55" s="1">
        <v>0.11861944200000001</v>
      </c>
      <c r="BM55" s="1">
        <v>5.7742096E-2</v>
      </c>
      <c r="BN55" s="1">
        <v>0.121077009</v>
      </c>
      <c r="BO55" s="1">
        <v>5.5115864000000001E-2</v>
      </c>
    </row>
    <row r="56" spans="1:67" x14ac:dyDescent="0.3">
      <c r="A56" s="1">
        <f t="shared" si="15"/>
        <v>0.92705506100000001</v>
      </c>
      <c r="B56">
        <v>113</v>
      </c>
      <c r="C56" t="s">
        <v>30</v>
      </c>
      <c r="D56">
        <v>11</v>
      </c>
      <c r="E56">
        <v>100</v>
      </c>
      <c r="F56" s="1">
        <f t="shared" si="1"/>
        <v>0.9103</v>
      </c>
      <c r="G56" s="1">
        <f t="shared" si="2"/>
        <v>0.24710000000000001</v>
      </c>
      <c r="H56" t="s">
        <v>53</v>
      </c>
      <c r="I56" t="s">
        <v>53</v>
      </c>
      <c r="J56" t="s">
        <v>53</v>
      </c>
      <c r="K56" t="s">
        <v>53</v>
      </c>
      <c r="L56" t="s">
        <v>53</v>
      </c>
      <c r="M56" t="s">
        <v>53</v>
      </c>
      <c r="N56" t="s">
        <v>55</v>
      </c>
      <c r="O56" t="s">
        <v>55</v>
      </c>
      <c r="P56" t="s">
        <v>55</v>
      </c>
      <c r="Q56" t="s">
        <v>55</v>
      </c>
      <c r="R56" t="s">
        <v>55</v>
      </c>
      <c r="S56" t="s">
        <v>55</v>
      </c>
      <c r="T56" t="s">
        <v>55</v>
      </c>
      <c r="V56" s="1">
        <v>91.03</v>
      </c>
      <c r="W56" s="1">
        <v>24.71</v>
      </c>
      <c r="AJ56" s="1">
        <v>42</v>
      </c>
      <c r="AK56" s="1" t="s">
        <v>33</v>
      </c>
      <c r="AL56" s="1">
        <v>327</v>
      </c>
      <c r="AM56" s="1">
        <v>100</v>
      </c>
      <c r="AN56" s="1">
        <f t="shared" si="16"/>
        <v>2.5379216E-2</v>
      </c>
      <c r="AO56" s="1">
        <f t="shared" si="17"/>
        <v>0.2603935</v>
      </c>
      <c r="AZ56" s="1" t="s">
        <v>169</v>
      </c>
      <c r="BA56" s="1" t="s">
        <v>170</v>
      </c>
      <c r="BB56" s="1"/>
      <c r="BC56" s="1" t="s">
        <v>22</v>
      </c>
      <c r="BD56" s="1">
        <v>3.2595581999999998E-2</v>
      </c>
      <c r="BE56" s="1">
        <v>0.12386672899999999</v>
      </c>
      <c r="BF56" s="1">
        <v>3.2427244000000001E-2</v>
      </c>
      <c r="BG56" s="1">
        <v>0.12379467500000001</v>
      </c>
      <c r="BH56" s="1">
        <v>3.2597399999999999E-2</v>
      </c>
      <c r="BI56" s="1">
        <v>0.12379467500000001</v>
      </c>
      <c r="BJ56" s="1">
        <v>3.2696630999999997E-2</v>
      </c>
      <c r="BK56" s="1">
        <v>0.123647623</v>
      </c>
      <c r="BL56" s="1">
        <v>3.3158988E-2</v>
      </c>
      <c r="BM56" s="1">
        <v>0.123378627</v>
      </c>
      <c r="BN56" s="1">
        <v>3.1556624999999998E-2</v>
      </c>
      <c r="BO56" s="1">
        <v>0.121205717</v>
      </c>
    </row>
    <row r="57" spans="1:67" x14ac:dyDescent="0.3">
      <c r="A57" s="1" t="e">
        <f t="shared" si="15"/>
        <v>#N/A</v>
      </c>
      <c r="B57">
        <v>235</v>
      </c>
      <c r="C57" t="s">
        <v>69</v>
      </c>
      <c r="D57">
        <v>0</v>
      </c>
      <c r="E57">
        <v>100</v>
      </c>
      <c r="F57" s="1">
        <f t="shared" si="1"/>
        <v>0.03</v>
      </c>
      <c r="G57" s="1">
        <f t="shared" si="2"/>
        <v>0.01</v>
      </c>
      <c r="H57" t="s">
        <v>53</v>
      </c>
      <c r="I57" t="s">
        <v>53</v>
      </c>
      <c r="J57" t="s">
        <v>53</v>
      </c>
      <c r="K57" t="s">
        <v>53</v>
      </c>
      <c r="L57" t="s">
        <v>53</v>
      </c>
      <c r="M57" t="s">
        <v>53</v>
      </c>
      <c r="N57" t="s">
        <v>55</v>
      </c>
      <c r="O57" t="s">
        <v>55</v>
      </c>
      <c r="P57" t="s">
        <v>55</v>
      </c>
      <c r="Q57" t="s">
        <v>55</v>
      </c>
      <c r="R57" t="s">
        <v>55</v>
      </c>
      <c r="S57" t="s">
        <v>55</v>
      </c>
      <c r="T57" t="s">
        <v>55</v>
      </c>
      <c r="V57" s="1">
        <v>3</v>
      </c>
      <c r="W57" s="1">
        <v>1</v>
      </c>
      <c r="AJ57" s="1">
        <v>53</v>
      </c>
      <c r="AK57" s="1" t="s">
        <v>74</v>
      </c>
      <c r="AL57" s="1">
        <v>149</v>
      </c>
      <c r="AM57" s="1">
        <v>100</v>
      </c>
      <c r="AN57" s="1">
        <f t="shared" si="16"/>
        <v>0.17915663100000001</v>
      </c>
      <c r="AO57" s="1">
        <f t="shared" si="17"/>
        <v>5.2946869000000001E-2</v>
      </c>
      <c r="AZ57" s="1" t="s">
        <v>171</v>
      </c>
      <c r="BA57" s="1" t="s">
        <v>172</v>
      </c>
      <c r="BB57" s="1"/>
      <c r="BC57" s="1" t="s">
        <v>238</v>
      </c>
      <c r="BD57" s="1">
        <v>6.2159222E-2</v>
      </c>
      <c r="BE57" s="1">
        <v>0.228082955</v>
      </c>
      <c r="BF57" s="1">
        <v>5.5455050999999998E-2</v>
      </c>
      <c r="BG57" s="1">
        <v>0.22783103599999999</v>
      </c>
      <c r="BH57" s="1">
        <v>5.5669043000000001E-2</v>
      </c>
      <c r="BI57" s="1">
        <v>0.228036717</v>
      </c>
      <c r="BJ57" s="1">
        <v>5.3657605999999997E-2</v>
      </c>
      <c r="BK57" s="1">
        <v>0.22813154799999999</v>
      </c>
      <c r="BL57" s="1">
        <v>5.8163620999999999E-2</v>
      </c>
      <c r="BM57" s="1">
        <v>0.23015811999999999</v>
      </c>
      <c r="BN57" s="1">
        <v>5.9655771000000003E-2</v>
      </c>
      <c r="BO57" s="1">
        <v>0.23276713499999999</v>
      </c>
    </row>
    <row r="58" spans="1:67" x14ac:dyDescent="0.3">
      <c r="A58" s="1">
        <f t="shared" si="15"/>
        <v>0.44697147599999998</v>
      </c>
      <c r="B58">
        <v>166</v>
      </c>
      <c r="C58" t="s">
        <v>70</v>
      </c>
      <c r="D58">
        <v>150</v>
      </c>
      <c r="E58">
        <v>100</v>
      </c>
      <c r="F58" s="1">
        <f t="shared" si="1"/>
        <v>0.4461</v>
      </c>
      <c r="G58" s="1">
        <f t="shared" si="2"/>
        <v>1.7000000000000001E-2</v>
      </c>
      <c r="H58" t="s">
        <v>53</v>
      </c>
      <c r="I58" t="s">
        <v>53</v>
      </c>
      <c r="J58" t="s">
        <v>53</v>
      </c>
      <c r="K58" t="s">
        <v>53</v>
      </c>
      <c r="L58" t="s">
        <v>53</v>
      </c>
      <c r="M58" t="s">
        <v>53</v>
      </c>
      <c r="N58" t="s">
        <v>55</v>
      </c>
      <c r="O58" t="s">
        <v>55</v>
      </c>
      <c r="P58" t="s">
        <v>55</v>
      </c>
      <c r="Q58" t="s">
        <v>55</v>
      </c>
      <c r="R58" t="s">
        <v>55</v>
      </c>
      <c r="S58" t="s">
        <v>55</v>
      </c>
      <c r="T58" t="s">
        <v>55</v>
      </c>
      <c r="V58" s="1">
        <v>44.61</v>
      </c>
      <c r="W58" s="1">
        <v>1.7</v>
      </c>
      <c r="AJ58" s="1">
        <v>55</v>
      </c>
      <c r="AK58" s="1" t="s">
        <v>75</v>
      </c>
      <c r="AL58" s="1">
        <v>149</v>
      </c>
      <c r="AM58" s="1">
        <v>100</v>
      </c>
      <c r="AN58" s="1">
        <f t="shared" si="16"/>
        <v>0.18345566099999999</v>
      </c>
      <c r="AO58" s="1">
        <f t="shared" si="17"/>
        <v>5.3005590999999998E-2</v>
      </c>
      <c r="AZ58" s="1" t="s">
        <v>173</v>
      </c>
      <c r="BA58" s="1" t="s">
        <v>174</v>
      </c>
      <c r="BB58" s="1"/>
      <c r="BC58" s="1" t="s">
        <v>237</v>
      </c>
      <c r="BD58" s="1">
        <v>8.1175796999999994E-2</v>
      </c>
      <c r="BE58" s="1">
        <v>0.19971548</v>
      </c>
      <c r="BF58" s="1">
        <v>8.0654702999999994E-2</v>
      </c>
      <c r="BG58" s="1">
        <v>0.19914589799999999</v>
      </c>
      <c r="BH58" s="1">
        <v>7.9291484999999995E-2</v>
      </c>
      <c r="BI58" s="1">
        <v>0.20011521900000001</v>
      </c>
      <c r="BJ58" s="1">
        <v>8.1836663000000004E-2</v>
      </c>
      <c r="BK58" s="1">
        <v>0.20679399400000001</v>
      </c>
      <c r="BL58" s="1">
        <v>8.3450563000000005E-2</v>
      </c>
      <c r="BM58" s="1">
        <v>0.21393930899999999</v>
      </c>
      <c r="BN58" s="1">
        <v>8.1366748000000003E-2</v>
      </c>
      <c r="BO58" s="1">
        <v>0.21291674699999999</v>
      </c>
    </row>
    <row r="59" spans="1:67" x14ac:dyDescent="0.3">
      <c r="A59" s="1">
        <f t="shared" si="15"/>
        <v>0.46449548000000002</v>
      </c>
      <c r="B59">
        <v>52</v>
      </c>
      <c r="C59" t="s">
        <v>71</v>
      </c>
      <c r="D59">
        <v>169</v>
      </c>
      <c r="E59">
        <v>100</v>
      </c>
      <c r="F59" s="1">
        <f t="shared" si="1"/>
        <v>0.45030000000000003</v>
      </c>
      <c r="G59" s="1">
        <f t="shared" si="2"/>
        <v>0.2412</v>
      </c>
      <c r="H59" t="s">
        <v>53</v>
      </c>
      <c r="I59" t="s">
        <v>53</v>
      </c>
      <c r="J59" t="s">
        <v>53</v>
      </c>
      <c r="K59" t="s">
        <v>53</v>
      </c>
      <c r="L59" t="s">
        <v>53</v>
      </c>
      <c r="M59" t="s">
        <v>53</v>
      </c>
      <c r="N59" t="s">
        <v>55</v>
      </c>
      <c r="O59" t="s">
        <v>55</v>
      </c>
      <c r="P59" t="s">
        <v>55</v>
      </c>
      <c r="Q59" t="s">
        <v>55</v>
      </c>
      <c r="R59" t="s">
        <v>55</v>
      </c>
      <c r="S59" t="s">
        <v>55</v>
      </c>
      <c r="T59" t="s">
        <v>55</v>
      </c>
      <c r="V59" s="1">
        <v>45.03</v>
      </c>
      <c r="W59" s="1">
        <v>24.12</v>
      </c>
      <c r="AJ59" s="1">
        <v>127</v>
      </c>
      <c r="AK59" s="1" t="s">
        <v>34</v>
      </c>
      <c r="AL59" s="1">
        <v>15</v>
      </c>
      <c r="AM59" s="1">
        <v>100</v>
      </c>
      <c r="AN59" s="1">
        <f t="shared" si="16"/>
        <v>0.92744106100000001</v>
      </c>
      <c r="AO59" s="1">
        <f t="shared" si="17"/>
        <v>0.25483971799999999</v>
      </c>
      <c r="AZ59" s="1" t="s">
        <v>175</v>
      </c>
      <c r="BA59" s="1" t="s">
        <v>176</v>
      </c>
      <c r="BB59" s="1"/>
      <c r="BC59" s="1" t="s">
        <v>88</v>
      </c>
      <c r="BD59" s="1">
        <v>3.2195512000000003E-2</v>
      </c>
      <c r="BE59" s="1">
        <v>5.9080399999999998E-2</v>
      </c>
      <c r="BF59" s="1">
        <v>3.1977578999999999E-2</v>
      </c>
      <c r="BG59" s="1">
        <v>5.9037729999999997E-2</v>
      </c>
      <c r="BH59" s="1">
        <v>3.1682413E-2</v>
      </c>
      <c r="BI59" s="1">
        <v>6.0654185999999999E-2</v>
      </c>
      <c r="BJ59" s="1">
        <v>3.1675204999999998E-2</v>
      </c>
      <c r="BK59" s="1">
        <v>6.0642913E-2</v>
      </c>
      <c r="BL59" s="1">
        <v>3.1546446999999998E-2</v>
      </c>
      <c r="BM59" s="1">
        <v>5.7011679000000003E-2</v>
      </c>
      <c r="BN59" s="1">
        <v>3.1214444000000001E-2</v>
      </c>
      <c r="BO59" s="1">
        <v>5.7001087999999998E-2</v>
      </c>
    </row>
    <row r="60" spans="1:67" x14ac:dyDescent="0.3">
      <c r="A60" s="1">
        <f t="shared" si="15"/>
        <v>0.93460822099999996</v>
      </c>
      <c r="B60">
        <v>117</v>
      </c>
      <c r="C60" t="s">
        <v>72</v>
      </c>
      <c r="D60">
        <v>13</v>
      </c>
      <c r="E60">
        <v>100</v>
      </c>
      <c r="F60" s="1">
        <f t="shared" si="1"/>
        <v>0.91909999999999992</v>
      </c>
      <c r="G60" s="1">
        <f t="shared" si="2"/>
        <v>0.25170000000000003</v>
      </c>
      <c r="H60" t="s">
        <v>53</v>
      </c>
      <c r="I60" t="s">
        <v>53</v>
      </c>
      <c r="J60" t="s">
        <v>53</v>
      </c>
      <c r="K60" t="s">
        <v>53</v>
      </c>
      <c r="L60" t="s">
        <v>53</v>
      </c>
      <c r="M60" t="s">
        <v>53</v>
      </c>
      <c r="N60" t="s">
        <v>55</v>
      </c>
      <c r="O60" t="s">
        <v>55</v>
      </c>
      <c r="P60" t="s">
        <v>55</v>
      </c>
      <c r="Q60" t="s">
        <v>55</v>
      </c>
      <c r="R60" t="s">
        <v>55</v>
      </c>
      <c r="S60" t="s">
        <v>55</v>
      </c>
      <c r="T60" t="s">
        <v>55</v>
      </c>
      <c r="V60" s="1">
        <v>91.91</v>
      </c>
      <c r="W60" s="1">
        <v>25.17</v>
      </c>
      <c r="AJ60" s="1">
        <v>133</v>
      </c>
      <c r="AK60" s="1" t="s">
        <v>289</v>
      </c>
      <c r="AL60" s="1">
        <v>15</v>
      </c>
      <c r="AM60" s="1">
        <v>100</v>
      </c>
      <c r="AN60" s="1">
        <f t="shared" si="16"/>
        <v>0.92667526</v>
      </c>
      <c r="AO60" s="1">
        <f t="shared" si="17"/>
        <v>0.23647743500000001</v>
      </c>
      <c r="AZ60" s="1" t="s">
        <v>177</v>
      </c>
      <c r="BA60" s="1" t="s">
        <v>178</v>
      </c>
      <c r="BB60" s="1"/>
      <c r="BC60" s="1" t="s">
        <v>27</v>
      </c>
      <c r="BD60" s="1">
        <v>4.4085269999999998E-3</v>
      </c>
      <c r="BE60" s="1">
        <v>0.38124951699999998</v>
      </c>
      <c r="BF60" s="1">
        <v>3.7176420000000002E-3</v>
      </c>
      <c r="BG60" s="1">
        <v>0.396685332</v>
      </c>
      <c r="BH60" s="1">
        <v>8.7017300000000002E-4</v>
      </c>
      <c r="BI60" s="1">
        <v>0.41123038499999998</v>
      </c>
      <c r="BJ60" s="3">
        <v>1.3685699999999999E-6</v>
      </c>
      <c r="BK60" s="1">
        <v>0.42577800199999999</v>
      </c>
      <c r="BL60" s="1">
        <v>0</v>
      </c>
      <c r="BM60" s="1">
        <v>0.44274568600000003</v>
      </c>
      <c r="BN60" s="1">
        <v>0</v>
      </c>
      <c r="BO60" s="1">
        <v>0.45916604999999999</v>
      </c>
    </row>
    <row r="61" spans="1:67" x14ac:dyDescent="0.3">
      <c r="A61" s="1">
        <f t="shared" si="15"/>
        <v>0.93922620999999995</v>
      </c>
      <c r="B61">
        <v>119</v>
      </c>
      <c r="C61" t="s">
        <v>31</v>
      </c>
      <c r="D61">
        <v>15</v>
      </c>
      <c r="E61">
        <v>100</v>
      </c>
      <c r="F61" s="1">
        <f t="shared" si="1"/>
        <v>0.92459999999999998</v>
      </c>
      <c r="G61" s="1">
        <f t="shared" si="2"/>
        <v>0.2661</v>
      </c>
      <c r="H61" t="s">
        <v>53</v>
      </c>
      <c r="I61" t="s">
        <v>53</v>
      </c>
      <c r="J61" t="s">
        <v>53</v>
      </c>
      <c r="K61" t="s">
        <v>53</v>
      </c>
      <c r="L61" t="s">
        <v>53</v>
      </c>
      <c r="M61" t="s">
        <v>53</v>
      </c>
      <c r="N61" t="s">
        <v>55</v>
      </c>
      <c r="O61" t="s">
        <v>55</v>
      </c>
      <c r="P61" t="s">
        <v>55</v>
      </c>
      <c r="Q61" t="s">
        <v>55</v>
      </c>
      <c r="R61" t="s">
        <v>55</v>
      </c>
      <c r="S61" t="s">
        <v>55</v>
      </c>
      <c r="T61" t="s">
        <v>55</v>
      </c>
      <c r="V61" s="1">
        <v>92.46</v>
      </c>
      <c r="W61" s="1">
        <v>26.61</v>
      </c>
      <c r="AJ61" s="1">
        <v>57</v>
      </c>
      <c r="AK61" s="1" t="s">
        <v>76</v>
      </c>
      <c r="AL61" s="1">
        <v>168</v>
      </c>
      <c r="AM61" s="1">
        <v>100</v>
      </c>
      <c r="AN61" s="1">
        <f t="shared" si="16"/>
        <v>0.47116243800000002</v>
      </c>
      <c r="AO61" s="1">
        <f t="shared" si="17"/>
        <v>0.15488660300000001</v>
      </c>
      <c r="AZ61" s="1" t="s">
        <v>179</v>
      </c>
      <c r="BA61" s="1" t="s">
        <v>180</v>
      </c>
      <c r="BB61" s="1"/>
      <c r="BC61" s="1" t="s">
        <v>26</v>
      </c>
      <c r="BD61" s="1">
        <v>0.30313462000000002</v>
      </c>
      <c r="BE61" s="1">
        <v>0.21319162799999999</v>
      </c>
      <c r="BF61" s="1">
        <v>0.30237421399999997</v>
      </c>
      <c r="BG61" s="1">
        <v>0.22592900699999999</v>
      </c>
      <c r="BH61" s="1">
        <v>0.300921351</v>
      </c>
      <c r="BI61" s="1">
        <v>0.24245560199999999</v>
      </c>
      <c r="BJ61" s="1">
        <v>0.29955887799999997</v>
      </c>
      <c r="BK61" s="1">
        <v>0.25879994000000001</v>
      </c>
      <c r="BL61" s="1">
        <v>0.29751029600000001</v>
      </c>
      <c r="BM61" s="1">
        <v>0.27524653100000002</v>
      </c>
      <c r="BN61" s="1">
        <v>0.29533657400000002</v>
      </c>
      <c r="BO61" s="1">
        <v>0.29092627799999998</v>
      </c>
    </row>
    <row r="62" spans="1:67" x14ac:dyDescent="0.3">
      <c r="A62" s="1">
        <f t="shared" si="15"/>
        <v>0.92852562699999996</v>
      </c>
      <c r="B62">
        <v>121</v>
      </c>
      <c r="C62" t="s">
        <v>32</v>
      </c>
      <c r="D62">
        <v>13</v>
      </c>
      <c r="E62">
        <v>100</v>
      </c>
      <c r="F62" s="1">
        <f t="shared" si="1"/>
        <v>0.91150000000000009</v>
      </c>
      <c r="G62" s="1">
        <f t="shared" si="2"/>
        <v>0.23250000000000001</v>
      </c>
      <c r="H62" t="s">
        <v>53</v>
      </c>
      <c r="I62" t="s">
        <v>53</v>
      </c>
      <c r="J62" t="s">
        <v>53</v>
      </c>
      <c r="K62" t="s">
        <v>53</v>
      </c>
      <c r="L62" t="s">
        <v>53</v>
      </c>
      <c r="M62" t="s">
        <v>53</v>
      </c>
      <c r="N62" t="s">
        <v>55</v>
      </c>
      <c r="O62" t="s">
        <v>55</v>
      </c>
      <c r="P62" t="s">
        <v>55</v>
      </c>
      <c r="Q62" t="s">
        <v>55</v>
      </c>
      <c r="R62" t="s">
        <v>55</v>
      </c>
      <c r="S62" t="s">
        <v>55</v>
      </c>
      <c r="T62" t="s">
        <v>55</v>
      </c>
      <c r="V62" s="1">
        <v>91.15</v>
      </c>
      <c r="W62" s="1">
        <v>23.25</v>
      </c>
      <c r="AJ62" s="1">
        <v>135</v>
      </c>
      <c r="AK62" s="1" t="s">
        <v>35</v>
      </c>
      <c r="AL62" s="1">
        <v>13</v>
      </c>
      <c r="AM62" s="1">
        <v>100</v>
      </c>
      <c r="AN62" s="1">
        <f t="shared" si="16"/>
        <v>0.94848293100000003</v>
      </c>
      <c r="AO62" s="1">
        <f t="shared" si="17"/>
        <v>0.25089585800000003</v>
      </c>
      <c r="AZ62" s="1" t="s">
        <v>181</v>
      </c>
      <c r="BA62" s="1" t="s">
        <v>182</v>
      </c>
      <c r="BB62" s="1"/>
      <c r="BC62" s="1" t="s">
        <v>9</v>
      </c>
      <c r="BD62" s="1">
        <v>0.10890414599999999</v>
      </c>
      <c r="BE62" s="1">
        <v>5.1730393999999999E-2</v>
      </c>
      <c r="BF62" s="1">
        <v>0.10778372</v>
      </c>
      <c r="BG62" s="1">
        <v>5.1632490000000003E-2</v>
      </c>
      <c r="BH62" s="1">
        <v>0.10710892800000001</v>
      </c>
      <c r="BI62" s="1">
        <v>5.1512729E-2</v>
      </c>
      <c r="BJ62" s="1">
        <v>0.106231585</v>
      </c>
      <c r="BK62" s="1">
        <v>5.1392391000000003E-2</v>
      </c>
      <c r="BL62" s="1">
        <v>0.106373444</v>
      </c>
      <c r="BM62" s="1">
        <v>5.0841797000000001E-2</v>
      </c>
      <c r="BN62" s="1">
        <v>0.107437588</v>
      </c>
      <c r="BO62" s="1">
        <v>5.2099607999999999E-2</v>
      </c>
    </row>
    <row r="63" spans="1:67" x14ac:dyDescent="0.3">
      <c r="A63" s="1">
        <f t="shared" si="15"/>
        <v>0.92250662999999999</v>
      </c>
      <c r="B63">
        <v>125</v>
      </c>
      <c r="C63" t="s">
        <v>73</v>
      </c>
      <c r="D63">
        <v>15</v>
      </c>
      <c r="E63">
        <v>100</v>
      </c>
      <c r="F63" s="1">
        <f t="shared" si="1"/>
        <v>0.89349999999999996</v>
      </c>
      <c r="G63" s="1">
        <f t="shared" si="2"/>
        <v>0.19519999999999998</v>
      </c>
      <c r="H63" t="s">
        <v>53</v>
      </c>
      <c r="I63" t="s">
        <v>53</v>
      </c>
      <c r="J63" t="s">
        <v>53</v>
      </c>
      <c r="K63" t="s">
        <v>53</v>
      </c>
      <c r="L63" t="s">
        <v>53</v>
      </c>
      <c r="M63" t="s">
        <v>53</v>
      </c>
      <c r="N63" t="s">
        <v>55</v>
      </c>
      <c r="O63" t="s">
        <v>55</v>
      </c>
      <c r="P63" t="s">
        <v>55</v>
      </c>
      <c r="Q63" t="s">
        <v>55</v>
      </c>
      <c r="R63" t="s">
        <v>55</v>
      </c>
      <c r="S63" t="s">
        <v>55</v>
      </c>
      <c r="T63" t="s">
        <v>55</v>
      </c>
      <c r="V63" s="1">
        <v>89.35</v>
      </c>
      <c r="W63" s="1">
        <v>19.52</v>
      </c>
      <c r="AJ63" s="1">
        <v>164</v>
      </c>
      <c r="AK63" s="1" t="s">
        <v>36</v>
      </c>
      <c r="AL63" s="1">
        <v>147</v>
      </c>
      <c r="AM63" s="1">
        <v>100</v>
      </c>
      <c r="AN63" s="1">
        <f t="shared" si="16"/>
        <v>0.18463221199999999</v>
      </c>
      <c r="AO63" s="1">
        <f t="shared" si="17"/>
        <v>5.4296955000000001E-2</v>
      </c>
      <c r="AZ63" s="1" t="s">
        <v>183</v>
      </c>
      <c r="BA63" s="1" t="s">
        <v>184</v>
      </c>
      <c r="BB63" s="1"/>
      <c r="BC63" s="1" t="s">
        <v>33</v>
      </c>
      <c r="BD63" s="1">
        <v>3.1789072000000002E-2</v>
      </c>
      <c r="BE63" s="1">
        <v>0.26286008999999999</v>
      </c>
      <c r="BF63" s="1">
        <v>3.1580318000000003E-2</v>
      </c>
      <c r="BG63" s="1">
        <v>0.26271623399999999</v>
      </c>
      <c r="BH63" s="1">
        <v>3.0056724E-2</v>
      </c>
      <c r="BI63" s="1">
        <v>0.262761831</v>
      </c>
      <c r="BJ63" s="1">
        <v>2.8676772E-2</v>
      </c>
      <c r="BK63" s="1">
        <v>0.26263359200000003</v>
      </c>
      <c r="BL63" s="1">
        <v>2.7254852999999999E-2</v>
      </c>
      <c r="BM63" s="1">
        <v>0.260813028</v>
      </c>
      <c r="BN63" s="1">
        <v>2.5379216E-2</v>
      </c>
      <c r="BO63" s="1">
        <v>0.2603935</v>
      </c>
    </row>
    <row r="64" spans="1:67" x14ac:dyDescent="0.3">
      <c r="A64" s="1">
        <f t="shared" si="15"/>
        <v>3.1789072000000002E-2</v>
      </c>
      <c r="B64">
        <v>42</v>
      </c>
      <c r="C64" t="s">
        <v>33</v>
      </c>
      <c r="D64">
        <v>327</v>
      </c>
      <c r="E64">
        <v>100</v>
      </c>
      <c r="F64" s="1">
        <f t="shared" si="1"/>
        <v>2.1099999999999997E-2</v>
      </c>
      <c r="G64" s="1">
        <f t="shared" si="2"/>
        <v>4.6300000000000001E-2</v>
      </c>
      <c r="H64" t="s">
        <v>53</v>
      </c>
      <c r="I64" t="s">
        <v>53</v>
      </c>
      <c r="J64" t="s">
        <v>53</v>
      </c>
      <c r="K64" t="s">
        <v>53</v>
      </c>
      <c r="L64" t="s">
        <v>53</v>
      </c>
      <c r="M64" t="s">
        <v>53</v>
      </c>
      <c r="N64" t="s">
        <v>53</v>
      </c>
      <c r="O64" t="s">
        <v>53</v>
      </c>
      <c r="P64" t="s">
        <v>53</v>
      </c>
      <c r="Q64" t="s">
        <v>53</v>
      </c>
      <c r="R64" t="s">
        <v>53</v>
      </c>
      <c r="S64" t="s">
        <v>53</v>
      </c>
      <c r="T64" t="s">
        <v>274</v>
      </c>
      <c r="V64" s="1">
        <v>2.11</v>
      </c>
      <c r="W64" s="1">
        <v>4.63</v>
      </c>
      <c r="AJ64" s="1">
        <v>138</v>
      </c>
      <c r="AK64" s="1" t="s">
        <v>37</v>
      </c>
      <c r="AL64" s="1">
        <v>13</v>
      </c>
      <c r="AM64" s="1">
        <v>100</v>
      </c>
      <c r="AN64" s="1">
        <f t="shared" si="16"/>
        <v>0.94286763699999998</v>
      </c>
      <c r="AO64" s="1">
        <f t="shared" si="17"/>
        <v>0.23099729399999999</v>
      </c>
      <c r="AZ64" s="1" t="s">
        <v>185</v>
      </c>
      <c r="BA64" s="1" t="s">
        <v>186</v>
      </c>
      <c r="BB64" s="1"/>
      <c r="BC64" s="1" t="s">
        <v>71</v>
      </c>
      <c r="BD64" s="1">
        <v>0.46449548000000002</v>
      </c>
      <c r="BE64" s="1">
        <v>0.238268957</v>
      </c>
      <c r="BF64" s="1">
        <v>0.46386983999999998</v>
      </c>
      <c r="BG64" s="1">
        <v>0.23803024</v>
      </c>
      <c r="BH64" s="1">
        <v>0.46370550999999999</v>
      </c>
      <c r="BI64" s="1">
        <v>0.23774389900000001</v>
      </c>
      <c r="BJ64" s="1">
        <v>0.46325829600000001</v>
      </c>
      <c r="BK64" s="1">
        <v>0.23761431899999999</v>
      </c>
      <c r="BL64" s="1">
        <v>0.46272236100000003</v>
      </c>
      <c r="BM64" s="1">
        <v>0.23674440399999999</v>
      </c>
      <c r="BN64" s="1">
        <v>0.46088418399999997</v>
      </c>
      <c r="BO64" s="1">
        <v>0.235897988</v>
      </c>
    </row>
    <row r="65" spans="1:67" x14ac:dyDescent="0.3">
      <c r="A65" s="1">
        <f t="shared" si="15"/>
        <v>0.18163090900000001</v>
      </c>
      <c r="B65">
        <v>53</v>
      </c>
      <c r="C65" t="s">
        <v>74</v>
      </c>
      <c r="D65">
        <v>149</v>
      </c>
      <c r="E65">
        <v>100</v>
      </c>
      <c r="F65" s="1">
        <f t="shared" si="1"/>
        <v>0.18230000000000002</v>
      </c>
      <c r="G65" s="1">
        <f t="shared" si="2"/>
        <v>0.10339999999999999</v>
      </c>
      <c r="H65" t="s">
        <v>53</v>
      </c>
      <c r="I65" t="s">
        <v>53</v>
      </c>
      <c r="J65" t="s">
        <v>53</v>
      </c>
      <c r="K65" t="s">
        <v>53</v>
      </c>
      <c r="L65" t="s">
        <v>53</v>
      </c>
      <c r="M65" t="s">
        <v>53</v>
      </c>
      <c r="N65" t="s">
        <v>55</v>
      </c>
      <c r="O65" t="s">
        <v>55</v>
      </c>
      <c r="P65" t="s">
        <v>55</v>
      </c>
      <c r="Q65" t="s">
        <v>55</v>
      </c>
      <c r="R65" t="s">
        <v>55</v>
      </c>
      <c r="S65" t="s">
        <v>55</v>
      </c>
      <c r="T65" t="s">
        <v>55</v>
      </c>
      <c r="V65" s="1">
        <v>18.23</v>
      </c>
      <c r="W65" s="1">
        <v>10.34</v>
      </c>
      <c r="AJ65" s="1">
        <v>167</v>
      </c>
      <c r="AK65" s="1" t="s">
        <v>77</v>
      </c>
      <c r="AL65" s="1">
        <v>720</v>
      </c>
      <c r="AM65" s="1">
        <v>100</v>
      </c>
      <c r="AN65" s="1">
        <f t="shared" si="16"/>
        <v>5.1280237999999999E-2</v>
      </c>
      <c r="AO65" s="1">
        <f t="shared" si="17"/>
        <v>7.8566342999999997E-2</v>
      </c>
      <c r="AZ65" s="1" t="s">
        <v>187</v>
      </c>
      <c r="BA65" s="1" t="s">
        <v>188</v>
      </c>
      <c r="BB65" s="1"/>
      <c r="BC65" s="1" t="s">
        <v>248</v>
      </c>
      <c r="BD65" s="1">
        <v>6.4284191000000004E-2</v>
      </c>
      <c r="BE65" s="1">
        <v>0.117666624</v>
      </c>
      <c r="BF65" s="1">
        <v>6.3629135000000003E-2</v>
      </c>
      <c r="BG65" s="1">
        <v>0.11760222200000001</v>
      </c>
      <c r="BH65" s="1">
        <v>6.1095866999999998E-2</v>
      </c>
      <c r="BI65" s="1">
        <v>0.11760222200000001</v>
      </c>
      <c r="BJ65" s="1">
        <v>5.9191792999999999E-2</v>
      </c>
      <c r="BK65" s="1">
        <v>0.117586948</v>
      </c>
      <c r="BL65" s="1">
        <v>5.8836672E-2</v>
      </c>
      <c r="BM65" s="1">
        <v>0.117545202</v>
      </c>
      <c r="BN65" s="1">
        <v>5.8620077E-2</v>
      </c>
      <c r="BO65" s="1">
        <v>0.117545202</v>
      </c>
    </row>
    <row r="66" spans="1:67" x14ac:dyDescent="0.3">
      <c r="A66" s="1">
        <f t="shared" si="15"/>
        <v>0.18095019500000001</v>
      </c>
      <c r="B66">
        <v>55</v>
      </c>
      <c r="C66" t="s">
        <v>75</v>
      </c>
      <c r="D66">
        <v>149</v>
      </c>
      <c r="E66">
        <v>100</v>
      </c>
      <c r="F66" s="1">
        <f t="shared" si="1"/>
        <v>0.17850000000000002</v>
      </c>
      <c r="G66" s="1">
        <f t="shared" si="2"/>
        <v>9.3399999999999997E-2</v>
      </c>
      <c r="H66" t="s">
        <v>53</v>
      </c>
      <c r="I66" t="s">
        <v>53</v>
      </c>
      <c r="J66" t="s">
        <v>53</v>
      </c>
      <c r="K66" t="s">
        <v>53</v>
      </c>
      <c r="L66" t="s">
        <v>53</v>
      </c>
      <c r="M66" t="s">
        <v>53</v>
      </c>
      <c r="N66" t="s">
        <v>55</v>
      </c>
      <c r="O66" t="s">
        <v>55</v>
      </c>
      <c r="P66" t="s">
        <v>55</v>
      </c>
      <c r="Q66" t="s">
        <v>55</v>
      </c>
      <c r="R66" t="s">
        <v>55</v>
      </c>
      <c r="S66" t="s">
        <v>55</v>
      </c>
      <c r="T66" t="s">
        <v>55</v>
      </c>
      <c r="V66" s="1">
        <v>17.850000000000001</v>
      </c>
      <c r="W66" s="1">
        <v>9.34</v>
      </c>
      <c r="AJ66" s="1">
        <v>163</v>
      </c>
      <c r="AK66" s="1" t="s">
        <v>78</v>
      </c>
      <c r="AL66" s="1">
        <v>365</v>
      </c>
      <c r="AM66" s="1">
        <v>100</v>
      </c>
      <c r="AN66" s="1">
        <f t="shared" si="16"/>
        <v>3.0528761000000001E-2</v>
      </c>
      <c r="AO66" s="1">
        <f t="shared" si="17"/>
        <v>6.9958344000000006E-2</v>
      </c>
      <c r="AZ66" s="1" t="s">
        <v>189</v>
      </c>
      <c r="BA66" s="1" t="s">
        <v>190</v>
      </c>
      <c r="BB66" s="1"/>
      <c r="BC66" s="1" t="s">
        <v>76</v>
      </c>
      <c r="BD66" s="1">
        <v>0.47473099800000002</v>
      </c>
      <c r="BE66" s="1">
        <v>0.15643404399999999</v>
      </c>
      <c r="BF66" s="1">
        <v>0.47560802099999999</v>
      </c>
      <c r="BG66" s="1">
        <v>0.156262919</v>
      </c>
      <c r="BH66" s="1">
        <v>0.47578325900000001</v>
      </c>
      <c r="BI66" s="1">
        <v>0.155967087</v>
      </c>
      <c r="BJ66" s="1">
        <v>0.47305649500000002</v>
      </c>
      <c r="BK66" s="1">
        <v>0.15593728400000001</v>
      </c>
      <c r="BL66" s="1">
        <v>0.47236272699999998</v>
      </c>
      <c r="BM66" s="1">
        <v>0.15553246400000001</v>
      </c>
      <c r="BN66" s="1">
        <v>0.47116243800000002</v>
      </c>
      <c r="BO66" s="1">
        <v>0.15488660300000001</v>
      </c>
    </row>
    <row r="67" spans="1:67" x14ac:dyDescent="0.3">
      <c r="A67" s="1">
        <f t="shared" ref="A67:A98" si="18">VLOOKUP(C67,$BC$5:$BD$89,2,0)</f>
        <v>0.92453944700000001</v>
      </c>
      <c r="B67">
        <v>127</v>
      </c>
      <c r="C67" t="s">
        <v>34</v>
      </c>
      <c r="D67">
        <v>15</v>
      </c>
      <c r="E67">
        <v>100</v>
      </c>
      <c r="F67" s="1">
        <f t="shared" si="1"/>
        <v>0.8993000000000001</v>
      </c>
      <c r="G67" s="1">
        <f t="shared" si="2"/>
        <v>0.24690000000000001</v>
      </c>
      <c r="H67" t="s">
        <v>53</v>
      </c>
      <c r="I67" t="s">
        <v>53</v>
      </c>
      <c r="J67" t="s">
        <v>53</v>
      </c>
      <c r="K67" t="s">
        <v>53</v>
      </c>
      <c r="L67" t="s">
        <v>53</v>
      </c>
      <c r="M67" t="s">
        <v>53</v>
      </c>
      <c r="N67" t="s">
        <v>55</v>
      </c>
      <c r="O67" t="s">
        <v>55</v>
      </c>
      <c r="P67" t="s">
        <v>55</v>
      </c>
      <c r="Q67" t="s">
        <v>55</v>
      </c>
      <c r="R67" t="s">
        <v>55</v>
      </c>
      <c r="S67" t="s">
        <v>55</v>
      </c>
      <c r="T67" t="s">
        <v>55</v>
      </c>
      <c r="V67" s="1">
        <v>89.93</v>
      </c>
      <c r="W67" s="1">
        <v>24.69</v>
      </c>
      <c r="AJ67" s="1">
        <v>224</v>
      </c>
      <c r="AK67" s="1" t="s">
        <v>239</v>
      </c>
      <c r="AL67" s="1">
        <v>1516</v>
      </c>
      <c r="AM67" s="1">
        <v>100</v>
      </c>
      <c r="AN67" s="1">
        <f t="shared" si="16"/>
        <v>1.0698302999999999E-2</v>
      </c>
      <c r="AO67" s="1">
        <f t="shared" si="17"/>
        <v>1.9483235000000002E-2</v>
      </c>
      <c r="AZ67" s="1" t="s">
        <v>191</v>
      </c>
      <c r="BA67" s="1" t="s">
        <v>192</v>
      </c>
      <c r="BB67" s="1"/>
      <c r="BC67" s="1" t="s">
        <v>85</v>
      </c>
      <c r="BD67" s="1">
        <v>2.7523326000000001E-2</v>
      </c>
      <c r="BE67" s="1">
        <v>2.3876918E-2</v>
      </c>
      <c r="BF67" s="1">
        <v>2.7360972000000001E-2</v>
      </c>
      <c r="BG67" s="1">
        <v>2.4156819999999999E-2</v>
      </c>
      <c r="BH67" s="1">
        <v>2.7041078E-2</v>
      </c>
      <c r="BI67" s="1">
        <v>2.398457E-2</v>
      </c>
      <c r="BJ67" s="1">
        <v>2.6727593000000001E-2</v>
      </c>
      <c r="BK67" s="1">
        <v>2.371856E-2</v>
      </c>
      <c r="BL67" s="1">
        <v>2.6879133999999999E-2</v>
      </c>
      <c r="BM67" s="1">
        <v>2.5465805000000001E-2</v>
      </c>
      <c r="BN67" s="1">
        <v>2.6870567000000001E-2</v>
      </c>
      <c r="BO67" s="1">
        <v>2.5229046000000001E-2</v>
      </c>
    </row>
    <row r="68" spans="1:67" x14ac:dyDescent="0.3">
      <c r="A68" s="1">
        <f t="shared" si="18"/>
        <v>0.92193454500000005</v>
      </c>
      <c r="B68">
        <v>133</v>
      </c>
      <c r="C68" t="s">
        <v>289</v>
      </c>
      <c r="D68">
        <v>15</v>
      </c>
      <c r="E68">
        <v>100</v>
      </c>
      <c r="F68" s="1">
        <f t="shared" ref="F68:F116" si="19">V68/100</f>
        <v>0.87829999999999997</v>
      </c>
      <c r="G68" s="1">
        <f t="shared" ref="G68:G116" si="20">W68/100</f>
        <v>0.24100000000000002</v>
      </c>
      <c r="H68" t="s">
        <v>53</v>
      </c>
      <c r="I68" t="s">
        <v>53</v>
      </c>
      <c r="J68" t="s">
        <v>53</v>
      </c>
      <c r="K68" t="s">
        <v>53</v>
      </c>
      <c r="L68" t="s">
        <v>53</v>
      </c>
      <c r="M68" t="s">
        <v>53</v>
      </c>
      <c r="N68" t="s">
        <v>55</v>
      </c>
      <c r="O68" t="s">
        <v>55</v>
      </c>
      <c r="P68" t="s">
        <v>55</v>
      </c>
      <c r="Q68" t="s">
        <v>55</v>
      </c>
      <c r="R68" t="s">
        <v>55</v>
      </c>
      <c r="S68" t="s">
        <v>55</v>
      </c>
      <c r="T68" t="s">
        <v>55</v>
      </c>
      <c r="V68" s="1">
        <v>87.83</v>
      </c>
      <c r="W68" s="1">
        <v>24.1</v>
      </c>
      <c r="AJ68" s="1">
        <v>160</v>
      </c>
      <c r="AK68" s="1" t="s">
        <v>79</v>
      </c>
      <c r="AL68" s="1">
        <v>94</v>
      </c>
      <c r="AM68" s="1">
        <v>100</v>
      </c>
      <c r="AN68" s="1">
        <f t="shared" si="16"/>
        <v>2.1534555E-2</v>
      </c>
      <c r="AO68" s="1">
        <f t="shared" si="17"/>
        <v>7.4879043000000006E-2</v>
      </c>
      <c r="AZ68" s="1" t="s">
        <v>193</v>
      </c>
      <c r="BA68" s="1" t="s">
        <v>194</v>
      </c>
      <c r="BB68" s="1"/>
      <c r="BC68" s="1" t="s">
        <v>86</v>
      </c>
      <c r="BD68" s="1">
        <v>3.2899626000000001E-2</v>
      </c>
      <c r="BE68" s="1">
        <v>4.8158351000000002E-2</v>
      </c>
      <c r="BF68" s="1">
        <v>3.0867852000000001E-2</v>
      </c>
      <c r="BG68" s="1">
        <v>4.8571769000000001E-2</v>
      </c>
      <c r="BH68" s="1">
        <v>2.8289287999999999E-2</v>
      </c>
      <c r="BI68" s="1">
        <v>4.8148528000000003E-2</v>
      </c>
      <c r="BJ68" s="1">
        <v>2.5685837E-2</v>
      </c>
      <c r="BK68" s="1">
        <v>4.8124392000000002E-2</v>
      </c>
      <c r="BL68" s="1">
        <v>2.5448719000000002E-2</v>
      </c>
      <c r="BM68" s="1">
        <v>4.8124392000000002E-2</v>
      </c>
      <c r="BN68" s="1">
        <v>2.3674216000000001E-2</v>
      </c>
      <c r="BO68" s="1">
        <v>4.8118882000000002E-2</v>
      </c>
    </row>
    <row r="69" spans="1:67" x14ac:dyDescent="0.3">
      <c r="A69" s="1">
        <f t="shared" si="18"/>
        <v>0.47473099800000002</v>
      </c>
      <c r="B69">
        <v>57</v>
      </c>
      <c r="C69" t="s">
        <v>76</v>
      </c>
      <c r="D69">
        <v>168</v>
      </c>
      <c r="E69">
        <v>100</v>
      </c>
      <c r="F69" s="1">
        <f t="shared" si="19"/>
        <v>0.47</v>
      </c>
      <c r="G69" s="1">
        <f t="shared" si="20"/>
        <v>0.1565</v>
      </c>
      <c r="H69" t="s">
        <v>53</v>
      </c>
      <c r="I69" t="s">
        <v>53</v>
      </c>
      <c r="J69" t="s">
        <v>53</v>
      </c>
      <c r="K69" t="s">
        <v>53</v>
      </c>
      <c r="L69" t="s">
        <v>53</v>
      </c>
      <c r="M69" t="s">
        <v>53</v>
      </c>
      <c r="N69" t="s">
        <v>55</v>
      </c>
      <c r="O69" t="s">
        <v>55</v>
      </c>
      <c r="P69" t="s">
        <v>55</v>
      </c>
      <c r="Q69" t="s">
        <v>55</v>
      </c>
      <c r="R69" t="s">
        <v>55</v>
      </c>
      <c r="S69" t="s">
        <v>55</v>
      </c>
      <c r="T69" t="s">
        <v>55</v>
      </c>
      <c r="V69" s="1">
        <v>47</v>
      </c>
      <c r="W69" s="1">
        <v>15.65</v>
      </c>
      <c r="AJ69" s="1">
        <v>98</v>
      </c>
      <c r="AK69" s="1" t="s">
        <v>38</v>
      </c>
      <c r="AL69" s="1">
        <v>201</v>
      </c>
      <c r="AM69" s="1">
        <v>100</v>
      </c>
      <c r="AN69" s="1">
        <f t="shared" si="16"/>
        <v>0.72338223499999998</v>
      </c>
      <c r="AO69" s="1">
        <f t="shared" si="17"/>
        <v>0.14501372000000001</v>
      </c>
      <c r="AZ69" s="1" t="s">
        <v>195</v>
      </c>
      <c r="BA69" s="1" t="s">
        <v>196</v>
      </c>
      <c r="BB69" s="1"/>
      <c r="BC69" s="1" t="s">
        <v>87</v>
      </c>
      <c r="BD69" s="1">
        <v>2.9840073000000002E-2</v>
      </c>
      <c r="BE69" s="1">
        <v>5.1453352000000001E-2</v>
      </c>
      <c r="BF69" s="1">
        <v>2.8906774E-2</v>
      </c>
      <c r="BG69" s="1">
        <v>5.2414212000000002E-2</v>
      </c>
      <c r="BH69" s="1">
        <v>2.6295727000000001E-2</v>
      </c>
      <c r="BI69" s="1">
        <v>5.2358336999999998E-2</v>
      </c>
      <c r="BJ69" s="1">
        <v>2.3317758000000001E-2</v>
      </c>
      <c r="BK69" s="1">
        <v>6.0894641999999999E-2</v>
      </c>
      <c r="BL69" s="1">
        <v>2.4174082999999999E-2</v>
      </c>
      <c r="BM69" s="1">
        <v>6.1396945000000001E-2</v>
      </c>
      <c r="BN69" s="1">
        <v>2.3023057999999999E-2</v>
      </c>
      <c r="BO69" s="1">
        <v>6.1625197999999999E-2</v>
      </c>
    </row>
    <row r="70" spans="1:67" x14ac:dyDescent="0.3">
      <c r="A70" s="1">
        <f t="shared" si="18"/>
        <v>0.94321507199999999</v>
      </c>
      <c r="B70">
        <v>135</v>
      </c>
      <c r="C70" t="s">
        <v>35</v>
      </c>
      <c r="D70">
        <v>13</v>
      </c>
      <c r="E70">
        <v>100</v>
      </c>
      <c r="F70" s="1">
        <f t="shared" si="19"/>
        <v>0.91520000000000001</v>
      </c>
      <c r="G70" s="1">
        <f t="shared" si="20"/>
        <v>0.2495</v>
      </c>
      <c r="H70" t="s">
        <v>53</v>
      </c>
      <c r="I70" t="s">
        <v>53</v>
      </c>
      <c r="J70" t="s">
        <v>53</v>
      </c>
      <c r="K70" t="s">
        <v>53</v>
      </c>
      <c r="L70" t="s">
        <v>53</v>
      </c>
      <c r="M70" t="s">
        <v>53</v>
      </c>
      <c r="N70" t="s">
        <v>55</v>
      </c>
      <c r="O70" t="s">
        <v>55</v>
      </c>
      <c r="P70" t="s">
        <v>55</v>
      </c>
      <c r="Q70" t="s">
        <v>55</v>
      </c>
      <c r="R70" t="s">
        <v>55</v>
      </c>
      <c r="S70" t="s">
        <v>55</v>
      </c>
      <c r="T70" t="s">
        <v>55</v>
      </c>
      <c r="V70" s="1">
        <v>91.52</v>
      </c>
      <c r="W70" s="1">
        <v>24.95</v>
      </c>
      <c r="AJ70" s="1">
        <v>144</v>
      </c>
      <c r="AK70" s="1" t="s">
        <v>39</v>
      </c>
      <c r="AL70" s="1">
        <v>136</v>
      </c>
      <c r="AM70" s="1">
        <v>100</v>
      </c>
      <c r="AN70" s="1">
        <f t="shared" si="16"/>
        <v>4.4319768000000002E-2</v>
      </c>
      <c r="AO70" s="1">
        <f t="shared" si="17"/>
        <v>0.14262875899999999</v>
      </c>
      <c r="AZ70" s="1" t="s">
        <v>197</v>
      </c>
      <c r="BA70" s="1" t="s">
        <v>198</v>
      </c>
      <c r="BB70" s="1"/>
      <c r="BC70" s="1" t="s">
        <v>90</v>
      </c>
      <c r="BD70" s="1">
        <v>7.3754288000000001E-2</v>
      </c>
      <c r="BE70" s="1">
        <v>0.21428465799999999</v>
      </c>
      <c r="BF70" s="1">
        <v>6.5851897000000006E-2</v>
      </c>
      <c r="BG70" s="1">
        <v>0.214548618</v>
      </c>
      <c r="BH70" s="1">
        <v>6.1988636999999999E-2</v>
      </c>
      <c r="BI70" s="1">
        <v>0.21441127400000001</v>
      </c>
      <c r="BJ70" s="1">
        <v>6.0793377000000003E-2</v>
      </c>
      <c r="BK70" s="1">
        <v>0.21441127400000001</v>
      </c>
      <c r="BL70" s="1">
        <v>6.0689837000000003E-2</v>
      </c>
      <c r="BM70" s="1">
        <v>0.21441127400000001</v>
      </c>
      <c r="BN70" s="1">
        <v>5.8380134E-2</v>
      </c>
      <c r="BO70" s="1">
        <v>0.21441127400000001</v>
      </c>
    </row>
    <row r="71" spans="1:67" x14ac:dyDescent="0.3">
      <c r="A71" s="1">
        <f t="shared" si="18"/>
        <v>0.20505443200000001</v>
      </c>
      <c r="B71">
        <v>164</v>
      </c>
      <c r="C71" t="s">
        <v>36</v>
      </c>
      <c r="D71">
        <v>147</v>
      </c>
      <c r="E71">
        <v>100</v>
      </c>
      <c r="F71" s="1">
        <f t="shared" si="19"/>
        <v>0.20620000000000002</v>
      </c>
      <c r="G71" s="1">
        <f t="shared" si="20"/>
        <v>5.3200000000000004E-2</v>
      </c>
      <c r="H71" t="s">
        <v>53</v>
      </c>
      <c r="I71" t="s">
        <v>53</v>
      </c>
      <c r="J71" t="s">
        <v>53</v>
      </c>
      <c r="K71" t="s">
        <v>53</v>
      </c>
      <c r="L71" t="s">
        <v>53</v>
      </c>
      <c r="M71" t="s">
        <v>53</v>
      </c>
      <c r="N71" t="s">
        <v>55</v>
      </c>
      <c r="O71" t="s">
        <v>55</v>
      </c>
      <c r="P71" t="s">
        <v>55</v>
      </c>
      <c r="Q71" t="s">
        <v>55</v>
      </c>
      <c r="R71" t="s">
        <v>55</v>
      </c>
      <c r="S71" t="s">
        <v>55</v>
      </c>
      <c r="T71" t="s">
        <v>55</v>
      </c>
      <c r="V71" s="1">
        <v>20.62</v>
      </c>
      <c r="W71" s="1">
        <v>5.32</v>
      </c>
      <c r="AJ71" s="1">
        <v>151</v>
      </c>
      <c r="AK71" s="1" t="s">
        <v>40</v>
      </c>
      <c r="AL71" s="1">
        <v>53</v>
      </c>
      <c r="AM71" s="1">
        <v>100</v>
      </c>
      <c r="AN71" s="1">
        <f t="shared" si="16"/>
        <v>6.1806924999999999E-2</v>
      </c>
      <c r="AO71" s="1">
        <f t="shared" si="17"/>
        <v>0.180876538</v>
      </c>
      <c r="AZ71" s="1" t="s">
        <v>199</v>
      </c>
      <c r="BA71" s="1" t="s">
        <v>200</v>
      </c>
      <c r="BB71" s="1"/>
      <c r="BC71" s="1" t="s">
        <v>73</v>
      </c>
      <c r="BD71" s="1">
        <v>0.92250662999999999</v>
      </c>
      <c r="BE71" s="1">
        <v>0.19519403599999999</v>
      </c>
      <c r="BF71" s="1">
        <v>0.924971879</v>
      </c>
      <c r="BG71" s="1">
        <v>0.19508719399999999</v>
      </c>
      <c r="BH71" s="1">
        <v>0.926391721</v>
      </c>
      <c r="BI71" s="1">
        <v>0.19508719399999999</v>
      </c>
      <c r="BJ71" s="1">
        <v>0.92737692599999999</v>
      </c>
      <c r="BK71" s="1">
        <v>0.19508719399999999</v>
      </c>
      <c r="BL71" s="1">
        <v>0.927835882</v>
      </c>
      <c r="BM71" s="1">
        <v>0.19508719399999999</v>
      </c>
      <c r="BN71" s="1">
        <v>0.92782646400000002</v>
      </c>
      <c r="BO71" s="1">
        <v>0.19016704000000001</v>
      </c>
    </row>
    <row r="72" spans="1:67" x14ac:dyDescent="0.3">
      <c r="A72" s="1">
        <f t="shared" si="18"/>
        <v>0.93692803400000002</v>
      </c>
      <c r="B72">
        <v>138</v>
      </c>
      <c r="C72" t="s">
        <v>37</v>
      </c>
      <c r="D72">
        <v>13</v>
      </c>
      <c r="E72">
        <v>100</v>
      </c>
      <c r="F72" s="1">
        <f t="shared" si="19"/>
        <v>0.9131999999999999</v>
      </c>
      <c r="G72" s="1">
        <f t="shared" si="20"/>
        <v>0.23430000000000001</v>
      </c>
      <c r="H72" t="s">
        <v>53</v>
      </c>
      <c r="I72" t="s">
        <v>53</v>
      </c>
      <c r="J72" t="s">
        <v>53</v>
      </c>
      <c r="K72" t="s">
        <v>53</v>
      </c>
      <c r="L72" t="s">
        <v>53</v>
      </c>
      <c r="M72" t="s">
        <v>53</v>
      </c>
      <c r="N72" t="s">
        <v>55</v>
      </c>
      <c r="O72" t="s">
        <v>55</v>
      </c>
      <c r="P72" t="s">
        <v>55</v>
      </c>
      <c r="Q72" t="s">
        <v>55</v>
      </c>
      <c r="R72" t="s">
        <v>55</v>
      </c>
      <c r="S72" t="s">
        <v>55</v>
      </c>
      <c r="T72" t="s">
        <v>55</v>
      </c>
      <c r="V72" s="1">
        <v>91.32</v>
      </c>
      <c r="W72" s="1">
        <v>23.43</v>
      </c>
      <c r="AJ72" s="1">
        <v>161</v>
      </c>
      <c r="AK72" s="1" t="s">
        <v>81</v>
      </c>
      <c r="AL72" s="1">
        <v>66</v>
      </c>
      <c r="AM72" s="1">
        <v>100</v>
      </c>
      <c r="AN72" s="1">
        <f t="shared" si="16"/>
        <v>3.5115536000000003E-2</v>
      </c>
      <c r="AO72" s="1">
        <f t="shared" si="17"/>
        <v>0.209795013</v>
      </c>
      <c r="AZ72" s="1" t="s">
        <v>201</v>
      </c>
      <c r="BA72" s="1" t="s">
        <v>202</v>
      </c>
      <c r="BB72" s="1"/>
      <c r="BC72" s="1" t="s">
        <v>91</v>
      </c>
      <c r="BD72" s="1">
        <v>8.7261774E-2</v>
      </c>
      <c r="BE72" s="1">
        <v>3.2110277999999999E-2</v>
      </c>
      <c r="BF72" s="1">
        <v>8.7402231999999996E-2</v>
      </c>
      <c r="BG72" s="1">
        <v>3.3260893E-2</v>
      </c>
      <c r="BH72" s="1">
        <v>8.5540079000000005E-2</v>
      </c>
      <c r="BI72" s="1">
        <v>3.1084316000000001E-2</v>
      </c>
      <c r="BJ72" s="1">
        <v>8.5117034999999994E-2</v>
      </c>
      <c r="BK72" s="1">
        <v>3.0488458999999999E-2</v>
      </c>
      <c r="BL72" s="1">
        <v>8.3399749999999995E-2</v>
      </c>
      <c r="BM72" s="1">
        <v>2.7339843999999999E-2</v>
      </c>
      <c r="BN72" s="1">
        <v>8.2125343000000003E-2</v>
      </c>
      <c r="BO72" s="1">
        <v>2.1506213E-2</v>
      </c>
    </row>
    <row r="73" spans="1:67" x14ac:dyDescent="0.3">
      <c r="A73" s="1">
        <f t="shared" si="18"/>
        <v>5.6280311E-2</v>
      </c>
      <c r="B73">
        <v>167</v>
      </c>
      <c r="C73" t="s">
        <v>77</v>
      </c>
      <c r="D73">
        <v>720</v>
      </c>
      <c r="E73">
        <v>100</v>
      </c>
      <c r="F73" s="1">
        <f t="shared" si="19"/>
        <v>6.1399999999999996E-2</v>
      </c>
      <c r="G73" s="1">
        <f t="shared" si="20"/>
        <v>7.0999999999999994E-2</v>
      </c>
      <c r="H73" t="s">
        <v>53</v>
      </c>
      <c r="I73" t="s">
        <v>53</v>
      </c>
      <c r="J73" t="s">
        <v>53</v>
      </c>
      <c r="K73" t="s">
        <v>53</v>
      </c>
      <c r="L73" t="s">
        <v>53</v>
      </c>
      <c r="M73" t="s">
        <v>53</v>
      </c>
      <c r="N73" t="s">
        <v>55</v>
      </c>
      <c r="O73" t="s">
        <v>55</v>
      </c>
      <c r="P73" t="s">
        <v>55</v>
      </c>
      <c r="Q73" t="s">
        <v>55</v>
      </c>
      <c r="R73" t="s">
        <v>55</v>
      </c>
      <c r="S73" t="s">
        <v>55</v>
      </c>
      <c r="T73" t="s">
        <v>55</v>
      </c>
      <c r="V73" s="1">
        <v>6.14</v>
      </c>
      <c r="W73" s="1">
        <v>7.1</v>
      </c>
      <c r="AJ73" s="1">
        <v>147</v>
      </c>
      <c r="AK73" s="1" t="s">
        <v>41</v>
      </c>
      <c r="AL73" s="1">
        <v>28</v>
      </c>
      <c r="AM73" s="1">
        <v>100</v>
      </c>
      <c r="AN73" s="1">
        <f t="shared" si="16"/>
        <v>4.0362759999999998E-2</v>
      </c>
      <c r="AO73" s="1">
        <f t="shared" si="17"/>
        <v>2.8145619E-2</v>
      </c>
      <c r="AZ73" s="1" t="s">
        <v>203</v>
      </c>
      <c r="BA73" s="1" t="s">
        <v>204</v>
      </c>
      <c r="BB73" s="1"/>
      <c r="BC73" s="1" t="s">
        <v>44</v>
      </c>
      <c r="BD73" s="1">
        <v>0.32293552199999997</v>
      </c>
      <c r="BE73" s="1">
        <v>0.194503918</v>
      </c>
      <c r="BF73" s="1">
        <v>0.321557015</v>
      </c>
      <c r="BG73" s="1">
        <v>0.19407104</v>
      </c>
      <c r="BH73" s="1">
        <v>0.31909206499999998</v>
      </c>
      <c r="BI73" s="1">
        <v>0.195433512</v>
      </c>
      <c r="BJ73" s="1">
        <v>0.31541377300000001</v>
      </c>
      <c r="BK73" s="1">
        <v>0.199347898</v>
      </c>
      <c r="BL73" s="1">
        <v>0.31407701999999998</v>
      </c>
      <c r="BM73" s="1">
        <v>0.199137494</v>
      </c>
      <c r="BN73" s="1">
        <v>0.31030085699999999</v>
      </c>
      <c r="BO73" s="1">
        <v>0.19894772799999999</v>
      </c>
    </row>
    <row r="74" spans="1:67" x14ac:dyDescent="0.3">
      <c r="A74" s="1">
        <f t="shared" si="18"/>
        <v>3.4603767000000001E-2</v>
      </c>
      <c r="B74">
        <v>163</v>
      </c>
      <c r="C74" t="s">
        <v>78</v>
      </c>
      <c r="D74">
        <v>365</v>
      </c>
      <c r="E74">
        <v>100</v>
      </c>
      <c r="F74" s="1">
        <f t="shared" si="19"/>
        <v>3.39E-2</v>
      </c>
      <c r="G74" s="1">
        <f t="shared" si="20"/>
        <v>6.3600000000000004E-2</v>
      </c>
      <c r="H74" t="s">
        <v>53</v>
      </c>
      <c r="I74" t="s">
        <v>53</v>
      </c>
      <c r="J74" t="s">
        <v>53</v>
      </c>
      <c r="K74" t="s">
        <v>53</v>
      </c>
      <c r="L74" t="s">
        <v>53</v>
      </c>
      <c r="M74" t="s">
        <v>53</v>
      </c>
      <c r="N74" t="s">
        <v>55</v>
      </c>
      <c r="O74" t="s">
        <v>55</v>
      </c>
      <c r="P74" t="s">
        <v>55</v>
      </c>
      <c r="Q74" t="s">
        <v>55</v>
      </c>
      <c r="R74" t="s">
        <v>55</v>
      </c>
      <c r="S74" t="s">
        <v>55</v>
      </c>
      <c r="T74" t="s">
        <v>55</v>
      </c>
      <c r="V74" s="1">
        <v>3.39</v>
      </c>
      <c r="W74" s="1">
        <v>6.36</v>
      </c>
      <c r="AJ74" s="1">
        <v>170</v>
      </c>
      <c r="AK74" s="1" t="s">
        <v>82</v>
      </c>
      <c r="AL74" s="1">
        <v>381</v>
      </c>
      <c r="AM74" s="1">
        <v>100</v>
      </c>
      <c r="AN74" s="1">
        <f t="shared" si="16"/>
        <v>0.113560468</v>
      </c>
      <c r="AO74" s="1">
        <f t="shared" si="17"/>
        <v>9.0235106999999995E-2</v>
      </c>
      <c r="AZ74" s="1" t="s">
        <v>205</v>
      </c>
      <c r="BA74" s="1" t="s">
        <v>206</v>
      </c>
      <c r="BB74" s="1"/>
      <c r="BC74" s="1" t="s">
        <v>70</v>
      </c>
      <c r="BD74" s="1">
        <v>0.44697147599999998</v>
      </c>
      <c r="BE74" s="1">
        <v>1.6986685000000001E-2</v>
      </c>
      <c r="BF74" s="1">
        <v>0.444991201</v>
      </c>
      <c r="BG74" s="1">
        <v>1.7036580999999999E-2</v>
      </c>
      <c r="BH74" s="1">
        <v>0.44261589600000001</v>
      </c>
      <c r="BI74" s="1">
        <v>1.7036580999999999E-2</v>
      </c>
      <c r="BJ74" s="1">
        <v>0.43965256200000002</v>
      </c>
      <c r="BK74" s="1">
        <v>1.7036580999999999E-2</v>
      </c>
      <c r="BL74" s="1">
        <v>0.43580612499999999</v>
      </c>
      <c r="BM74" s="1">
        <v>1.7016308000000001E-2</v>
      </c>
      <c r="BN74" s="1">
        <v>0.43215408900000002</v>
      </c>
      <c r="BO74" s="1">
        <v>1.7016308000000001E-2</v>
      </c>
    </row>
    <row r="75" spans="1:67" x14ac:dyDescent="0.3">
      <c r="A75" s="1">
        <f t="shared" si="18"/>
        <v>0</v>
      </c>
      <c r="B75">
        <v>224</v>
      </c>
      <c r="C75" t="s">
        <v>239</v>
      </c>
      <c r="D75">
        <v>1516</v>
      </c>
      <c r="E75">
        <v>100</v>
      </c>
      <c r="F75" s="1">
        <f t="shared" si="19"/>
        <v>1.1000000000000001E-2</v>
      </c>
      <c r="G75" s="1">
        <f t="shared" si="20"/>
        <v>2.0499999999999997E-2</v>
      </c>
      <c r="H75" t="s">
        <v>53</v>
      </c>
      <c r="I75" t="s">
        <v>53</v>
      </c>
      <c r="J75" t="s">
        <v>53</v>
      </c>
      <c r="K75" t="s">
        <v>53</v>
      </c>
      <c r="L75" t="s">
        <v>53</v>
      </c>
      <c r="M75" t="s">
        <v>53</v>
      </c>
      <c r="N75" t="s">
        <v>55</v>
      </c>
      <c r="O75" t="s">
        <v>55</v>
      </c>
      <c r="P75" t="s">
        <v>55</v>
      </c>
      <c r="Q75" t="s">
        <v>55</v>
      </c>
      <c r="R75" t="s">
        <v>55</v>
      </c>
      <c r="S75" t="s">
        <v>55</v>
      </c>
      <c r="T75" t="s">
        <v>55</v>
      </c>
      <c r="V75" s="1">
        <v>1.1000000000000001</v>
      </c>
      <c r="W75" s="1">
        <v>2.0499999999999998</v>
      </c>
      <c r="AJ75" s="1">
        <v>221</v>
      </c>
      <c r="AK75" s="1" t="s">
        <v>290</v>
      </c>
      <c r="AL75" s="1">
        <v>30</v>
      </c>
      <c r="AM75" s="1">
        <v>100</v>
      </c>
      <c r="AN75" s="1">
        <f>VLOOKUP(AK75,$C$2:$G$116,4,0)</f>
        <v>1.4999999999999999E-2</v>
      </c>
      <c r="AO75" s="1">
        <f>VLOOKUP(AK75,$C$2:$G$116,5,0)</f>
        <v>0.03</v>
      </c>
      <c r="AZ75" s="1" t="s">
        <v>207</v>
      </c>
      <c r="BA75" s="1" t="s">
        <v>208</v>
      </c>
      <c r="BB75" s="1" t="s">
        <v>242</v>
      </c>
      <c r="BC75" s="1" t="s">
        <v>281</v>
      </c>
      <c r="BD75" s="1">
        <v>1.4331106999999999E-2</v>
      </c>
      <c r="BE75" s="1">
        <v>3.5039476999999999E-2</v>
      </c>
      <c r="BF75" s="1">
        <v>1.3859902E-2</v>
      </c>
      <c r="BG75" s="1">
        <v>3.5002496000000001E-2</v>
      </c>
      <c r="BH75" s="1">
        <v>1.3372956E-2</v>
      </c>
      <c r="BI75" s="1">
        <v>2.8961908000000001E-2</v>
      </c>
      <c r="BJ75" s="1">
        <v>1.2174140999999999E-2</v>
      </c>
      <c r="BK75" s="1">
        <v>2.4237106000000001E-2</v>
      </c>
      <c r="BL75" s="1">
        <v>1.1944959E-2</v>
      </c>
      <c r="BM75" s="1">
        <v>2.3359034000000001E-2</v>
      </c>
      <c r="BN75" s="1">
        <v>1.1813564E-2</v>
      </c>
      <c r="BO75" s="1">
        <v>2.3538456999999999E-2</v>
      </c>
    </row>
    <row r="76" spans="1:67" x14ac:dyDescent="0.3">
      <c r="A76" s="1">
        <f t="shared" si="18"/>
        <v>1.5517615E-2</v>
      </c>
      <c r="B76">
        <v>160</v>
      </c>
      <c r="C76" t="s">
        <v>79</v>
      </c>
      <c r="D76">
        <v>94</v>
      </c>
      <c r="E76">
        <v>100</v>
      </c>
      <c r="F76" s="1">
        <f t="shared" si="19"/>
        <v>1.4800000000000001E-2</v>
      </c>
      <c r="G76" s="1">
        <f t="shared" si="20"/>
        <v>4.2000000000000003E-2</v>
      </c>
      <c r="H76" t="s">
        <v>53</v>
      </c>
      <c r="I76" t="s">
        <v>53</v>
      </c>
      <c r="J76" t="s">
        <v>53</v>
      </c>
      <c r="K76" t="s">
        <v>53</v>
      </c>
      <c r="L76" t="s">
        <v>53</v>
      </c>
      <c r="M76" t="s">
        <v>53</v>
      </c>
      <c r="N76" t="s">
        <v>55</v>
      </c>
      <c r="O76" t="s">
        <v>55</v>
      </c>
      <c r="P76" t="s">
        <v>55</v>
      </c>
      <c r="Q76" t="s">
        <v>55</v>
      </c>
      <c r="R76" t="s">
        <v>55</v>
      </c>
      <c r="S76" t="s">
        <v>55</v>
      </c>
      <c r="T76" t="s">
        <v>55</v>
      </c>
      <c r="V76" s="1">
        <v>1.48</v>
      </c>
      <c r="W76" s="1">
        <v>4.2</v>
      </c>
      <c r="AJ76" s="1">
        <v>43</v>
      </c>
      <c r="AK76" s="1" t="s">
        <v>42</v>
      </c>
      <c r="AL76" s="1">
        <v>186</v>
      </c>
      <c r="AM76" s="1">
        <v>86</v>
      </c>
      <c r="AN76" s="1">
        <f t="shared" ref="AN76:AN85" si="21">VLOOKUP(AK76,$BC$5:$BO$91,12,0)</f>
        <v>4.6279248000000002E-2</v>
      </c>
      <c r="AO76" s="1">
        <f t="shared" ref="AO76:AO85" si="22">VLOOKUP(AK76,$BC$5:$BO$91,13,0)</f>
        <v>9.8590203000000001E-2</v>
      </c>
      <c r="AZ76" s="1" t="s">
        <v>207</v>
      </c>
      <c r="BA76" s="1" t="s">
        <v>208</v>
      </c>
      <c r="BB76" s="1" t="s">
        <v>242</v>
      </c>
      <c r="BC76" s="1" t="s">
        <v>282</v>
      </c>
      <c r="BD76" s="1">
        <v>1.4331106999999999E-2</v>
      </c>
      <c r="BE76" s="1">
        <v>3.5039476999999999E-2</v>
      </c>
      <c r="BF76" s="1">
        <v>1.3859902E-2</v>
      </c>
      <c r="BG76" s="1">
        <v>3.5002496000000001E-2</v>
      </c>
      <c r="BH76" s="1">
        <v>1.3372956E-2</v>
      </c>
      <c r="BI76" s="1">
        <v>2.8961908000000001E-2</v>
      </c>
      <c r="BJ76" s="1">
        <v>1.2174140999999999E-2</v>
      </c>
      <c r="BK76" s="1">
        <v>2.4237106000000001E-2</v>
      </c>
      <c r="BL76" s="1">
        <v>1.1944959E-2</v>
      </c>
      <c r="BM76" s="1">
        <v>2.3359034000000001E-2</v>
      </c>
      <c r="BN76" s="1">
        <v>1.1813564E-2</v>
      </c>
      <c r="BO76" s="1">
        <v>2.3538456999999999E-2</v>
      </c>
    </row>
    <row r="77" spans="1:67" x14ac:dyDescent="0.3">
      <c r="A77" s="1" t="e">
        <f t="shared" si="18"/>
        <v>#N/A</v>
      </c>
      <c r="B77">
        <v>162</v>
      </c>
      <c r="C77" t="s">
        <v>80</v>
      </c>
      <c r="D77">
        <v>0</v>
      </c>
      <c r="E77">
        <v>100</v>
      </c>
      <c r="F77" s="1">
        <f t="shared" si="19"/>
        <v>0.03</v>
      </c>
      <c r="G77" s="1">
        <f t="shared" si="20"/>
        <v>0.01</v>
      </c>
      <c r="H77" t="s">
        <v>53</v>
      </c>
      <c r="I77" t="s">
        <v>53</v>
      </c>
      <c r="J77" t="s">
        <v>53</v>
      </c>
      <c r="K77" t="s">
        <v>53</v>
      </c>
      <c r="L77" t="s">
        <v>53</v>
      </c>
      <c r="M77" t="s">
        <v>53</v>
      </c>
      <c r="N77" t="s">
        <v>55</v>
      </c>
      <c r="O77" t="s">
        <v>55</v>
      </c>
      <c r="P77" t="s">
        <v>55</v>
      </c>
      <c r="Q77" t="s">
        <v>55</v>
      </c>
      <c r="R77" t="s">
        <v>55</v>
      </c>
      <c r="S77" t="s">
        <v>55</v>
      </c>
      <c r="T77" t="s">
        <v>55</v>
      </c>
      <c r="V77" s="1">
        <v>3</v>
      </c>
      <c r="W77" s="1">
        <v>1</v>
      </c>
      <c r="AJ77" s="1">
        <v>152</v>
      </c>
      <c r="AK77" s="1" t="s">
        <v>43</v>
      </c>
      <c r="AL77" s="1">
        <v>50</v>
      </c>
      <c r="AM77" s="1">
        <v>100</v>
      </c>
      <c r="AN77" s="1">
        <f t="shared" si="21"/>
        <v>7.3494851999999999E-2</v>
      </c>
      <c r="AO77" s="1">
        <f t="shared" si="22"/>
        <v>0.120497838</v>
      </c>
      <c r="AZ77" s="1" t="s">
        <v>209</v>
      </c>
      <c r="BA77" s="1" t="s">
        <v>210</v>
      </c>
      <c r="BB77" s="1"/>
      <c r="BC77" s="1" t="s">
        <v>74</v>
      </c>
      <c r="BD77" s="1">
        <v>0.18163090900000001</v>
      </c>
      <c r="BE77" s="1">
        <v>8.8731616999999999E-2</v>
      </c>
      <c r="BF77" s="1">
        <v>0.181196734</v>
      </c>
      <c r="BG77" s="1">
        <v>8.1185206999999995E-2</v>
      </c>
      <c r="BH77" s="1">
        <v>0.18096789699999999</v>
      </c>
      <c r="BI77" s="1">
        <v>7.3732421000000006E-2</v>
      </c>
      <c r="BJ77" s="1">
        <v>0.18071193999999999</v>
      </c>
      <c r="BK77" s="1">
        <v>6.6736534E-2</v>
      </c>
      <c r="BL77" s="1">
        <v>0.18065992</v>
      </c>
      <c r="BM77" s="1">
        <v>6.0162253999999998E-2</v>
      </c>
      <c r="BN77" s="1">
        <v>0.17915663100000001</v>
      </c>
      <c r="BO77" s="1">
        <v>5.2946869000000001E-2</v>
      </c>
    </row>
    <row r="78" spans="1:67" x14ac:dyDescent="0.3">
      <c r="A78" s="1">
        <f t="shared" si="18"/>
        <v>0.72088670700000002</v>
      </c>
      <c r="B78">
        <v>98</v>
      </c>
      <c r="C78" t="s">
        <v>38</v>
      </c>
      <c r="D78">
        <v>201</v>
      </c>
      <c r="E78">
        <v>100</v>
      </c>
      <c r="F78" s="1">
        <f t="shared" si="19"/>
        <v>0.71860000000000002</v>
      </c>
      <c r="G78" s="1">
        <f t="shared" si="20"/>
        <v>0.1547</v>
      </c>
      <c r="H78" t="s">
        <v>53</v>
      </c>
      <c r="I78" t="s">
        <v>53</v>
      </c>
      <c r="J78" t="s">
        <v>53</v>
      </c>
      <c r="K78" t="s">
        <v>53</v>
      </c>
      <c r="L78" t="s">
        <v>53</v>
      </c>
      <c r="M78" t="s">
        <v>53</v>
      </c>
      <c r="N78" t="s">
        <v>55</v>
      </c>
      <c r="O78" t="s">
        <v>55</v>
      </c>
      <c r="P78" t="s">
        <v>55</v>
      </c>
      <c r="Q78" t="s">
        <v>55</v>
      </c>
      <c r="R78" t="s">
        <v>55</v>
      </c>
      <c r="S78" t="s">
        <v>55</v>
      </c>
      <c r="T78" t="s">
        <v>55</v>
      </c>
      <c r="V78" s="1">
        <v>71.86</v>
      </c>
      <c r="W78" s="1">
        <v>15.47</v>
      </c>
      <c r="AJ78" s="1">
        <v>74</v>
      </c>
      <c r="AK78" s="1" t="s">
        <v>275</v>
      </c>
      <c r="AL78" s="1">
        <v>120</v>
      </c>
      <c r="AM78" s="1">
        <v>100</v>
      </c>
      <c r="AN78" s="1">
        <f t="shared" si="21"/>
        <v>0.39947929999999998</v>
      </c>
      <c r="AO78" s="1">
        <f t="shared" si="22"/>
        <v>0.102055758</v>
      </c>
      <c r="AZ78" s="1" t="s">
        <v>211</v>
      </c>
      <c r="BA78" s="1" t="s">
        <v>212</v>
      </c>
      <c r="BB78" s="1"/>
      <c r="BC78" s="1" t="s">
        <v>75</v>
      </c>
      <c r="BD78" s="1">
        <v>0.18095019500000001</v>
      </c>
      <c r="BE78" s="1">
        <v>8.2473822000000002E-2</v>
      </c>
      <c r="BF78" s="1">
        <v>0.181832567</v>
      </c>
      <c r="BG78" s="1">
        <v>7.7383569999999999E-2</v>
      </c>
      <c r="BH78" s="1">
        <v>0.18229551599999999</v>
      </c>
      <c r="BI78" s="1">
        <v>7.1255811000000002E-2</v>
      </c>
      <c r="BJ78" s="1">
        <v>0.18235805599999999</v>
      </c>
      <c r="BK78" s="1">
        <v>6.5884530999999996E-2</v>
      </c>
      <c r="BL78" s="1">
        <v>0.18313126299999999</v>
      </c>
      <c r="BM78" s="1">
        <v>5.9953212999999998E-2</v>
      </c>
      <c r="BN78" s="1">
        <v>0.18345566099999999</v>
      </c>
      <c r="BO78" s="1">
        <v>5.3005590999999998E-2</v>
      </c>
    </row>
    <row r="79" spans="1:67" x14ac:dyDescent="0.3">
      <c r="A79" s="1">
        <f t="shared" si="18"/>
        <v>4.3710314E-2</v>
      </c>
      <c r="B79">
        <v>144</v>
      </c>
      <c r="C79" t="s">
        <v>39</v>
      </c>
      <c r="D79">
        <v>136</v>
      </c>
      <c r="E79">
        <v>100</v>
      </c>
      <c r="F79" s="1">
        <f t="shared" si="19"/>
        <v>4.3400000000000001E-2</v>
      </c>
      <c r="G79" s="1">
        <f t="shared" si="20"/>
        <v>4.7400000000000005E-2</v>
      </c>
      <c r="H79" t="s">
        <v>53</v>
      </c>
      <c r="I79" t="s">
        <v>53</v>
      </c>
      <c r="J79" t="s">
        <v>53</v>
      </c>
      <c r="K79" t="s">
        <v>53</v>
      </c>
      <c r="L79" t="s">
        <v>53</v>
      </c>
      <c r="M79" t="s">
        <v>53</v>
      </c>
      <c r="N79" t="s">
        <v>55</v>
      </c>
      <c r="O79" t="s">
        <v>55</v>
      </c>
      <c r="P79" t="s">
        <v>55</v>
      </c>
      <c r="Q79" t="s">
        <v>55</v>
      </c>
      <c r="R79" t="s">
        <v>55</v>
      </c>
      <c r="S79" t="s">
        <v>55</v>
      </c>
      <c r="T79" t="s">
        <v>55</v>
      </c>
      <c r="V79" s="1">
        <v>4.34</v>
      </c>
      <c r="W79" s="1">
        <v>4.74</v>
      </c>
      <c r="AJ79" s="1">
        <v>58</v>
      </c>
      <c r="AK79" s="1" t="s">
        <v>44</v>
      </c>
      <c r="AL79" s="1">
        <v>223</v>
      </c>
      <c r="AM79" s="1">
        <v>100</v>
      </c>
      <c r="AN79" s="1">
        <f t="shared" si="21"/>
        <v>0.31030085699999999</v>
      </c>
      <c r="AO79" s="1">
        <f t="shared" si="22"/>
        <v>0.19894772799999999</v>
      </c>
      <c r="AZ79" s="1" t="s">
        <v>213</v>
      </c>
      <c r="BA79" s="1" t="s">
        <v>214</v>
      </c>
      <c r="BB79" s="1" t="s">
        <v>247</v>
      </c>
      <c r="BC79" s="1" t="s">
        <v>246</v>
      </c>
      <c r="BD79" s="1">
        <v>5.0876822000000002E-2</v>
      </c>
      <c r="BE79" s="1">
        <v>8.2676895E-2</v>
      </c>
      <c r="BF79" s="1">
        <v>5.1577561000000001E-2</v>
      </c>
      <c r="BG79" s="1">
        <v>8.2165949000000002E-2</v>
      </c>
      <c r="BH79" s="1">
        <v>5.4259609E-2</v>
      </c>
      <c r="BI79" s="1">
        <v>8.1086084000000003E-2</v>
      </c>
      <c r="BJ79" s="1">
        <v>5.7393107999999998E-2</v>
      </c>
      <c r="BK79" s="1">
        <v>8.0041057999999998E-2</v>
      </c>
      <c r="BL79" s="1">
        <v>6.0657076999999997E-2</v>
      </c>
      <c r="BM79" s="1">
        <v>7.8961200999999995E-2</v>
      </c>
      <c r="BN79" s="1">
        <v>6.4478121999999999E-2</v>
      </c>
      <c r="BO79" s="1">
        <v>7.7916175000000004E-2</v>
      </c>
    </row>
    <row r="80" spans="1:67" x14ac:dyDescent="0.3">
      <c r="A80" s="1">
        <f t="shared" si="18"/>
        <v>6.5820730999999993E-2</v>
      </c>
      <c r="B80">
        <v>151</v>
      </c>
      <c r="C80" t="s">
        <v>40</v>
      </c>
      <c r="D80">
        <v>53</v>
      </c>
      <c r="E80">
        <v>100</v>
      </c>
      <c r="F80" s="1">
        <f t="shared" si="19"/>
        <v>7.7899999999999997E-2</v>
      </c>
      <c r="G80" s="1">
        <f t="shared" si="20"/>
        <v>0.182</v>
      </c>
      <c r="H80" t="s">
        <v>53</v>
      </c>
      <c r="I80" t="s">
        <v>53</v>
      </c>
      <c r="J80" t="s">
        <v>53</v>
      </c>
      <c r="K80" t="s">
        <v>53</v>
      </c>
      <c r="L80" t="s">
        <v>53</v>
      </c>
      <c r="M80" t="s">
        <v>53</v>
      </c>
      <c r="N80" t="s">
        <v>55</v>
      </c>
      <c r="O80" t="s">
        <v>55</v>
      </c>
      <c r="P80" t="s">
        <v>55</v>
      </c>
      <c r="Q80" t="s">
        <v>55</v>
      </c>
      <c r="R80" t="s">
        <v>55</v>
      </c>
      <c r="S80" t="s">
        <v>55</v>
      </c>
      <c r="T80" t="s">
        <v>55</v>
      </c>
      <c r="V80" s="1">
        <v>7.79</v>
      </c>
      <c r="W80" s="1">
        <v>18.2</v>
      </c>
      <c r="AJ80" s="1">
        <v>159</v>
      </c>
      <c r="AK80" s="1" t="s">
        <v>45</v>
      </c>
      <c r="AL80" s="1">
        <v>143</v>
      </c>
      <c r="AM80" s="1">
        <v>100</v>
      </c>
      <c r="AN80" s="1">
        <f t="shared" si="21"/>
        <v>0.10777611300000001</v>
      </c>
      <c r="AO80" s="1">
        <f t="shared" si="22"/>
        <v>9.2446521000000004E-2</v>
      </c>
      <c r="AZ80" s="1" t="s">
        <v>215</v>
      </c>
      <c r="BA80" s="1" t="s">
        <v>216</v>
      </c>
      <c r="BB80" s="1"/>
      <c r="BC80" s="1" t="s">
        <v>36</v>
      </c>
      <c r="BD80" s="1">
        <v>0.20505443200000001</v>
      </c>
      <c r="BE80" s="1">
        <v>5.6353197000000001E-2</v>
      </c>
      <c r="BF80" s="1">
        <v>0.20379048599999999</v>
      </c>
      <c r="BG80" s="1">
        <v>5.6373185999999999E-2</v>
      </c>
      <c r="BH80" s="1">
        <v>0.200774327</v>
      </c>
      <c r="BI80" s="1">
        <v>5.6019447999999999E-2</v>
      </c>
      <c r="BJ80" s="1">
        <v>0.19416573600000001</v>
      </c>
      <c r="BK80" s="1">
        <v>5.5784388999999997E-2</v>
      </c>
      <c r="BL80" s="1">
        <v>0.18869319600000001</v>
      </c>
      <c r="BM80" s="1">
        <v>5.4475996999999998E-2</v>
      </c>
      <c r="BN80" s="1">
        <v>0.18463221199999999</v>
      </c>
      <c r="BO80" s="1">
        <v>5.4296955000000001E-2</v>
      </c>
    </row>
    <row r="81" spans="1:79" x14ac:dyDescent="0.3">
      <c r="A81" s="1">
        <f t="shared" si="18"/>
        <v>3.8089801E-2</v>
      </c>
      <c r="B81">
        <v>161</v>
      </c>
      <c r="C81" t="s">
        <v>81</v>
      </c>
      <c r="D81">
        <v>66</v>
      </c>
      <c r="E81">
        <v>100</v>
      </c>
      <c r="F81" s="1">
        <f t="shared" si="19"/>
        <v>3.9100000000000003E-2</v>
      </c>
      <c r="G81" s="1">
        <f t="shared" si="20"/>
        <v>0.2079</v>
      </c>
      <c r="H81" t="s">
        <v>53</v>
      </c>
      <c r="I81" t="s">
        <v>53</v>
      </c>
      <c r="J81" t="s">
        <v>53</v>
      </c>
      <c r="K81" t="s">
        <v>53</v>
      </c>
      <c r="L81" t="s">
        <v>53</v>
      </c>
      <c r="M81" t="s">
        <v>53</v>
      </c>
      <c r="N81" t="s">
        <v>55</v>
      </c>
      <c r="O81" t="s">
        <v>55</v>
      </c>
      <c r="P81" t="s">
        <v>55</v>
      </c>
      <c r="Q81" t="s">
        <v>55</v>
      </c>
      <c r="R81" t="s">
        <v>55</v>
      </c>
      <c r="S81" t="s">
        <v>55</v>
      </c>
      <c r="T81" t="s">
        <v>55</v>
      </c>
      <c r="V81" s="1">
        <v>3.91</v>
      </c>
      <c r="W81" s="1">
        <v>20.79</v>
      </c>
      <c r="AJ81" s="1">
        <v>67</v>
      </c>
      <c r="AK81" s="1" t="s">
        <v>46</v>
      </c>
      <c r="AL81" s="1">
        <v>171</v>
      </c>
      <c r="AM81" s="1">
        <v>95</v>
      </c>
      <c r="AN81" s="1">
        <f t="shared" si="21"/>
        <v>3.0222189E-2</v>
      </c>
      <c r="AO81" s="1">
        <f t="shared" si="22"/>
        <v>1.1868539000000001E-2</v>
      </c>
      <c r="AZ81" s="1" t="s">
        <v>217</v>
      </c>
      <c r="BA81" s="1" t="s">
        <v>218</v>
      </c>
      <c r="BB81" s="1"/>
      <c r="BC81" s="1" t="s">
        <v>79</v>
      </c>
      <c r="BD81" s="1">
        <v>1.5517615E-2</v>
      </c>
      <c r="BE81" s="1">
        <v>7.5184642999999995E-2</v>
      </c>
      <c r="BF81" s="1">
        <v>1.7701291000000001E-2</v>
      </c>
      <c r="BG81" s="1">
        <v>7.5066879000000003E-2</v>
      </c>
      <c r="BH81" s="1">
        <v>1.8848437999999999E-2</v>
      </c>
      <c r="BI81" s="1">
        <v>7.5067735999999996E-2</v>
      </c>
      <c r="BJ81" s="1">
        <v>1.9336319000000001E-2</v>
      </c>
      <c r="BK81" s="1">
        <v>7.5067735999999996E-2</v>
      </c>
      <c r="BL81" s="1">
        <v>2.0495933000000001E-2</v>
      </c>
      <c r="BM81" s="1">
        <v>7.5067735999999996E-2</v>
      </c>
      <c r="BN81" s="1">
        <v>2.1534555E-2</v>
      </c>
      <c r="BO81" s="1">
        <v>7.4879043000000006E-2</v>
      </c>
    </row>
    <row r="82" spans="1:79" x14ac:dyDescent="0.3">
      <c r="A82" s="1">
        <f t="shared" si="18"/>
        <v>3.3674210000000003E-2</v>
      </c>
      <c r="B82">
        <v>147</v>
      </c>
      <c r="C82" t="s">
        <v>41</v>
      </c>
      <c r="D82">
        <v>28</v>
      </c>
      <c r="E82">
        <v>100</v>
      </c>
      <c r="F82" s="1">
        <f t="shared" si="19"/>
        <v>3.15E-2</v>
      </c>
      <c r="G82" s="1">
        <f t="shared" si="20"/>
        <v>3.39E-2</v>
      </c>
      <c r="H82" t="s">
        <v>53</v>
      </c>
      <c r="I82" t="s">
        <v>53</v>
      </c>
      <c r="J82" t="s">
        <v>53</v>
      </c>
      <c r="K82" t="s">
        <v>53</v>
      </c>
      <c r="L82" t="s">
        <v>53</v>
      </c>
      <c r="M82" t="s">
        <v>53</v>
      </c>
      <c r="N82" t="s">
        <v>55</v>
      </c>
      <c r="O82" t="s">
        <v>55</v>
      </c>
      <c r="P82" t="s">
        <v>55</v>
      </c>
      <c r="Q82" t="s">
        <v>55</v>
      </c>
      <c r="R82" t="s">
        <v>55</v>
      </c>
      <c r="S82" t="s">
        <v>55</v>
      </c>
      <c r="T82" t="s">
        <v>55</v>
      </c>
      <c r="V82" s="1">
        <v>3.15</v>
      </c>
      <c r="W82" s="1">
        <v>3.39</v>
      </c>
      <c r="AJ82" s="1">
        <v>69</v>
      </c>
      <c r="AK82" s="1" t="s">
        <v>47</v>
      </c>
      <c r="AL82" s="1">
        <v>171</v>
      </c>
      <c r="AM82" s="1">
        <v>95</v>
      </c>
      <c r="AN82" s="1">
        <f t="shared" si="21"/>
        <v>2.3572500999999999E-2</v>
      </c>
      <c r="AO82" s="1">
        <f t="shared" si="22"/>
        <v>1.2977792E-2</v>
      </c>
      <c r="AZ82" s="1" t="s">
        <v>219</v>
      </c>
      <c r="BA82" s="1" t="s">
        <v>220</v>
      </c>
      <c r="BB82" s="1"/>
      <c r="BC82" s="1" t="s">
        <v>245</v>
      </c>
      <c r="BD82" s="1">
        <v>4.6961787999999997E-2</v>
      </c>
      <c r="BE82" s="1">
        <v>4.8390071999999999E-2</v>
      </c>
      <c r="BF82" s="1">
        <v>6.1295606000000002E-2</v>
      </c>
      <c r="BG82" s="1">
        <v>4.8967700000000003E-2</v>
      </c>
      <c r="BH82" s="1">
        <v>7.4034184000000003E-2</v>
      </c>
      <c r="BI82" s="1">
        <v>4.8731755000000002E-2</v>
      </c>
      <c r="BJ82" s="1">
        <v>7.6660021999999994E-2</v>
      </c>
      <c r="BK82" s="1">
        <v>4.8503420999999998E-2</v>
      </c>
      <c r="BL82" s="1">
        <v>8.1227720000000003E-2</v>
      </c>
      <c r="BM82" s="1">
        <v>4.8267475999999997E-2</v>
      </c>
      <c r="BN82" s="1">
        <v>8.2962617000000002E-2</v>
      </c>
      <c r="BO82" s="1">
        <v>4.8266380999999997E-2</v>
      </c>
    </row>
    <row r="83" spans="1:79" x14ac:dyDescent="0.3">
      <c r="A83" s="1">
        <f t="shared" si="18"/>
        <v>0.14189027200000001</v>
      </c>
      <c r="B83">
        <v>170</v>
      </c>
      <c r="C83" t="s">
        <v>82</v>
      </c>
      <c r="D83">
        <v>381</v>
      </c>
      <c r="E83">
        <v>100</v>
      </c>
      <c r="F83" s="1">
        <f t="shared" si="19"/>
        <v>0.14960000000000001</v>
      </c>
      <c r="G83" s="1">
        <f t="shared" si="20"/>
        <v>8.2400000000000001E-2</v>
      </c>
      <c r="H83" t="s">
        <v>53</v>
      </c>
      <c r="I83" t="s">
        <v>53</v>
      </c>
      <c r="J83" t="s">
        <v>53</v>
      </c>
      <c r="K83" t="s">
        <v>53</v>
      </c>
      <c r="L83" t="s">
        <v>53</v>
      </c>
      <c r="M83" t="s">
        <v>53</v>
      </c>
      <c r="N83" t="s">
        <v>55</v>
      </c>
      <c r="O83" t="s">
        <v>55</v>
      </c>
      <c r="P83" t="s">
        <v>55</v>
      </c>
      <c r="Q83" t="s">
        <v>55</v>
      </c>
      <c r="R83" t="s">
        <v>55</v>
      </c>
      <c r="S83" t="s">
        <v>55</v>
      </c>
      <c r="T83" t="s">
        <v>55</v>
      </c>
      <c r="V83" s="1">
        <v>14.96</v>
      </c>
      <c r="W83" s="1">
        <v>8.24</v>
      </c>
      <c r="AJ83" s="1">
        <v>96</v>
      </c>
      <c r="AK83" s="1" t="s">
        <v>48</v>
      </c>
      <c r="AL83" s="1">
        <v>533</v>
      </c>
      <c r="AM83" s="1">
        <v>100</v>
      </c>
      <c r="AN83" s="1">
        <f t="shared" si="21"/>
        <v>3.6834519000000003E-2</v>
      </c>
      <c r="AO83" s="1">
        <f t="shared" si="22"/>
        <v>0.112201624</v>
      </c>
      <c r="AZ83" s="1" t="s">
        <v>221</v>
      </c>
      <c r="BA83" s="1" t="s">
        <v>222</v>
      </c>
      <c r="BB83" s="1"/>
      <c r="BC83" s="1" t="s">
        <v>38</v>
      </c>
      <c r="BD83" s="1">
        <v>0.72088670700000002</v>
      </c>
      <c r="BE83" s="1">
        <v>0.15443991100000001</v>
      </c>
      <c r="BF83" s="1">
        <v>0.72059112800000003</v>
      </c>
      <c r="BG83" s="1">
        <v>0.154039592</v>
      </c>
      <c r="BH83" s="1">
        <v>0.72037327299999998</v>
      </c>
      <c r="BI83" s="1">
        <v>0.154249415</v>
      </c>
      <c r="BJ83" s="1">
        <v>0.71887457399999999</v>
      </c>
      <c r="BK83" s="1">
        <v>0.15427750300000001</v>
      </c>
      <c r="BL83" s="1">
        <v>0.72975796500000001</v>
      </c>
      <c r="BM83" s="1">
        <v>0.145993859</v>
      </c>
      <c r="BN83" s="1">
        <v>0.72338223499999998</v>
      </c>
      <c r="BO83" s="1">
        <v>0.14501372000000001</v>
      </c>
    </row>
    <row r="84" spans="1:79" x14ac:dyDescent="0.3">
      <c r="A84" s="1" t="e">
        <f t="shared" si="18"/>
        <v>#N/A</v>
      </c>
      <c r="B84">
        <v>221</v>
      </c>
      <c r="C84" t="s">
        <v>290</v>
      </c>
      <c r="D84">
        <v>30</v>
      </c>
      <c r="E84">
        <v>100</v>
      </c>
      <c r="F84" s="1">
        <f t="shared" si="19"/>
        <v>1.4999999999999999E-2</v>
      </c>
      <c r="G84" s="1">
        <f t="shared" si="20"/>
        <v>0.03</v>
      </c>
      <c r="H84" t="s">
        <v>53</v>
      </c>
      <c r="I84" t="s">
        <v>53</v>
      </c>
      <c r="J84" t="s">
        <v>53</v>
      </c>
      <c r="K84" t="s">
        <v>53</v>
      </c>
      <c r="L84" t="s">
        <v>53</v>
      </c>
      <c r="M84" t="s">
        <v>53</v>
      </c>
      <c r="N84" t="s">
        <v>55</v>
      </c>
      <c r="O84" t="s">
        <v>55</v>
      </c>
      <c r="P84" t="s">
        <v>55</v>
      </c>
      <c r="Q84" t="s">
        <v>55</v>
      </c>
      <c r="R84" t="s">
        <v>55</v>
      </c>
      <c r="S84" t="s">
        <v>55</v>
      </c>
      <c r="T84" t="s">
        <v>55</v>
      </c>
      <c r="V84" s="1">
        <v>1.5</v>
      </c>
      <c r="W84" s="1">
        <v>3</v>
      </c>
      <c r="AJ84" s="1">
        <v>83</v>
      </c>
      <c r="AK84" s="1" t="s">
        <v>83</v>
      </c>
      <c r="AL84" s="1">
        <v>368</v>
      </c>
      <c r="AM84" s="1">
        <v>84</v>
      </c>
      <c r="AN84" s="1">
        <f t="shared" si="21"/>
        <v>1.5369087E-2</v>
      </c>
      <c r="AO84" s="1">
        <f t="shared" si="22"/>
        <v>0.20877689099999999</v>
      </c>
      <c r="AZ84" s="1" t="s">
        <v>223</v>
      </c>
      <c r="BA84" s="1" t="s">
        <v>224</v>
      </c>
      <c r="BB84" s="1"/>
      <c r="BC84" s="1" t="s">
        <v>243</v>
      </c>
      <c r="BD84" s="1">
        <v>4.2983185E-2</v>
      </c>
      <c r="BE84" s="1">
        <v>4.1663962999999998E-2</v>
      </c>
      <c r="BF84" s="1">
        <v>4.7075417000000001E-2</v>
      </c>
      <c r="BG84" s="1">
        <v>4.1178197E-2</v>
      </c>
      <c r="BH84" s="1">
        <v>4.9251205999999999E-2</v>
      </c>
      <c r="BI84" s="1">
        <v>4.0692586000000003E-2</v>
      </c>
      <c r="BJ84" s="1">
        <v>5.1778207999999999E-2</v>
      </c>
      <c r="BK84" s="1">
        <v>4.0196717E-2</v>
      </c>
      <c r="BL84" s="1">
        <v>5.7829089E-2</v>
      </c>
      <c r="BM84" s="1">
        <v>3.9706512999999999E-2</v>
      </c>
      <c r="BN84" s="1">
        <v>6.4129858999999997E-2</v>
      </c>
      <c r="BO84" s="1">
        <v>3.9210644000000003E-2</v>
      </c>
    </row>
    <row r="85" spans="1:79" x14ac:dyDescent="0.3">
      <c r="A85" s="1">
        <f t="shared" si="18"/>
        <v>4.2081638999999997E-2</v>
      </c>
      <c r="B85">
        <v>43</v>
      </c>
      <c r="C85" t="s">
        <v>42</v>
      </c>
      <c r="D85">
        <v>186</v>
      </c>
      <c r="E85">
        <v>86</v>
      </c>
      <c r="F85" s="1">
        <f t="shared" si="19"/>
        <v>4.3099999999999999E-2</v>
      </c>
      <c r="G85" s="1">
        <f t="shared" si="20"/>
        <v>8.3199999999999996E-2</v>
      </c>
      <c r="H85" t="s">
        <v>53</v>
      </c>
      <c r="I85" t="s">
        <v>53</v>
      </c>
      <c r="J85" t="s">
        <v>53</v>
      </c>
      <c r="K85" t="s">
        <v>53</v>
      </c>
      <c r="L85" t="s">
        <v>53</v>
      </c>
      <c r="M85" t="s">
        <v>53</v>
      </c>
      <c r="N85" t="s">
        <v>55</v>
      </c>
      <c r="O85" t="s">
        <v>55</v>
      </c>
      <c r="P85" t="s">
        <v>55</v>
      </c>
      <c r="Q85" t="s">
        <v>55</v>
      </c>
      <c r="R85" t="s">
        <v>55</v>
      </c>
      <c r="S85" t="s">
        <v>55</v>
      </c>
      <c r="T85" t="s">
        <v>55</v>
      </c>
      <c r="V85" s="1">
        <v>4.3099999999999996</v>
      </c>
      <c r="W85" s="1">
        <v>8.32</v>
      </c>
      <c r="AJ85" s="1">
        <v>201</v>
      </c>
      <c r="AK85" s="1" t="s">
        <v>49</v>
      </c>
      <c r="AL85" s="1">
        <v>166</v>
      </c>
      <c r="AM85" s="1">
        <v>100</v>
      </c>
      <c r="AN85" s="1">
        <f t="shared" si="21"/>
        <v>0.134337917</v>
      </c>
      <c r="AO85" s="1">
        <f t="shared" si="22"/>
        <v>0.15109819199999999</v>
      </c>
      <c r="AZ85" s="1" t="s">
        <v>225</v>
      </c>
      <c r="BA85" s="1" t="s">
        <v>226</v>
      </c>
      <c r="BB85" s="1"/>
      <c r="BC85" s="1" t="s">
        <v>244</v>
      </c>
      <c r="BD85" s="1">
        <v>0.01</v>
      </c>
      <c r="BE85" s="1">
        <v>0.17622672</v>
      </c>
      <c r="BF85" s="1">
        <v>0.01</v>
      </c>
      <c r="BG85" s="1">
        <v>0.189520523</v>
      </c>
      <c r="BH85" s="1">
        <v>9.8291219999999992E-3</v>
      </c>
      <c r="BI85" s="1">
        <v>0.18989656899999999</v>
      </c>
      <c r="BJ85" s="1">
        <v>9.8231329999999995E-3</v>
      </c>
      <c r="BK85" s="1">
        <v>0.18723647299999999</v>
      </c>
      <c r="BL85" s="1">
        <v>9.6198280000000004E-3</v>
      </c>
      <c r="BM85" s="1">
        <v>0.18484044099999999</v>
      </c>
      <c r="BN85" s="1">
        <v>9.4615680000000001E-3</v>
      </c>
      <c r="BO85" s="1">
        <v>0.18231412799999999</v>
      </c>
    </row>
    <row r="86" spans="1:79" x14ac:dyDescent="0.3">
      <c r="A86" s="1">
        <f t="shared" si="18"/>
        <v>7.6837160000000002E-2</v>
      </c>
      <c r="B86">
        <v>152</v>
      </c>
      <c r="C86" t="s">
        <v>43</v>
      </c>
      <c r="D86">
        <v>50</v>
      </c>
      <c r="E86">
        <v>100</v>
      </c>
      <c r="F86" s="1">
        <f t="shared" si="19"/>
        <v>7.4800000000000005E-2</v>
      </c>
      <c r="G86" s="1">
        <f t="shared" si="20"/>
        <v>0.1245</v>
      </c>
      <c r="H86" t="s">
        <v>53</v>
      </c>
      <c r="I86" t="s">
        <v>53</v>
      </c>
      <c r="J86" t="s">
        <v>53</v>
      </c>
      <c r="K86" t="s">
        <v>53</v>
      </c>
      <c r="L86" t="s">
        <v>53</v>
      </c>
      <c r="M86" t="s">
        <v>53</v>
      </c>
      <c r="N86" t="s">
        <v>55</v>
      </c>
      <c r="O86" t="s">
        <v>55</v>
      </c>
      <c r="P86" t="s">
        <v>55</v>
      </c>
      <c r="Q86" t="s">
        <v>55</v>
      </c>
      <c r="R86" t="s">
        <v>55</v>
      </c>
      <c r="S86" t="s">
        <v>55</v>
      </c>
      <c r="T86" t="s">
        <v>55</v>
      </c>
      <c r="V86" s="1">
        <v>7.48</v>
      </c>
      <c r="W86" s="1">
        <v>12.45</v>
      </c>
      <c r="AJ86" s="1">
        <v>203</v>
      </c>
      <c r="AK86" s="1" t="s">
        <v>291</v>
      </c>
      <c r="AL86" s="1">
        <v>85</v>
      </c>
      <c r="AM86" s="1">
        <v>100</v>
      </c>
      <c r="AN86" s="1">
        <f>VLOOKUP(AK86,$C$2:$G$116,4,0)</f>
        <v>0.01</v>
      </c>
      <c r="AO86" s="1">
        <f>VLOOKUP(AK86,$C$2:$G$116,5,0)</f>
        <v>0.2072</v>
      </c>
      <c r="AZ86" s="1" t="s">
        <v>227</v>
      </c>
      <c r="BA86" s="1" t="s">
        <v>228</v>
      </c>
      <c r="BB86" s="1"/>
      <c r="BC86" s="1" t="s">
        <v>82</v>
      </c>
      <c r="BD86" s="1">
        <v>0.14189027200000001</v>
      </c>
      <c r="BE86" s="1">
        <v>8.3819917999999993E-2</v>
      </c>
      <c r="BF86" s="1">
        <v>0.1350905</v>
      </c>
      <c r="BG86" s="1">
        <v>8.4601968999999999E-2</v>
      </c>
      <c r="BH86" s="1">
        <v>0.12795706100000001</v>
      </c>
      <c r="BI86" s="1">
        <v>8.5429310999999994E-2</v>
      </c>
      <c r="BJ86" s="1">
        <v>0.122473873</v>
      </c>
      <c r="BK86" s="1">
        <v>8.5491157999999998E-2</v>
      </c>
      <c r="BL86" s="1">
        <v>0.11753132199999999</v>
      </c>
      <c r="BM86" s="1">
        <v>8.5976616000000006E-2</v>
      </c>
      <c r="BN86" s="1">
        <v>0.113560468</v>
      </c>
      <c r="BO86" s="1">
        <v>9.0235106999999995E-2</v>
      </c>
    </row>
    <row r="87" spans="1:79" x14ac:dyDescent="0.3">
      <c r="A87" s="1">
        <f t="shared" si="18"/>
        <v>0.39708244799999998</v>
      </c>
      <c r="B87">
        <v>74</v>
      </c>
      <c r="C87" t="s">
        <v>275</v>
      </c>
      <c r="D87">
        <v>120</v>
      </c>
      <c r="E87">
        <v>100</v>
      </c>
      <c r="F87" s="1">
        <f t="shared" si="19"/>
        <v>0.39899999999999997</v>
      </c>
      <c r="G87" s="1">
        <f t="shared" si="20"/>
        <v>0.10289999999999999</v>
      </c>
      <c r="H87" t="s">
        <v>53</v>
      </c>
      <c r="I87" t="s">
        <v>53</v>
      </c>
      <c r="J87" t="s">
        <v>53</v>
      </c>
      <c r="K87" t="s">
        <v>53</v>
      </c>
      <c r="L87" t="s">
        <v>53</v>
      </c>
      <c r="M87" t="s">
        <v>53</v>
      </c>
      <c r="N87" t="s">
        <v>55</v>
      </c>
      <c r="O87" t="s">
        <v>55</v>
      </c>
      <c r="P87" t="s">
        <v>55</v>
      </c>
      <c r="Q87" t="s">
        <v>55</v>
      </c>
      <c r="R87" t="s">
        <v>55</v>
      </c>
      <c r="S87" t="s">
        <v>55</v>
      </c>
      <c r="T87" t="s">
        <v>55</v>
      </c>
      <c r="V87" s="1">
        <v>39.9</v>
      </c>
      <c r="W87" s="1">
        <v>10.29</v>
      </c>
      <c r="AJ87" s="1">
        <v>73</v>
      </c>
      <c r="AK87" s="1" t="s">
        <v>84</v>
      </c>
      <c r="AL87" s="1">
        <v>166</v>
      </c>
      <c r="AM87" s="1">
        <v>96</v>
      </c>
      <c r="AN87" s="1">
        <f>VLOOKUP(AK87,$BC$5:$BO$91,12,0)</f>
        <v>6.4470409999999997E-3</v>
      </c>
      <c r="AO87" s="1">
        <f>VLOOKUP(AK87,$BC$5:$BO$91,13,0)</f>
        <v>3.346996E-2</v>
      </c>
      <c r="AZ87" s="1" t="s">
        <v>229</v>
      </c>
      <c r="BA87" s="1" t="s">
        <v>230</v>
      </c>
      <c r="BB87" s="1"/>
      <c r="BC87" s="1" t="s">
        <v>20</v>
      </c>
      <c r="BD87" s="1">
        <v>3.6895919999999999E-2</v>
      </c>
      <c r="BE87" s="1">
        <v>5.2052925999999999E-2</v>
      </c>
      <c r="BF87" s="1">
        <v>3.5536848000000003E-2</v>
      </c>
      <c r="BG87" s="1">
        <v>5.1896639000000001E-2</v>
      </c>
      <c r="BH87" s="1">
        <v>3.5259898999999997E-2</v>
      </c>
      <c r="BI87" s="1">
        <v>5.0321337000000001E-2</v>
      </c>
      <c r="BJ87" s="1">
        <v>3.5078037999999999E-2</v>
      </c>
      <c r="BK87" s="1">
        <v>4.8873853000000002E-2</v>
      </c>
      <c r="BL87" s="1">
        <v>3.4696892E-2</v>
      </c>
      <c r="BM87" s="1">
        <v>4.6843816000000003E-2</v>
      </c>
      <c r="BN87" s="1">
        <v>3.2090232000000003E-2</v>
      </c>
      <c r="BO87" s="1">
        <v>3.8696478999999999E-2</v>
      </c>
    </row>
    <row r="88" spans="1:79" x14ac:dyDescent="0.3">
      <c r="A88" s="1">
        <f t="shared" si="18"/>
        <v>0.32293552199999997</v>
      </c>
      <c r="B88">
        <v>58</v>
      </c>
      <c r="C88" t="s">
        <v>44</v>
      </c>
      <c r="D88">
        <v>223</v>
      </c>
      <c r="E88">
        <v>100</v>
      </c>
      <c r="F88" s="1">
        <f t="shared" si="19"/>
        <v>0.33640000000000003</v>
      </c>
      <c r="G88" s="1">
        <f t="shared" si="20"/>
        <v>0.17469999999999999</v>
      </c>
      <c r="H88" t="s">
        <v>53</v>
      </c>
      <c r="I88" t="s">
        <v>53</v>
      </c>
      <c r="J88" t="s">
        <v>53</v>
      </c>
      <c r="K88" t="s">
        <v>53</v>
      </c>
      <c r="L88" t="s">
        <v>53</v>
      </c>
      <c r="M88" t="s">
        <v>53</v>
      </c>
      <c r="N88" t="s">
        <v>55</v>
      </c>
      <c r="O88" t="s">
        <v>55</v>
      </c>
      <c r="P88" t="s">
        <v>55</v>
      </c>
      <c r="Q88" t="s">
        <v>55</v>
      </c>
      <c r="R88" t="s">
        <v>55</v>
      </c>
      <c r="S88" t="s">
        <v>55</v>
      </c>
      <c r="T88" t="s">
        <v>55</v>
      </c>
      <c r="V88" s="1">
        <v>33.64</v>
      </c>
      <c r="W88" s="1">
        <v>17.47</v>
      </c>
      <c r="AJ88" s="1">
        <v>70</v>
      </c>
      <c r="AK88" s="1" t="s">
        <v>121</v>
      </c>
      <c r="AL88" s="1">
        <v>166</v>
      </c>
      <c r="AM88" s="1">
        <v>96</v>
      </c>
      <c r="AN88" s="1">
        <f>VLOOKUP(AK88,$BC$5:$BO$91,12,0)</f>
        <v>7.712478E-3</v>
      </c>
      <c r="AO88" s="1">
        <f>VLOOKUP(AK88,$BC$5:$BO$91,13,0)</f>
        <v>9.9324760000000008E-3</v>
      </c>
      <c r="AZ88" s="1" t="s">
        <v>231</v>
      </c>
      <c r="BA88" s="1" t="s">
        <v>83</v>
      </c>
      <c r="BB88" s="1"/>
      <c r="BC88" s="1" t="s">
        <v>83</v>
      </c>
      <c r="BD88" s="1">
        <v>1.4210953E-2</v>
      </c>
      <c r="BE88" s="1">
        <v>0.20338711100000001</v>
      </c>
      <c r="BF88" s="1">
        <v>1.4961956E-2</v>
      </c>
      <c r="BG88" s="1">
        <v>0.211175591</v>
      </c>
      <c r="BH88" s="1">
        <v>1.4962807999999999E-2</v>
      </c>
      <c r="BI88" s="1">
        <v>0.219227642</v>
      </c>
      <c r="BJ88" s="1">
        <v>1.5314767E-2</v>
      </c>
      <c r="BK88" s="1">
        <v>0.22268381700000001</v>
      </c>
      <c r="BL88" s="1">
        <v>1.5250883E-2</v>
      </c>
      <c r="BM88" s="1">
        <v>0.21221327800000001</v>
      </c>
      <c r="BN88" s="1">
        <v>1.5369087E-2</v>
      </c>
      <c r="BO88" s="1">
        <v>0.20877689099999999</v>
      </c>
    </row>
    <row r="89" spans="1:79" x14ac:dyDescent="0.3">
      <c r="A89" s="1">
        <f t="shared" si="18"/>
        <v>0.103807025</v>
      </c>
      <c r="B89">
        <v>159</v>
      </c>
      <c r="C89" t="s">
        <v>45</v>
      </c>
      <c r="D89">
        <v>143</v>
      </c>
      <c r="E89">
        <v>100</v>
      </c>
      <c r="F89" s="1">
        <f t="shared" si="19"/>
        <v>9.7599999999999992E-2</v>
      </c>
      <c r="G89" s="1">
        <f t="shared" si="20"/>
        <v>5.9500000000000004E-2</v>
      </c>
      <c r="H89" t="s">
        <v>53</v>
      </c>
      <c r="I89" t="s">
        <v>53</v>
      </c>
      <c r="J89" t="s">
        <v>53</v>
      </c>
      <c r="K89" t="s">
        <v>53</v>
      </c>
      <c r="L89" t="s">
        <v>53</v>
      </c>
      <c r="M89" t="s">
        <v>53</v>
      </c>
      <c r="N89" t="s">
        <v>55</v>
      </c>
      <c r="O89" t="s">
        <v>55</v>
      </c>
      <c r="P89" t="s">
        <v>55</v>
      </c>
      <c r="Q89" t="s">
        <v>55</v>
      </c>
      <c r="R89" t="s">
        <v>55</v>
      </c>
      <c r="S89" t="s">
        <v>55</v>
      </c>
      <c r="T89" t="s">
        <v>55</v>
      </c>
      <c r="V89" s="1">
        <v>9.76</v>
      </c>
      <c r="W89" s="1">
        <v>5.95</v>
      </c>
      <c r="AJ89" s="1">
        <v>204</v>
      </c>
      <c r="AK89" s="1" t="s">
        <v>50</v>
      </c>
      <c r="AL89" s="1">
        <v>75</v>
      </c>
      <c r="AM89" s="1">
        <v>87</v>
      </c>
      <c r="AN89" s="1">
        <f>VLOOKUP(AK89,$C$2:$G$116,4,0)</f>
        <v>0.04</v>
      </c>
      <c r="AO89" s="1">
        <f>VLOOKUP(AK89,$C$2:$G$116,5,0)</f>
        <v>0</v>
      </c>
      <c r="AZ89" s="1" t="s">
        <v>232</v>
      </c>
      <c r="BA89" s="1" t="s">
        <v>21</v>
      </c>
      <c r="BB89" s="1"/>
      <c r="BC89" s="1" t="s">
        <v>21</v>
      </c>
      <c r="BD89" s="1">
        <v>1.69159E-4</v>
      </c>
      <c r="BE89" s="1">
        <v>0</v>
      </c>
      <c r="BF89" s="1">
        <v>1.6907599999999999E-4</v>
      </c>
      <c r="BG89" s="1">
        <v>0</v>
      </c>
      <c r="BH89" s="1">
        <v>1.4646099999999999E-4</v>
      </c>
      <c r="BI89" s="1">
        <v>0</v>
      </c>
      <c r="BJ89" s="1">
        <v>1.4647E-4</v>
      </c>
      <c r="BK89" s="1">
        <v>0</v>
      </c>
      <c r="BL89" s="1">
        <v>1.4647999999999999E-4</v>
      </c>
      <c r="BM89" s="1">
        <v>0</v>
      </c>
      <c r="BN89" s="1">
        <v>1.46489E-4</v>
      </c>
      <c r="BO89" s="1">
        <v>0</v>
      </c>
    </row>
    <row r="90" spans="1:79" x14ac:dyDescent="0.3">
      <c r="A90" s="1">
        <f t="shared" si="18"/>
        <v>4.4310927E-2</v>
      </c>
      <c r="B90">
        <v>67</v>
      </c>
      <c r="C90" t="s">
        <v>46</v>
      </c>
      <c r="D90">
        <v>171</v>
      </c>
      <c r="E90">
        <v>95</v>
      </c>
      <c r="F90" s="1">
        <f t="shared" si="19"/>
        <v>4.7599999999999996E-2</v>
      </c>
      <c r="G90" s="1">
        <f t="shared" si="20"/>
        <v>1.24E-2</v>
      </c>
      <c r="H90" t="s">
        <v>53</v>
      </c>
      <c r="I90" t="s">
        <v>53</v>
      </c>
      <c r="J90" t="s">
        <v>53</v>
      </c>
      <c r="K90" t="s">
        <v>53</v>
      </c>
      <c r="L90" t="s">
        <v>53</v>
      </c>
      <c r="M90" t="s">
        <v>53</v>
      </c>
      <c r="N90" t="s">
        <v>55</v>
      </c>
      <c r="O90" t="s">
        <v>55</v>
      </c>
      <c r="P90" t="s">
        <v>55</v>
      </c>
      <c r="Q90" t="s">
        <v>55</v>
      </c>
      <c r="R90" t="s">
        <v>55</v>
      </c>
      <c r="S90" t="s">
        <v>55</v>
      </c>
      <c r="T90" t="s">
        <v>55</v>
      </c>
      <c r="V90" s="1">
        <v>4.76</v>
      </c>
      <c r="W90" s="1">
        <v>1.24</v>
      </c>
      <c r="AJ90" s="1">
        <v>205</v>
      </c>
      <c r="AK90" s="1" t="s">
        <v>51</v>
      </c>
      <c r="AL90" s="1">
        <v>67</v>
      </c>
      <c r="AM90" s="1">
        <v>100</v>
      </c>
      <c r="AN90" s="1">
        <f>VLOOKUP(AK90,$C$2:$G$116,4,0)</f>
        <v>2.5000000000000001E-2</v>
      </c>
      <c r="AO90" s="1">
        <f>VLOOKUP(AK90,$C$2:$G$116,5,0)</f>
        <v>3.9000000000000003E-3</v>
      </c>
      <c r="AZ90" t="s">
        <v>306</v>
      </c>
      <c r="BA90" s="1" t="s">
        <v>278</v>
      </c>
      <c r="BC90" t="s">
        <v>278</v>
      </c>
      <c r="BD90">
        <v>1.9262206E-2</v>
      </c>
      <c r="BE90">
        <v>0.13918171800000001</v>
      </c>
      <c r="BF90">
        <v>2.8815404999999999E-2</v>
      </c>
      <c r="BG90">
        <v>0.140155375</v>
      </c>
      <c r="BH90">
        <v>3.6573473000000002E-2</v>
      </c>
      <c r="BI90">
        <v>0.13441889000000001</v>
      </c>
      <c r="BJ90">
        <v>3.6573473000000002E-2</v>
      </c>
      <c r="BK90">
        <v>0.13441889000000001</v>
      </c>
      <c r="BL90">
        <v>3.5170647999999999E-2</v>
      </c>
      <c r="BM90">
        <v>0.121951975</v>
      </c>
      <c r="BN90">
        <v>3.4524996000000002E-2</v>
      </c>
      <c r="BO90">
        <v>0.10553161799999999</v>
      </c>
    </row>
    <row r="91" spans="1:79" x14ac:dyDescent="0.3">
      <c r="A91" s="1">
        <f t="shared" si="18"/>
        <v>3.6280162999999997E-2</v>
      </c>
      <c r="B91">
        <v>69</v>
      </c>
      <c r="C91" t="s">
        <v>47</v>
      </c>
      <c r="D91">
        <v>171</v>
      </c>
      <c r="E91">
        <v>95</v>
      </c>
      <c r="F91" s="1">
        <f t="shared" si="19"/>
        <v>4.3499999999999997E-2</v>
      </c>
      <c r="G91" s="1">
        <f t="shared" si="20"/>
        <v>1.24E-2</v>
      </c>
      <c r="H91" t="s">
        <v>53</v>
      </c>
      <c r="I91" t="s">
        <v>53</v>
      </c>
      <c r="J91" t="s">
        <v>53</v>
      </c>
      <c r="K91" t="s">
        <v>53</v>
      </c>
      <c r="L91" t="s">
        <v>53</v>
      </c>
      <c r="M91" t="s">
        <v>53</v>
      </c>
      <c r="N91" t="s">
        <v>55</v>
      </c>
      <c r="O91" t="s">
        <v>55</v>
      </c>
      <c r="P91" t="s">
        <v>55</v>
      </c>
      <c r="Q91" t="s">
        <v>55</v>
      </c>
      <c r="R91" t="s">
        <v>55</v>
      </c>
      <c r="S91" t="s">
        <v>55</v>
      </c>
      <c r="T91" t="s">
        <v>55</v>
      </c>
      <c r="V91" s="1">
        <v>4.3499999999999996</v>
      </c>
      <c r="W91" s="1">
        <v>1.24</v>
      </c>
      <c r="AJ91" s="1">
        <v>212</v>
      </c>
      <c r="AK91" s="1" t="s">
        <v>85</v>
      </c>
      <c r="AL91" s="1">
        <v>519</v>
      </c>
      <c r="AM91" s="1">
        <v>100</v>
      </c>
      <c r="AN91" s="1">
        <f t="shared" ref="AN91:AN94" si="23">VLOOKUP(AK91,$BC$5:$BO$91,12,0)</f>
        <v>2.6870567000000001E-2</v>
      </c>
      <c r="AO91" s="1">
        <f t="shared" ref="AO91:AO94" si="24">VLOOKUP(AK91,$BC$5:$BO$91,13,0)</f>
        <v>2.5229046000000001E-2</v>
      </c>
      <c r="AZ91" t="s">
        <v>307</v>
      </c>
      <c r="BA91" s="1" t="s">
        <v>279</v>
      </c>
      <c r="BC91" t="s">
        <v>279</v>
      </c>
      <c r="BD91">
        <v>1.4508187000000001E-2</v>
      </c>
      <c r="BE91">
        <v>7.5658015999999995E-2</v>
      </c>
      <c r="BF91">
        <v>1.4460683E-2</v>
      </c>
      <c r="BG91">
        <v>7.5616606000000003E-2</v>
      </c>
      <c r="BH91">
        <v>1.4438352999999999E-2</v>
      </c>
      <c r="BI91">
        <v>7.5747117000000003E-2</v>
      </c>
      <c r="BJ91">
        <v>1.444056E-2</v>
      </c>
      <c r="BK91">
        <v>7.5888336000000001E-2</v>
      </c>
      <c r="BL91">
        <v>1.4442132999999999E-2</v>
      </c>
      <c r="BM91">
        <v>7.5989007999999997E-2</v>
      </c>
      <c r="BN91">
        <v>1.4548779E-2</v>
      </c>
      <c r="BO91">
        <v>8.2762218999999998E-2</v>
      </c>
    </row>
    <row r="92" spans="1:79" x14ac:dyDescent="0.3">
      <c r="A92" s="1">
        <f t="shared" si="18"/>
        <v>4.5705574999999998E-2</v>
      </c>
      <c r="B92">
        <v>96</v>
      </c>
      <c r="C92" t="s">
        <v>48</v>
      </c>
      <c r="D92">
        <v>533</v>
      </c>
      <c r="E92">
        <v>100</v>
      </c>
      <c r="F92" s="1">
        <f t="shared" si="19"/>
        <v>5.2499999999999998E-2</v>
      </c>
      <c r="G92" s="1">
        <f t="shared" si="20"/>
        <v>0.1198</v>
      </c>
      <c r="H92" t="s">
        <v>53</v>
      </c>
      <c r="I92" t="s">
        <v>53</v>
      </c>
      <c r="J92" t="s">
        <v>53</v>
      </c>
      <c r="K92" t="s">
        <v>53</v>
      </c>
      <c r="L92" t="s">
        <v>53</v>
      </c>
      <c r="M92" t="s">
        <v>53</v>
      </c>
      <c r="N92" t="s">
        <v>61</v>
      </c>
      <c r="O92" t="s">
        <v>61</v>
      </c>
      <c r="P92" t="s">
        <v>61</v>
      </c>
      <c r="Q92" t="s">
        <v>61</v>
      </c>
      <c r="R92" t="s">
        <v>61</v>
      </c>
      <c r="S92" t="s">
        <v>61</v>
      </c>
      <c r="T92" t="s">
        <v>276</v>
      </c>
      <c r="V92" s="1">
        <v>5.25</v>
      </c>
      <c r="W92" s="1">
        <v>11.98</v>
      </c>
      <c r="AJ92" s="1">
        <v>36</v>
      </c>
      <c r="AK92" s="1" t="s">
        <v>86</v>
      </c>
      <c r="AL92" s="1">
        <v>338</v>
      </c>
      <c r="AM92" s="1">
        <v>100</v>
      </c>
      <c r="AN92" s="1">
        <f t="shared" si="23"/>
        <v>2.3674216000000001E-2</v>
      </c>
      <c r="AO92" s="1">
        <f t="shared" si="24"/>
        <v>4.8118882000000002E-2</v>
      </c>
    </row>
    <row r="93" spans="1:79" x14ac:dyDescent="0.3">
      <c r="A93" s="1">
        <f t="shared" si="18"/>
        <v>1.4210953E-2</v>
      </c>
      <c r="B93">
        <v>83</v>
      </c>
      <c r="C93" t="s">
        <v>83</v>
      </c>
      <c r="D93">
        <v>368</v>
      </c>
      <c r="E93">
        <v>84</v>
      </c>
      <c r="F93" s="1">
        <f t="shared" si="19"/>
        <v>1.3999999999999999E-2</v>
      </c>
      <c r="G93" s="1">
        <f t="shared" si="20"/>
        <v>0.17579999999999998</v>
      </c>
      <c r="H93" t="s">
        <v>53</v>
      </c>
      <c r="I93" t="s">
        <v>53</v>
      </c>
      <c r="J93" t="s">
        <v>53</v>
      </c>
      <c r="K93" t="s">
        <v>53</v>
      </c>
      <c r="L93" t="s">
        <v>53</v>
      </c>
      <c r="M93" t="s">
        <v>53</v>
      </c>
      <c r="N93" t="s">
        <v>55</v>
      </c>
      <c r="O93" t="s">
        <v>55</v>
      </c>
      <c r="P93" t="s">
        <v>55</v>
      </c>
      <c r="Q93" t="s">
        <v>55</v>
      </c>
      <c r="R93" t="s">
        <v>55</v>
      </c>
      <c r="S93" t="s">
        <v>55</v>
      </c>
      <c r="T93" t="s">
        <v>55</v>
      </c>
      <c r="V93" s="1">
        <v>1.4</v>
      </c>
      <c r="W93" s="1">
        <v>17.579999999999998</v>
      </c>
      <c r="AJ93" s="1">
        <v>21</v>
      </c>
      <c r="AK93" s="1" t="s">
        <v>87</v>
      </c>
      <c r="AL93" s="1">
        <v>338</v>
      </c>
      <c r="AM93" s="1">
        <v>100</v>
      </c>
      <c r="AN93" s="1">
        <f t="shared" si="23"/>
        <v>2.3023057999999999E-2</v>
      </c>
      <c r="AO93" s="1">
        <f t="shared" si="24"/>
        <v>6.1625197999999999E-2</v>
      </c>
    </row>
    <row r="94" spans="1:79" x14ac:dyDescent="0.3">
      <c r="A94" s="1">
        <f t="shared" si="18"/>
        <v>0.12384744</v>
      </c>
      <c r="B94">
        <v>201</v>
      </c>
      <c r="C94" t="s">
        <v>49</v>
      </c>
      <c r="D94">
        <v>166</v>
      </c>
      <c r="E94">
        <v>100</v>
      </c>
      <c r="F94" s="1">
        <f t="shared" si="19"/>
        <v>0.1429</v>
      </c>
      <c r="G94" s="1">
        <f t="shared" si="20"/>
        <v>0.13699999999999998</v>
      </c>
      <c r="H94" t="s">
        <v>53</v>
      </c>
      <c r="I94" t="s">
        <v>53</v>
      </c>
      <c r="J94" t="s">
        <v>53</v>
      </c>
      <c r="K94" t="s">
        <v>53</v>
      </c>
      <c r="L94" t="s">
        <v>53</v>
      </c>
      <c r="M94" t="s">
        <v>53</v>
      </c>
      <c r="N94" t="s">
        <v>62</v>
      </c>
      <c r="O94" t="s">
        <v>62</v>
      </c>
      <c r="P94" t="s">
        <v>62</v>
      </c>
      <c r="Q94" t="s">
        <v>62</v>
      </c>
      <c r="R94" t="s">
        <v>62</v>
      </c>
      <c r="S94" t="s">
        <v>62</v>
      </c>
      <c r="T94" t="s">
        <v>62</v>
      </c>
      <c r="V94" s="1">
        <v>14.29</v>
      </c>
      <c r="W94" s="1">
        <v>13.7</v>
      </c>
      <c r="AJ94" s="1">
        <v>140</v>
      </c>
      <c r="AK94" s="1" t="s">
        <v>246</v>
      </c>
      <c r="AL94" s="1">
        <v>591</v>
      </c>
      <c r="AM94" s="1">
        <v>97</v>
      </c>
      <c r="AN94" s="1">
        <f t="shared" si="23"/>
        <v>6.4478121999999999E-2</v>
      </c>
      <c r="AO94" s="1">
        <f t="shared" si="24"/>
        <v>7.7916175000000004E-2</v>
      </c>
      <c r="AZ94">
        <v>2019</v>
      </c>
    </row>
    <row r="95" spans="1:79" x14ac:dyDescent="0.3">
      <c r="A95" s="1" t="e">
        <f t="shared" si="18"/>
        <v>#N/A</v>
      </c>
      <c r="B95">
        <v>203</v>
      </c>
      <c r="C95" t="s">
        <v>291</v>
      </c>
      <c r="D95">
        <v>85</v>
      </c>
      <c r="E95">
        <v>100</v>
      </c>
      <c r="F95" s="1">
        <f t="shared" si="19"/>
        <v>0.01</v>
      </c>
      <c r="G95" s="1">
        <f t="shared" si="20"/>
        <v>0.2072</v>
      </c>
      <c r="H95" t="s">
        <v>53</v>
      </c>
      <c r="I95" t="s">
        <v>53</v>
      </c>
      <c r="J95" t="s">
        <v>53</v>
      </c>
      <c r="K95" t="s">
        <v>53</v>
      </c>
      <c r="L95" t="s">
        <v>53</v>
      </c>
      <c r="M95" t="s">
        <v>53</v>
      </c>
      <c r="N95" t="s">
        <v>63</v>
      </c>
      <c r="O95" t="s">
        <v>63</v>
      </c>
      <c r="P95" t="s">
        <v>63</v>
      </c>
      <c r="Q95" t="s">
        <v>63</v>
      </c>
      <c r="R95" t="s">
        <v>63</v>
      </c>
      <c r="S95" t="s">
        <v>63</v>
      </c>
      <c r="T95" t="s">
        <v>63</v>
      </c>
      <c r="V95" s="1">
        <v>1</v>
      </c>
      <c r="W95" s="1">
        <v>20.72</v>
      </c>
      <c r="AJ95" s="1">
        <v>46</v>
      </c>
      <c r="AK95" s="1" t="s">
        <v>88</v>
      </c>
      <c r="AL95" s="1">
        <v>178</v>
      </c>
      <c r="AM95" s="1">
        <v>100</v>
      </c>
      <c r="AN95" s="1">
        <f>VLOOKUP(AK95,$BC$5:$BO$91,12,0)</f>
        <v>3.1214444000000001E-2</v>
      </c>
      <c r="AO95" s="1">
        <f>VLOOKUP(AK95,$BC$5:$BO$91,13,0)</f>
        <v>5.7001087999999998E-2</v>
      </c>
      <c r="AZ95" t="s">
        <v>300</v>
      </c>
      <c r="BA95" t="s">
        <v>11</v>
      </c>
      <c r="BC95" t="s">
        <v>11</v>
      </c>
      <c r="BD95">
        <v>0.30108919699999998</v>
      </c>
      <c r="BE95">
        <v>0.23994955400000001</v>
      </c>
      <c r="BF95">
        <v>0.300533473</v>
      </c>
      <c r="BG95">
        <v>0.24742035600000001</v>
      </c>
      <c r="BH95">
        <v>0.29787397399999999</v>
      </c>
      <c r="BI95">
        <v>0.24294944099999999</v>
      </c>
      <c r="BJ95">
        <v>0.296645463</v>
      </c>
      <c r="BK95">
        <v>0.240715876</v>
      </c>
      <c r="BL95">
        <v>0.29451477500000001</v>
      </c>
      <c r="BM95">
        <v>0.236309245</v>
      </c>
      <c r="BN95">
        <v>0.29413726899999998</v>
      </c>
      <c r="BO95">
        <v>0.23521623</v>
      </c>
      <c r="BP95">
        <v>0.29116359400000003</v>
      </c>
      <c r="BQ95">
        <v>0.234339625</v>
      </c>
      <c r="BR95">
        <v>0.28914356200000002</v>
      </c>
      <c r="BS95">
        <v>0.23004402199999999</v>
      </c>
      <c r="BT95">
        <v>0.28508821099999998</v>
      </c>
      <c r="BU95">
        <v>0.23004402199999999</v>
      </c>
      <c r="BV95">
        <v>0.28436994599999998</v>
      </c>
      <c r="BW95">
        <v>0.23698276300000001</v>
      </c>
      <c r="BX95">
        <v>0.28606116799999998</v>
      </c>
      <c r="BY95">
        <v>0.25188708300000001</v>
      </c>
      <c r="BZ95">
        <v>0.28967723299999998</v>
      </c>
      <c r="CA95">
        <v>0.25678303800000002</v>
      </c>
    </row>
    <row r="96" spans="1:79" x14ac:dyDescent="0.3">
      <c r="A96" s="1">
        <f t="shared" si="18"/>
        <v>7.9325550000000009E-3</v>
      </c>
      <c r="B96">
        <v>73</v>
      </c>
      <c r="C96" t="s">
        <v>84</v>
      </c>
      <c r="D96">
        <v>166</v>
      </c>
      <c r="E96">
        <v>96</v>
      </c>
      <c r="F96" s="1">
        <f t="shared" si="19"/>
        <v>8.0000000000000002E-3</v>
      </c>
      <c r="G96" s="1">
        <f t="shared" si="20"/>
        <v>3.44E-2</v>
      </c>
      <c r="H96" t="s">
        <v>53</v>
      </c>
      <c r="I96" t="s">
        <v>53</v>
      </c>
      <c r="J96" t="s">
        <v>53</v>
      </c>
      <c r="K96" t="s">
        <v>53</v>
      </c>
      <c r="L96" t="s">
        <v>53</v>
      </c>
      <c r="M96" t="s">
        <v>53</v>
      </c>
      <c r="N96" t="s">
        <v>55</v>
      </c>
      <c r="O96" t="s">
        <v>55</v>
      </c>
      <c r="P96" t="s">
        <v>55</v>
      </c>
      <c r="Q96" t="s">
        <v>55</v>
      </c>
      <c r="R96" t="s">
        <v>55</v>
      </c>
      <c r="S96" t="s">
        <v>55</v>
      </c>
      <c r="T96" t="s">
        <v>55</v>
      </c>
      <c r="V96" s="1">
        <v>0.8</v>
      </c>
      <c r="W96" s="1">
        <v>3.44</v>
      </c>
      <c r="AJ96" s="1">
        <v>116</v>
      </c>
      <c r="AK96" s="1" t="s">
        <v>90</v>
      </c>
      <c r="AL96" s="1">
        <v>56</v>
      </c>
      <c r="AM96" s="1">
        <v>100</v>
      </c>
      <c r="AN96" s="1">
        <f>VLOOKUP(AK96,$BC$5:$BO$91,12,0)</f>
        <v>5.8380134E-2</v>
      </c>
      <c r="AO96" s="1">
        <f>VLOOKUP(AK96,$BC$5:$BO$91,13,0)</f>
        <v>0.21441127400000001</v>
      </c>
      <c r="AZ96" t="s">
        <v>304</v>
      </c>
      <c r="BA96" t="s">
        <v>305</v>
      </c>
      <c r="BC96" t="s">
        <v>18</v>
      </c>
      <c r="BD96">
        <v>0.16400885600000001</v>
      </c>
      <c r="BE96">
        <v>0.34524688100000001</v>
      </c>
    </row>
    <row r="97" spans="1:41" x14ac:dyDescent="0.3">
      <c r="A97" s="1">
        <f t="shared" si="18"/>
        <v>2.3008501000000001E-2</v>
      </c>
      <c r="B97">
        <v>70</v>
      </c>
      <c r="C97" t="s">
        <v>121</v>
      </c>
      <c r="D97">
        <v>166</v>
      </c>
      <c r="E97">
        <v>96</v>
      </c>
      <c r="F97" s="1">
        <f t="shared" si="19"/>
        <v>2.6800000000000001E-2</v>
      </c>
      <c r="G97" s="1">
        <f t="shared" si="20"/>
        <v>1.1699999999999999E-2</v>
      </c>
      <c r="H97" t="s">
        <v>53</v>
      </c>
      <c r="I97" t="s">
        <v>53</v>
      </c>
      <c r="J97" t="s">
        <v>53</v>
      </c>
      <c r="K97" t="s">
        <v>53</v>
      </c>
      <c r="L97" t="s">
        <v>53</v>
      </c>
      <c r="M97" t="s">
        <v>53</v>
      </c>
      <c r="N97" t="s">
        <v>55</v>
      </c>
      <c r="O97" t="s">
        <v>55</v>
      </c>
      <c r="P97" t="s">
        <v>55</v>
      </c>
      <c r="Q97" t="s">
        <v>55</v>
      </c>
      <c r="R97" t="s">
        <v>55</v>
      </c>
      <c r="S97" t="s">
        <v>55</v>
      </c>
      <c r="T97" t="s">
        <v>55</v>
      </c>
      <c r="V97" s="1">
        <v>2.68</v>
      </c>
      <c r="W97" s="1">
        <v>1.17</v>
      </c>
      <c r="AJ97" s="1">
        <v>207</v>
      </c>
      <c r="AK97" s="1" t="s">
        <v>299</v>
      </c>
      <c r="AL97" s="1">
        <v>66</v>
      </c>
      <c r="AM97" s="1">
        <v>100</v>
      </c>
      <c r="AN97" s="1">
        <f>VLOOKUP(AK97,$C$2:$G$116,4,0)</f>
        <v>2.5000000000000001E-2</v>
      </c>
      <c r="AO97" s="1">
        <f>VLOOKUP(AK97,$C$2:$G$116,5,0)</f>
        <v>5.3E-3</v>
      </c>
    </row>
    <row r="98" spans="1:41" x14ac:dyDescent="0.3">
      <c r="A98" s="1" t="e">
        <f t="shared" si="18"/>
        <v>#N/A</v>
      </c>
      <c r="B98">
        <v>204</v>
      </c>
      <c r="C98" t="s">
        <v>50</v>
      </c>
      <c r="D98">
        <v>75</v>
      </c>
      <c r="E98">
        <v>87</v>
      </c>
      <c r="F98" s="1">
        <f t="shared" si="19"/>
        <v>0.04</v>
      </c>
      <c r="G98" s="1">
        <f t="shared" si="20"/>
        <v>0</v>
      </c>
      <c r="H98" t="s">
        <v>53</v>
      </c>
      <c r="I98" t="s">
        <v>53</v>
      </c>
      <c r="J98" t="s">
        <v>53</v>
      </c>
      <c r="K98" t="s">
        <v>53</v>
      </c>
      <c r="L98" t="s">
        <v>53</v>
      </c>
      <c r="M98" t="s">
        <v>53</v>
      </c>
      <c r="N98" t="s">
        <v>64</v>
      </c>
      <c r="O98" t="s">
        <v>64</v>
      </c>
      <c r="P98" t="s">
        <v>64</v>
      </c>
      <c r="Q98" t="s">
        <v>64</v>
      </c>
      <c r="R98" t="s">
        <v>64</v>
      </c>
      <c r="S98" t="s">
        <v>64</v>
      </c>
      <c r="T98" t="s">
        <v>64</v>
      </c>
      <c r="V98" s="1">
        <v>4</v>
      </c>
      <c r="W98" s="1">
        <v>0</v>
      </c>
      <c r="AJ98" s="1">
        <v>176</v>
      </c>
      <c r="AK98" s="1" t="s">
        <v>91</v>
      </c>
      <c r="AL98" s="1">
        <v>360</v>
      </c>
      <c r="AM98" s="1">
        <v>100</v>
      </c>
      <c r="AN98" s="1">
        <f>VLOOKUP(AK98,$BC$5:$BO$91,12,0)</f>
        <v>8.2125343000000003E-2</v>
      </c>
      <c r="AO98" s="1">
        <f>VLOOKUP(AK98,$BC$5:$BO$91,13,0)</f>
        <v>2.1506213E-2</v>
      </c>
    </row>
    <row r="99" spans="1:41" x14ac:dyDescent="0.3">
      <c r="A99" s="1" t="e">
        <f t="shared" ref="A99:A116" si="25">VLOOKUP(C99,$BC$5:$BD$89,2,0)</f>
        <v>#N/A</v>
      </c>
      <c r="B99">
        <v>205</v>
      </c>
      <c r="C99" t="s">
        <v>51</v>
      </c>
      <c r="D99">
        <v>67</v>
      </c>
      <c r="E99">
        <v>100</v>
      </c>
      <c r="F99" s="1">
        <f t="shared" si="19"/>
        <v>2.5000000000000001E-2</v>
      </c>
      <c r="G99" s="1">
        <f t="shared" si="20"/>
        <v>3.9000000000000003E-3</v>
      </c>
      <c r="H99" t="s">
        <v>53</v>
      </c>
      <c r="I99" t="s">
        <v>53</v>
      </c>
      <c r="J99" t="s">
        <v>53</v>
      </c>
      <c r="K99" t="s">
        <v>53</v>
      </c>
      <c r="L99" t="s">
        <v>53</v>
      </c>
      <c r="M99" t="s">
        <v>53</v>
      </c>
      <c r="N99" t="s">
        <v>65</v>
      </c>
      <c r="O99" t="s">
        <v>65</v>
      </c>
      <c r="P99" t="s">
        <v>65</v>
      </c>
      <c r="Q99" t="s">
        <v>65</v>
      </c>
      <c r="R99" t="s">
        <v>65</v>
      </c>
      <c r="S99" t="s">
        <v>65</v>
      </c>
      <c r="T99" t="s">
        <v>65</v>
      </c>
      <c r="V99" s="1">
        <v>2.5</v>
      </c>
      <c r="W99" s="1">
        <v>0.39</v>
      </c>
      <c r="AJ99" s="1">
        <v>209</v>
      </c>
      <c r="AK99" s="1" t="s">
        <v>52</v>
      </c>
      <c r="AL99" s="1">
        <v>93</v>
      </c>
      <c r="AM99" s="1">
        <v>71</v>
      </c>
      <c r="AN99" s="1">
        <f>VLOOKUP(AK99,$C$2:$G$116,4,0)</f>
        <v>0.04</v>
      </c>
      <c r="AO99" s="1">
        <f>VLOOKUP(AK99,$C$2:$G$116,5,0)</f>
        <v>0</v>
      </c>
    </row>
    <row r="100" spans="1:41" x14ac:dyDescent="0.3">
      <c r="A100" s="1" t="e">
        <f t="shared" si="25"/>
        <v>#N/A</v>
      </c>
      <c r="B100">
        <v>436</v>
      </c>
      <c r="C100" t="s">
        <v>292</v>
      </c>
      <c r="D100">
        <v>0</v>
      </c>
      <c r="E100">
        <v>100</v>
      </c>
      <c r="F100" s="1">
        <f t="shared" si="19"/>
        <v>2.7900000000000001E-2</v>
      </c>
      <c r="G100" s="1">
        <f t="shared" si="20"/>
        <v>5.3699999999999998E-2</v>
      </c>
      <c r="H100" t="s">
        <v>53</v>
      </c>
      <c r="I100" t="s">
        <v>53</v>
      </c>
      <c r="J100" t="s">
        <v>53</v>
      </c>
      <c r="K100" t="s">
        <v>53</v>
      </c>
      <c r="L100" t="s">
        <v>53</v>
      </c>
      <c r="M100" t="s">
        <v>53</v>
      </c>
      <c r="N100" t="s">
        <v>55</v>
      </c>
      <c r="O100" t="s">
        <v>55</v>
      </c>
      <c r="P100" t="s">
        <v>55</v>
      </c>
      <c r="Q100" t="s">
        <v>55</v>
      </c>
      <c r="R100" t="s">
        <v>55</v>
      </c>
      <c r="S100" t="s">
        <v>55</v>
      </c>
      <c r="T100" t="s">
        <v>55</v>
      </c>
      <c r="V100" s="1">
        <v>2.79</v>
      </c>
      <c r="W100" s="1">
        <v>5.37</v>
      </c>
    </row>
    <row r="101" spans="1:41" x14ac:dyDescent="0.3">
      <c r="A101" s="1" t="e">
        <f t="shared" si="25"/>
        <v>#N/A</v>
      </c>
      <c r="B101">
        <v>437</v>
      </c>
      <c r="C101" t="s">
        <v>293</v>
      </c>
      <c r="D101">
        <v>0</v>
      </c>
      <c r="E101">
        <v>100</v>
      </c>
      <c r="F101" s="1">
        <f t="shared" si="19"/>
        <v>2.7900000000000001E-2</v>
      </c>
      <c r="G101" s="1">
        <f t="shared" si="20"/>
        <v>5.3699999999999998E-2</v>
      </c>
      <c r="H101" t="s">
        <v>53</v>
      </c>
      <c r="I101" t="s">
        <v>53</v>
      </c>
      <c r="J101" t="s">
        <v>53</v>
      </c>
      <c r="K101" t="s">
        <v>53</v>
      </c>
      <c r="L101" t="s">
        <v>53</v>
      </c>
      <c r="M101" t="s">
        <v>53</v>
      </c>
      <c r="N101" t="s">
        <v>55</v>
      </c>
      <c r="O101" t="s">
        <v>55</v>
      </c>
      <c r="P101" t="s">
        <v>55</v>
      </c>
      <c r="Q101" t="s">
        <v>55</v>
      </c>
      <c r="R101" t="s">
        <v>55</v>
      </c>
      <c r="S101" t="s">
        <v>55</v>
      </c>
      <c r="T101" t="s">
        <v>55</v>
      </c>
      <c r="V101" s="1">
        <v>2.79</v>
      </c>
      <c r="W101" s="1">
        <v>5.37</v>
      </c>
      <c r="AJ101" s="1"/>
      <c r="AK101" s="1"/>
      <c r="AL101" s="1"/>
      <c r="AM101" s="1"/>
      <c r="AN101" s="1"/>
      <c r="AO101" s="1"/>
    </row>
    <row r="102" spans="1:41" x14ac:dyDescent="0.3">
      <c r="A102" s="1" t="e">
        <f t="shared" si="25"/>
        <v>#N/A</v>
      </c>
      <c r="B102">
        <v>421</v>
      </c>
      <c r="C102" t="s">
        <v>294</v>
      </c>
      <c r="D102">
        <v>0</v>
      </c>
      <c r="E102">
        <v>100</v>
      </c>
      <c r="F102" s="1">
        <f t="shared" si="19"/>
        <v>2.2000000000000002E-2</v>
      </c>
      <c r="G102" s="1">
        <f t="shared" si="20"/>
        <v>4.8300000000000003E-2</v>
      </c>
      <c r="H102" t="s">
        <v>53</v>
      </c>
      <c r="I102" t="s">
        <v>53</v>
      </c>
      <c r="J102" t="s">
        <v>53</v>
      </c>
      <c r="K102" t="s">
        <v>53</v>
      </c>
      <c r="L102" t="s">
        <v>53</v>
      </c>
      <c r="M102" t="s">
        <v>53</v>
      </c>
      <c r="N102" t="s">
        <v>55</v>
      </c>
      <c r="O102" t="s">
        <v>55</v>
      </c>
      <c r="P102" t="s">
        <v>55</v>
      </c>
      <c r="Q102" t="s">
        <v>55</v>
      </c>
      <c r="R102" t="s">
        <v>55</v>
      </c>
      <c r="S102" t="s">
        <v>55</v>
      </c>
      <c r="T102" t="s">
        <v>55</v>
      </c>
      <c r="V102" s="1">
        <v>2.2000000000000002</v>
      </c>
      <c r="W102" s="1">
        <v>4.83</v>
      </c>
      <c r="AJ102" s="1"/>
      <c r="AK102" s="1"/>
      <c r="AL102" s="1"/>
      <c r="AM102" s="1"/>
      <c r="AN102" s="1"/>
      <c r="AO102" s="1"/>
    </row>
    <row r="103" spans="1:41" x14ac:dyDescent="0.3">
      <c r="A103" s="1" t="e">
        <f t="shared" si="25"/>
        <v>#N/A</v>
      </c>
      <c r="B103">
        <v>422</v>
      </c>
      <c r="C103" t="s">
        <v>295</v>
      </c>
      <c r="D103">
        <v>0</v>
      </c>
      <c r="E103">
        <v>100</v>
      </c>
      <c r="F103" s="1">
        <f t="shared" si="19"/>
        <v>2.2000000000000002E-2</v>
      </c>
      <c r="G103" s="1">
        <f t="shared" si="20"/>
        <v>4.8300000000000003E-2</v>
      </c>
      <c r="H103" t="s">
        <v>53</v>
      </c>
      <c r="I103" t="s">
        <v>53</v>
      </c>
      <c r="J103" t="s">
        <v>53</v>
      </c>
      <c r="K103" t="s">
        <v>53</v>
      </c>
      <c r="L103" t="s">
        <v>53</v>
      </c>
      <c r="M103" t="s">
        <v>53</v>
      </c>
      <c r="N103" t="s">
        <v>55</v>
      </c>
      <c r="O103" t="s">
        <v>55</v>
      </c>
      <c r="P103" t="s">
        <v>55</v>
      </c>
      <c r="Q103" t="s">
        <v>55</v>
      </c>
      <c r="R103" t="s">
        <v>55</v>
      </c>
      <c r="S103" t="s">
        <v>55</v>
      </c>
      <c r="T103" t="s">
        <v>55</v>
      </c>
      <c r="V103" s="1">
        <v>2.2000000000000002</v>
      </c>
      <c r="W103" s="1">
        <v>4.83</v>
      </c>
      <c r="AJ103" s="1"/>
      <c r="AK103" s="1"/>
      <c r="AL103" s="1"/>
      <c r="AM103" s="1"/>
      <c r="AN103" s="1"/>
      <c r="AO103" s="1"/>
    </row>
    <row r="104" spans="1:41" x14ac:dyDescent="0.3">
      <c r="A104" s="1">
        <f t="shared" si="25"/>
        <v>2.7523326000000001E-2</v>
      </c>
      <c r="B104">
        <v>212</v>
      </c>
      <c r="C104" t="s">
        <v>85</v>
      </c>
      <c r="D104">
        <v>519</v>
      </c>
      <c r="E104">
        <v>100</v>
      </c>
      <c r="F104" s="1">
        <f t="shared" si="19"/>
        <v>2.7799999999999998E-2</v>
      </c>
      <c r="G104" s="1">
        <f t="shared" si="20"/>
        <v>2.4399999999999998E-2</v>
      </c>
      <c r="H104" t="s">
        <v>53</v>
      </c>
      <c r="I104" t="s">
        <v>53</v>
      </c>
      <c r="J104" t="s">
        <v>53</v>
      </c>
      <c r="K104" t="s">
        <v>53</v>
      </c>
      <c r="L104" t="s">
        <v>53</v>
      </c>
      <c r="M104" t="s">
        <v>53</v>
      </c>
      <c r="N104" t="s">
        <v>277</v>
      </c>
      <c r="O104" t="s">
        <v>277</v>
      </c>
      <c r="P104" t="s">
        <v>277</v>
      </c>
      <c r="Q104" t="s">
        <v>277</v>
      </c>
      <c r="R104" t="s">
        <v>277</v>
      </c>
      <c r="S104" t="s">
        <v>53</v>
      </c>
      <c r="T104" t="s">
        <v>66</v>
      </c>
      <c r="V104" s="1">
        <v>2.78</v>
      </c>
      <c r="W104" s="1">
        <v>2.44</v>
      </c>
      <c r="AJ104" s="1"/>
      <c r="AK104" s="1"/>
      <c r="AL104" s="1"/>
      <c r="AM104" s="1"/>
      <c r="AN104" s="1"/>
      <c r="AO104" s="1"/>
    </row>
    <row r="105" spans="1:41" x14ac:dyDescent="0.3">
      <c r="A105" s="1">
        <f t="shared" si="25"/>
        <v>3.2899626000000001E-2</v>
      </c>
      <c r="B105">
        <v>36</v>
      </c>
      <c r="C105" t="s">
        <v>86</v>
      </c>
      <c r="D105">
        <v>338</v>
      </c>
      <c r="E105">
        <v>100</v>
      </c>
      <c r="F105" s="1">
        <f t="shared" si="19"/>
        <v>2.7900000000000001E-2</v>
      </c>
      <c r="G105" s="1">
        <f t="shared" si="20"/>
        <v>5.3699999999999998E-2</v>
      </c>
      <c r="H105" t="s">
        <v>53</v>
      </c>
      <c r="I105" t="s">
        <v>53</v>
      </c>
      <c r="J105" t="s">
        <v>53</v>
      </c>
      <c r="K105" t="s">
        <v>53</v>
      </c>
      <c r="L105" t="s">
        <v>53</v>
      </c>
      <c r="M105" t="s">
        <v>53</v>
      </c>
      <c r="N105" t="s">
        <v>55</v>
      </c>
      <c r="O105" t="s">
        <v>55</v>
      </c>
      <c r="P105" t="s">
        <v>55</v>
      </c>
      <c r="Q105" t="s">
        <v>55</v>
      </c>
      <c r="R105" t="s">
        <v>55</v>
      </c>
      <c r="S105" t="s">
        <v>55</v>
      </c>
      <c r="T105" t="s">
        <v>55</v>
      </c>
      <c r="V105" s="1">
        <v>2.79</v>
      </c>
      <c r="W105" s="1">
        <v>5.37</v>
      </c>
    </row>
    <row r="106" spans="1:41" x14ac:dyDescent="0.3">
      <c r="A106" s="1">
        <f t="shared" si="25"/>
        <v>2.9840073000000002E-2</v>
      </c>
      <c r="B106">
        <v>21</v>
      </c>
      <c r="C106" t="s">
        <v>87</v>
      </c>
      <c r="D106">
        <v>338</v>
      </c>
      <c r="E106">
        <v>100</v>
      </c>
      <c r="F106" s="1">
        <f t="shared" si="19"/>
        <v>2.2000000000000002E-2</v>
      </c>
      <c r="G106" s="1">
        <f t="shared" si="20"/>
        <v>4.8300000000000003E-2</v>
      </c>
      <c r="H106" t="s">
        <v>53</v>
      </c>
      <c r="I106" t="s">
        <v>53</v>
      </c>
      <c r="J106" t="s">
        <v>53</v>
      </c>
      <c r="K106" t="s">
        <v>53</v>
      </c>
      <c r="L106" t="s">
        <v>53</v>
      </c>
      <c r="M106" t="s">
        <v>53</v>
      </c>
      <c r="N106" t="s">
        <v>55</v>
      </c>
      <c r="O106" t="s">
        <v>55</v>
      </c>
      <c r="P106" t="s">
        <v>55</v>
      </c>
      <c r="Q106" t="s">
        <v>55</v>
      </c>
      <c r="R106" t="s">
        <v>55</v>
      </c>
      <c r="S106" t="s">
        <v>55</v>
      </c>
      <c r="T106" t="s">
        <v>55</v>
      </c>
      <c r="V106" s="1">
        <v>2.2000000000000002</v>
      </c>
      <c r="W106" s="1">
        <v>4.83</v>
      </c>
    </row>
    <row r="107" spans="1:41" x14ac:dyDescent="0.3">
      <c r="A107" s="1">
        <f t="shared" si="25"/>
        <v>5.0876822000000002E-2</v>
      </c>
      <c r="B107">
        <v>140</v>
      </c>
      <c r="C107" t="s">
        <v>246</v>
      </c>
      <c r="D107">
        <v>591</v>
      </c>
      <c r="E107">
        <v>97</v>
      </c>
      <c r="F107" s="1">
        <f t="shared" si="19"/>
        <v>4.0399999999999998E-2</v>
      </c>
      <c r="G107" s="1">
        <f t="shared" si="20"/>
        <v>0.11749999999999999</v>
      </c>
      <c r="H107" t="s">
        <v>53</v>
      </c>
      <c r="I107" t="s">
        <v>53</v>
      </c>
      <c r="J107" t="s">
        <v>53</v>
      </c>
      <c r="K107" t="s">
        <v>53</v>
      </c>
      <c r="L107" t="s">
        <v>53</v>
      </c>
      <c r="M107" t="s">
        <v>53</v>
      </c>
      <c r="N107" t="s">
        <v>67</v>
      </c>
      <c r="O107" t="s">
        <v>67</v>
      </c>
      <c r="P107" t="s">
        <v>67</v>
      </c>
      <c r="Q107" t="s">
        <v>67</v>
      </c>
      <c r="R107" t="s">
        <v>67</v>
      </c>
      <c r="S107" t="s">
        <v>67</v>
      </c>
      <c r="T107" t="s">
        <v>67</v>
      </c>
      <c r="V107" s="1">
        <v>4.04</v>
      </c>
      <c r="W107" s="1">
        <v>11.75</v>
      </c>
    </row>
    <row r="108" spans="1:41" x14ac:dyDescent="0.3">
      <c r="A108" s="1" t="e">
        <f t="shared" si="25"/>
        <v>#N/A</v>
      </c>
      <c r="B108">
        <v>446</v>
      </c>
      <c r="C108" t="s">
        <v>296</v>
      </c>
      <c r="D108">
        <v>0</v>
      </c>
      <c r="E108">
        <v>100</v>
      </c>
      <c r="F108" s="1">
        <f t="shared" si="19"/>
        <v>3.5200000000000002E-2</v>
      </c>
      <c r="G108" s="1">
        <f t="shared" si="20"/>
        <v>5.8899999999999994E-2</v>
      </c>
      <c r="H108" t="s">
        <v>53</v>
      </c>
      <c r="I108" t="s">
        <v>53</v>
      </c>
      <c r="J108" t="s">
        <v>53</v>
      </c>
      <c r="K108" t="s">
        <v>53</v>
      </c>
      <c r="L108" t="s">
        <v>53</v>
      </c>
      <c r="M108" t="s">
        <v>53</v>
      </c>
      <c r="N108" t="s">
        <v>55</v>
      </c>
      <c r="O108" t="s">
        <v>55</v>
      </c>
      <c r="P108" t="s">
        <v>55</v>
      </c>
      <c r="Q108" t="s">
        <v>55</v>
      </c>
      <c r="R108" t="s">
        <v>55</v>
      </c>
      <c r="S108" t="s">
        <v>55</v>
      </c>
      <c r="T108" t="s">
        <v>55</v>
      </c>
      <c r="V108" s="1">
        <v>3.52</v>
      </c>
      <c r="W108" s="1">
        <v>5.89</v>
      </c>
    </row>
    <row r="109" spans="1:41" x14ac:dyDescent="0.3">
      <c r="A109" s="1" t="e">
        <f t="shared" si="25"/>
        <v>#N/A</v>
      </c>
      <c r="B109">
        <v>447</v>
      </c>
      <c r="C109" t="s">
        <v>297</v>
      </c>
      <c r="D109">
        <v>0</v>
      </c>
      <c r="E109">
        <v>100</v>
      </c>
      <c r="F109" s="1">
        <f t="shared" si="19"/>
        <v>3.5200000000000002E-2</v>
      </c>
      <c r="G109" s="1">
        <f t="shared" si="20"/>
        <v>5.8899999999999994E-2</v>
      </c>
      <c r="H109" t="s">
        <v>53</v>
      </c>
      <c r="I109" t="s">
        <v>53</v>
      </c>
      <c r="J109" t="s">
        <v>53</v>
      </c>
      <c r="K109" t="s">
        <v>53</v>
      </c>
      <c r="L109" t="s">
        <v>53</v>
      </c>
      <c r="M109" t="s">
        <v>53</v>
      </c>
      <c r="N109" t="s">
        <v>55</v>
      </c>
      <c r="O109" t="s">
        <v>55</v>
      </c>
      <c r="P109" t="s">
        <v>55</v>
      </c>
      <c r="Q109" t="s">
        <v>55</v>
      </c>
      <c r="R109" t="s">
        <v>55</v>
      </c>
      <c r="S109" t="s">
        <v>55</v>
      </c>
      <c r="T109" t="s">
        <v>55</v>
      </c>
      <c r="V109" s="1">
        <v>3.52</v>
      </c>
      <c r="W109" s="1">
        <v>5.89</v>
      </c>
    </row>
    <row r="110" spans="1:41" x14ac:dyDescent="0.3">
      <c r="A110" s="1">
        <f t="shared" si="25"/>
        <v>3.2195512000000003E-2</v>
      </c>
      <c r="B110">
        <v>46</v>
      </c>
      <c r="C110" t="s">
        <v>88</v>
      </c>
      <c r="D110">
        <v>178</v>
      </c>
      <c r="E110">
        <v>100</v>
      </c>
      <c r="F110" s="1">
        <f t="shared" si="19"/>
        <v>3.5200000000000002E-2</v>
      </c>
      <c r="G110" s="1">
        <f t="shared" si="20"/>
        <v>5.8899999999999994E-2</v>
      </c>
      <c r="H110" t="s">
        <v>53</v>
      </c>
      <c r="I110" t="s">
        <v>53</v>
      </c>
      <c r="J110" t="s">
        <v>53</v>
      </c>
      <c r="K110" t="s">
        <v>53</v>
      </c>
      <c r="L110" t="s">
        <v>53</v>
      </c>
      <c r="M110" t="s">
        <v>53</v>
      </c>
      <c r="N110" t="s">
        <v>55</v>
      </c>
      <c r="O110" t="s">
        <v>55</v>
      </c>
      <c r="P110" t="s">
        <v>55</v>
      </c>
      <c r="Q110" t="s">
        <v>55</v>
      </c>
      <c r="R110" t="s">
        <v>55</v>
      </c>
      <c r="S110" t="s">
        <v>55</v>
      </c>
      <c r="T110" t="s">
        <v>55</v>
      </c>
      <c r="V110" s="1">
        <v>3.52</v>
      </c>
      <c r="W110" s="1">
        <v>5.89</v>
      </c>
    </row>
    <row r="111" spans="1:41" x14ac:dyDescent="0.3">
      <c r="A111" s="1" t="e">
        <f t="shared" si="25"/>
        <v>#N/A</v>
      </c>
      <c r="B111">
        <v>228</v>
      </c>
      <c r="C111" t="s">
        <v>89</v>
      </c>
      <c r="D111">
        <v>0</v>
      </c>
      <c r="E111">
        <v>90</v>
      </c>
      <c r="F111" s="1">
        <f t="shared" si="19"/>
        <v>0.02</v>
      </c>
      <c r="G111" s="1">
        <f t="shared" si="20"/>
        <v>6.5000000000000002E-2</v>
      </c>
      <c r="H111" t="s">
        <v>53</v>
      </c>
      <c r="I111" t="s">
        <v>53</v>
      </c>
      <c r="J111" t="s">
        <v>53</v>
      </c>
      <c r="K111" t="s">
        <v>53</v>
      </c>
      <c r="L111" t="s">
        <v>53</v>
      </c>
      <c r="M111" t="s">
        <v>53</v>
      </c>
      <c r="N111" t="s">
        <v>53</v>
      </c>
      <c r="O111" t="s">
        <v>53</v>
      </c>
      <c r="P111" t="s">
        <v>53</v>
      </c>
      <c r="Q111" t="s">
        <v>53</v>
      </c>
      <c r="R111" t="s">
        <v>53</v>
      </c>
      <c r="S111" t="s">
        <v>53</v>
      </c>
      <c r="T111" t="s">
        <v>53</v>
      </c>
      <c r="V111" s="1">
        <v>2</v>
      </c>
      <c r="W111" s="1">
        <v>6.5</v>
      </c>
    </row>
    <row r="112" spans="1:41" x14ac:dyDescent="0.3">
      <c r="A112" s="1">
        <f t="shared" si="25"/>
        <v>7.3754288000000001E-2</v>
      </c>
      <c r="B112">
        <v>116</v>
      </c>
      <c r="C112" t="s">
        <v>90</v>
      </c>
      <c r="D112">
        <v>56</v>
      </c>
      <c r="E112">
        <v>100</v>
      </c>
      <c r="F112" s="1">
        <f t="shared" si="19"/>
        <v>7.8200000000000006E-2</v>
      </c>
      <c r="G112" s="1">
        <f t="shared" si="20"/>
        <v>0.21379999999999999</v>
      </c>
      <c r="H112" t="s">
        <v>53</v>
      </c>
      <c r="I112" t="s">
        <v>53</v>
      </c>
      <c r="J112" t="s">
        <v>53</v>
      </c>
      <c r="K112" t="s">
        <v>53</v>
      </c>
      <c r="L112" t="s">
        <v>53</v>
      </c>
      <c r="M112" t="s">
        <v>53</v>
      </c>
      <c r="N112" t="s">
        <v>55</v>
      </c>
      <c r="O112" t="s">
        <v>55</v>
      </c>
      <c r="P112" t="s">
        <v>55</v>
      </c>
      <c r="Q112" t="s">
        <v>55</v>
      </c>
      <c r="R112" t="s">
        <v>55</v>
      </c>
      <c r="S112" t="s">
        <v>55</v>
      </c>
      <c r="T112" t="s">
        <v>55</v>
      </c>
      <c r="V112" s="1">
        <v>7.82</v>
      </c>
      <c r="W112" s="1">
        <v>21.38</v>
      </c>
    </row>
    <row r="113" spans="1:23" x14ac:dyDescent="0.3">
      <c r="A113" s="1" t="e">
        <f t="shared" si="25"/>
        <v>#N/A</v>
      </c>
      <c r="B113">
        <v>239</v>
      </c>
      <c r="C113" t="s">
        <v>298</v>
      </c>
      <c r="D113">
        <v>0</v>
      </c>
      <c r="E113">
        <v>95</v>
      </c>
      <c r="F113" s="1">
        <f t="shared" si="19"/>
        <v>0.03</v>
      </c>
      <c r="G113" s="1">
        <f t="shared" si="20"/>
        <v>0.02</v>
      </c>
      <c r="H113" t="s">
        <v>53</v>
      </c>
      <c r="I113" t="s">
        <v>53</v>
      </c>
      <c r="J113" t="s">
        <v>53</v>
      </c>
      <c r="K113" t="s">
        <v>53</v>
      </c>
      <c r="L113" t="s">
        <v>53</v>
      </c>
      <c r="M113" t="s">
        <v>53</v>
      </c>
      <c r="N113" t="s">
        <v>55</v>
      </c>
      <c r="O113" t="s">
        <v>55</v>
      </c>
      <c r="P113" t="s">
        <v>55</v>
      </c>
      <c r="Q113" t="s">
        <v>55</v>
      </c>
      <c r="R113" t="s">
        <v>55</v>
      </c>
      <c r="S113" t="s">
        <v>55</v>
      </c>
      <c r="T113" t="s">
        <v>55</v>
      </c>
      <c r="V113" s="1">
        <v>3</v>
      </c>
      <c r="W113" s="1">
        <v>2</v>
      </c>
    </row>
    <row r="114" spans="1:23" x14ac:dyDescent="0.3">
      <c r="A114" s="1" t="e">
        <f t="shared" si="25"/>
        <v>#N/A</v>
      </c>
      <c r="B114">
        <v>207</v>
      </c>
      <c r="C114" t="s">
        <v>299</v>
      </c>
      <c r="D114">
        <v>66</v>
      </c>
      <c r="E114">
        <v>100</v>
      </c>
      <c r="F114" s="1">
        <f t="shared" si="19"/>
        <v>2.5000000000000001E-2</v>
      </c>
      <c r="G114" s="1">
        <f t="shared" si="20"/>
        <v>5.3E-3</v>
      </c>
      <c r="H114" t="s">
        <v>53</v>
      </c>
      <c r="I114" t="s">
        <v>53</v>
      </c>
      <c r="J114" t="s">
        <v>53</v>
      </c>
      <c r="K114" t="s">
        <v>53</v>
      </c>
      <c r="L114" t="s">
        <v>53</v>
      </c>
      <c r="M114" t="s">
        <v>53</v>
      </c>
      <c r="N114" t="s">
        <v>59</v>
      </c>
      <c r="O114" t="s">
        <v>59</v>
      </c>
      <c r="P114" t="s">
        <v>59</v>
      </c>
      <c r="Q114" t="s">
        <v>59</v>
      </c>
      <c r="R114" t="s">
        <v>59</v>
      </c>
      <c r="S114" t="s">
        <v>59</v>
      </c>
      <c r="T114" t="s">
        <v>59</v>
      </c>
      <c r="V114" s="1">
        <v>2.5</v>
      </c>
      <c r="W114" s="1">
        <v>0.53</v>
      </c>
    </row>
    <row r="115" spans="1:23" x14ac:dyDescent="0.3">
      <c r="A115" s="1">
        <f t="shared" si="25"/>
        <v>8.7261774E-2</v>
      </c>
      <c r="B115">
        <v>176</v>
      </c>
      <c r="C115" t="s">
        <v>91</v>
      </c>
      <c r="D115">
        <v>360</v>
      </c>
      <c r="E115">
        <v>100</v>
      </c>
      <c r="F115" s="1">
        <f t="shared" si="19"/>
        <v>8.8599999999999998E-2</v>
      </c>
      <c r="G115" s="1">
        <f t="shared" si="20"/>
        <v>3.27E-2</v>
      </c>
      <c r="H115" t="s">
        <v>53</v>
      </c>
      <c r="I115" t="s">
        <v>53</v>
      </c>
      <c r="J115" t="s">
        <v>53</v>
      </c>
      <c r="K115" t="s">
        <v>53</v>
      </c>
      <c r="L115" t="s">
        <v>53</v>
      </c>
      <c r="M115" t="s">
        <v>53</v>
      </c>
      <c r="N115" t="s">
        <v>55</v>
      </c>
      <c r="O115" t="s">
        <v>55</v>
      </c>
      <c r="P115" t="s">
        <v>55</v>
      </c>
      <c r="Q115" t="s">
        <v>55</v>
      </c>
      <c r="R115" t="s">
        <v>55</v>
      </c>
      <c r="S115" t="s">
        <v>55</v>
      </c>
      <c r="T115" t="s">
        <v>55</v>
      </c>
      <c r="V115" s="1">
        <v>8.86</v>
      </c>
      <c r="W115" s="1">
        <v>3.27</v>
      </c>
    </row>
    <row r="116" spans="1:23" x14ac:dyDescent="0.3">
      <c r="A116" s="1" t="e">
        <f t="shared" si="25"/>
        <v>#N/A</v>
      </c>
      <c r="B116">
        <v>209</v>
      </c>
      <c r="C116" t="s">
        <v>52</v>
      </c>
      <c r="D116">
        <v>93</v>
      </c>
      <c r="E116">
        <v>71</v>
      </c>
      <c r="F116" s="1">
        <f t="shared" si="19"/>
        <v>0.04</v>
      </c>
      <c r="G116" s="1">
        <f t="shared" si="20"/>
        <v>0</v>
      </c>
      <c r="H116" t="s">
        <v>53</v>
      </c>
      <c r="I116" t="s">
        <v>53</v>
      </c>
      <c r="J116" t="s">
        <v>53</v>
      </c>
      <c r="K116" t="s">
        <v>53</v>
      </c>
      <c r="L116" t="s">
        <v>53</v>
      </c>
      <c r="M116" t="s">
        <v>53</v>
      </c>
      <c r="N116" t="s">
        <v>68</v>
      </c>
      <c r="O116" t="s">
        <v>68</v>
      </c>
      <c r="P116" t="s">
        <v>68</v>
      </c>
      <c r="Q116" t="s">
        <v>68</v>
      </c>
      <c r="R116" t="s">
        <v>68</v>
      </c>
      <c r="S116" t="s">
        <v>68</v>
      </c>
      <c r="T116" t="s">
        <v>68</v>
      </c>
      <c r="V116" s="1">
        <v>4</v>
      </c>
      <c r="W116" s="1">
        <v>0</v>
      </c>
    </row>
  </sheetData>
  <phoneticPr fontId="19" type="noConversion"/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Term_deck072020</vt:lpstr>
      <vt:lpstr>TERMO_NE</vt:lpstr>
      <vt:lpstr>Termtotal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2019-12-03T20:14:20Z</dcterms:created>
  <dcterms:modified xsi:type="dcterms:W3CDTF">2021-01-06T17:39:21Z</dcterms:modified>
</cp:coreProperties>
</file>