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03"/>
  <workbookPr hidePivotFieldList="1"/>
  <mc:AlternateContent xmlns:mc="http://schemas.openxmlformats.org/markup-compatibility/2006">
    <mc:Choice Requires="x15">
      <x15ac:absPath xmlns:x15ac="http://schemas.microsoft.com/office/spreadsheetml/2010/11/ac" url="/Workspace/Code/pandas/"/>
    </mc:Choice>
  </mc:AlternateContent>
  <bookViews>
    <workbookView xWindow="20" yWindow="1900" windowWidth="38380" windowHeight="16580" tabRatio="500" activeTab="2"/>
  </bookViews>
  <sheets>
    <sheet name="总表" sheetId="1" r:id="rId1"/>
    <sheet name="月度分析" sheetId="2" r:id="rId2"/>
    <sheet name="1月买入收益" sheetId="5" r:id="rId3"/>
    <sheet name="2月买入收益" sheetId="12" r:id="rId4"/>
    <sheet name="3月买入收益" sheetId="8" r:id="rId5"/>
    <sheet name="6月买入收益" sheetId="6" r:id="rId6"/>
    <sheet name="9月买入收益" sheetId="9" r:id="rId7"/>
    <sheet name="第一季度最佳买入时机分析" sheetId="13" r:id="rId8"/>
    <sheet name="备表" sheetId="4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5" l="1"/>
  <c r="D2" i="5"/>
  <c r="X11" i="5"/>
  <c r="W11" i="5"/>
  <c r="Q4" i="8"/>
  <c r="R4" i="8"/>
  <c r="S4" i="8"/>
  <c r="R4" i="12"/>
  <c r="S4" i="12"/>
  <c r="T4" i="12"/>
  <c r="Q4" i="5"/>
  <c r="R4" i="5"/>
  <c r="S4" i="5"/>
  <c r="T4" i="5"/>
  <c r="S3" i="12"/>
  <c r="S5" i="12"/>
  <c r="S6" i="12"/>
  <c r="S7" i="12"/>
  <c r="S8" i="12"/>
  <c r="S2" i="12"/>
  <c r="R3" i="12"/>
  <c r="R5" i="12"/>
  <c r="R6" i="12"/>
  <c r="R7" i="12"/>
  <c r="R8" i="12"/>
  <c r="R2" i="12"/>
  <c r="T3" i="12"/>
  <c r="U3" i="12"/>
  <c r="W3" i="12"/>
  <c r="T5" i="12"/>
  <c r="U5" i="12"/>
  <c r="W5" i="12"/>
  <c r="T7" i="12"/>
  <c r="U7" i="12"/>
  <c r="W7" i="12"/>
  <c r="W10" i="12"/>
  <c r="V10" i="12"/>
  <c r="U2" i="12"/>
  <c r="U4" i="12"/>
  <c r="T6" i="12"/>
  <c r="U6" i="12"/>
  <c r="T8" i="12"/>
  <c r="U8" i="12"/>
  <c r="U10" i="12"/>
  <c r="T10" i="12"/>
  <c r="S10" i="12"/>
  <c r="R10" i="12"/>
  <c r="Q2" i="12"/>
  <c r="Q3" i="12"/>
  <c r="Q4" i="12"/>
  <c r="Q5" i="12"/>
  <c r="Q6" i="12"/>
  <c r="Q7" i="12"/>
  <c r="Q8" i="12"/>
  <c r="Q10" i="12"/>
  <c r="M2" i="12"/>
  <c r="M3" i="12"/>
  <c r="M4" i="12"/>
  <c r="M5" i="12"/>
  <c r="M6" i="12"/>
  <c r="M7" i="12"/>
  <c r="M8" i="12"/>
  <c r="M10" i="12"/>
  <c r="J2" i="12"/>
  <c r="J3" i="12"/>
  <c r="J4" i="12"/>
  <c r="J5" i="12"/>
  <c r="J6" i="12"/>
  <c r="J7" i="12"/>
  <c r="J8" i="12"/>
  <c r="J10" i="12"/>
  <c r="G2" i="12"/>
  <c r="G3" i="12"/>
  <c r="G4" i="12"/>
  <c r="G5" i="12"/>
  <c r="G6" i="12"/>
  <c r="G7" i="12"/>
  <c r="G8" i="12"/>
  <c r="G9" i="12"/>
  <c r="G10" i="12"/>
  <c r="D3" i="12"/>
  <c r="D4" i="12"/>
  <c r="D5" i="12"/>
  <c r="D6" i="12"/>
  <c r="D7" i="12"/>
  <c r="D8" i="12"/>
  <c r="D9" i="12"/>
  <c r="D10" i="12"/>
  <c r="J9" i="12"/>
  <c r="X10" i="5"/>
  <c r="W10" i="5"/>
  <c r="Q4" i="9"/>
  <c r="Q5" i="9"/>
  <c r="Q6" i="9"/>
  <c r="Q7" i="9"/>
  <c r="Q8" i="9"/>
  <c r="Q3" i="9"/>
  <c r="Q10" i="9"/>
  <c r="P2" i="9"/>
  <c r="P3" i="9"/>
  <c r="P4" i="9"/>
  <c r="P5" i="9"/>
  <c r="P6" i="9"/>
  <c r="P7" i="9"/>
  <c r="P8" i="9"/>
  <c r="P10" i="9"/>
  <c r="M2" i="9"/>
  <c r="M3" i="9"/>
  <c r="M4" i="9"/>
  <c r="M5" i="9"/>
  <c r="M6" i="9"/>
  <c r="M7" i="9"/>
  <c r="M8" i="9"/>
  <c r="M10" i="9"/>
  <c r="J2" i="9"/>
  <c r="J3" i="9"/>
  <c r="J4" i="9"/>
  <c r="J5" i="9"/>
  <c r="J6" i="9"/>
  <c r="J7" i="9"/>
  <c r="J8" i="9"/>
  <c r="J10" i="9"/>
  <c r="G2" i="9"/>
  <c r="G3" i="9"/>
  <c r="G4" i="9"/>
  <c r="G5" i="9"/>
  <c r="G6" i="9"/>
  <c r="G7" i="9"/>
  <c r="G8" i="9"/>
  <c r="G9" i="9"/>
  <c r="G10" i="9"/>
  <c r="D3" i="9"/>
  <c r="D4" i="9"/>
  <c r="D5" i="9"/>
  <c r="D6" i="9"/>
  <c r="D7" i="9"/>
  <c r="D8" i="9"/>
  <c r="D9" i="9"/>
  <c r="D10" i="9"/>
  <c r="J9" i="9"/>
  <c r="N10" i="8"/>
  <c r="K10" i="8"/>
  <c r="H10" i="8"/>
  <c r="B10" i="8"/>
  <c r="E10" i="8"/>
  <c r="Q2" i="6"/>
  <c r="Q3" i="6"/>
  <c r="Q4" i="6"/>
  <c r="Q5" i="6"/>
  <c r="Q6" i="6"/>
  <c r="Q7" i="6"/>
  <c r="Q8" i="6"/>
  <c r="Q10" i="6"/>
  <c r="R3" i="6"/>
  <c r="R4" i="6"/>
  <c r="R5" i="6"/>
  <c r="R6" i="6"/>
  <c r="R7" i="6"/>
  <c r="R8" i="6"/>
  <c r="R10" i="6"/>
  <c r="Q11" i="6"/>
  <c r="S5" i="8"/>
  <c r="S6" i="8"/>
  <c r="S7" i="8"/>
  <c r="S8" i="8"/>
  <c r="S3" i="8"/>
  <c r="R3" i="8"/>
  <c r="R5" i="8"/>
  <c r="R6" i="8"/>
  <c r="R7" i="8"/>
  <c r="R8" i="8"/>
  <c r="R2" i="8"/>
  <c r="Q8" i="8"/>
  <c r="Q7" i="8"/>
  <c r="Q6" i="8"/>
  <c r="Q5" i="8"/>
  <c r="Q3" i="8"/>
  <c r="Q2" i="8"/>
  <c r="T3" i="5"/>
  <c r="T5" i="5"/>
  <c r="T6" i="5"/>
  <c r="T7" i="5"/>
  <c r="T8" i="5"/>
  <c r="T10" i="5"/>
  <c r="S2" i="5"/>
  <c r="S3" i="5"/>
  <c r="S5" i="5"/>
  <c r="S6" i="5"/>
  <c r="S7" i="5"/>
  <c r="S8" i="5"/>
  <c r="S10" i="5"/>
  <c r="R2" i="5"/>
  <c r="R3" i="5"/>
  <c r="R5" i="5"/>
  <c r="R6" i="5"/>
  <c r="R7" i="5"/>
  <c r="R8" i="5"/>
  <c r="R10" i="5"/>
  <c r="Q2" i="5"/>
  <c r="Q3" i="5"/>
  <c r="Q5" i="5"/>
  <c r="Q6" i="5"/>
  <c r="Q7" i="5"/>
  <c r="Q8" i="5"/>
  <c r="Q10" i="5"/>
  <c r="Q10" i="8"/>
  <c r="R10" i="8"/>
  <c r="S10" i="8"/>
  <c r="S3" i="6"/>
  <c r="S4" i="6"/>
  <c r="S5" i="6"/>
  <c r="S6" i="6"/>
  <c r="S7" i="6"/>
  <c r="S8" i="6"/>
  <c r="S10" i="6"/>
  <c r="S2" i="6"/>
  <c r="T2" i="8"/>
  <c r="T3" i="8"/>
  <c r="T4" i="8"/>
  <c r="T5" i="8"/>
  <c r="T6" i="8"/>
  <c r="T7" i="8"/>
  <c r="T8" i="8"/>
  <c r="T10" i="8"/>
  <c r="P2" i="8"/>
  <c r="P3" i="8"/>
  <c r="P4" i="8"/>
  <c r="P5" i="8"/>
  <c r="P6" i="8"/>
  <c r="P7" i="8"/>
  <c r="P8" i="8"/>
  <c r="P10" i="8"/>
  <c r="M2" i="8"/>
  <c r="M3" i="8"/>
  <c r="M4" i="8"/>
  <c r="M5" i="8"/>
  <c r="M6" i="8"/>
  <c r="M7" i="8"/>
  <c r="M8" i="8"/>
  <c r="M10" i="8"/>
  <c r="J2" i="8"/>
  <c r="J3" i="8"/>
  <c r="J4" i="8"/>
  <c r="J5" i="8"/>
  <c r="J6" i="8"/>
  <c r="J7" i="8"/>
  <c r="J8" i="8"/>
  <c r="J10" i="8"/>
  <c r="G2" i="8"/>
  <c r="G3" i="8"/>
  <c r="G4" i="8"/>
  <c r="G5" i="8"/>
  <c r="G6" i="8"/>
  <c r="G7" i="8"/>
  <c r="G8" i="8"/>
  <c r="G9" i="8"/>
  <c r="G10" i="8"/>
  <c r="D3" i="8"/>
  <c r="D4" i="8"/>
  <c r="D5" i="8"/>
  <c r="D6" i="8"/>
  <c r="D7" i="8"/>
  <c r="D8" i="8"/>
  <c r="D9" i="8"/>
  <c r="D10" i="8"/>
  <c r="J9" i="8"/>
  <c r="P2" i="6"/>
  <c r="P3" i="6"/>
  <c r="P4" i="6"/>
  <c r="P5" i="6"/>
  <c r="P6" i="6"/>
  <c r="P7" i="6"/>
  <c r="P8" i="6"/>
  <c r="P10" i="6"/>
  <c r="M2" i="6"/>
  <c r="M3" i="6"/>
  <c r="M4" i="6"/>
  <c r="M5" i="6"/>
  <c r="M6" i="6"/>
  <c r="M7" i="6"/>
  <c r="M8" i="6"/>
  <c r="M10" i="6"/>
  <c r="J2" i="6"/>
  <c r="J3" i="6"/>
  <c r="J4" i="6"/>
  <c r="J5" i="6"/>
  <c r="J6" i="6"/>
  <c r="J7" i="6"/>
  <c r="J8" i="6"/>
  <c r="J10" i="6"/>
  <c r="G2" i="6"/>
  <c r="G3" i="6"/>
  <c r="G4" i="6"/>
  <c r="G5" i="6"/>
  <c r="G6" i="6"/>
  <c r="G7" i="6"/>
  <c r="G8" i="6"/>
  <c r="G9" i="6"/>
  <c r="G10" i="6"/>
  <c r="D3" i="6"/>
  <c r="D4" i="6"/>
  <c r="D5" i="6"/>
  <c r="D6" i="6"/>
  <c r="D7" i="6"/>
  <c r="D8" i="6"/>
  <c r="D9" i="6"/>
  <c r="D10" i="6"/>
  <c r="J9" i="6"/>
  <c r="J2" i="5"/>
  <c r="J3" i="5"/>
  <c r="J4" i="5"/>
  <c r="J5" i="5"/>
  <c r="J6" i="5"/>
  <c r="J7" i="5"/>
  <c r="J8" i="5"/>
  <c r="J10" i="5"/>
  <c r="J9" i="5"/>
  <c r="U4" i="5"/>
  <c r="U2" i="5"/>
  <c r="U3" i="5"/>
  <c r="U5" i="5"/>
  <c r="U6" i="5"/>
  <c r="U7" i="5"/>
  <c r="U8" i="5"/>
  <c r="U10" i="5"/>
  <c r="G2" i="5"/>
  <c r="G3" i="5"/>
  <c r="G4" i="5"/>
  <c r="G5" i="5"/>
  <c r="G6" i="5"/>
  <c r="G7" i="5"/>
  <c r="G8" i="5"/>
  <c r="G9" i="5"/>
  <c r="G10" i="5"/>
  <c r="P2" i="5"/>
  <c r="P3" i="5"/>
  <c r="P4" i="5"/>
  <c r="P5" i="5"/>
  <c r="P6" i="5"/>
  <c r="P7" i="5"/>
  <c r="P8" i="5"/>
  <c r="P10" i="5"/>
  <c r="M2" i="5"/>
  <c r="M3" i="5"/>
  <c r="M4" i="5"/>
  <c r="M5" i="5"/>
  <c r="M6" i="5"/>
  <c r="M7" i="5"/>
  <c r="M8" i="5"/>
  <c r="M10" i="5"/>
  <c r="D3" i="5"/>
  <c r="D4" i="5"/>
  <c r="D5" i="5"/>
  <c r="D6" i="5"/>
  <c r="D7" i="5"/>
  <c r="D8" i="5"/>
  <c r="D9" i="5"/>
  <c r="D10" i="5"/>
  <c r="B91" i="1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M2" i="2"/>
  <c r="L2" i="2"/>
  <c r="K2" i="2"/>
  <c r="J2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<sst xmlns="http://schemas.openxmlformats.org/spreadsheetml/2006/main" count="213" uniqueCount="137">
  <si>
    <t>日期</t>
  </si>
  <si>
    <t>收盘</t>
  </si>
  <si>
    <t>成交量(手)</t>
  </si>
  <si>
    <t>成交金额(万)</t>
  </si>
  <si>
    <t>1月</t>
    <phoneticPr fontId="3" type="noConversion"/>
  </si>
  <si>
    <t>2月</t>
    <phoneticPr fontId="3" type="noConversion"/>
  </si>
  <si>
    <t>3月</t>
    <phoneticPr fontId="3" type="noConversion"/>
  </si>
  <si>
    <t>5月</t>
  </si>
  <si>
    <t>12月</t>
    <phoneticPr fontId="3" type="noConversion"/>
  </si>
  <si>
    <t>11月</t>
    <phoneticPr fontId="3" type="noConversion"/>
  </si>
  <si>
    <t>10月</t>
    <phoneticPr fontId="3" type="noConversion"/>
  </si>
  <si>
    <t>9月</t>
    <phoneticPr fontId="3" type="noConversion"/>
  </si>
  <si>
    <t>8月</t>
    <phoneticPr fontId="3" type="noConversion"/>
  </si>
  <si>
    <t>7月</t>
    <phoneticPr fontId="3" type="noConversion"/>
  </si>
  <si>
    <t>6月</t>
    <phoneticPr fontId="3" type="noConversion"/>
  </si>
  <si>
    <t>4月</t>
    <phoneticPr fontId="3" type="noConversion"/>
  </si>
  <si>
    <t>总表!B16</t>
  </si>
  <si>
    <t>总表!B12</t>
    <phoneticPr fontId="3" type="noConversion"/>
  </si>
  <si>
    <t>总表!B13</t>
  </si>
  <si>
    <t>总表!B14</t>
  </si>
  <si>
    <t>总表!B15</t>
  </si>
  <si>
    <t>总表!B17</t>
  </si>
  <si>
    <t>总表!B18</t>
  </si>
  <si>
    <t>总表!B19</t>
  </si>
  <si>
    <t>总表!B20</t>
  </si>
  <si>
    <t>总表!B21</t>
  </si>
  <si>
    <t>总表!B22</t>
  </si>
  <si>
    <t>总表!B23</t>
  </si>
  <si>
    <t>总表!B24</t>
  </si>
  <si>
    <t>总表!B25</t>
  </si>
  <si>
    <t>总表!B26</t>
  </si>
  <si>
    <t>总表!B27</t>
  </si>
  <si>
    <t>总表!B28</t>
  </si>
  <si>
    <t>总表!B29</t>
  </si>
  <si>
    <t>总表!B30</t>
  </si>
  <si>
    <t>总表!B31</t>
  </si>
  <si>
    <t>总表!B32</t>
  </si>
  <si>
    <t>总表!B33</t>
  </si>
  <si>
    <t>总表!B34</t>
  </si>
  <si>
    <t>总表!B35</t>
  </si>
  <si>
    <t>总表!B37</t>
  </si>
  <si>
    <t>总表!B38</t>
  </si>
  <si>
    <t>总表!B39</t>
  </si>
  <si>
    <t>总表!B40</t>
  </si>
  <si>
    <t>总表!B41</t>
  </si>
  <si>
    <t>总表!B42</t>
  </si>
  <si>
    <t>总表!B43</t>
  </si>
  <si>
    <t>总表!B44</t>
  </si>
  <si>
    <t>总表!B45</t>
  </si>
  <si>
    <t>总表!B46</t>
  </si>
  <si>
    <t>总表!B47</t>
  </si>
  <si>
    <t>总表!B49</t>
  </si>
  <si>
    <t>总表!B50</t>
  </si>
  <si>
    <t>总表!B51</t>
  </si>
  <si>
    <t>总表!B52</t>
  </si>
  <si>
    <t>总表!B53</t>
  </si>
  <si>
    <t>总表!B54</t>
  </si>
  <si>
    <t>总表!B55</t>
  </si>
  <si>
    <t>总表!B56</t>
  </si>
  <si>
    <t>总表!B57</t>
  </si>
  <si>
    <t>总表!B58</t>
  </si>
  <si>
    <t>总表!B59</t>
  </si>
  <si>
    <t>总表!B61</t>
  </si>
  <si>
    <t>总表!B62</t>
  </si>
  <si>
    <t>总表!B63</t>
  </si>
  <si>
    <t>总表!B64</t>
  </si>
  <si>
    <t>总表!B65</t>
  </si>
  <si>
    <t>总表!B66</t>
  </si>
  <si>
    <t>总表!B67</t>
  </si>
  <si>
    <t>总表!B68</t>
  </si>
  <si>
    <t>总表!B69</t>
  </si>
  <si>
    <t>总表!B70</t>
  </si>
  <si>
    <t>总表!B71</t>
  </si>
  <si>
    <t>总表!B73</t>
  </si>
  <si>
    <t>总表!B74</t>
  </si>
  <si>
    <t>总表!B75</t>
  </si>
  <si>
    <t>总表!B76</t>
  </si>
  <si>
    <t>总表!B77</t>
  </si>
  <si>
    <t>总表!B78</t>
  </si>
  <si>
    <t>总表!B79</t>
  </si>
  <si>
    <t>总表!B80</t>
  </si>
  <si>
    <t>总表!B81</t>
  </si>
  <si>
    <t>总表!B82</t>
  </si>
  <si>
    <t>总表!B83</t>
  </si>
  <si>
    <t>总表!B85</t>
  </si>
  <si>
    <t>总表!B86</t>
  </si>
  <si>
    <t>总表!B87</t>
  </si>
  <si>
    <t>总表!B88</t>
  </si>
  <si>
    <t>总表!B89</t>
  </si>
  <si>
    <t>总表!B90</t>
  </si>
  <si>
    <t>总表!B36</t>
    <phoneticPr fontId="3" type="noConversion"/>
  </si>
  <si>
    <t>总表!B48</t>
    <phoneticPr fontId="3" type="noConversion"/>
  </si>
  <si>
    <t>总表!B60</t>
    <phoneticPr fontId="3" type="noConversion"/>
  </si>
  <si>
    <t>总表!B72</t>
    <phoneticPr fontId="3" type="noConversion"/>
  </si>
  <si>
    <t>总表!B84</t>
    <phoneticPr fontId="3" type="noConversion"/>
  </si>
  <si>
    <t>总表!B02</t>
    <phoneticPr fontId="3" type="noConversion"/>
  </si>
  <si>
    <t>总表!B03</t>
  </si>
  <si>
    <t>总表!B04</t>
  </si>
  <si>
    <t>总表!B05</t>
  </si>
  <si>
    <t>总表!B06</t>
  </si>
  <si>
    <t>总表!B07</t>
  </si>
  <si>
    <t>总表!B08</t>
  </si>
  <si>
    <t>总表!B09</t>
  </si>
  <si>
    <t>总表!B10</t>
  </si>
  <si>
    <t>总表!B11</t>
  </si>
  <si>
    <t>偏差</t>
    <phoneticPr fontId="3" type="noConversion"/>
  </si>
  <si>
    <t>平均值</t>
    <phoneticPr fontId="3" type="noConversion"/>
  </si>
  <si>
    <t>6月买入</t>
    <phoneticPr fontId="3" type="noConversion"/>
  </si>
  <si>
    <t>1月买入</t>
    <phoneticPr fontId="3" type="noConversion"/>
  </si>
  <si>
    <t>9月买入</t>
    <phoneticPr fontId="3" type="noConversion"/>
  </si>
  <si>
    <t>1月买入9月卖出</t>
    <phoneticPr fontId="3" type="noConversion"/>
  </si>
  <si>
    <t>1月买入6月卖出</t>
    <phoneticPr fontId="3" type="noConversion"/>
  </si>
  <si>
    <t>1月买入年底卖出</t>
    <phoneticPr fontId="3" type="noConversion"/>
  </si>
  <si>
    <t>12月买入</t>
    <phoneticPr fontId="3" type="noConversion"/>
  </si>
  <si>
    <t>3月买入</t>
    <phoneticPr fontId="3" type="noConversion"/>
  </si>
  <si>
    <t>1月买入3月卖出</t>
    <phoneticPr fontId="3" type="noConversion"/>
  </si>
  <si>
    <t>全年收益率</t>
    <phoneticPr fontId="3" type="noConversion"/>
  </si>
  <si>
    <t>6月买入9月卖出</t>
    <phoneticPr fontId="3" type="noConversion"/>
  </si>
  <si>
    <t>6月买入12月卖出</t>
    <phoneticPr fontId="3" type="noConversion"/>
  </si>
  <si>
    <t>3月买入6月卖出</t>
    <phoneticPr fontId="3" type="noConversion"/>
  </si>
  <si>
    <t>3月买入9月卖出</t>
    <phoneticPr fontId="3" type="noConversion"/>
  </si>
  <si>
    <t>3月买入年底卖出</t>
    <phoneticPr fontId="3" type="noConversion"/>
  </si>
  <si>
    <t>9月买入年底的卖出</t>
    <phoneticPr fontId="3" type="noConversion"/>
  </si>
  <si>
    <t>获利年份</t>
    <phoneticPr fontId="3" type="noConversion"/>
  </si>
  <si>
    <t>亏损年份</t>
    <phoneticPr fontId="3" type="noConversion"/>
  </si>
  <si>
    <t>2、最佳卖出时间在9月-10月；</t>
    <phoneticPr fontId="3" type="noConversion"/>
  </si>
  <si>
    <t>2月买入6月卖出</t>
    <phoneticPr fontId="3" type="noConversion"/>
  </si>
  <si>
    <t>2月买入9月卖出</t>
    <phoneticPr fontId="3" type="noConversion"/>
  </si>
  <si>
    <t>2月买入年底卖出</t>
    <phoneticPr fontId="3" type="noConversion"/>
  </si>
  <si>
    <t>2月买入</t>
    <phoneticPr fontId="3" type="noConversion"/>
  </si>
  <si>
    <t>除掉2015年</t>
    <phoneticPr fontId="3" type="noConversion"/>
  </si>
  <si>
    <t>包含2015年</t>
    <phoneticPr fontId="3" type="noConversion"/>
  </si>
  <si>
    <t>6、指数在3000点附近正负300点买入比较合适，最高不超过8%离场，亏损超过5%离场；</t>
    <phoneticPr fontId="3" type="noConversion"/>
  </si>
  <si>
    <t>最佳投资</t>
    <phoneticPr fontId="3" type="noConversion"/>
  </si>
  <si>
    <t>1、不适合长期投入，最佳买入时机1、2月份；</t>
    <phoneticPr fontId="3" type="noConversion"/>
  </si>
  <si>
    <t>4、除掉2015年，获利年份平均收益为10%；</t>
    <phoneticPr fontId="3" type="noConversion"/>
  </si>
  <si>
    <t>5、除掉2015年，亏损年份平均亏损为-5.94%；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</si>
</sst>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0" x14ac:knownFonts="1">
    <font>
      <sz val="17"/>
      <color theme="1"/>
      <name val="DengXian"/>
      <family val="2"/>
      <charset val="134"/>
      <scheme val="minor"/>
    </font>
    <font>
      <sz val="17"/>
      <color rgb="FFFF0000"/>
      <name val="DengXian"/>
      <family val="2"/>
      <charset val="134"/>
      <scheme val="minor"/>
    </font>
    <font>
      <b/>
      <sz val="17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color theme="1"/>
      <name val="DengXian"/>
      <family val="2"/>
      <charset val="134"/>
      <scheme val="minor"/>
    </font>
    <font>
      <sz val="18"/>
      <color theme="1"/>
      <name val="DengXian"/>
      <family val="3"/>
      <charset val="134"/>
      <scheme val="minor"/>
    </font>
    <font>
      <b/>
      <sz val="17"/>
      <color rgb="FFFF0000"/>
      <name val="DengXian"/>
      <family val="3"/>
      <charset val="134"/>
      <scheme val="minor"/>
    </font>
    <font>
      <sz val="17"/>
      <name val="DengXian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Font="1"/>
    <xf numFmtId="0" fontId="4" fillId="0" borderId="0" xfId="0" applyFont="1"/>
    <xf numFmtId="14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 vertical="center"/>
    </xf>
    <xf numFmtId="176" fontId="0" fillId="0" borderId="0" xfId="0" applyNumberFormat="1"/>
    <xf numFmtId="176" fontId="0" fillId="0" borderId="0" xfId="0" applyNumberFormat="1" applyFont="1"/>
    <xf numFmtId="176" fontId="0" fillId="0" borderId="0" xfId="0" applyNumberFormat="1" applyAlignment="1">
      <alignment horizontal="center"/>
    </xf>
    <xf numFmtId="177" fontId="0" fillId="0" borderId="0" xfId="0" applyNumberFormat="1"/>
    <xf numFmtId="0" fontId="0" fillId="0" borderId="1" xfId="0" applyFont="1" applyBorder="1"/>
    <xf numFmtId="176" fontId="0" fillId="0" borderId="1" xfId="0" applyNumberFormat="1" applyFont="1" applyBorder="1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Border="1"/>
    <xf numFmtId="177" fontId="0" fillId="0" borderId="1" xfId="0" applyNumberFormat="1" applyBorder="1"/>
    <xf numFmtId="10" fontId="0" fillId="0" borderId="1" xfId="0" applyNumberFormat="1" applyBorder="1"/>
    <xf numFmtId="176" fontId="0" fillId="0" borderId="1" xfId="0" applyNumberFormat="1" applyBorder="1"/>
    <xf numFmtId="176" fontId="0" fillId="0" borderId="1" xfId="0" applyNumberFormat="1" applyBorder="1" applyAlignment="1">
      <alignment horizontal="center" vertic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0" fontId="1" fillId="0" borderId="1" xfId="0" applyFont="1" applyBorder="1"/>
    <xf numFmtId="10" fontId="1" fillId="3" borderId="1" xfId="0" applyNumberFormat="1" applyFont="1" applyFill="1" applyBorder="1"/>
    <xf numFmtId="176" fontId="1" fillId="0" borderId="1" xfId="0" applyNumberFormat="1" applyFont="1" applyBorder="1"/>
    <xf numFmtId="176" fontId="1" fillId="0" borderId="1" xfId="0" applyNumberFormat="1" applyFont="1" applyBorder="1" applyAlignment="1">
      <alignment horizontal="center" vertical="center"/>
    </xf>
    <xf numFmtId="10" fontId="1" fillId="2" borderId="1" xfId="0" applyNumberFormat="1" applyFont="1" applyFill="1" applyBorder="1"/>
    <xf numFmtId="17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/>
    <xf numFmtId="0" fontId="0" fillId="0" borderId="1" xfId="0" applyFill="1" applyBorder="1" applyAlignment="1">
      <alignment horizontal="center" vertical="center"/>
    </xf>
    <xf numFmtId="10" fontId="8" fillId="3" borderId="1" xfId="0" applyNumberFormat="1" applyFont="1" applyFill="1" applyBorder="1"/>
    <xf numFmtId="10" fontId="0" fillId="0" borderId="1" xfId="0" applyNumberFormat="1" applyFill="1" applyBorder="1"/>
    <xf numFmtId="10" fontId="2" fillId="0" borderId="1" xfId="0" applyNumberFormat="1" applyFont="1" applyBorder="1"/>
    <xf numFmtId="10" fontId="8" fillId="0" borderId="0" xfId="0" applyNumberFormat="1" applyFont="1"/>
    <xf numFmtId="10" fontId="0" fillId="4" borderId="1" xfId="0" applyNumberFormat="1" applyFill="1" applyBorder="1"/>
    <xf numFmtId="0" fontId="0" fillId="0" borderId="1" xfId="0" applyFill="1" applyBorder="1"/>
    <xf numFmtId="0" fontId="0" fillId="0" borderId="0" xfId="0" applyFill="1"/>
    <xf numFmtId="0" fontId="0" fillId="4" borderId="1" xfId="0" applyFill="1" applyBorder="1"/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2" xfId="0" applyFill="1" applyBorder="1"/>
    <xf numFmtId="10" fontId="0" fillId="0" borderId="3" xfId="0" applyNumberFormat="1" applyBorder="1"/>
    <xf numFmtId="10" fontId="1" fillId="0" borderId="1" xfId="0" applyNumberFormat="1" applyFont="1" applyBorder="1"/>
    <xf numFmtId="10" fontId="9" fillId="0" borderId="1" xfId="0" applyNumberFormat="1" applyFont="1" applyFill="1" applyBorder="1"/>
    <xf numFmtId="10" fontId="8" fillId="0" borderId="1" xfId="0" applyNumberFormat="1" applyFont="1" applyBorder="1"/>
    <xf numFmtId="0" fontId="0" fillId="0" borderId="0" xfId="0" applyFont="1" applyFill="1" applyBorder="1"/>
    <xf numFmtId="0" fontId="0" fillId="0" borderId="2" xfId="0" applyBorder="1"/>
    <xf numFmtId="10" fontId="0" fillId="0" borderId="0" xfId="0" applyNumberFormat="1" applyBorder="1"/>
    <xf numFmtId="0" fontId="0" fillId="0" borderId="0" xfId="0" applyBorder="1"/>
    <xf numFmtId="10" fontId="0" fillId="3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>
      <selection activeCell="B91" sqref="B91"/>
    </sheetView>
  </sheetViews>
  <sheetFormatPr baseColWidth="10" defaultRowHeight="18" x14ac:dyDescent="0.2"/>
  <cols>
    <col min="1" max="1" width="11.21875" style="7" bestFit="1" customWidth="1"/>
    <col min="2" max="2" width="10.88671875" style="7" bestFit="1" customWidth="1"/>
    <col min="3" max="3" width="11.21875" style="7" bestFit="1" customWidth="1"/>
    <col min="4" max="4" width="13.21875" style="7" bestFit="1" customWidth="1"/>
    <col min="5" max="16384" width="10.77734375" style="7"/>
  </cols>
  <sheetData>
    <row r="1" spans="1:4" x14ac:dyDescent="0.2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">
      <c r="A2" s="5">
        <v>43039</v>
      </c>
      <c r="B2" s="6">
        <v>4006.72</v>
      </c>
      <c r="C2" s="6">
        <v>1790463232</v>
      </c>
      <c r="D2" s="6">
        <v>228996672</v>
      </c>
    </row>
    <row r="3" spans="1:4" x14ac:dyDescent="0.2">
      <c r="A3" s="5">
        <v>43007</v>
      </c>
      <c r="B3" s="6">
        <v>3836.5</v>
      </c>
      <c r="C3" s="6">
        <v>2397305344</v>
      </c>
      <c r="D3" s="6">
        <v>300022336</v>
      </c>
    </row>
    <row r="4" spans="1:4" x14ac:dyDescent="0.2">
      <c r="A4" s="5">
        <v>42978</v>
      </c>
      <c r="B4" s="6">
        <v>3822.09</v>
      </c>
      <c r="C4" s="6">
        <v>2939752192</v>
      </c>
      <c r="D4" s="6">
        <v>343131136</v>
      </c>
    </row>
    <row r="5" spans="1:4" x14ac:dyDescent="0.2">
      <c r="A5" s="5">
        <v>42947</v>
      </c>
      <c r="B5" s="6">
        <v>3737.87</v>
      </c>
      <c r="C5" s="6">
        <v>2615045376</v>
      </c>
      <c r="D5" s="6">
        <v>304411552</v>
      </c>
    </row>
    <row r="6" spans="1:4" x14ac:dyDescent="0.2">
      <c r="A6" s="5">
        <v>42916</v>
      </c>
      <c r="B6" s="6">
        <v>3666.8</v>
      </c>
      <c r="C6" s="6">
        <v>2019950464</v>
      </c>
      <c r="D6" s="6">
        <v>249574768</v>
      </c>
    </row>
    <row r="7" spans="1:4" x14ac:dyDescent="0.2">
      <c r="A7" s="5">
        <v>42886</v>
      </c>
      <c r="B7" s="6">
        <v>3492.89</v>
      </c>
      <c r="C7" s="6">
        <v>1970073728</v>
      </c>
      <c r="D7" s="6">
        <v>211328544</v>
      </c>
    </row>
    <row r="8" spans="1:4" x14ac:dyDescent="0.2">
      <c r="A8" s="5">
        <v>42853</v>
      </c>
      <c r="B8" s="6">
        <v>3439.75</v>
      </c>
      <c r="C8" s="6">
        <v>2286745600</v>
      </c>
      <c r="D8" s="6">
        <v>249578832</v>
      </c>
    </row>
    <row r="9" spans="1:4" x14ac:dyDescent="0.2">
      <c r="A9" s="5">
        <v>42825</v>
      </c>
      <c r="B9" s="6">
        <v>3455.47</v>
      </c>
      <c r="C9" s="6">
        <v>2134152704</v>
      </c>
      <c r="D9" s="6">
        <v>245032368</v>
      </c>
    </row>
    <row r="10" spans="1:4" x14ac:dyDescent="0.2">
      <c r="A10" s="5">
        <v>42794</v>
      </c>
      <c r="B10" s="6">
        <v>3452.81</v>
      </c>
      <c r="C10" s="6">
        <v>1768914944</v>
      </c>
      <c r="D10" s="6">
        <v>183538960</v>
      </c>
    </row>
    <row r="11" spans="1:4" x14ac:dyDescent="0.2">
      <c r="A11" s="5">
        <v>42761</v>
      </c>
      <c r="B11" s="6">
        <v>3387.96</v>
      </c>
      <c r="C11" s="6">
        <v>1471193728</v>
      </c>
      <c r="D11" s="6">
        <v>149459056</v>
      </c>
    </row>
    <row r="12" spans="1:4" x14ac:dyDescent="0.2">
      <c r="A12" s="5">
        <v>42734</v>
      </c>
      <c r="B12" s="6">
        <v>3310.08</v>
      </c>
      <c r="C12" s="6">
        <v>2536556800</v>
      </c>
      <c r="D12" s="6">
        <v>264858208</v>
      </c>
    </row>
    <row r="13" spans="1:4" x14ac:dyDescent="0.2">
      <c r="A13" s="5">
        <v>42704</v>
      </c>
      <c r="B13" s="6">
        <v>3538</v>
      </c>
      <c r="C13" s="6">
        <v>3186754816</v>
      </c>
      <c r="D13" s="6">
        <v>329012256</v>
      </c>
    </row>
    <row r="14" spans="1:4" x14ac:dyDescent="0.2">
      <c r="A14" s="5">
        <v>42674</v>
      </c>
      <c r="B14" s="6">
        <v>3336.28</v>
      </c>
      <c r="C14" s="6">
        <v>1459930880</v>
      </c>
      <c r="D14" s="6">
        <v>150372816</v>
      </c>
    </row>
    <row r="15" spans="1:4" x14ac:dyDescent="0.2">
      <c r="A15" s="5">
        <v>42643</v>
      </c>
      <c r="B15" s="6">
        <v>3253.29</v>
      </c>
      <c r="C15" s="6">
        <v>1440525312</v>
      </c>
      <c r="D15" s="6">
        <v>165953136</v>
      </c>
    </row>
    <row r="16" spans="1:4" x14ac:dyDescent="0.2">
      <c r="A16" s="5">
        <v>42613</v>
      </c>
      <c r="B16" s="6">
        <v>3327.79</v>
      </c>
      <c r="C16" s="6">
        <v>2372845312</v>
      </c>
      <c r="D16" s="6">
        <v>276612224</v>
      </c>
    </row>
    <row r="17" spans="1:4" x14ac:dyDescent="0.2">
      <c r="A17" s="5">
        <v>42580</v>
      </c>
      <c r="B17" s="6">
        <v>3203.93</v>
      </c>
      <c r="C17" s="6">
        <v>2321164288</v>
      </c>
      <c r="D17" s="6">
        <v>274671392</v>
      </c>
    </row>
    <row r="18" spans="1:4" x14ac:dyDescent="0.2">
      <c r="A18" s="5">
        <v>42551</v>
      </c>
      <c r="B18" s="6">
        <v>3153.92</v>
      </c>
      <c r="C18" s="6">
        <v>1686875648</v>
      </c>
      <c r="D18" s="6">
        <v>204681136</v>
      </c>
    </row>
    <row r="19" spans="1:4" x14ac:dyDescent="0.2">
      <c r="A19" s="5">
        <v>42521</v>
      </c>
      <c r="B19" s="6">
        <v>3169.56</v>
      </c>
      <c r="C19" s="6">
        <v>1585599488</v>
      </c>
      <c r="D19" s="6">
        <v>171946448</v>
      </c>
    </row>
    <row r="20" spans="1:4" x14ac:dyDescent="0.2">
      <c r="A20" s="5">
        <v>42489</v>
      </c>
      <c r="B20" s="6">
        <v>3156.75</v>
      </c>
      <c r="C20" s="6">
        <v>2060887296</v>
      </c>
      <c r="D20" s="6">
        <v>225764160</v>
      </c>
    </row>
    <row r="21" spans="1:4" x14ac:dyDescent="0.2">
      <c r="A21" s="5">
        <v>42460</v>
      </c>
      <c r="B21" s="6">
        <v>3218.09</v>
      </c>
      <c r="C21" s="6">
        <v>3063575040</v>
      </c>
      <c r="D21" s="6">
        <v>326845824</v>
      </c>
    </row>
    <row r="22" spans="1:4" x14ac:dyDescent="0.2">
      <c r="A22" s="5">
        <v>42277</v>
      </c>
      <c r="B22" s="6">
        <v>3202.95</v>
      </c>
      <c r="C22" s="6">
        <v>3173540096</v>
      </c>
      <c r="D22" s="6">
        <v>349376768</v>
      </c>
    </row>
    <row r="23" spans="1:4" x14ac:dyDescent="0.2">
      <c r="A23" s="5">
        <v>42247</v>
      </c>
      <c r="B23" s="6">
        <v>3366.54</v>
      </c>
      <c r="C23" s="6">
        <v>5340201984</v>
      </c>
      <c r="D23" s="6">
        <v>654299264</v>
      </c>
    </row>
    <row r="24" spans="1:4" x14ac:dyDescent="0.2">
      <c r="A24" s="5">
        <v>42216</v>
      </c>
      <c r="B24" s="6">
        <v>3816.7</v>
      </c>
      <c r="C24" s="6">
        <v>9527704576</v>
      </c>
      <c r="D24" s="6">
        <v>1216646016</v>
      </c>
    </row>
    <row r="25" spans="1:4" x14ac:dyDescent="0.2">
      <c r="A25" s="5">
        <v>42185</v>
      </c>
      <c r="B25" s="6">
        <v>4473</v>
      </c>
      <c r="C25" s="6">
        <v>9498096640</v>
      </c>
      <c r="D25" s="6">
        <v>1435449472</v>
      </c>
    </row>
    <row r="26" spans="1:4" x14ac:dyDescent="0.2">
      <c r="A26" s="5">
        <v>42153</v>
      </c>
      <c r="B26" s="6">
        <v>4840.83</v>
      </c>
      <c r="C26" s="6">
        <v>7734524416</v>
      </c>
      <c r="D26" s="6">
        <v>1211073664</v>
      </c>
    </row>
    <row r="27" spans="1:4" x14ac:dyDescent="0.2">
      <c r="A27" s="5">
        <v>42124</v>
      </c>
      <c r="B27" s="6">
        <v>4749.8900000000003</v>
      </c>
      <c r="C27" s="6">
        <v>9555013632</v>
      </c>
      <c r="D27" s="6">
        <v>1359758720</v>
      </c>
    </row>
    <row r="28" spans="1:4" x14ac:dyDescent="0.2">
      <c r="A28" s="5">
        <v>42094</v>
      </c>
      <c r="B28" s="6">
        <v>4051.2</v>
      </c>
      <c r="C28" s="6">
        <v>6843582976</v>
      </c>
      <c r="D28" s="6">
        <v>873348544</v>
      </c>
    </row>
    <row r="29" spans="1:4" x14ac:dyDescent="0.2">
      <c r="A29" s="5">
        <v>42062</v>
      </c>
      <c r="B29" s="6">
        <v>3572.84</v>
      </c>
      <c r="C29" s="6">
        <v>2804500992</v>
      </c>
      <c r="D29" s="6">
        <v>348782432</v>
      </c>
    </row>
    <row r="30" spans="1:4" x14ac:dyDescent="0.2">
      <c r="A30" s="5">
        <v>42034</v>
      </c>
      <c r="B30" s="6">
        <v>3434.39</v>
      </c>
      <c r="C30" s="6">
        <v>5673621504</v>
      </c>
      <c r="D30" s="6">
        <v>700393984</v>
      </c>
    </row>
    <row r="31" spans="1:4" x14ac:dyDescent="0.2">
      <c r="A31" s="5">
        <v>42004</v>
      </c>
      <c r="B31" s="6">
        <v>3533.71</v>
      </c>
      <c r="C31" s="6">
        <v>9249541120</v>
      </c>
      <c r="D31" s="6">
        <v>1001697536</v>
      </c>
    </row>
    <row r="32" spans="1:4" x14ac:dyDescent="0.2">
      <c r="A32" s="5">
        <v>41971</v>
      </c>
      <c r="B32" s="6">
        <v>2808.82</v>
      </c>
      <c r="C32" s="6">
        <v>4160762112</v>
      </c>
      <c r="D32" s="6">
        <v>362774176</v>
      </c>
    </row>
    <row r="33" spans="1:4" x14ac:dyDescent="0.2">
      <c r="A33" s="5">
        <v>41943</v>
      </c>
      <c r="B33" s="6">
        <v>2508.33</v>
      </c>
      <c r="C33" s="6">
        <v>2310796032</v>
      </c>
      <c r="D33" s="6">
        <v>195133664</v>
      </c>
    </row>
    <row r="34" spans="1:4" x14ac:dyDescent="0.2">
      <c r="A34" s="5">
        <v>41912</v>
      </c>
      <c r="B34" s="6">
        <v>2450.9899999999998</v>
      </c>
      <c r="C34" s="6">
        <v>2494982656</v>
      </c>
      <c r="D34" s="6">
        <v>220833408</v>
      </c>
    </row>
    <row r="35" spans="1:4" x14ac:dyDescent="0.2">
      <c r="A35" s="5">
        <v>41880</v>
      </c>
      <c r="B35" s="6">
        <v>2338.29</v>
      </c>
      <c r="C35" s="6">
        <v>2064895360</v>
      </c>
      <c r="D35" s="6">
        <v>181257120</v>
      </c>
    </row>
    <row r="36" spans="1:4" x14ac:dyDescent="0.2">
      <c r="A36" s="5">
        <v>41851</v>
      </c>
      <c r="B36" s="6">
        <v>2350.25</v>
      </c>
      <c r="C36" s="6">
        <v>1837431552</v>
      </c>
      <c r="D36" s="6">
        <v>156782672</v>
      </c>
    </row>
    <row r="37" spans="1:4" x14ac:dyDescent="0.2">
      <c r="A37" s="5">
        <v>41820</v>
      </c>
      <c r="B37" s="6">
        <v>2165.12</v>
      </c>
      <c r="C37" s="6">
        <v>919315840</v>
      </c>
      <c r="D37" s="6">
        <v>81829928</v>
      </c>
    </row>
    <row r="38" spans="1:4" x14ac:dyDescent="0.2">
      <c r="A38" s="5">
        <v>41789</v>
      </c>
      <c r="B38" s="6">
        <v>2156.46</v>
      </c>
      <c r="C38" s="6">
        <v>942772864</v>
      </c>
      <c r="D38" s="6">
        <v>80058064</v>
      </c>
    </row>
    <row r="39" spans="1:4" x14ac:dyDescent="0.2">
      <c r="A39" s="5">
        <v>41759</v>
      </c>
      <c r="B39" s="6">
        <v>2158.66</v>
      </c>
      <c r="C39" s="6">
        <v>1303843584</v>
      </c>
      <c r="D39" s="6">
        <v>117259096</v>
      </c>
    </row>
    <row r="40" spans="1:4" x14ac:dyDescent="0.2">
      <c r="A40" s="5">
        <v>41729</v>
      </c>
      <c r="B40" s="6">
        <v>2146.31</v>
      </c>
      <c r="C40" s="6">
        <v>1461971712</v>
      </c>
      <c r="D40" s="6">
        <v>126403232</v>
      </c>
    </row>
    <row r="41" spans="1:4" x14ac:dyDescent="0.2">
      <c r="A41" s="5">
        <v>41698</v>
      </c>
      <c r="B41" s="6">
        <v>2178.9699999999998</v>
      </c>
      <c r="C41" s="6">
        <v>1356909440</v>
      </c>
      <c r="D41" s="6">
        <v>126219360</v>
      </c>
    </row>
    <row r="42" spans="1:4" x14ac:dyDescent="0.2">
      <c r="A42" s="5">
        <v>41669</v>
      </c>
      <c r="B42" s="6">
        <v>2202.4499999999998</v>
      </c>
      <c r="C42" s="6">
        <v>1118732672</v>
      </c>
      <c r="D42" s="6">
        <v>105975400</v>
      </c>
    </row>
    <row r="43" spans="1:4" x14ac:dyDescent="0.2">
      <c r="A43" s="5">
        <v>41639</v>
      </c>
      <c r="B43" s="6">
        <v>2330.0300000000002</v>
      </c>
      <c r="C43" s="6">
        <v>1345912064</v>
      </c>
      <c r="D43" s="6">
        <v>128221488</v>
      </c>
    </row>
    <row r="44" spans="1:4" x14ac:dyDescent="0.2">
      <c r="A44" s="5">
        <v>41607</v>
      </c>
      <c r="B44" s="6">
        <v>2438.94</v>
      </c>
      <c r="C44" s="6">
        <v>1428074496</v>
      </c>
      <c r="D44" s="6">
        <v>134855552</v>
      </c>
    </row>
    <row r="45" spans="1:4" x14ac:dyDescent="0.2">
      <c r="A45" s="5">
        <v>41578</v>
      </c>
      <c r="B45" s="6">
        <v>2373.7199999999998</v>
      </c>
      <c r="C45" s="6">
        <v>1507848064</v>
      </c>
      <c r="D45" s="6">
        <v>141146016</v>
      </c>
    </row>
    <row r="46" spans="1:4" x14ac:dyDescent="0.2">
      <c r="A46" s="5">
        <v>41547</v>
      </c>
      <c r="B46" s="6">
        <v>2409.04</v>
      </c>
      <c r="C46" s="6">
        <v>1858796416</v>
      </c>
      <c r="D46" s="6">
        <v>170130832</v>
      </c>
    </row>
    <row r="47" spans="1:4" x14ac:dyDescent="0.2">
      <c r="A47" s="5">
        <v>41516</v>
      </c>
      <c r="B47" s="6">
        <v>2313.91</v>
      </c>
      <c r="C47" s="6">
        <v>1582091136</v>
      </c>
      <c r="D47" s="6">
        <v>147413488</v>
      </c>
    </row>
    <row r="48" spans="1:4" x14ac:dyDescent="0.2">
      <c r="A48" s="5">
        <v>41486</v>
      </c>
      <c r="B48" s="6">
        <v>2193.02</v>
      </c>
      <c r="C48" s="6">
        <v>1498996352</v>
      </c>
      <c r="D48" s="6">
        <v>138704592</v>
      </c>
    </row>
    <row r="49" spans="1:4" x14ac:dyDescent="0.2">
      <c r="A49" s="5">
        <v>41453</v>
      </c>
      <c r="B49" s="6">
        <v>2200.64</v>
      </c>
      <c r="C49" s="6">
        <v>1106495232</v>
      </c>
      <c r="D49" s="6">
        <v>102166544</v>
      </c>
    </row>
    <row r="50" spans="1:4" x14ac:dyDescent="0.2">
      <c r="A50" s="5">
        <v>41425</v>
      </c>
      <c r="B50" s="6">
        <v>2606.4299999999998</v>
      </c>
      <c r="C50" s="6">
        <v>1288228864</v>
      </c>
      <c r="D50" s="6">
        <v>133764848</v>
      </c>
    </row>
    <row r="51" spans="1:4" x14ac:dyDescent="0.2">
      <c r="A51" s="5">
        <v>41390</v>
      </c>
      <c r="B51" s="6">
        <v>2447.31</v>
      </c>
      <c r="C51" s="6">
        <v>943485312</v>
      </c>
      <c r="D51" s="6">
        <v>95428072</v>
      </c>
    </row>
    <row r="52" spans="1:4" x14ac:dyDescent="0.2">
      <c r="A52" s="5">
        <v>41362</v>
      </c>
      <c r="B52" s="6">
        <v>2495.08</v>
      </c>
      <c r="C52" s="6">
        <v>1478616960</v>
      </c>
      <c r="D52" s="6">
        <v>150894144</v>
      </c>
    </row>
    <row r="53" spans="1:4" x14ac:dyDescent="0.2">
      <c r="A53" s="5">
        <v>41333</v>
      </c>
      <c r="B53" s="6">
        <v>2673.33</v>
      </c>
      <c r="C53" s="6">
        <v>1269397760</v>
      </c>
      <c r="D53" s="6">
        <v>132970672</v>
      </c>
    </row>
    <row r="54" spans="1:4" x14ac:dyDescent="0.2">
      <c r="A54" s="5">
        <v>41305</v>
      </c>
      <c r="B54" s="6">
        <v>2686.88</v>
      </c>
      <c r="C54" s="6">
        <v>1718450048</v>
      </c>
      <c r="D54" s="6">
        <v>173927840</v>
      </c>
    </row>
    <row r="55" spans="1:4" x14ac:dyDescent="0.2">
      <c r="A55" s="5">
        <v>41274</v>
      </c>
      <c r="B55" s="6">
        <v>2522.9499999999998</v>
      </c>
      <c r="C55" s="6">
        <v>1426469504</v>
      </c>
      <c r="D55" s="6">
        <v>130283720</v>
      </c>
    </row>
    <row r="56" spans="1:4" x14ac:dyDescent="0.2">
      <c r="A56" s="5">
        <v>41243</v>
      </c>
      <c r="B56" s="6">
        <v>2139.66</v>
      </c>
      <c r="C56" s="6">
        <v>708310208</v>
      </c>
      <c r="D56" s="6">
        <v>61512068</v>
      </c>
    </row>
    <row r="57" spans="1:4" x14ac:dyDescent="0.2">
      <c r="A57" s="5">
        <v>41213</v>
      </c>
      <c r="B57" s="6">
        <v>2254.8200000000002</v>
      </c>
      <c r="C57" s="6">
        <v>682766272</v>
      </c>
      <c r="D57" s="6">
        <v>61038508</v>
      </c>
    </row>
    <row r="58" spans="1:4" x14ac:dyDescent="0.2">
      <c r="A58" s="5">
        <v>41180</v>
      </c>
      <c r="B58" s="6">
        <v>2293.11</v>
      </c>
      <c r="C58" s="6">
        <v>900169792</v>
      </c>
      <c r="D58" s="6">
        <v>82353736</v>
      </c>
    </row>
    <row r="59" spans="1:4" x14ac:dyDescent="0.2">
      <c r="A59" s="5">
        <v>41152</v>
      </c>
      <c r="B59" s="6">
        <v>2204.87</v>
      </c>
      <c r="C59" s="6">
        <v>767004992</v>
      </c>
      <c r="D59" s="6">
        <v>78679104</v>
      </c>
    </row>
    <row r="60" spans="1:4" x14ac:dyDescent="0.2">
      <c r="A60" s="5">
        <v>41121</v>
      </c>
      <c r="B60" s="6">
        <v>2332.92</v>
      </c>
      <c r="C60" s="6">
        <v>828935808</v>
      </c>
      <c r="D60" s="6">
        <v>88956656</v>
      </c>
    </row>
    <row r="61" spans="1:4" x14ac:dyDescent="0.2">
      <c r="A61" s="5">
        <v>41089</v>
      </c>
      <c r="B61" s="6">
        <v>2461.61</v>
      </c>
      <c r="C61" s="6">
        <v>757116160</v>
      </c>
      <c r="D61" s="6">
        <v>85250824</v>
      </c>
    </row>
    <row r="62" spans="1:4" x14ac:dyDescent="0.2">
      <c r="A62" s="5">
        <v>41060</v>
      </c>
      <c r="B62" s="6">
        <v>2632.04</v>
      </c>
      <c r="C62" s="6">
        <v>1140685568</v>
      </c>
      <c r="D62" s="6">
        <v>130516256</v>
      </c>
    </row>
    <row r="63" spans="1:4" x14ac:dyDescent="0.2">
      <c r="A63" s="5">
        <v>41026</v>
      </c>
      <c r="B63" s="6">
        <v>2626.16</v>
      </c>
      <c r="C63" s="6">
        <v>870208384</v>
      </c>
      <c r="D63" s="6">
        <v>92872096</v>
      </c>
    </row>
    <row r="64" spans="1:4" x14ac:dyDescent="0.2">
      <c r="A64" s="5">
        <v>40998</v>
      </c>
      <c r="B64" s="6">
        <v>2454.9</v>
      </c>
      <c r="C64" s="6">
        <v>1232629888</v>
      </c>
      <c r="D64" s="6">
        <v>137757584</v>
      </c>
    </row>
    <row r="65" spans="1:4" x14ac:dyDescent="0.2">
      <c r="A65" s="5">
        <v>40968</v>
      </c>
      <c r="B65" s="6">
        <v>2634.14</v>
      </c>
      <c r="C65" s="6">
        <v>1207705728</v>
      </c>
      <c r="D65" s="6">
        <v>125057944</v>
      </c>
    </row>
    <row r="66" spans="1:4" x14ac:dyDescent="0.2">
      <c r="A66" s="5">
        <v>40939</v>
      </c>
      <c r="B66" s="6">
        <v>2464.2600000000002</v>
      </c>
      <c r="C66" s="6">
        <v>742772672</v>
      </c>
      <c r="D66" s="6">
        <v>73781792</v>
      </c>
    </row>
    <row r="67" spans="1:4" x14ac:dyDescent="0.2">
      <c r="A67" s="5">
        <v>40907</v>
      </c>
      <c r="B67" s="6">
        <v>2345.7399999999998</v>
      </c>
      <c r="C67" s="6">
        <v>713629376</v>
      </c>
      <c r="D67" s="6">
        <v>67713928</v>
      </c>
    </row>
    <row r="68" spans="1:4" x14ac:dyDescent="0.2">
      <c r="A68" s="5">
        <v>40877</v>
      </c>
      <c r="B68" s="6">
        <v>2521.52</v>
      </c>
      <c r="C68" s="6">
        <v>953908480</v>
      </c>
      <c r="D68" s="6">
        <v>100891928</v>
      </c>
    </row>
    <row r="69" spans="1:4" x14ac:dyDescent="0.2">
      <c r="A69" s="5">
        <v>40847</v>
      </c>
      <c r="B69" s="6">
        <v>2695.31</v>
      </c>
      <c r="C69" s="6">
        <v>762679680</v>
      </c>
      <c r="D69" s="6">
        <v>75446928</v>
      </c>
    </row>
    <row r="70" spans="1:4" x14ac:dyDescent="0.2">
      <c r="A70" s="5">
        <v>40816</v>
      </c>
      <c r="B70" s="6">
        <v>2581.35</v>
      </c>
      <c r="C70" s="6">
        <v>702289280</v>
      </c>
      <c r="D70" s="6">
        <v>75464688</v>
      </c>
    </row>
    <row r="71" spans="1:4" x14ac:dyDescent="0.2">
      <c r="A71" s="5">
        <v>40786</v>
      </c>
      <c r="B71" s="6">
        <v>2846.78</v>
      </c>
      <c r="C71" s="6">
        <v>1083562368</v>
      </c>
      <c r="D71" s="6">
        <v>124227304</v>
      </c>
    </row>
    <row r="72" spans="1:4" x14ac:dyDescent="0.2">
      <c r="A72" s="5">
        <v>40753</v>
      </c>
      <c r="B72" s="6">
        <v>2972.08</v>
      </c>
      <c r="C72" s="6">
        <v>1163710592</v>
      </c>
      <c r="D72" s="6">
        <v>146433648</v>
      </c>
    </row>
    <row r="73" spans="1:4" x14ac:dyDescent="0.2">
      <c r="A73" s="5">
        <v>40724</v>
      </c>
      <c r="B73" s="6">
        <v>3044.09</v>
      </c>
      <c r="C73" s="6">
        <v>1006721792</v>
      </c>
      <c r="D73" s="6">
        <v>121779888</v>
      </c>
    </row>
    <row r="74" spans="1:4" x14ac:dyDescent="0.2">
      <c r="A74" s="5">
        <v>40694</v>
      </c>
      <c r="B74" s="6">
        <v>3001.56</v>
      </c>
      <c r="C74" s="6">
        <v>968534528</v>
      </c>
      <c r="D74" s="6">
        <v>120492328</v>
      </c>
    </row>
    <row r="75" spans="1:4" x14ac:dyDescent="0.2">
      <c r="A75" s="5">
        <v>40662</v>
      </c>
      <c r="B75" s="6">
        <v>3192.72</v>
      </c>
      <c r="C75" s="6">
        <v>1487551744</v>
      </c>
      <c r="D75" s="6">
        <v>190767600</v>
      </c>
    </row>
    <row r="76" spans="1:4" x14ac:dyDescent="0.2">
      <c r="A76" s="5">
        <v>40633</v>
      </c>
      <c r="B76" s="6">
        <v>3223.29</v>
      </c>
      <c r="C76" s="6">
        <v>1845271424</v>
      </c>
      <c r="D76" s="6">
        <v>257897504</v>
      </c>
    </row>
    <row r="77" spans="1:4" x14ac:dyDescent="0.2">
      <c r="A77" s="5">
        <v>40602</v>
      </c>
      <c r="B77" s="6">
        <v>3239.56</v>
      </c>
      <c r="C77" s="6">
        <v>1202695552</v>
      </c>
      <c r="D77" s="6">
        <v>163670912</v>
      </c>
    </row>
    <row r="78" spans="1:4" x14ac:dyDescent="0.2">
      <c r="A78" s="5">
        <v>40574</v>
      </c>
      <c r="B78" s="6">
        <v>3076.51</v>
      </c>
      <c r="C78" s="6">
        <v>1265750144</v>
      </c>
      <c r="D78" s="6">
        <v>164152624</v>
      </c>
    </row>
    <row r="79" spans="1:4" x14ac:dyDescent="0.2">
      <c r="A79" s="5">
        <v>40543</v>
      </c>
      <c r="B79" s="6">
        <v>3128.26</v>
      </c>
      <c r="C79" s="6">
        <v>1441196544</v>
      </c>
      <c r="D79" s="6">
        <v>201264656</v>
      </c>
    </row>
    <row r="80" spans="1:4" x14ac:dyDescent="0.2">
      <c r="A80" s="5">
        <v>40512</v>
      </c>
      <c r="B80" s="6">
        <v>3136.99</v>
      </c>
      <c r="C80" s="6">
        <v>2302278912</v>
      </c>
      <c r="D80" s="6">
        <v>329165952</v>
      </c>
    </row>
    <row r="81" spans="1:4" x14ac:dyDescent="0.2">
      <c r="A81" s="5">
        <v>40480</v>
      </c>
      <c r="B81" s="6">
        <v>3379.98</v>
      </c>
      <c r="C81" s="6">
        <v>2269462528</v>
      </c>
      <c r="D81" s="6">
        <v>307960256</v>
      </c>
    </row>
    <row r="82" spans="1:4" x14ac:dyDescent="0.2">
      <c r="A82" s="5">
        <v>40451</v>
      </c>
      <c r="B82" s="6">
        <v>2935.57</v>
      </c>
      <c r="C82" s="6">
        <v>1255615488</v>
      </c>
      <c r="D82" s="6">
        <v>154905968</v>
      </c>
    </row>
    <row r="83" spans="1:4" x14ac:dyDescent="0.2">
      <c r="A83" s="5">
        <v>40421</v>
      </c>
      <c r="B83" s="6">
        <v>2903.19</v>
      </c>
      <c r="C83" s="6">
        <v>1464876416</v>
      </c>
      <c r="D83" s="6">
        <v>162527584</v>
      </c>
    </row>
    <row r="84" spans="1:4" x14ac:dyDescent="0.2">
      <c r="A84" s="5">
        <v>40389</v>
      </c>
      <c r="B84" s="6">
        <v>2868.85</v>
      </c>
      <c r="C84" s="6">
        <v>1167063424</v>
      </c>
      <c r="D84" s="6">
        <v>122092648</v>
      </c>
    </row>
    <row r="85" spans="1:4" x14ac:dyDescent="0.2">
      <c r="A85" s="5">
        <v>40359</v>
      </c>
      <c r="B85" s="6">
        <v>2563.0700000000002</v>
      </c>
      <c r="C85" s="6">
        <v>751567104</v>
      </c>
      <c r="D85" s="6">
        <v>87246280</v>
      </c>
    </row>
    <row r="86" spans="1:4" x14ac:dyDescent="0.2">
      <c r="A86" s="5">
        <v>40329</v>
      </c>
      <c r="B86" s="6">
        <v>2773.26</v>
      </c>
      <c r="C86" s="6">
        <v>1049657536</v>
      </c>
      <c r="D86" s="6">
        <v>131089880</v>
      </c>
    </row>
    <row r="87" spans="1:4" x14ac:dyDescent="0.2">
      <c r="A87" s="5">
        <v>40298</v>
      </c>
      <c r="B87" s="6">
        <v>3067.37</v>
      </c>
      <c r="C87" s="6">
        <v>1309227776</v>
      </c>
      <c r="D87" s="6">
        <v>185845408</v>
      </c>
    </row>
    <row r="88" spans="1:4" x14ac:dyDescent="0.2">
      <c r="A88" s="5">
        <v>40268</v>
      </c>
      <c r="B88" s="6">
        <v>3345.61</v>
      </c>
      <c r="C88" s="6">
        <v>1157489664</v>
      </c>
      <c r="D88" s="6">
        <v>153512608</v>
      </c>
    </row>
    <row r="89" spans="1:4" x14ac:dyDescent="0.2">
      <c r="A89" s="5">
        <v>40235</v>
      </c>
      <c r="B89" s="6">
        <v>3281.67</v>
      </c>
      <c r="C89" s="6">
        <v>718097216</v>
      </c>
      <c r="D89" s="6">
        <v>95241560</v>
      </c>
    </row>
    <row r="90" spans="1:4" x14ac:dyDescent="0.2">
      <c r="A90" s="5">
        <v>40207</v>
      </c>
      <c r="B90" s="6">
        <v>3204.16</v>
      </c>
      <c r="C90" s="6">
        <v>1501909120</v>
      </c>
      <c r="D90" s="6">
        <v>213803584</v>
      </c>
    </row>
    <row r="91" spans="1:4" x14ac:dyDescent="0.2">
      <c r="B91" s="7">
        <f>AVERAGE(B2:B90)</f>
        <v>2954.9607865168541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="80" zoomScaleNormal="80" zoomScalePageLayoutView="80" workbookViewId="0">
      <selection activeCell="L2" sqref="L2:L8"/>
    </sheetView>
  </sheetViews>
  <sheetFormatPr baseColWidth="10" defaultRowHeight="22" x14ac:dyDescent="0.25"/>
  <cols>
    <col min="1" max="16384" width="10.77734375" style="3"/>
  </cols>
  <sheetData>
    <row r="1" spans="1:13" x14ac:dyDescent="0.25"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7</v>
      </c>
      <c r="J1" s="3" t="s">
        <v>15</v>
      </c>
      <c r="K1" s="3" t="s">
        <v>6</v>
      </c>
      <c r="L1" s="3" t="s">
        <v>5</v>
      </c>
      <c r="M1" s="3" t="s">
        <v>4</v>
      </c>
    </row>
    <row r="2" spans="1:13" ht="23" x14ac:dyDescent="0.25">
      <c r="A2" s="3">
        <v>2017</v>
      </c>
      <c r="D2" s="8">
        <f>总表!B2</f>
        <v>4006.72</v>
      </c>
      <c r="E2" s="8">
        <f>总表!B3</f>
        <v>3836.5</v>
      </c>
      <c r="F2" s="8">
        <f>总表!B4</f>
        <v>3822.09</v>
      </c>
      <c r="G2" s="8">
        <f>总表!B5</f>
        <v>3737.87</v>
      </c>
      <c r="H2" s="8">
        <f>总表!B6</f>
        <v>3666.8</v>
      </c>
      <c r="I2" s="8">
        <f>总表!B7</f>
        <v>3492.89</v>
      </c>
      <c r="J2" s="8">
        <f>总表!B8</f>
        <v>3439.75</v>
      </c>
      <c r="K2" s="8">
        <f>总表!B9</f>
        <v>3455.47</v>
      </c>
      <c r="L2" s="8">
        <f>总表!B10</f>
        <v>3452.81</v>
      </c>
      <c r="M2" s="8">
        <f>总表!B11</f>
        <v>3387.96</v>
      </c>
    </row>
    <row r="3" spans="1:13" x14ac:dyDescent="0.25">
      <c r="A3" s="3">
        <v>2016</v>
      </c>
      <c r="B3" s="3">
        <f>总表!B12</f>
        <v>3310.08</v>
      </c>
      <c r="C3" s="3">
        <f>总表!B13</f>
        <v>3538</v>
      </c>
      <c r="D3" s="3">
        <f>总表!B14</f>
        <v>3336.28</v>
      </c>
      <c r="E3" s="3">
        <f>总表!B15</f>
        <v>3253.29</v>
      </c>
      <c r="F3" s="3">
        <f>总表!B16</f>
        <v>3327.79</v>
      </c>
      <c r="G3" s="3">
        <f>总表!B17</f>
        <v>3203.93</v>
      </c>
      <c r="H3" s="3">
        <f>总表!B18</f>
        <v>3153.92</v>
      </c>
      <c r="I3" s="3">
        <f>总表!B19</f>
        <v>3169.56</v>
      </c>
      <c r="J3" s="3">
        <f>总表!B20</f>
        <v>3156.75</v>
      </c>
      <c r="K3" s="3">
        <f>总表!B21</f>
        <v>3218.09</v>
      </c>
      <c r="L3" s="3">
        <f>总表!B22</f>
        <v>3202.95</v>
      </c>
      <c r="M3" s="3">
        <f>总表!B23</f>
        <v>3366.54</v>
      </c>
    </row>
    <row r="4" spans="1:13" x14ac:dyDescent="0.25">
      <c r="A4" s="3">
        <v>2015</v>
      </c>
      <c r="B4" s="3">
        <f>总表!B24</f>
        <v>3816.7</v>
      </c>
      <c r="C4" s="3">
        <f>总表!B25</f>
        <v>4473</v>
      </c>
      <c r="D4" s="3">
        <f>总表!B26</f>
        <v>4840.83</v>
      </c>
      <c r="E4" s="3">
        <f>总表!B27</f>
        <v>4749.8900000000003</v>
      </c>
      <c r="F4" s="3">
        <f>总表!B28</f>
        <v>4051.2</v>
      </c>
      <c r="G4" s="3">
        <f>总表!B29</f>
        <v>3572.84</v>
      </c>
      <c r="H4" s="3">
        <f>总表!B30</f>
        <v>3434.39</v>
      </c>
      <c r="I4" s="3">
        <f>总表!B31</f>
        <v>3533.71</v>
      </c>
      <c r="J4" s="3">
        <f>总表!B32</f>
        <v>2808.82</v>
      </c>
      <c r="K4" s="3">
        <f>总表!B33</f>
        <v>2508.33</v>
      </c>
      <c r="L4" s="3">
        <f>总表!B34</f>
        <v>2450.9899999999998</v>
      </c>
      <c r="M4" s="3">
        <f>总表!B35</f>
        <v>2338.29</v>
      </c>
    </row>
    <row r="5" spans="1:13" x14ac:dyDescent="0.25">
      <c r="A5" s="3">
        <v>2014</v>
      </c>
      <c r="B5" s="3">
        <f>总表!B36</f>
        <v>2350.25</v>
      </c>
      <c r="C5" s="3">
        <f>总表!B37</f>
        <v>2165.12</v>
      </c>
      <c r="D5" s="3">
        <f>总表!B38</f>
        <v>2156.46</v>
      </c>
      <c r="E5" s="3">
        <f>总表!B39</f>
        <v>2158.66</v>
      </c>
      <c r="F5" s="3">
        <f>总表!B40</f>
        <v>2146.31</v>
      </c>
      <c r="G5" s="3">
        <f>总表!B41</f>
        <v>2178.9699999999998</v>
      </c>
      <c r="H5" s="3">
        <f>总表!B42</f>
        <v>2202.4499999999998</v>
      </c>
      <c r="I5" s="3">
        <f>总表!B43</f>
        <v>2330.0300000000002</v>
      </c>
      <c r="J5" s="3">
        <f>总表!B44</f>
        <v>2438.94</v>
      </c>
      <c r="K5" s="3">
        <f>总表!B45</f>
        <v>2373.7199999999998</v>
      </c>
      <c r="L5" s="3">
        <f>总表!B46</f>
        <v>2409.04</v>
      </c>
      <c r="M5" s="3">
        <f>总表!B47</f>
        <v>2313.91</v>
      </c>
    </row>
    <row r="6" spans="1:13" x14ac:dyDescent="0.25">
      <c r="A6" s="3">
        <v>2013</v>
      </c>
      <c r="B6" s="3">
        <f>总表!B48</f>
        <v>2193.02</v>
      </c>
      <c r="C6" s="3">
        <f>总表!B49</f>
        <v>2200.64</v>
      </c>
      <c r="D6" s="3">
        <f>总表!B50</f>
        <v>2606.4299999999998</v>
      </c>
      <c r="E6" s="3">
        <f>总表!B51</f>
        <v>2447.31</v>
      </c>
      <c r="F6" s="3">
        <f>总表!B52</f>
        <v>2495.08</v>
      </c>
      <c r="G6" s="3">
        <f>总表!B53</f>
        <v>2673.33</v>
      </c>
      <c r="H6" s="3">
        <f>总表!B54</f>
        <v>2686.88</v>
      </c>
      <c r="I6" s="3">
        <f>总表!B55</f>
        <v>2522.9499999999998</v>
      </c>
      <c r="J6" s="3">
        <f>总表!B56</f>
        <v>2139.66</v>
      </c>
      <c r="K6" s="3">
        <f>总表!B57</f>
        <v>2254.8200000000002</v>
      </c>
      <c r="L6" s="3">
        <f>总表!B58</f>
        <v>2293.11</v>
      </c>
      <c r="M6" s="3">
        <f>总表!B59</f>
        <v>2204.87</v>
      </c>
    </row>
    <row r="7" spans="1:13" x14ac:dyDescent="0.25">
      <c r="A7" s="3">
        <v>2012</v>
      </c>
      <c r="B7" s="3">
        <f>总表!B60</f>
        <v>2332.92</v>
      </c>
      <c r="C7" s="3">
        <f>总表!B61</f>
        <v>2461.61</v>
      </c>
      <c r="D7" s="3">
        <f>总表!B62</f>
        <v>2632.04</v>
      </c>
      <c r="E7" s="3">
        <f>总表!B63</f>
        <v>2626.16</v>
      </c>
      <c r="F7" s="3">
        <f>总表!B64</f>
        <v>2454.9</v>
      </c>
      <c r="G7" s="3">
        <f>总表!B65</f>
        <v>2634.14</v>
      </c>
      <c r="H7" s="3">
        <f>总表!B66</f>
        <v>2464.2600000000002</v>
      </c>
      <c r="I7" s="3">
        <f>总表!B67</f>
        <v>2345.7399999999998</v>
      </c>
      <c r="J7" s="3">
        <f>总表!B68</f>
        <v>2521.52</v>
      </c>
      <c r="K7" s="3">
        <f>总表!B69</f>
        <v>2695.31</v>
      </c>
      <c r="L7" s="3">
        <f>总表!B70</f>
        <v>2581.35</v>
      </c>
      <c r="M7" s="3">
        <f>总表!B71</f>
        <v>2846.78</v>
      </c>
    </row>
    <row r="8" spans="1:13" x14ac:dyDescent="0.25">
      <c r="A8" s="3">
        <v>2011</v>
      </c>
      <c r="B8" s="3">
        <f>总表!B72</f>
        <v>2972.08</v>
      </c>
      <c r="C8" s="3">
        <f>总表!B73</f>
        <v>3044.09</v>
      </c>
      <c r="D8" s="3">
        <f>总表!B74</f>
        <v>3001.56</v>
      </c>
      <c r="E8" s="3">
        <f>总表!B75</f>
        <v>3192.72</v>
      </c>
      <c r="F8" s="3">
        <f>总表!B76</f>
        <v>3223.29</v>
      </c>
      <c r="G8" s="3">
        <f>总表!B77</f>
        <v>3239.56</v>
      </c>
      <c r="H8" s="3">
        <f>总表!B78</f>
        <v>3076.51</v>
      </c>
      <c r="I8" s="3">
        <f>总表!B79</f>
        <v>3128.26</v>
      </c>
      <c r="J8" s="3">
        <f>总表!B80</f>
        <v>3136.99</v>
      </c>
      <c r="K8" s="3">
        <f>总表!B81</f>
        <v>3379.98</v>
      </c>
      <c r="L8" s="3">
        <f>总表!B82</f>
        <v>2935.57</v>
      </c>
      <c r="M8" s="3">
        <f>总表!B83</f>
        <v>2903.19</v>
      </c>
    </row>
    <row r="9" spans="1:13" x14ac:dyDescent="0.25">
      <c r="A9" s="3">
        <v>2010</v>
      </c>
      <c r="B9" s="3">
        <f>总表!B84</f>
        <v>2868.85</v>
      </c>
      <c r="C9" s="3">
        <f>总表!B85</f>
        <v>2563.0700000000002</v>
      </c>
      <c r="D9" s="3">
        <f>总表!B86</f>
        <v>2773.26</v>
      </c>
      <c r="E9" s="3">
        <f>总表!B87</f>
        <v>3067.37</v>
      </c>
      <c r="F9" s="3">
        <f>总表!B88</f>
        <v>3345.61</v>
      </c>
      <c r="G9" s="3">
        <f>总表!B89</f>
        <v>3281.67</v>
      </c>
      <c r="H9" s="3">
        <f>总表!B90</f>
        <v>3204.16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zoomScale="93" zoomScaleNormal="93" zoomScalePageLayoutView="93" workbookViewId="0">
      <selection activeCell="T2" sqref="T2"/>
    </sheetView>
  </sheetViews>
  <sheetFormatPr baseColWidth="10" defaultColWidth="9" defaultRowHeight="22" x14ac:dyDescent="0.25"/>
  <cols>
    <col min="1" max="3" width="9" style="3"/>
    <col min="4" max="4" width="9" style="11"/>
    <col min="5" max="7" width="9" style="3"/>
    <col min="8" max="8" width="9" style="10"/>
    <col min="9" max="9" width="9" style="12"/>
    <col min="10" max="13" width="9" style="9"/>
    <col min="15" max="15" width="9" style="13"/>
    <col min="16" max="16" width="9" style="9"/>
    <col min="17" max="17" width="6.77734375" style="9" customWidth="1"/>
    <col min="18" max="18" width="8.33203125" style="1" customWidth="1"/>
    <col min="19" max="19" width="8.21875" customWidth="1"/>
    <col min="21" max="21" width="10.6640625" bestFit="1" customWidth="1"/>
    <col min="22" max="22" width="8.77734375" bestFit="1" customWidth="1"/>
  </cols>
  <sheetData>
    <row r="1" spans="1:24" x14ac:dyDescent="0.25">
      <c r="A1" s="14"/>
      <c r="B1" s="14" t="s">
        <v>113</v>
      </c>
      <c r="C1" s="14" t="s">
        <v>106</v>
      </c>
      <c r="D1" s="15" t="s">
        <v>105</v>
      </c>
      <c r="E1" s="14" t="s">
        <v>109</v>
      </c>
      <c r="F1" s="16" t="s">
        <v>106</v>
      </c>
      <c r="G1" s="17" t="s">
        <v>105</v>
      </c>
      <c r="H1" s="18" t="s">
        <v>107</v>
      </c>
      <c r="I1" s="16" t="s">
        <v>106</v>
      </c>
      <c r="J1" s="17" t="s">
        <v>105</v>
      </c>
      <c r="K1" s="17" t="s">
        <v>114</v>
      </c>
      <c r="L1" s="17" t="s">
        <v>106</v>
      </c>
      <c r="M1" s="17" t="s">
        <v>105</v>
      </c>
      <c r="N1" s="19" t="s">
        <v>108</v>
      </c>
      <c r="O1" s="20" t="s">
        <v>106</v>
      </c>
      <c r="P1" s="17" t="s">
        <v>105</v>
      </c>
      <c r="Q1" s="17" t="s">
        <v>115</v>
      </c>
      <c r="R1" s="21" t="s">
        <v>111</v>
      </c>
      <c r="S1" s="19" t="s">
        <v>110</v>
      </c>
      <c r="T1" s="19" t="s">
        <v>112</v>
      </c>
      <c r="U1" s="19" t="s">
        <v>116</v>
      </c>
      <c r="V1" s="51" t="s">
        <v>133</v>
      </c>
      <c r="W1" s="45" t="s">
        <v>123</v>
      </c>
      <c r="X1" s="40" t="s">
        <v>124</v>
      </c>
    </row>
    <row r="2" spans="1:24" x14ac:dyDescent="0.25">
      <c r="A2" s="14">
        <v>2017</v>
      </c>
      <c r="B2" s="14">
        <v>4080</v>
      </c>
      <c r="C2" s="14">
        <v>3000</v>
      </c>
      <c r="D2" s="15">
        <f>(B2-C2)/1000</f>
        <v>1.08</v>
      </c>
      <c r="E2" s="14">
        <v>3836.5</v>
      </c>
      <c r="F2" s="14">
        <v>3000</v>
      </c>
      <c r="G2" s="14">
        <f>(E2-F2)/1000</f>
        <v>0.83650000000000002</v>
      </c>
      <c r="H2" s="22">
        <v>3666.8</v>
      </c>
      <c r="I2" s="14">
        <v>3000</v>
      </c>
      <c r="J2" s="23">
        <f>(H2-I2)/1000</f>
        <v>0.66680000000000017</v>
      </c>
      <c r="K2" s="23">
        <v>3455.47</v>
      </c>
      <c r="L2" s="14">
        <v>3000</v>
      </c>
      <c r="M2" s="23">
        <f>(K2-L2)/1000</f>
        <v>0.45546999999999982</v>
      </c>
      <c r="N2" s="19">
        <v>3387.96</v>
      </c>
      <c r="O2" s="14">
        <v>3000</v>
      </c>
      <c r="P2" s="23">
        <f>(N2-O2)/1000</f>
        <v>0.38796000000000003</v>
      </c>
      <c r="Q2" s="54">
        <f>(K2-N2)/N2</f>
        <v>1.992644541257859E-2</v>
      </c>
      <c r="R2" s="35">
        <f>(H2-N2)/N2</f>
        <v>8.2303214913989578E-2</v>
      </c>
      <c r="S2" s="35">
        <f>(E2-N2)/N2</f>
        <v>0.13239235410099293</v>
      </c>
      <c r="T2" s="54">
        <f>(B2-N2)/N2</f>
        <v>0.20426451315836078</v>
      </c>
      <c r="U2" s="21">
        <f t="shared" ref="U2:U8" si="0">AVERAGE(Q2:T2)</f>
        <v>0.10972163189648046</v>
      </c>
      <c r="V2" s="46">
        <v>0.13239235410099293</v>
      </c>
      <c r="W2" s="46">
        <v>0.13239235410099293</v>
      </c>
      <c r="X2" s="19"/>
    </row>
    <row r="3" spans="1:24" x14ac:dyDescent="0.25">
      <c r="A3" s="14">
        <v>2016</v>
      </c>
      <c r="B3" s="14">
        <v>3310.08</v>
      </c>
      <c r="C3" s="14">
        <v>3000</v>
      </c>
      <c r="D3" s="15">
        <f>(B3-C3)/1000</f>
        <v>0.31007999999999991</v>
      </c>
      <c r="E3" s="14">
        <v>3253.29</v>
      </c>
      <c r="F3" s="14">
        <v>3000</v>
      </c>
      <c r="G3" s="14">
        <f t="shared" ref="G3:G9" si="1">(E3-F3)/1000</f>
        <v>0.25328999999999996</v>
      </c>
      <c r="H3" s="22">
        <v>3153.92</v>
      </c>
      <c r="I3" s="14">
        <v>3000</v>
      </c>
      <c r="J3" s="23">
        <f t="shared" ref="J3:J9" si="2">(H3-I3)/1000</f>
        <v>0.15392000000000008</v>
      </c>
      <c r="K3" s="23">
        <v>3218.09</v>
      </c>
      <c r="L3" s="14">
        <v>3000</v>
      </c>
      <c r="M3" s="23">
        <f t="shared" ref="M3:M8" si="3">(K3-L3)/1000</f>
        <v>0.21809000000000014</v>
      </c>
      <c r="N3" s="19">
        <v>3366.54</v>
      </c>
      <c r="O3" s="14">
        <v>3000</v>
      </c>
      <c r="P3" s="23">
        <f t="shared" ref="P3:P8" si="4">(N3-O3)/1000</f>
        <v>0.36653999999999998</v>
      </c>
      <c r="Q3" s="25">
        <f t="shared" ref="Q3:Q8" si="5">(K3-N3)/N3</f>
        <v>-4.4095718452773415E-2</v>
      </c>
      <c r="R3" s="25">
        <f t="shared" ref="R3:R8" si="6">(H3-N3)/N3</f>
        <v>-6.3156831643170708E-2</v>
      </c>
      <c r="S3" s="25">
        <f t="shared" ref="S3:S8" si="7">(E3-N3)/N3</f>
        <v>-3.3639879520219573E-2</v>
      </c>
      <c r="T3" s="25">
        <f>(B3-N3)/N3</f>
        <v>-1.677092801511345E-2</v>
      </c>
      <c r="U3" s="21">
        <f t="shared" si="0"/>
        <v>-3.9415839407819286E-2</v>
      </c>
      <c r="V3" s="52">
        <v>-3.3639879520219573E-2</v>
      </c>
      <c r="X3" s="52">
        <v>-3.3639879520219573E-2</v>
      </c>
    </row>
    <row r="4" spans="1:24" x14ac:dyDescent="0.25">
      <c r="A4" s="14">
        <v>2015</v>
      </c>
      <c r="B4" s="14">
        <v>3816.7</v>
      </c>
      <c r="C4" s="14">
        <v>3000</v>
      </c>
      <c r="D4" s="15">
        <f t="shared" ref="D4:D9" si="8">(B4-C4)/1000</f>
        <v>0.81669999999999987</v>
      </c>
      <c r="E4" s="14">
        <v>4749.8900000000003</v>
      </c>
      <c r="F4" s="14">
        <v>3000</v>
      </c>
      <c r="G4" s="14">
        <f t="shared" si="1"/>
        <v>1.7498900000000004</v>
      </c>
      <c r="H4" s="22">
        <v>3434.39</v>
      </c>
      <c r="I4" s="14">
        <v>3000</v>
      </c>
      <c r="J4" s="23">
        <f t="shared" si="2"/>
        <v>0.43438999999999989</v>
      </c>
      <c r="K4" s="23">
        <v>2508.33</v>
      </c>
      <c r="L4" s="14">
        <v>3000</v>
      </c>
      <c r="M4" s="23">
        <f t="shared" si="3"/>
        <v>-0.49167000000000005</v>
      </c>
      <c r="N4" s="26">
        <v>2338.29</v>
      </c>
      <c r="O4" s="26">
        <v>3000</v>
      </c>
      <c r="P4" s="23">
        <f t="shared" si="4"/>
        <v>-0.66171000000000002</v>
      </c>
      <c r="Q4" s="24">
        <f t="shared" si="5"/>
        <v>7.27198080648679E-2</v>
      </c>
      <c r="R4" s="35">
        <f t="shared" si="6"/>
        <v>0.46876135979711664</v>
      </c>
      <c r="S4" s="35">
        <f t="shared" si="7"/>
        <v>1.0313519708847065</v>
      </c>
      <c r="T4" s="27">
        <f t="shared" ref="T4:T8" si="9">(B4-N4)/N4</f>
        <v>0.63226118231699224</v>
      </c>
      <c r="U4" s="21">
        <f t="shared" si="0"/>
        <v>0.55127358026592088</v>
      </c>
      <c r="V4" s="46">
        <v>1.0313519708847065</v>
      </c>
      <c r="W4" s="46">
        <v>1.0313519708847065</v>
      </c>
      <c r="X4" s="19"/>
    </row>
    <row r="5" spans="1:24" s="2" customFormat="1" x14ac:dyDescent="0.25">
      <c r="A5" s="26">
        <v>2014</v>
      </c>
      <c r="B5" s="26">
        <v>2350.25</v>
      </c>
      <c r="C5" s="26">
        <v>3000</v>
      </c>
      <c r="D5" s="15">
        <f t="shared" si="8"/>
        <v>-0.64975000000000005</v>
      </c>
      <c r="E5" s="26">
        <v>2158.66</v>
      </c>
      <c r="F5" s="26">
        <v>3000</v>
      </c>
      <c r="G5" s="14">
        <f t="shared" si="1"/>
        <v>-0.8413400000000002</v>
      </c>
      <c r="H5" s="28">
        <v>2202.4499999999998</v>
      </c>
      <c r="I5" s="26">
        <v>3000</v>
      </c>
      <c r="J5" s="23">
        <f t="shared" si="2"/>
        <v>-0.7975500000000002</v>
      </c>
      <c r="K5" s="29">
        <v>2373.7199999999998</v>
      </c>
      <c r="L5" s="26">
        <v>3000</v>
      </c>
      <c r="M5" s="23">
        <f t="shared" si="3"/>
        <v>-0.62628000000000017</v>
      </c>
      <c r="N5" s="26">
        <v>2313.91</v>
      </c>
      <c r="O5" s="26">
        <v>3000</v>
      </c>
      <c r="P5" s="23">
        <f t="shared" si="4"/>
        <v>-0.6860900000000002</v>
      </c>
      <c r="Q5" s="25">
        <f t="shared" si="5"/>
        <v>2.5848023475416048E-2</v>
      </c>
      <c r="R5" s="30">
        <f t="shared" si="6"/>
        <v>-4.8169548513122828E-2</v>
      </c>
      <c r="S5" s="30">
        <f t="shared" si="7"/>
        <v>-6.709422579097718E-2</v>
      </c>
      <c r="T5" s="25">
        <f t="shared" si="9"/>
        <v>1.5705018777739908E-2</v>
      </c>
      <c r="U5" s="21">
        <f t="shared" si="0"/>
        <v>-1.8427683012736014E-2</v>
      </c>
      <c r="V5" s="46">
        <v>-6.709422579097718E-2</v>
      </c>
      <c r="W5" s="46"/>
      <c r="X5" s="46">
        <v>-6.709422579097718E-2</v>
      </c>
    </row>
    <row r="6" spans="1:24" s="2" customFormat="1" x14ac:dyDescent="0.25">
      <c r="A6" s="26">
        <v>2013</v>
      </c>
      <c r="B6" s="26">
        <v>2193.02</v>
      </c>
      <c r="C6" s="26">
        <v>3000</v>
      </c>
      <c r="D6" s="15">
        <f t="shared" si="8"/>
        <v>-0.80698000000000003</v>
      </c>
      <c r="E6" s="26">
        <v>2447.31</v>
      </c>
      <c r="F6" s="26">
        <v>3000</v>
      </c>
      <c r="G6" s="14">
        <f t="shared" si="1"/>
        <v>-0.55269000000000001</v>
      </c>
      <c r="H6" s="28">
        <v>2686.88</v>
      </c>
      <c r="I6" s="26">
        <v>3000</v>
      </c>
      <c r="J6" s="23">
        <f t="shared" si="2"/>
        <v>-0.3131199999999999</v>
      </c>
      <c r="K6" s="29">
        <v>2254.8200000000002</v>
      </c>
      <c r="L6" s="26">
        <v>3000</v>
      </c>
      <c r="M6" s="23">
        <f t="shared" si="3"/>
        <v>-0.74517999999999984</v>
      </c>
      <c r="N6" s="26">
        <v>2204.87</v>
      </c>
      <c r="O6" s="26">
        <v>3000</v>
      </c>
      <c r="P6" s="23">
        <f t="shared" si="4"/>
        <v>-0.79513000000000011</v>
      </c>
      <c r="Q6" s="24">
        <f t="shared" si="5"/>
        <v>2.2654396857864762E-2</v>
      </c>
      <c r="R6" s="35">
        <f t="shared" si="6"/>
        <v>0.21861152811730408</v>
      </c>
      <c r="S6" s="35">
        <f t="shared" si="7"/>
        <v>0.10995659608049457</v>
      </c>
      <c r="T6" s="24">
        <f t="shared" si="9"/>
        <v>-5.3744665218357131E-3</v>
      </c>
      <c r="U6" s="21">
        <f t="shared" si="0"/>
        <v>8.646201363345693E-2</v>
      </c>
      <c r="V6" s="46">
        <v>0.10995659608049457</v>
      </c>
      <c r="W6" s="46">
        <v>0.10995659608049457</v>
      </c>
      <c r="X6" s="26"/>
    </row>
    <row r="7" spans="1:24" s="2" customFormat="1" x14ac:dyDescent="0.25">
      <c r="A7" s="26">
        <v>2012</v>
      </c>
      <c r="B7" s="26">
        <v>2332.92</v>
      </c>
      <c r="C7" s="26">
        <v>3000</v>
      </c>
      <c r="D7" s="15">
        <f t="shared" si="8"/>
        <v>-0.6670799999999999</v>
      </c>
      <c r="E7" s="26">
        <v>2626.16</v>
      </c>
      <c r="F7" s="26">
        <v>3000</v>
      </c>
      <c r="G7" s="14">
        <f t="shared" si="1"/>
        <v>-0.37384000000000017</v>
      </c>
      <c r="H7" s="28">
        <v>2464.2600000000002</v>
      </c>
      <c r="I7" s="26">
        <v>3000</v>
      </c>
      <c r="J7" s="23">
        <f t="shared" si="2"/>
        <v>-0.53573999999999977</v>
      </c>
      <c r="K7" s="29">
        <v>2695.31</v>
      </c>
      <c r="L7" s="26">
        <v>3000</v>
      </c>
      <c r="M7" s="23">
        <f t="shared" si="3"/>
        <v>-0.30469000000000007</v>
      </c>
      <c r="N7" s="14">
        <v>2846.78</v>
      </c>
      <c r="O7" s="14">
        <v>3000</v>
      </c>
      <c r="P7" s="23">
        <f t="shared" si="4"/>
        <v>-0.1532199999999998</v>
      </c>
      <c r="Q7" s="30">
        <f t="shared" si="5"/>
        <v>-5.3207483542809859E-2</v>
      </c>
      <c r="R7" s="30">
        <f t="shared" si="6"/>
        <v>-0.13436935766023364</v>
      </c>
      <c r="S7" s="30">
        <f t="shared" si="7"/>
        <v>-7.7498085556312865E-2</v>
      </c>
      <c r="T7" s="30">
        <f t="shared" si="9"/>
        <v>-0.18050569415269185</v>
      </c>
      <c r="U7" s="21">
        <f t="shared" si="0"/>
        <v>-0.11139515522801205</v>
      </c>
      <c r="V7" s="52">
        <v>-7.7498085556312865E-2</v>
      </c>
      <c r="X7" s="52">
        <v>-7.7498085556312865E-2</v>
      </c>
    </row>
    <row r="8" spans="1:24" x14ac:dyDescent="0.25">
      <c r="A8" s="14">
        <v>2011</v>
      </c>
      <c r="B8" s="14">
        <v>2972.08</v>
      </c>
      <c r="C8" s="14">
        <v>3000</v>
      </c>
      <c r="D8" s="15">
        <f t="shared" si="8"/>
        <v>-2.7920000000000073E-2</v>
      </c>
      <c r="E8" s="14">
        <v>3192.72</v>
      </c>
      <c r="F8" s="14">
        <v>3000</v>
      </c>
      <c r="G8" s="14">
        <f t="shared" si="1"/>
        <v>0.19271999999999981</v>
      </c>
      <c r="H8" s="22">
        <v>3076.51</v>
      </c>
      <c r="I8" s="14">
        <v>3000</v>
      </c>
      <c r="J8" s="23">
        <f t="shared" si="2"/>
        <v>7.6510000000000217E-2</v>
      </c>
      <c r="K8" s="23">
        <v>3379.98</v>
      </c>
      <c r="L8" s="14">
        <v>3000</v>
      </c>
      <c r="M8" s="23">
        <f t="shared" si="3"/>
        <v>0.37998000000000004</v>
      </c>
      <c r="N8" s="14">
        <v>2903.19</v>
      </c>
      <c r="O8" s="14">
        <v>3000</v>
      </c>
      <c r="P8" s="23">
        <f t="shared" si="4"/>
        <v>-9.6809999999999952E-2</v>
      </c>
      <c r="Q8" s="24">
        <f t="shared" si="5"/>
        <v>0.16422969216620337</v>
      </c>
      <c r="R8" s="24">
        <f t="shared" si="6"/>
        <v>5.9699847409229213E-2</v>
      </c>
      <c r="S8" s="24">
        <f t="shared" si="7"/>
        <v>9.9728229981503019E-2</v>
      </c>
      <c r="T8" s="24">
        <f t="shared" si="9"/>
        <v>2.3729070436313116E-2</v>
      </c>
      <c r="U8" s="21">
        <f t="shared" si="0"/>
        <v>8.6846709998312177E-2</v>
      </c>
      <c r="V8" s="46">
        <v>9.9728229981503019E-2</v>
      </c>
      <c r="W8" s="46">
        <v>9.9728229981503019E-2</v>
      </c>
      <c r="X8" s="19"/>
    </row>
    <row r="9" spans="1:24" x14ac:dyDescent="0.25">
      <c r="A9" s="14">
        <v>2010</v>
      </c>
      <c r="B9" s="14">
        <v>2868.85</v>
      </c>
      <c r="C9" s="14">
        <v>3000</v>
      </c>
      <c r="D9" s="15">
        <f t="shared" si="8"/>
        <v>-0.1311500000000001</v>
      </c>
      <c r="E9" s="14">
        <v>3067.37</v>
      </c>
      <c r="F9" s="14">
        <v>3000</v>
      </c>
      <c r="G9" s="14">
        <f t="shared" si="1"/>
        <v>6.7369999999999888E-2</v>
      </c>
      <c r="H9" s="22">
        <v>3204.16</v>
      </c>
      <c r="I9" s="14">
        <v>3000</v>
      </c>
      <c r="J9" s="23">
        <f t="shared" si="2"/>
        <v>0.20415999999999984</v>
      </c>
      <c r="K9" s="23"/>
      <c r="L9" s="14"/>
      <c r="M9" s="23"/>
      <c r="N9" s="19"/>
      <c r="O9" s="14">
        <v>3000</v>
      </c>
      <c r="P9" s="17"/>
      <c r="Q9" s="17"/>
      <c r="R9" s="21"/>
      <c r="S9" s="19"/>
      <c r="T9" s="19"/>
      <c r="U9" s="19"/>
      <c r="V9" s="53"/>
      <c r="X9" s="19"/>
    </row>
    <row r="10" spans="1:24" x14ac:dyDescent="0.25">
      <c r="A10" s="14"/>
      <c r="B10" s="14"/>
      <c r="C10" s="14"/>
      <c r="D10" s="28">
        <f>AVERAGE(D3:D9)</f>
        <v>-0.16515714285714295</v>
      </c>
      <c r="E10" s="26"/>
      <c r="F10" s="26"/>
      <c r="G10" s="28">
        <f>AVERAGE(G2:G9)</f>
        <v>0.16648749999999995</v>
      </c>
      <c r="H10" s="28"/>
      <c r="I10" s="31"/>
      <c r="J10" s="28">
        <f>AVERAGE(J2:J8)</f>
        <v>-4.496999999999992E-2</v>
      </c>
      <c r="K10" s="32"/>
      <c r="L10" s="32"/>
      <c r="M10" s="28">
        <f>AVERAGE(M2:M8)</f>
        <v>-0.15918285714285721</v>
      </c>
      <c r="N10" s="26"/>
      <c r="O10" s="33"/>
      <c r="P10" s="28">
        <f>AVERAGE(P2:P8)</f>
        <v>-0.23406571428571432</v>
      </c>
      <c r="Q10" s="21">
        <f t="shared" ref="Q10:S10" si="10">AVERAGE(Q2:Q8)</f>
        <v>2.9725023425906771E-2</v>
      </c>
      <c r="R10" s="37">
        <f t="shared" si="10"/>
        <v>8.3382887488730337E-2</v>
      </c>
      <c r="S10" s="49">
        <f t="shared" si="10"/>
        <v>0.17074242288288391</v>
      </c>
      <c r="T10" s="37">
        <f>AVERAGE(T2:T8)</f>
        <v>9.6186956571394991E-2</v>
      </c>
      <c r="U10" s="21">
        <f>AVERAGE(U2:U8)</f>
        <v>9.5009322592229023E-2</v>
      </c>
      <c r="V10" s="46"/>
      <c r="W10" s="46">
        <f>AVERAGE(W2:W8)</f>
        <v>0.34335728776192431</v>
      </c>
      <c r="X10" s="21">
        <f>AVERAGE(X2:X8)</f>
        <v>-5.9410730289169877E-2</v>
      </c>
    </row>
    <row r="11" spans="1:24" x14ac:dyDescent="0.25">
      <c r="R11" s="38"/>
      <c r="S11" s="47">
        <v>0.1333</v>
      </c>
      <c r="T11" s="37">
        <v>4.2999999999999997E-2</v>
      </c>
      <c r="W11" s="46">
        <f>(W2+W6+W8)/3</f>
        <v>0.11402572672099683</v>
      </c>
      <c r="X11" s="21">
        <f>AVERAGE(X3:X9)</f>
        <v>-5.9410730289169877E-2</v>
      </c>
    </row>
    <row r="12" spans="1:24" x14ac:dyDescent="0.25">
      <c r="A12" s="3" t="s">
        <v>134</v>
      </c>
    </row>
    <row r="13" spans="1:24" x14ac:dyDescent="0.25">
      <c r="A13" s="3" t="s">
        <v>125</v>
      </c>
    </row>
    <row r="14" spans="1:24" x14ac:dyDescent="0.25">
      <c r="A14" s="50" t="s">
        <v>135</v>
      </c>
    </row>
    <row r="15" spans="1:24" x14ac:dyDescent="0.25">
      <c r="A15" s="50" t="s">
        <v>136</v>
      </c>
    </row>
    <row r="16" spans="1:24" x14ac:dyDescent="0.25">
      <c r="A16" s="50" t="s">
        <v>132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S10" sqref="S10"/>
    </sheetView>
  </sheetViews>
  <sheetFormatPr baseColWidth="10" defaultColWidth="11" defaultRowHeight="22" x14ac:dyDescent="0.25"/>
  <cols>
    <col min="1" max="1" width="5.21875" bestFit="1" customWidth="1"/>
    <col min="2" max="2" width="8.77734375" bestFit="1" customWidth="1"/>
    <col min="3" max="3" width="6.88671875" bestFit="1" customWidth="1"/>
    <col min="4" max="4" width="6" bestFit="1" customWidth="1"/>
    <col min="5" max="5" width="8.21875" bestFit="1" customWidth="1"/>
    <col min="6" max="6" width="6.88671875" bestFit="1" customWidth="1"/>
    <col min="7" max="7" width="9.109375" bestFit="1" customWidth="1"/>
    <col min="8" max="8" width="8.109375" bestFit="1" customWidth="1"/>
    <col min="9" max="9" width="6.88671875" bestFit="1" customWidth="1"/>
    <col min="10" max="10" width="6" bestFit="1" customWidth="1"/>
    <col min="11" max="11" width="8.109375" bestFit="1" customWidth="1"/>
    <col min="12" max="12" width="6.88671875" bestFit="1" customWidth="1"/>
    <col min="13" max="13" width="6" bestFit="1" customWidth="1"/>
    <col min="14" max="14" width="7.77734375" bestFit="1" customWidth="1"/>
    <col min="15" max="15" width="8.21875" bestFit="1" customWidth="1"/>
    <col min="16" max="16" width="6.88671875" bestFit="1" customWidth="1"/>
    <col min="17" max="17" width="6" bestFit="1" customWidth="1"/>
    <col min="18" max="19" width="14.44140625" bestFit="1" customWidth="1"/>
    <col min="20" max="20" width="15.33203125" bestFit="1" customWidth="1"/>
    <col min="21" max="21" width="10.6640625" bestFit="1" customWidth="1"/>
    <col min="22" max="23" width="8.77734375" bestFit="1" customWidth="1"/>
  </cols>
  <sheetData>
    <row r="1" spans="1:23" x14ac:dyDescent="0.25">
      <c r="A1" s="14"/>
      <c r="B1" s="14" t="s">
        <v>113</v>
      </c>
      <c r="C1" s="14" t="s">
        <v>106</v>
      </c>
      <c r="D1" s="15" t="s">
        <v>105</v>
      </c>
      <c r="E1" s="14" t="s">
        <v>109</v>
      </c>
      <c r="F1" s="16" t="s">
        <v>106</v>
      </c>
      <c r="G1" s="17" t="s">
        <v>105</v>
      </c>
      <c r="H1" s="18" t="s">
        <v>107</v>
      </c>
      <c r="I1" s="16" t="s">
        <v>106</v>
      </c>
      <c r="J1" s="17" t="s">
        <v>105</v>
      </c>
      <c r="K1" s="17" t="s">
        <v>114</v>
      </c>
      <c r="L1" s="17" t="s">
        <v>106</v>
      </c>
      <c r="M1" s="17" t="s">
        <v>105</v>
      </c>
      <c r="N1" s="17" t="s">
        <v>129</v>
      </c>
      <c r="O1" s="19" t="s">
        <v>108</v>
      </c>
      <c r="P1" s="20" t="s">
        <v>106</v>
      </c>
      <c r="Q1" s="17" t="s">
        <v>105</v>
      </c>
      <c r="R1" s="21" t="s">
        <v>126</v>
      </c>
      <c r="S1" s="19" t="s">
        <v>127</v>
      </c>
      <c r="T1" s="19" t="s">
        <v>128</v>
      </c>
      <c r="U1" s="19" t="s">
        <v>116</v>
      </c>
      <c r="V1" s="45" t="s">
        <v>123</v>
      </c>
      <c r="W1" s="40" t="s">
        <v>124</v>
      </c>
    </row>
    <row r="2" spans="1:23" x14ac:dyDescent="0.25">
      <c r="A2" s="14">
        <v>2017</v>
      </c>
      <c r="B2" s="14"/>
      <c r="C2" s="14">
        <v>3000</v>
      </c>
      <c r="D2" s="15"/>
      <c r="E2" s="14">
        <v>3836.5</v>
      </c>
      <c r="F2" s="14">
        <v>3000</v>
      </c>
      <c r="G2" s="14">
        <f>(E2-F2)/1000</f>
        <v>0.83650000000000002</v>
      </c>
      <c r="H2" s="22">
        <v>3666.8</v>
      </c>
      <c r="I2" s="14">
        <v>3000</v>
      </c>
      <c r="J2" s="23">
        <f>(H2-I2)/1000</f>
        <v>0.66680000000000017</v>
      </c>
      <c r="K2" s="23">
        <v>3455.47</v>
      </c>
      <c r="L2" s="14">
        <v>3000</v>
      </c>
      <c r="M2" s="23">
        <f>(K2-L2)/1000</f>
        <v>0.45546999999999982</v>
      </c>
      <c r="N2" s="19">
        <v>3452.81</v>
      </c>
      <c r="O2" s="19">
        <v>3387.96</v>
      </c>
      <c r="P2" s="14">
        <v>3000</v>
      </c>
      <c r="Q2" s="23">
        <f>(O2-P2)/1000</f>
        <v>0.38796000000000003</v>
      </c>
      <c r="R2" s="48">
        <f>(H2-N2)/N2</f>
        <v>6.1975608272682323E-2</v>
      </c>
      <c r="S2" s="48">
        <f>(E2-N2)/N2</f>
        <v>0.11112398307465515</v>
      </c>
      <c r="T2" s="48"/>
      <c r="U2" s="21">
        <f t="shared" ref="U2:U8" si="0">AVERAGE(R2:T2)</f>
        <v>8.6549795673668745E-2</v>
      </c>
      <c r="V2" s="46">
        <v>7.8207338142520358E-2</v>
      </c>
      <c r="W2" s="19"/>
    </row>
    <row r="3" spans="1:23" x14ac:dyDescent="0.25">
      <c r="A3" s="14">
        <v>2016</v>
      </c>
      <c r="B3" s="14">
        <v>3310.08</v>
      </c>
      <c r="C3" s="14">
        <v>3000</v>
      </c>
      <c r="D3" s="15">
        <f>(B3-C3)/1000</f>
        <v>0.31007999999999991</v>
      </c>
      <c r="E3" s="14">
        <v>3253.29</v>
      </c>
      <c r="F3" s="14">
        <v>3000</v>
      </c>
      <c r="G3" s="14">
        <f t="shared" ref="G3:G9" si="1">(E3-F3)/1000</f>
        <v>0.25328999999999996</v>
      </c>
      <c r="H3" s="22">
        <v>3153.92</v>
      </c>
      <c r="I3" s="14">
        <v>3000</v>
      </c>
      <c r="J3" s="23">
        <f t="shared" ref="J3:J9" si="2">(H3-I3)/1000</f>
        <v>0.15392000000000008</v>
      </c>
      <c r="K3" s="23">
        <v>3218.09</v>
      </c>
      <c r="L3" s="14">
        <v>3000</v>
      </c>
      <c r="M3" s="23">
        <f t="shared" ref="M3:M8" si="3">(K3-L3)/1000</f>
        <v>0.21809000000000014</v>
      </c>
      <c r="N3" s="19">
        <v>3202.95</v>
      </c>
      <c r="O3" s="19">
        <v>3366.54</v>
      </c>
      <c r="P3" s="14">
        <v>3000</v>
      </c>
      <c r="Q3" s="23">
        <f t="shared" ref="Q3:Q8" si="4">(O3-P3)/1000</f>
        <v>0.36653999999999998</v>
      </c>
      <c r="R3" s="48">
        <f t="shared" ref="R3:R8" si="5">(H3-N3)/N3</f>
        <v>-1.5307763155840631E-2</v>
      </c>
      <c r="S3" s="48">
        <f t="shared" ref="S3:S8" si="6">(E3-N3)/N3</f>
        <v>1.571676111085098E-2</v>
      </c>
      <c r="T3" s="48">
        <f t="shared" ref="T3:T8" si="7">(B3-O3)/O3</f>
        <v>-1.677092801511345E-2</v>
      </c>
      <c r="U3" s="21">
        <f t="shared" si="0"/>
        <v>-5.453976686701033E-3</v>
      </c>
      <c r="W3" s="21">
        <f>U3</f>
        <v>-5.453976686701033E-3</v>
      </c>
    </row>
    <row r="4" spans="1:23" x14ac:dyDescent="0.25">
      <c r="A4" s="14">
        <v>2015</v>
      </c>
      <c r="B4" s="14">
        <v>3816.7</v>
      </c>
      <c r="C4" s="14">
        <v>3000</v>
      </c>
      <c r="D4" s="15">
        <f t="shared" ref="D4:D9" si="8">(B4-C4)/1000</f>
        <v>0.81669999999999987</v>
      </c>
      <c r="E4" s="14">
        <v>4749.8900000000003</v>
      </c>
      <c r="F4" s="14">
        <v>3000</v>
      </c>
      <c r="G4" s="14">
        <f t="shared" si="1"/>
        <v>1.7498900000000004</v>
      </c>
      <c r="H4" s="22">
        <v>3434.39</v>
      </c>
      <c r="I4" s="14">
        <v>3000</v>
      </c>
      <c r="J4" s="23">
        <f t="shared" si="2"/>
        <v>0.43438999999999989</v>
      </c>
      <c r="K4" s="23">
        <v>2508.33</v>
      </c>
      <c r="L4" s="14">
        <v>3000</v>
      </c>
      <c r="M4" s="23">
        <f t="shared" si="3"/>
        <v>-0.49167000000000005</v>
      </c>
      <c r="N4" s="19">
        <v>2450.9899999999998</v>
      </c>
      <c r="O4" s="26">
        <v>2338.29</v>
      </c>
      <c r="P4" s="26">
        <v>3000</v>
      </c>
      <c r="Q4" s="23">
        <f t="shared" si="4"/>
        <v>-0.66171000000000002</v>
      </c>
      <c r="R4" s="48">
        <f t="shared" si="5"/>
        <v>0.40122562719554145</v>
      </c>
      <c r="S4" s="48">
        <f t="shared" si="6"/>
        <v>0.93794752324570918</v>
      </c>
      <c r="T4" s="48">
        <f t="shared" si="7"/>
        <v>0.63226118231699224</v>
      </c>
      <c r="U4" s="21">
        <f t="shared" si="0"/>
        <v>0.65714477758608103</v>
      </c>
      <c r="V4" s="46">
        <v>0.55127358026592088</v>
      </c>
      <c r="W4" s="19"/>
    </row>
    <row r="5" spans="1:23" x14ac:dyDescent="0.25">
      <c r="A5" s="26">
        <v>2014</v>
      </c>
      <c r="B5" s="26">
        <v>2350.25</v>
      </c>
      <c r="C5" s="26">
        <v>3000</v>
      </c>
      <c r="D5" s="15">
        <f t="shared" si="8"/>
        <v>-0.64975000000000005</v>
      </c>
      <c r="E5" s="26">
        <v>2158.66</v>
      </c>
      <c r="F5" s="26">
        <v>3000</v>
      </c>
      <c r="G5" s="14">
        <f t="shared" si="1"/>
        <v>-0.8413400000000002</v>
      </c>
      <c r="H5" s="28">
        <v>2202.4499999999998</v>
      </c>
      <c r="I5" s="26">
        <v>3000</v>
      </c>
      <c r="J5" s="23">
        <f t="shared" si="2"/>
        <v>-0.7975500000000002</v>
      </c>
      <c r="K5" s="29">
        <v>2373.7199999999998</v>
      </c>
      <c r="L5" s="26">
        <v>3000</v>
      </c>
      <c r="M5" s="23">
        <f t="shared" si="3"/>
        <v>-0.62628000000000017</v>
      </c>
      <c r="N5" s="19">
        <v>2409.04</v>
      </c>
      <c r="O5" s="26">
        <v>2313.91</v>
      </c>
      <c r="P5" s="26">
        <v>3000</v>
      </c>
      <c r="Q5" s="23">
        <f t="shared" si="4"/>
        <v>-0.6860900000000002</v>
      </c>
      <c r="R5" s="48">
        <f t="shared" si="5"/>
        <v>-8.5756151828114163E-2</v>
      </c>
      <c r="S5" s="48">
        <f t="shared" si="6"/>
        <v>-0.10393351708564412</v>
      </c>
      <c r="T5" s="48">
        <f t="shared" si="7"/>
        <v>1.5705018777739908E-2</v>
      </c>
      <c r="U5" s="21">
        <f t="shared" si="0"/>
        <v>-5.7994883378672785E-2</v>
      </c>
      <c r="V5" s="46"/>
      <c r="W5" s="21">
        <f>U5</f>
        <v>-5.7994883378672785E-2</v>
      </c>
    </row>
    <row r="6" spans="1:23" x14ac:dyDescent="0.25">
      <c r="A6" s="26">
        <v>2013</v>
      </c>
      <c r="B6" s="26">
        <v>2193.02</v>
      </c>
      <c r="C6" s="26">
        <v>3000</v>
      </c>
      <c r="D6" s="15">
        <f t="shared" si="8"/>
        <v>-0.80698000000000003</v>
      </c>
      <c r="E6" s="26">
        <v>2447.31</v>
      </c>
      <c r="F6" s="26">
        <v>3000</v>
      </c>
      <c r="G6" s="14">
        <f t="shared" si="1"/>
        <v>-0.55269000000000001</v>
      </c>
      <c r="H6" s="28">
        <v>2686.88</v>
      </c>
      <c r="I6" s="26">
        <v>3000</v>
      </c>
      <c r="J6" s="23">
        <f t="shared" si="2"/>
        <v>-0.3131199999999999</v>
      </c>
      <c r="K6" s="29">
        <v>2254.8200000000002</v>
      </c>
      <c r="L6" s="26">
        <v>3000</v>
      </c>
      <c r="M6" s="23">
        <f t="shared" si="3"/>
        <v>-0.74517999999999984</v>
      </c>
      <c r="N6" s="19">
        <v>2293.11</v>
      </c>
      <c r="O6" s="26">
        <v>2204.87</v>
      </c>
      <c r="P6" s="26">
        <v>3000</v>
      </c>
      <c r="Q6" s="23">
        <f t="shared" si="4"/>
        <v>-0.79513000000000011</v>
      </c>
      <c r="R6" s="48">
        <f t="shared" si="5"/>
        <v>0.17171875749527932</v>
      </c>
      <c r="S6" s="48">
        <f t="shared" si="6"/>
        <v>6.7244920653610082E-2</v>
      </c>
      <c r="T6" s="48">
        <f t="shared" si="7"/>
        <v>-5.3744665218357131E-3</v>
      </c>
      <c r="U6" s="21">
        <f t="shared" si="0"/>
        <v>7.786307054235124E-2</v>
      </c>
      <c r="V6" s="46">
        <v>8.646201363345693E-2</v>
      </c>
      <c r="W6" s="26"/>
    </row>
    <row r="7" spans="1:23" x14ac:dyDescent="0.25">
      <c r="A7" s="26">
        <v>2012</v>
      </c>
      <c r="B7" s="26">
        <v>2332.92</v>
      </c>
      <c r="C7" s="26">
        <v>3000</v>
      </c>
      <c r="D7" s="15">
        <f t="shared" si="8"/>
        <v>-0.6670799999999999</v>
      </c>
      <c r="E7" s="26">
        <v>2626.16</v>
      </c>
      <c r="F7" s="26">
        <v>3000</v>
      </c>
      <c r="G7" s="14">
        <f t="shared" si="1"/>
        <v>-0.37384000000000017</v>
      </c>
      <c r="H7" s="28">
        <v>2464.2600000000002</v>
      </c>
      <c r="I7" s="26">
        <v>3000</v>
      </c>
      <c r="J7" s="23">
        <f t="shared" si="2"/>
        <v>-0.53573999999999977</v>
      </c>
      <c r="K7" s="29">
        <v>2695.31</v>
      </c>
      <c r="L7" s="26">
        <v>3000</v>
      </c>
      <c r="M7" s="23">
        <f t="shared" si="3"/>
        <v>-0.30469000000000007</v>
      </c>
      <c r="N7" s="19">
        <v>2581.35</v>
      </c>
      <c r="O7" s="14">
        <v>2846.78</v>
      </c>
      <c r="P7" s="14">
        <v>3000</v>
      </c>
      <c r="Q7" s="23">
        <f t="shared" si="4"/>
        <v>-0.1532199999999998</v>
      </c>
      <c r="R7" s="48">
        <f t="shared" si="5"/>
        <v>-4.5359986053808934E-2</v>
      </c>
      <c r="S7" s="48">
        <f t="shared" si="6"/>
        <v>1.7359133786584519E-2</v>
      </c>
      <c r="T7" s="48">
        <f t="shared" si="7"/>
        <v>-0.18050569415269185</v>
      </c>
      <c r="U7" s="21">
        <f t="shared" si="0"/>
        <v>-6.9502182139972099E-2</v>
      </c>
      <c r="V7" s="2"/>
      <c r="W7" s="21">
        <f>U7</f>
        <v>-6.9502182139972099E-2</v>
      </c>
    </row>
    <row r="8" spans="1:23" x14ac:dyDescent="0.25">
      <c r="A8" s="14">
        <v>2011</v>
      </c>
      <c r="B8" s="14">
        <v>2972.08</v>
      </c>
      <c r="C8" s="14">
        <v>3000</v>
      </c>
      <c r="D8" s="15">
        <f t="shared" si="8"/>
        <v>-2.7920000000000073E-2</v>
      </c>
      <c r="E8" s="14">
        <v>3192.72</v>
      </c>
      <c r="F8" s="14">
        <v>3000</v>
      </c>
      <c r="G8" s="14">
        <f t="shared" si="1"/>
        <v>0.19271999999999981</v>
      </c>
      <c r="H8" s="22">
        <v>3076.51</v>
      </c>
      <c r="I8" s="14">
        <v>3000</v>
      </c>
      <c r="J8" s="23">
        <f t="shared" si="2"/>
        <v>7.6510000000000217E-2</v>
      </c>
      <c r="K8" s="23">
        <v>3379.98</v>
      </c>
      <c r="L8" s="14">
        <v>3000</v>
      </c>
      <c r="M8" s="23">
        <f t="shared" si="3"/>
        <v>0.37998000000000004</v>
      </c>
      <c r="N8" s="19">
        <v>2935.57</v>
      </c>
      <c r="O8" s="14">
        <v>2903.19</v>
      </c>
      <c r="P8" s="14">
        <v>3000</v>
      </c>
      <c r="Q8" s="23">
        <f t="shared" si="4"/>
        <v>-9.6809999999999952E-2</v>
      </c>
      <c r="R8" s="48">
        <f t="shared" si="5"/>
        <v>4.8011118794646368E-2</v>
      </c>
      <c r="S8" s="48">
        <f t="shared" si="6"/>
        <v>8.7597979268080689E-2</v>
      </c>
      <c r="T8" s="48">
        <f t="shared" si="7"/>
        <v>2.3729070436313116E-2</v>
      </c>
      <c r="U8" s="21">
        <f t="shared" si="0"/>
        <v>5.3112722833013389E-2</v>
      </c>
      <c r="V8" s="46">
        <v>8.6846709998312177E-2</v>
      </c>
      <c r="W8" s="19"/>
    </row>
    <row r="9" spans="1:23" x14ac:dyDescent="0.25">
      <c r="A9" s="14">
        <v>2010</v>
      </c>
      <c r="B9" s="14">
        <v>2868.85</v>
      </c>
      <c r="C9" s="14">
        <v>3000</v>
      </c>
      <c r="D9" s="15">
        <f t="shared" si="8"/>
        <v>-0.1311500000000001</v>
      </c>
      <c r="E9" s="14">
        <v>3067.37</v>
      </c>
      <c r="F9" s="14">
        <v>3000</v>
      </c>
      <c r="G9" s="14">
        <f t="shared" si="1"/>
        <v>6.7369999999999888E-2</v>
      </c>
      <c r="H9" s="22">
        <v>3204.16</v>
      </c>
      <c r="I9" s="14">
        <v>3000</v>
      </c>
      <c r="J9" s="23">
        <f t="shared" si="2"/>
        <v>0.20415999999999984</v>
      </c>
      <c r="K9" s="23"/>
      <c r="L9" s="14"/>
      <c r="M9" s="23"/>
      <c r="N9" s="23"/>
      <c r="O9" s="19"/>
      <c r="P9" s="14">
        <v>3000</v>
      </c>
      <c r="Q9" s="17"/>
      <c r="R9" s="21"/>
      <c r="S9" s="19"/>
      <c r="T9" s="19"/>
      <c r="U9" s="19"/>
      <c r="W9" s="19"/>
    </row>
    <row r="10" spans="1:23" x14ac:dyDescent="0.25">
      <c r="A10" s="14"/>
      <c r="B10" s="14"/>
      <c r="C10" s="14"/>
      <c r="D10" s="28">
        <f>AVERAGE(D3:D9)</f>
        <v>-0.16515714285714295</v>
      </c>
      <c r="E10" s="26"/>
      <c r="F10" s="26"/>
      <c r="G10" s="28">
        <f>AVERAGE(G2:G9)</f>
        <v>0.16648749999999995</v>
      </c>
      <c r="H10" s="28"/>
      <c r="I10" s="31"/>
      <c r="J10" s="28">
        <f>AVERAGE(J2:J8)</f>
        <v>-4.496999999999992E-2</v>
      </c>
      <c r="K10" s="32"/>
      <c r="L10" s="32"/>
      <c r="M10" s="28">
        <f>AVERAGE(M2:M8)</f>
        <v>-0.15918285714285721</v>
      </c>
      <c r="N10" s="28"/>
      <c r="O10" s="26"/>
      <c r="P10" s="33"/>
      <c r="Q10" s="28">
        <f>AVERAGE(Q2:Q8)</f>
        <v>-0.23406571428571432</v>
      </c>
      <c r="R10" s="37">
        <f t="shared" ref="R10:S10" si="9">AVERAGE(R2:R8)</f>
        <v>7.6643887245769385E-2</v>
      </c>
      <c r="S10" s="49">
        <f t="shared" si="9"/>
        <v>0.16186525486483522</v>
      </c>
      <c r="T10" s="37">
        <f>AVERAGE(T2:T8)</f>
        <v>7.8174030473567371E-2</v>
      </c>
      <c r="U10" s="21">
        <f>AVERAGE(U2:U8)</f>
        <v>0.10595990348996694</v>
      </c>
      <c r="V10" s="46">
        <f>AVERAGE(V2:V8)</f>
        <v>0.20069741051005258</v>
      </c>
      <c r="W10" s="21">
        <f>AVERAGE(W2:W8)</f>
        <v>-4.4317014068448644E-2</v>
      </c>
    </row>
    <row r="11" spans="1:23" x14ac:dyDescent="0.25">
      <c r="A11" s="3"/>
      <c r="B11" s="3"/>
      <c r="C11" s="3"/>
      <c r="D11" s="11"/>
      <c r="E11" s="3"/>
      <c r="F11" s="3"/>
      <c r="G11" s="3"/>
      <c r="H11" s="10"/>
      <c r="I11" s="12"/>
      <c r="J11" s="9"/>
      <c r="K11" s="9"/>
      <c r="L11" s="9"/>
      <c r="M11" s="9"/>
      <c r="N11" s="9"/>
      <c r="P11" s="13"/>
      <c r="Q11" s="9"/>
      <c r="R11" s="38"/>
      <c r="S11" s="47"/>
      <c r="T11" s="37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Q4" sqref="Q4:S4"/>
    </sheetView>
  </sheetViews>
  <sheetFormatPr baseColWidth="10" defaultColWidth="10.88671875" defaultRowHeight="22" x14ac:dyDescent="0.25"/>
  <cols>
    <col min="1" max="1" width="5.21875" bestFit="1" customWidth="1"/>
    <col min="2" max="2" width="8.77734375" bestFit="1" customWidth="1"/>
    <col min="3" max="3" width="6.88671875" bestFit="1" customWidth="1"/>
    <col min="4" max="4" width="6" bestFit="1" customWidth="1"/>
    <col min="5" max="5" width="8.33203125" bestFit="1" customWidth="1"/>
    <col min="6" max="6" width="6.88671875" bestFit="1" customWidth="1"/>
    <col min="7" max="7" width="9.109375" bestFit="1" customWidth="1"/>
    <col min="8" max="8" width="8.109375" bestFit="1" customWidth="1"/>
    <col min="9" max="9" width="6.88671875" bestFit="1" customWidth="1"/>
    <col min="10" max="10" width="6" bestFit="1" customWidth="1"/>
    <col min="11" max="11" width="8.109375" bestFit="1" customWidth="1"/>
    <col min="12" max="12" width="6.88671875" bestFit="1" customWidth="1"/>
    <col min="13" max="13" width="6" bestFit="1" customWidth="1"/>
    <col min="14" max="14" width="8.21875" bestFit="1" customWidth="1"/>
    <col min="15" max="15" width="6.88671875" bestFit="1" customWidth="1"/>
    <col min="16" max="16" width="6" bestFit="1" customWidth="1"/>
    <col min="17" max="18" width="14.44140625" bestFit="1" customWidth="1"/>
    <col min="19" max="19" width="15.33203125" bestFit="1" customWidth="1"/>
    <col min="20" max="20" width="10.6640625" style="41" bestFit="1" customWidth="1"/>
  </cols>
  <sheetData>
    <row r="1" spans="1:20" x14ac:dyDescent="0.25">
      <c r="A1" s="14"/>
      <c r="B1" s="14" t="s">
        <v>113</v>
      </c>
      <c r="C1" s="14" t="s">
        <v>106</v>
      </c>
      <c r="D1" s="15" t="s">
        <v>105</v>
      </c>
      <c r="E1" s="14" t="s">
        <v>109</v>
      </c>
      <c r="F1" s="16" t="s">
        <v>106</v>
      </c>
      <c r="G1" s="17" t="s">
        <v>105</v>
      </c>
      <c r="H1" s="18" t="s">
        <v>107</v>
      </c>
      <c r="I1" s="16" t="s">
        <v>106</v>
      </c>
      <c r="J1" s="17" t="s">
        <v>105</v>
      </c>
      <c r="K1" s="17" t="s">
        <v>114</v>
      </c>
      <c r="L1" s="17" t="s">
        <v>106</v>
      </c>
      <c r="M1" s="17" t="s">
        <v>105</v>
      </c>
      <c r="N1" s="19" t="s">
        <v>108</v>
      </c>
      <c r="O1" s="20" t="s">
        <v>106</v>
      </c>
      <c r="P1" s="17" t="s">
        <v>105</v>
      </c>
      <c r="Q1" s="21" t="s">
        <v>119</v>
      </c>
      <c r="R1" s="19" t="s">
        <v>120</v>
      </c>
      <c r="S1" s="19" t="s">
        <v>121</v>
      </c>
      <c r="T1" s="40" t="s">
        <v>116</v>
      </c>
    </row>
    <row r="2" spans="1:20" x14ac:dyDescent="0.25">
      <c r="A2" s="14">
        <v>2017</v>
      </c>
      <c r="B2" s="14"/>
      <c r="C2" s="14">
        <v>3000</v>
      </c>
      <c r="D2" s="15"/>
      <c r="E2" s="14">
        <v>3836.5</v>
      </c>
      <c r="F2" s="14">
        <v>3000</v>
      </c>
      <c r="G2" s="14">
        <f>(E2-F2)/1000</f>
        <v>0.83650000000000002</v>
      </c>
      <c r="H2" s="22">
        <v>3666.8</v>
      </c>
      <c r="I2" s="14">
        <v>3000</v>
      </c>
      <c r="J2" s="23">
        <f>(H2-I2)/1000</f>
        <v>0.66680000000000017</v>
      </c>
      <c r="K2" s="23">
        <v>3455.47</v>
      </c>
      <c r="L2" s="14">
        <v>3000</v>
      </c>
      <c r="M2" s="23">
        <f>(K2-L2)/1000</f>
        <v>0.45546999999999982</v>
      </c>
      <c r="N2" s="19">
        <v>3387.96</v>
      </c>
      <c r="O2" s="14">
        <v>3000</v>
      </c>
      <c r="P2" s="23">
        <f>(N2-O2)/1000</f>
        <v>0.38796000000000003</v>
      </c>
      <c r="Q2" s="39">
        <f>(H2-K2)/K2</f>
        <v>6.1158105843778239E-2</v>
      </c>
      <c r="R2" s="39">
        <f>(E2-K2)/K2</f>
        <v>0.11026864652275963</v>
      </c>
      <c r="S2" s="39"/>
      <c r="T2" s="36">
        <f t="shared" ref="T2:T8" si="0">AVERAGE(Q2:S2)</f>
        <v>8.5713376183268936E-2</v>
      </c>
    </row>
    <row r="3" spans="1:20" x14ac:dyDescent="0.25">
      <c r="A3" s="14">
        <v>2016</v>
      </c>
      <c r="B3" s="14">
        <v>3310.08</v>
      </c>
      <c r="C3" s="14">
        <v>3000</v>
      </c>
      <c r="D3" s="15">
        <f>(B3-C3)/1000</f>
        <v>0.31007999999999991</v>
      </c>
      <c r="E3" s="14">
        <v>3253.29</v>
      </c>
      <c r="F3" s="14">
        <v>3000</v>
      </c>
      <c r="G3" s="14">
        <f t="shared" ref="G3:G9" si="1">(E3-F3)/1000</f>
        <v>0.25328999999999996</v>
      </c>
      <c r="H3" s="22">
        <v>3153.92</v>
      </c>
      <c r="I3" s="14">
        <v>3000</v>
      </c>
      <c r="J3" s="23">
        <f t="shared" ref="J3:J9" si="2">(H3-I3)/1000</f>
        <v>0.15392000000000008</v>
      </c>
      <c r="K3" s="23">
        <v>3218.09</v>
      </c>
      <c r="L3" s="14">
        <v>3000</v>
      </c>
      <c r="M3" s="23">
        <f t="shared" ref="M3:M8" si="3">(K3-L3)/1000</f>
        <v>0.21809000000000014</v>
      </c>
      <c r="N3" s="19">
        <v>3366.54</v>
      </c>
      <c r="O3" s="14">
        <v>3000</v>
      </c>
      <c r="P3" s="23">
        <f t="shared" ref="P3:P8" si="4">(N3-O3)/1000</f>
        <v>0.36653999999999998</v>
      </c>
      <c r="Q3" s="39">
        <f t="shared" ref="Q3:Q8" si="5">(H3-K3)/K3</f>
        <v>-1.9940399429475269E-2</v>
      </c>
      <c r="R3" s="39">
        <f t="shared" ref="R3:R8" si="6">(E3-K3)/K3</f>
        <v>1.0938165184938835E-2</v>
      </c>
      <c r="S3" s="39">
        <f>(B3-K3)/K3</f>
        <v>2.8585278845526314E-2</v>
      </c>
      <c r="T3" s="36">
        <f t="shared" si="0"/>
        <v>6.5276815336632937E-3</v>
      </c>
    </row>
    <row r="4" spans="1:20" x14ac:dyDescent="0.25">
      <c r="A4" s="14">
        <v>2015</v>
      </c>
      <c r="B4" s="14">
        <v>3816.7</v>
      </c>
      <c r="C4" s="14">
        <v>3000</v>
      </c>
      <c r="D4" s="15">
        <f t="shared" ref="D4:D9" si="7">(B4-C4)/1000</f>
        <v>0.81669999999999987</v>
      </c>
      <c r="E4" s="14">
        <v>4749.8900000000003</v>
      </c>
      <c r="F4" s="14">
        <v>3000</v>
      </c>
      <c r="G4" s="14">
        <f t="shared" si="1"/>
        <v>1.7498900000000004</v>
      </c>
      <c r="H4" s="22">
        <v>3434.39</v>
      </c>
      <c r="I4" s="14">
        <v>3000</v>
      </c>
      <c r="J4" s="23">
        <f t="shared" si="2"/>
        <v>0.43438999999999989</v>
      </c>
      <c r="K4" s="23">
        <v>2508.33</v>
      </c>
      <c r="L4" s="14">
        <v>3000</v>
      </c>
      <c r="M4" s="23">
        <f t="shared" si="3"/>
        <v>-0.49167000000000005</v>
      </c>
      <c r="N4" s="26">
        <v>2338.29</v>
      </c>
      <c r="O4" s="26">
        <v>3000</v>
      </c>
      <c r="P4" s="23">
        <f t="shared" si="4"/>
        <v>-0.66171000000000002</v>
      </c>
      <c r="Q4" s="39">
        <f t="shared" si="5"/>
        <v>0.36919384610477884</v>
      </c>
      <c r="R4" s="39">
        <f t="shared" si="6"/>
        <v>0.89364637029417993</v>
      </c>
      <c r="S4" s="39">
        <f t="shared" ref="S4:S8" si="8">(B4-K4)/K4</f>
        <v>0.52160999549501064</v>
      </c>
      <c r="T4" s="36">
        <f t="shared" si="0"/>
        <v>0.59481673729798978</v>
      </c>
    </row>
    <row r="5" spans="1:20" x14ac:dyDescent="0.25">
      <c r="A5" s="26">
        <v>2014</v>
      </c>
      <c r="B5" s="26">
        <v>2350.25</v>
      </c>
      <c r="C5" s="26">
        <v>3000</v>
      </c>
      <c r="D5" s="15">
        <f t="shared" si="7"/>
        <v>-0.64975000000000005</v>
      </c>
      <c r="E5" s="26">
        <v>2158.66</v>
      </c>
      <c r="F5" s="26">
        <v>3000</v>
      </c>
      <c r="G5" s="14">
        <f t="shared" si="1"/>
        <v>-0.8413400000000002</v>
      </c>
      <c r="H5" s="28">
        <v>2202.4499999999998</v>
      </c>
      <c r="I5" s="26">
        <v>3000</v>
      </c>
      <c r="J5" s="23">
        <f t="shared" si="2"/>
        <v>-0.7975500000000002</v>
      </c>
      <c r="K5" s="29">
        <v>2373.7199999999998</v>
      </c>
      <c r="L5" s="26">
        <v>3000</v>
      </c>
      <c r="M5" s="23">
        <f t="shared" si="3"/>
        <v>-0.62628000000000017</v>
      </c>
      <c r="N5" s="26">
        <v>2313.91</v>
      </c>
      <c r="O5" s="26">
        <v>3000</v>
      </c>
      <c r="P5" s="23">
        <f t="shared" si="4"/>
        <v>-0.6860900000000002</v>
      </c>
      <c r="Q5" s="25">
        <f t="shared" si="5"/>
        <v>-7.2152570648602199E-2</v>
      </c>
      <c r="R5" s="25">
        <f t="shared" si="6"/>
        <v>-9.060040779872941E-2</v>
      </c>
      <c r="S5" s="25">
        <f t="shared" si="8"/>
        <v>-9.8874340697301284E-3</v>
      </c>
      <c r="T5" s="36">
        <f t="shared" si="0"/>
        <v>-5.7546804172353916E-2</v>
      </c>
    </row>
    <row r="6" spans="1:20" x14ac:dyDescent="0.25">
      <c r="A6" s="26">
        <v>2013</v>
      </c>
      <c r="B6" s="26">
        <v>2193.02</v>
      </c>
      <c r="C6" s="26">
        <v>3000</v>
      </c>
      <c r="D6" s="15">
        <f t="shared" si="7"/>
        <v>-0.80698000000000003</v>
      </c>
      <c r="E6" s="26">
        <v>2447.31</v>
      </c>
      <c r="F6" s="26">
        <v>3000</v>
      </c>
      <c r="G6" s="14">
        <f t="shared" si="1"/>
        <v>-0.55269000000000001</v>
      </c>
      <c r="H6" s="28">
        <v>2686.88</v>
      </c>
      <c r="I6" s="26">
        <v>3000</v>
      </c>
      <c r="J6" s="23">
        <f t="shared" si="2"/>
        <v>-0.3131199999999999</v>
      </c>
      <c r="K6" s="29">
        <v>2254.8200000000002</v>
      </c>
      <c r="L6" s="26">
        <v>3000</v>
      </c>
      <c r="M6" s="23">
        <f t="shared" si="3"/>
        <v>-0.74517999999999984</v>
      </c>
      <c r="N6" s="26">
        <v>2204.87</v>
      </c>
      <c r="O6" s="26">
        <v>3000</v>
      </c>
      <c r="P6" s="23">
        <f t="shared" si="4"/>
        <v>-0.79513000000000011</v>
      </c>
      <c r="Q6" s="39">
        <f t="shared" si="5"/>
        <v>0.19161618222297119</v>
      </c>
      <c r="R6" s="39">
        <f t="shared" si="6"/>
        <v>8.5368233384482919E-2</v>
      </c>
      <c r="S6" s="39">
        <f t="shared" si="8"/>
        <v>-2.7407952741238847E-2</v>
      </c>
      <c r="T6" s="36">
        <f t="shared" si="0"/>
        <v>8.3192154288738426E-2</v>
      </c>
    </row>
    <row r="7" spans="1:20" x14ac:dyDescent="0.25">
      <c r="A7" s="26">
        <v>2012</v>
      </c>
      <c r="B7" s="26">
        <v>2332.92</v>
      </c>
      <c r="C7" s="26">
        <v>3000</v>
      </c>
      <c r="D7" s="15">
        <f t="shared" si="7"/>
        <v>-0.6670799999999999</v>
      </c>
      <c r="E7" s="26">
        <v>2626.16</v>
      </c>
      <c r="F7" s="26">
        <v>3000</v>
      </c>
      <c r="G7" s="14">
        <f t="shared" si="1"/>
        <v>-0.37384000000000017</v>
      </c>
      <c r="H7" s="28">
        <v>2464.2600000000002</v>
      </c>
      <c r="I7" s="26">
        <v>3000</v>
      </c>
      <c r="J7" s="23">
        <f t="shared" si="2"/>
        <v>-0.53573999999999977</v>
      </c>
      <c r="K7" s="29">
        <v>2695.31</v>
      </c>
      <c r="L7" s="26">
        <v>3000</v>
      </c>
      <c r="M7" s="23">
        <f t="shared" si="3"/>
        <v>-0.30469000000000007</v>
      </c>
      <c r="N7" s="14">
        <v>2846.78</v>
      </c>
      <c r="O7" s="14">
        <v>3000</v>
      </c>
      <c r="P7" s="23">
        <f t="shared" si="4"/>
        <v>-0.1532199999999998</v>
      </c>
      <c r="Q7" s="25">
        <f t="shared" si="5"/>
        <v>-8.5722978061892594E-2</v>
      </c>
      <c r="R7" s="25">
        <f t="shared" si="6"/>
        <v>-2.5655675970482093E-2</v>
      </c>
      <c r="S7" s="25">
        <f t="shared" si="8"/>
        <v>-0.1344520667381488</v>
      </c>
      <c r="T7" s="36">
        <f t="shared" si="0"/>
        <v>-8.1943573590174498E-2</v>
      </c>
    </row>
    <row r="8" spans="1:20" x14ac:dyDescent="0.25">
      <c r="A8" s="14">
        <v>2011</v>
      </c>
      <c r="B8" s="14">
        <v>2972.08</v>
      </c>
      <c r="C8" s="14">
        <v>3000</v>
      </c>
      <c r="D8" s="15">
        <f t="shared" si="7"/>
        <v>-2.7920000000000073E-2</v>
      </c>
      <c r="E8" s="14">
        <v>3192.72</v>
      </c>
      <c r="F8" s="14">
        <v>3000</v>
      </c>
      <c r="G8" s="14">
        <f t="shared" si="1"/>
        <v>0.19271999999999981</v>
      </c>
      <c r="H8" s="22">
        <v>3076.51</v>
      </c>
      <c r="I8" s="14">
        <v>3000</v>
      </c>
      <c r="J8" s="23">
        <f t="shared" si="2"/>
        <v>7.6510000000000217E-2</v>
      </c>
      <c r="K8" s="23">
        <v>3379.98</v>
      </c>
      <c r="L8" s="14">
        <v>3000</v>
      </c>
      <c r="M8" s="23">
        <f t="shared" si="3"/>
        <v>0.37998000000000004</v>
      </c>
      <c r="N8" s="14">
        <v>2903.19</v>
      </c>
      <c r="O8" s="14">
        <v>3000</v>
      </c>
      <c r="P8" s="23">
        <f t="shared" si="4"/>
        <v>-9.6809999999999952E-2</v>
      </c>
      <c r="Q8" s="25">
        <f t="shared" si="5"/>
        <v>-8.9784554938194844E-2</v>
      </c>
      <c r="R8" s="25">
        <f t="shared" si="6"/>
        <v>-5.5402694690501193E-2</v>
      </c>
      <c r="S8" s="25">
        <f t="shared" si="8"/>
        <v>-0.12068118746264773</v>
      </c>
      <c r="T8" s="36">
        <f t="shared" si="0"/>
        <v>-8.8622812363781264E-2</v>
      </c>
    </row>
    <row r="9" spans="1:20" x14ac:dyDescent="0.25">
      <c r="A9" s="14">
        <v>2010</v>
      </c>
      <c r="B9" s="14">
        <v>2868.85</v>
      </c>
      <c r="C9" s="14">
        <v>3000</v>
      </c>
      <c r="D9" s="15">
        <f t="shared" si="7"/>
        <v>-0.1311500000000001</v>
      </c>
      <c r="E9" s="14">
        <v>3067.37</v>
      </c>
      <c r="F9" s="14">
        <v>3000</v>
      </c>
      <c r="G9" s="14">
        <f t="shared" si="1"/>
        <v>6.7369999999999888E-2</v>
      </c>
      <c r="H9" s="22">
        <v>3204.16</v>
      </c>
      <c r="I9" s="14">
        <v>3000</v>
      </c>
      <c r="J9" s="23">
        <f t="shared" si="2"/>
        <v>0.20415999999999984</v>
      </c>
      <c r="K9" s="23"/>
      <c r="L9" s="14"/>
      <c r="M9" s="23"/>
      <c r="N9" s="19"/>
      <c r="O9" s="14">
        <v>3000</v>
      </c>
      <c r="P9" s="17"/>
      <c r="Q9" s="21"/>
      <c r="R9" s="19"/>
      <c r="S9" s="19"/>
      <c r="T9" s="40"/>
    </row>
    <row r="10" spans="1:20" x14ac:dyDescent="0.25">
      <c r="A10" s="14"/>
      <c r="B10" s="19">
        <f>AVERAGE(B2:B9)</f>
        <v>2834.8428571428567</v>
      </c>
      <c r="C10" s="14"/>
      <c r="D10" s="28">
        <f>AVERAGE(D3:D9)</f>
        <v>-0.16515714285714295</v>
      </c>
      <c r="E10" s="19">
        <f>AVERAGE(E2:E9)</f>
        <v>3166.4875000000002</v>
      </c>
      <c r="F10" s="26"/>
      <c r="G10" s="28">
        <f>AVERAGE(G2:G9)</f>
        <v>0.16648749999999995</v>
      </c>
      <c r="H10" s="19">
        <f>AVERAGE(H2:H9)</f>
        <v>2986.1712500000008</v>
      </c>
      <c r="I10" s="31"/>
      <c r="J10" s="28">
        <f>AVERAGE(J2:J8)</f>
        <v>-4.496999999999992E-2</v>
      </c>
      <c r="K10" s="19">
        <f>AVERAGE(K2:K9)</f>
        <v>2840.8171428571427</v>
      </c>
      <c r="L10" s="32"/>
      <c r="M10" s="28">
        <f>AVERAGE(M2:M8)</f>
        <v>-0.15918285714285721</v>
      </c>
      <c r="N10" s="19">
        <f>AVERAGE(N2:N9)</f>
        <v>2765.9342857142851</v>
      </c>
      <c r="O10" s="33"/>
      <c r="P10" s="28">
        <f>AVERAGE(P2:P8)</f>
        <v>-0.23406571428571432</v>
      </c>
      <c r="Q10" s="21">
        <f t="shared" ref="Q10:S10" si="9">AVERAGE(Q2:Q8)</f>
        <v>5.0623947299051904E-2</v>
      </c>
      <c r="R10" s="47">
        <f t="shared" si="9"/>
        <v>0.13265180527523551</v>
      </c>
      <c r="S10" s="37">
        <f t="shared" si="9"/>
        <v>4.2961105554795237E-2</v>
      </c>
      <c r="T10" s="36">
        <f>AVERAGE(T2:T8)</f>
        <v>7.7448108453907261E-2</v>
      </c>
    </row>
    <row r="11" spans="1:20" x14ac:dyDescent="0.25">
      <c r="Q11" s="38"/>
      <c r="R11" s="38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R6" sqref="R6"/>
    </sheetView>
  </sheetViews>
  <sheetFormatPr baseColWidth="10" defaultColWidth="11.109375" defaultRowHeight="22" x14ac:dyDescent="0.25"/>
  <cols>
    <col min="1" max="1" width="5.21875" bestFit="1" customWidth="1"/>
    <col min="2" max="2" width="8.77734375" bestFit="1" customWidth="1"/>
    <col min="3" max="3" width="6.88671875" bestFit="1" customWidth="1"/>
    <col min="4" max="4" width="6" bestFit="1" customWidth="1"/>
    <col min="5" max="5" width="8.21875" bestFit="1" customWidth="1"/>
    <col min="6" max="6" width="6.88671875" bestFit="1" customWidth="1"/>
    <col min="7" max="7" width="9.109375" bestFit="1" customWidth="1"/>
    <col min="8" max="8" width="8.109375" bestFit="1" customWidth="1"/>
    <col min="9" max="9" width="6.88671875" bestFit="1" customWidth="1"/>
    <col min="10" max="10" width="6" bestFit="1" customWidth="1"/>
    <col min="11" max="11" width="8.109375" bestFit="1" customWidth="1"/>
    <col min="12" max="12" width="6.88671875" bestFit="1" customWidth="1"/>
    <col min="13" max="13" width="6" bestFit="1" customWidth="1"/>
    <col min="14" max="14" width="8.21875" bestFit="1" customWidth="1"/>
    <col min="15" max="15" width="6.88671875" bestFit="1" customWidth="1"/>
    <col min="16" max="16" width="6" bestFit="1" customWidth="1"/>
    <col min="17" max="17" width="14.44140625" bestFit="1" customWidth="1"/>
    <col min="18" max="18" width="15.44140625" bestFit="1" customWidth="1"/>
    <col min="19" max="19" width="10.6640625" bestFit="1" customWidth="1"/>
  </cols>
  <sheetData>
    <row r="1" spans="1:19" x14ac:dyDescent="0.25">
      <c r="A1" s="14"/>
      <c r="B1" s="14" t="s">
        <v>113</v>
      </c>
      <c r="C1" s="14" t="s">
        <v>106</v>
      </c>
      <c r="D1" s="15" t="s">
        <v>105</v>
      </c>
      <c r="E1" s="14" t="s">
        <v>109</v>
      </c>
      <c r="F1" s="16" t="s">
        <v>106</v>
      </c>
      <c r="G1" s="17" t="s">
        <v>105</v>
      </c>
      <c r="H1" s="18" t="s">
        <v>107</v>
      </c>
      <c r="I1" s="16" t="s">
        <v>106</v>
      </c>
      <c r="J1" s="17" t="s">
        <v>105</v>
      </c>
      <c r="K1" s="17" t="s">
        <v>114</v>
      </c>
      <c r="L1" s="17" t="s">
        <v>106</v>
      </c>
      <c r="M1" s="17" t="s">
        <v>105</v>
      </c>
      <c r="N1" s="19" t="s">
        <v>108</v>
      </c>
      <c r="O1" s="20" t="s">
        <v>106</v>
      </c>
      <c r="P1" s="17" t="s">
        <v>105</v>
      </c>
      <c r="Q1" s="34" t="s">
        <v>117</v>
      </c>
      <c r="R1" s="34" t="s">
        <v>118</v>
      </c>
      <c r="S1" s="19" t="s">
        <v>116</v>
      </c>
    </row>
    <row r="2" spans="1:19" x14ac:dyDescent="0.25">
      <c r="A2" s="14">
        <v>2017</v>
      </c>
      <c r="B2" s="14"/>
      <c r="C2" s="14">
        <v>3000</v>
      </c>
      <c r="D2" s="15"/>
      <c r="E2" s="14">
        <v>3836.5</v>
      </c>
      <c r="F2" s="14">
        <v>3000</v>
      </c>
      <c r="G2" s="14">
        <f>(E2-F2)/1000</f>
        <v>0.83650000000000002</v>
      </c>
      <c r="H2" s="22">
        <v>3666.8</v>
      </c>
      <c r="I2" s="14">
        <v>3000</v>
      </c>
      <c r="J2" s="23">
        <f>(H2-I2)/1000</f>
        <v>0.66680000000000017</v>
      </c>
      <c r="K2" s="23">
        <v>3455.47</v>
      </c>
      <c r="L2" s="14">
        <v>3000</v>
      </c>
      <c r="M2" s="23">
        <f>(K2-L2)/1000</f>
        <v>0.45546999999999982</v>
      </c>
      <c r="N2" s="19">
        <v>3387.96</v>
      </c>
      <c r="O2" s="14">
        <v>3000</v>
      </c>
      <c r="P2" s="23">
        <f>(N2-O2)/1000</f>
        <v>0.38796000000000003</v>
      </c>
      <c r="Q2" s="39">
        <f t="shared" ref="Q2:Q8" si="0">(E2-H2)/H2</f>
        <v>4.6280135267808394E-2</v>
      </c>
      <c r="R2" s="42"/>
      <c r="S2" s="21">
        <f>AVERAGE(Q2:R2)</f>
        <v>4.6280135267808394E-2</v>
      </c>
    </row>
    <row r="3" spans="1:19" x14ac:dyDescent="0.25">
      <c r="A3" s="14">
        <v>2016</v>
      </c>
      <c r="B3" s="14">
        <v>3310.08</v>
      </c>
      <c r="C3" s="14">
        <v>3000</v>
      </c>
      <c r="D3" s="15">
        <f>(B3-C3)/1000</f>
        <v>0.31007999999999991</v>
      </c>
      <c r="E3" s="14">
        <v>3253.29</v>
      </c>
      <c r="F3" s="14">
        <v>3000</v>
      </c>
      <c r="G3" s="14">
        <f t="shared" ref="G3:G9" si="1">(E3-F3)/1000</f>
        <v>0.25328999999999996</v>
      </c>
      <c r="H3" s="22">
        <v>3153.92</v>
      </c>
      <c r="I3" s="14">
        <v>3000</v>
      </c>
      <c r="J3" s="23">
        <f t="shared" ref="J3:J9" si="2">(H3-I3)/1000</f>
        <v>0.15392000000000008</v>
      </c>
      <c r="K3" s="23">
        <v>3218.09</v>
      </c>
      <c r="L3" s="14">
        <v>3000</v>
      </c>
      <c r="M3" s="23">
        <f t="shared" ref="M3:M8" si="3">(K3-L3)/1000</f>
        <v>0.21809000000000014</v>
      </c>
      <c r="N3" s="19">
        <v>3366.54</v>
      </c>
      <c r="O3" s="14">
        <v>3000</v>
      </c>
      <c r="P3" s="23">
        <f t="shared" ref="P3:P8" si="4">(N3-O3)/1000</f>
        <v>0.36653999999999998</v>
      </c>
      <c r="Q3" s="39">
        <f t="shared" si="0"/>
        <v>3.1506823254870094E-2</v>
      </c>
      <c r="R3" s="39">
        <f>(B3-H3)/H3</f>
        <v>4.9512987012986967E-2</v>
      </c>
      <c r="S3" s="21">
        <f t="shared" ref="S3:S10" si="5">AVERAGE(Q3:R3)</f>
        <v>4.0509905133928534E-2</v>
      </c>
    </row>
    <row r="4" spans="1:19" x14ac:dyDescent="0.25">
      <c r="A4" s="14">
        <v>2015</v>
      </c>
      <c r="B4" s="14">
        <v>3816.7</v>
      </c>
      <c r="C4" s="14">
        <v>3000</v>
      </c>
      <c r="D4" s="15">
        <f t="shared" ref="D4:D9" si="6">(B4-C4)/1000</f>
        <v>0.81669999999999987</v>
      </c>
      <c r="E4" s="14">
        <v>4749.8900000000003</v>
      </c>
      <c r="F4" s="14">
        <v>3000</v>
      </c>
      <c r="G4" s="14">
        <f t="shared" si="1"/>
        <v>1.7498900000000004</v>
      </c>
      <c r="H4" s="22">
        <v>3434.39</v>
      </c>
      <c r="I4" s="14">
        <v>3000</v>
      </c>
      <c r="J4" s="23">
        <f t="shared" si="2"/>
        <v>0.43438999999999989</v>
      </c>
      <c r="K4" s="23">
        <v>2508.33</v>
      </c>
      <c r="L4" s="14">
        <v>3000</v>
      </c>
      <c r="M4" s="23">
        <f t="shared" si="3"/>
        <v>-0.49167000000000005</v>
      </c>
      <c r="N4" s="26">
        <v>2338.29</v>
      </c>
      <c r="O4" s="26">
        <v>3000</v>
      </c>
      <c r="P4" s="23">
        <f t="shared" si="4"/>
        <v>-0.66171000000000002</v>
      </c>
      <c r="Q4" s="39">
        <f t="shared" si="0"/>
        <v>0.38303745352158625</v>
      </c>
      <c r="R4" s="39">
        <f t="shared" ref="R4:R8" si="7">(B4-H4)/H4</f>
        <v>0.11131816712720453</v>
      </c>
      <c r="S4" s="21">
        <f t="shared" si="5"/>
        <v>0.2471778103243954</v>
      </c>
    </row>
    <row r="5" spans="1:19" x14ac:dyDescent="0.25">
      <c r="A5" s="26">
        <v>2014</v>
      </c>
      <c r="B5" s="26">
        <v>2350.25</v>
      </c>
      <c r="C5" s="26">
        <v>3000</v>
      </c>
      <c r="D5" s="15">
        <f t="shared" si="6"/>
        <v>-0.64975000000000005</v>
      </c>
      <c r="E5" s="26">
        <v>2158.66</v>
      </c>
      <c r="F5" s="26">
        <v>3000</v>
      </c>
      <c r="G5" s="14">
        <f t="shared" si="1"/>
        <v>-0.8413400000000002</v>
      </c>
      <c r="H5" s="28">
        <v>2202.4499999999998</v>
      </c>
      <c r="I5" s="26">
        <v>3000</v>
      </c>
      <c r="J5" s="23">
        <f t="shared" si="2"/>
        <v>-0.7975500000000002</v>
      </c>
      <c r="K5" s="29">
        <v>2373.7199999999998</v>
      </c>
      <c r="L5" s="26">
        <v>3000</v>
      </c>
      <c r="M5" s="23">
        <f t="shared" si="3"/>
        <v>-0.62628000000000017</v>
      </c>
      <c r="N5" s="26">
        <v>2313.91</v>
      </c>
      <c r="O5" s="26">
        <v>3000</v>
      </c>
      <c r="P5" s="23">
        <f t="shared" si="4"/>
        <v>-0.6860900000000002</v>
      </c>
      <c r="Q5" s="39">
        <f t="shared" si="0"/>
        <v>-1.9882403686803319E-2</v>
      </c>
      <c r="R5" s="39">
        <f t="shared" si="7"/>
        <v>6.7107085291380139E-2</v>
      </c>
      <c r="S5" s="21">
        <f t="shared" si="5"/>
        <v>2.3612340802288412E-2</v>
      </c>
    </row>
    <row r="6" spans="1:19" x14ac:dyDescent="0.25">
      <c r="A6" s="26">
        <v>2013</v>
      </c>
      <c r="B6" s="26">
        <v>2193.02</v>
      </c>
      <c r="C6" s="26">
        <v>3000</v>
      </c>
      <c r="D6" s="15">
        <f t="shared" si="6"/>
        <v>-0.80698000000000003</v>
      </c>
      <c r="E6" s="26">
        <v>2447.31</v>
      </c>
      <c r="F6" s="26">
        <v>3000</v>
      </c>
      <c r="G6" s="14">
        <f t="shared" si="1"/>
        <v>-0.55269000000000001</v>
      </c>
      <c r="H6" s="28">
        <v>2686.88</v>
      </c>
      <c r="I6" s="26">
        <v>3000</v>
      </c>
      <c r="J6" s="23">
        <f t="shared" si="2"/>
        <v>-0.3131199999999999</v>
      </c>
      <c r="K6" s="29">
        <v>2254.8200000000002</v>
      </c>
      <c r="L6" s="26">
        <v>3000</v>
      </c>
      <c r="M6" s="23">
        <f t="shared" si="3"/>
        <v>-0.74517999999999984</v>
      </c>
      <c r="N6" s="26">
        <v>2204.87</v>
      </c>
      <c r="O6" s="26">
        <v>3000</v>
      </c>
      <c r="P6" s="23">
        <f t="shared" si="4"/>
        <v>-0.79513000000000011</v>
      </c>
      <c r="Q6" s="25">
        <f t="shared" si="0"/>
        <v>-8.916289525397493E-2</v>
      </c>
      <c r="R6" s="25">
        <f t="shared" si="7"/>
        <v>-0.18380426368129582</v>
      </c>
      <c r="S6" s="21">
        <f t="shared" si="5"/>
        <v>-0.13648357946763537</v>
      </c>
    </row>
    <row r="7" spans="1:19" x14ac:dyDescent="0.25">
      <c r="A7" s="26">
        <v>2012</v>
      </c>
      <c r="B7" s="26">
        <v>2332.92</v>
      </c>
      <c r="C7" s="26">
        <v>3000</v>
      </c>
      <c r="D7" s="15">
        <f t="shared" si="6"/>
        <v>-0.6670799999999999</v>
      </c>
      <c r="E7" s="26">
        <v>2626.16</v>
      </c>
      <c r="F7" s="26">
        <v>3000</v>
      </c>
      <c r="G7" s="14">
        <f t="shared" si="1"/>
        <v>-0.37384000000000017</v>
      </c>
      <c r="H7" s="28">
        <v>2464.2600000000002</v>
      </c>
      <c r="I7" s="26">
        <v>3000</v>
      </c>
      <c r="J7" s="23">
        <f t="shared" si="2"/>
        <v>-0.53573999999999977</v>
      </c>
      <c r="K7" s="29">
        <v>2695.31</v>
      </c>
      <c r="L7" s="26">
        <v>3000</v>
      </c>
      <c r="M7" s="23">
        <f t="shared" si="3"/>
        <v>-0.30469000000000007</v>
      </c>
      <c r="N7" s="14">
        <v>2846.78</v>
      </c>
      <c r="O7" s="14">
        <v>3000</v>
      </c>
      <c r="P7" s="23">
        <f t="shared" si="4"/>
        <v>-0.1532199999999998</v>
      </c>
      <c r="Q7" s="25">
        <f t="shared" si="0"/>
        <v>6.569923628188569E-2</v>
      </c>
      <c r="R7" s="25">
        <f t="shared" si="7"/>
        <v>-5.3297947456843082E-2</v>
      </c>
      <c r="S7" s="21">
        <f t="shared" si="5"/>
        <v>6.2006444125213035E-3</v>
      </c>
    </row>
    <row r="8" spans="1:19" x14ac:dyDescent="0.25">
      <c r="A8" s="14">
        <v>2011</v>
      </c>
      <c r="B8" s="14">
        <v>2972.08</v>
      </c>
      <c r="C8" s="14">
        <v>3000</v>
      </c>
      <c r="D8" s="15">
        <f t="shared" si="6"/>
        <v>-2.7920000000000073E-2</v>
      </c>
      <c r="E8" s="14">
        <v>3192.72</v>
      </c>
      <c r="F8" s="14">
        <v>3000</v>
      </c>
      <c r="G8" s="14">
        <f t="shared" si="1"/>
        <v>0.19271999999999981</v>
      </c>
      <c r="H8" s="22">
        <v>3076.51</v>
      </c>
      <c r="I8" s="14">
        <v>3000</v>
      </c>
      <c r="J8" s="23">
        <f t="shared" si="2"/>
        <v>7.6510000000000217E-2</v>
      </c>
      <c r="K8" s="23">
        <v>3379.98</v>
      </c>
      <c r="L8" s="14">
        <v>3000</v>
      </c>
      <c r="M8" s="23">
        <f t="shared" si="3"/>
        <v>0.37998000000000004</v>
      </c>
      <c r="N8" s="14">
        <v>2903.19</v>
      </c>
      <c r="O8" s="14">
        <v>3000</v>
      </c>
      <c r="P8" s="23">
        <f t="shared" si="4"/>
        <v>-9.6809999999999952E-2</v>
      </c>
      <c r="Q8" s="25">
        <f t="shared" si="0"/>
        <v>3.7773321068353287E-2</v>
      </c>
      <c r="R8" s="25">
        <f t="shared" si="7"/>
        <v>-3.3944307023217962E-2</v>
      </c>
      <c r="S8" s="21">
        <f t="shared" si="5"/>
        <v>1.9145070225676623E-3</v>
      </c>
    </row>
    <row r="9" spans="1:19" x14ac:dyDescent="0.25">
      <c r="A9" s="14">
        <v>2010</v>
      </c>
      <c r="B9" s="14">
        <v>2868.85</v>
      </c>
      <c r="C9" s="14">
        <v>3000</v>
      </c>
      <c r="D9" s="15">
        <f t="shared" si="6"/>
        <v>-0.1311500000000001</v>
      </c>
      <c r="E9" s="14">
        <v>3067.37</v>
      </c>
      <c r="F9" s="14">
        <v>3000</v>
      </c>
      <c r="G9" s="14">
        <f t="shared" si="1"/>
        <v>6.7369999999999888E-2</v>
      </c>
      <c r="H9" s="22">
        <v>3204.16</v>
      </c>
      <c r="I9" s="14">
        <v>3000</v>
      </c>
      <c r="J9" s="23">
        <f t="shared" si="2"/>
        <v>0.20415999999999984</v>
      </c>
      <c r="K9" s="23"/>
      <c r="L9" s="14"/>
      <c r="M9" s="23"/>
      <c r="N9" s="19"/>
      <c r="O9" s="14">
        <v>3000</v>
      </c>
      <c r="P9" s="17"/>
      <c r="Q9" s="19"/>
      <c r="R9" s="19"/>
      <c r="S9" s="21"/>
    </row>
    <row r="10" spans="1:19" x14ac:dyDescent="0.25">
      <c r="A10" s="14"/>
      <c r="B10" s="14"/>
      <c r="C10" s="14"/>
      <c r="D10" s="28">
        <f>AVERAGE(D3:D9)</f>
        <v>-0.16515714285714295</v>
      </c>
      <c r="E10" s="26"/>
      <c r="F10" s="26"/>
      <c r="G10" s="28">
        <f>AVERAGE(G2:G9)</f>
        <v>0.16648749999999995</v>
      </c>
      <c r="H10" s="28"/>
      <c r="I10" s="31"/>
      <c r="J10" s="28">
        <f>AVERAGE(J2:J8)</f>
        <v>-4.496999999999992E-2</v>
      </c>
      <c r="K10" s="32"/>
      <c r="L10" s="32"/>
      <c r="M10" s="28">
        <f>AVERAGE(M2:M8)</f>
        <v>-0.15918285714285721</v>
      </c>
      <c r="N10" s="26"/>
      <c r="O10" s="33"/>
      <c r="P10" s="28">
        <f>AVERAGE(P2:P8)</f>
        <v>-0.23406571428571432</v>
      </c>
      <c r="Q10" s="21">
        <f>AVERAGE(Q2:Q8)</f>
        <v>6.503595292196078E-2</v>
      </c>
      <c r="R10" s="21">
        <f>AVERAGE(R2:R8)</f>
        <v>-7.1847131216308683E-3</v>
      </c>
      <c r="S10" s="21">
        <f t="shared" si="5"/>
        <v>2.8925619900164956E-2</v>
      </c>
    </row>
    <row r="11" spans="1:19" x14ac:dyDescent="0.25">
      <c r="Q11" s="38">
        <f>AVERAGE(Q10:R10)</f>
        <v>2.8925619900164956E-2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T19" sqref="T19"/>
    </sheetView>
  </sheetViews>
  <sheetFormatPr baseColWidth="10" defaultRowHeight="22" x14ac:dyDescent="0.25"/>
  <cols>
    <col min="1" max="3" width="10.77734375" style="3"/>
    <col min="4" max="4" width="10.77734375" style="11"/>
    <col min="5" max="7" width="10.77734375" style="3"/>
    <col min="8" max="8" width="10.77734375" style="10"/>
    <col min="9" max="9" width="10.77734375" style="12"/>
    <col min="10" max="13" width="10.77734375" style="9"/>
    <col min="15" max="15" width="10.77734375" style="13"/>
    <col min="16" max="16" width="10.77734375" style="9"/>
    <col min="17" max="17" width="17.21875" style="44" bestFit="1" customWidth="1"/>
  </cols>
  <sheetData>
    <row r="1" spans="1:17" x14ac:dyDescent="0.25">
      <c r="A1" s="14"/>
      <c r="B1" s="14" t="s">
        <v>113</v>
      </c>
      <c r="C1" s="14" t="s">
        <v>106</v>
      </c>
      <c r="D1" s="15" t="s">
        <v>105</v>
      </c>
      <c r="E1" s="14" t="s">
        <v>109</v>
      </c>
      <c r="F1" s="16" t="s">
        <v>106</v>
      </c>
      <c r="G1" s="17" t="s">
        <v>105</v>
      </c>
      <c r="H1" s="18" t="s">
        <v>107</v>
      </c>
      <c r="I1" s="16" t="s">
        <v>106</v>
      </c>
      <c r="J1" s="17" t="s">
        <v>105</v>
      </c>
      <c r="K1" s="17" t="s">
        <v>114</v>
      </c>
      <c r="L1" s="17" t="s">
        <v>106</v>
      </c>
      <c r="M1" s="17" t="s">
        <v>105</v>
      </c>
      <c r="N1" s="19" t="s">
        <v>108</v>
      </c>
      <c r="O1" s="20" t="s">
        <v>106</v>
      </c>
      <c r="P1" s="17" t="s">
        <v>105</v>
      </c>
      <c r="Q1" s="43" t="s">
        <v>122</v>
      </c>
    </row>
    <row r="2" spans="1:17" x14ac:dyDescent="0.25">
      <c r="A2" s="14">
        <v>2017</v>
      </c>
      <c r="B2" s="14"/>
      <c r="C2" s="14">
        <v>3000</v>
      </c>
      <c r="D2" s="15"/>
      <c r="E2" s="14">
        <v>3836.5</v>
      </c>
      <c r="F2" s="14">
        <v>3000</v>
      </c>
      <c r="G2" s="14">
        <f>(E2-F2)/1000</f>
        <v>0.83650000000000002</v>
      </c>
      <c r="H2" s="22">
        <v>3666.8</v>
      </c>
      <c r="I2" s="14">
        <v>3000</v>
      </c>
      <c r="J2" s="23">
        <f>(H2-I2)/1000</f>
        <v>0.66680000000000017</v>
      </c>
      <c r="K2" s="23">
        <v>3455.47</v>
      </c>
      <c r="L2" s="14">
        <v>3000</v>
      </c>
      <c r="M2" s="23">
        <f>(K2-L2)/1000</f>
        <v>0.45546999999999982</v>
      </c>
      <c r="N2" s="19">
        <v>3387.96</v>
      </c>
      <c r="O2" s="14">
        <v>3000</v>
      </c>
      <c r="P2" s="23">
        <f>(N2-O2)/1000</f>
        <v>0.38796000000000003</v>
      </c>
      <c r="Q2" s="36"/>
    </row>
    <row r="3" spans="1:17" x14ac:dyDescent="0.25">
      <c r="A3" s="14">
        <v>2016</v>
      </c>
      <c r="B3" s="14">
        <v>3310.08</v>
      </c>
      <c r="C3" s="14">
        <v>3000</v>
      </c>
      <c r="D3" s="15">
        <f>(B3-C3)/1000</f>
        <v>0.31007999999999991</v>
      </c>
      <c r="E3" s="14">
        <v>3253.29</v>
      </c>
      <c r="F3" s="14">
        <v>3000</v>
      </c>
      <c r="G3" s="14">
        <f t="shared" ref="G3:G9" si="0">(E3-F3)/1000</f>
        <v>0.25328999999999996</v>
      </c>
      <c r="H3" s="22">
        <v>3153.92</v>
      </c>
      <c r="I3" s="14">
        <v>3000</v>
      </c>
      <c r="J3" s="23">
        <f t="shared" ref="J3:J9" si="1">(H3-I3)/1000</f>
        <v>0.15392000000000008</v>
      </c>
      <c r="K3" s="23">
        <v>3218.09</v>
      </c>
      <c r="L3" s="14">
        <v>3000</v>
      </c>
      <c r="M3" s="23">
        <f t="shared" ref="M3:M8" si="2">(K3-L3)/1000</f>
        <v>0.21809000000000014</v>
      </c>
      <c r="N3" s="19">
        <v>3366.54</v>
      </c>
      <c r="O3" s="14">
        <v>3000</v>
      </c>
      <c r="P3" s="23">
        <f t="shared" ref="P3:P8" si="3">(N3-O3)/1000</f>
        <v>0.36653999999999998</v>
      </c>
      <c r="Q3" s="36">
        <f>(B3-E3)/E3</f>
        <v>1.7456175133480252E-2</v>
      </c>
    </row>
    <row r="4" spans="1:17" x14ac:dyDescent="0.25">
      <c r="A4" s="14">
        <v>2015</v>
      </c>
      <c r="B4" s="14">
        <v>3816.7</v>
      </c>
      <c r="C4" s="14">
        <v>3000</v>
      </c>
      <c r="D4" s="15">
        <f t="shared" ref="D4:D9" si="4">(B4-C4)/1000</f>
        <v>0.81669999999999987</v>
      </c>
      <c r="E4" s="14">
        <v>4749.8900000000003</v>
      </c>
      <c r="F4" s="14">
        <v>3000</v>
      </c>
      <c r="G4" s="14">
        <f t="shared" si="0"/>
        <v>1.7498900000000004</v>
      </c>
      <c r="H4" s="22">
        <v>3434.39</v>
      </c>
      <c r="I4" s="14">
        <v>3000</v>
      </c>
      <c r="J4" s="23">
        <f t="shared" si="1"/>
        <v>0.43438999999999989</v>
      </c>
      <c r="K4" s="23">
        <v>2508.33</v>
      </c>
      <c r="L4" s="14">
        <v>3000</v>
      </c>
      <c r="M4" s="23">
        <f t="shared" si="2"/>
        <v>-0.49167000000000005</v>
      </c>
      <c r="N4" s="26">
        <v>2338.29</v>
      </c>
      <c r="O4" s="26">
        <v>3000</v>
      </c>
      <c r="P4" s="23">
        <f t="shared" si="3"/>
        <v>-0.66171000000000002</v>
      </c>
      <c r="Q4" s="36">
        <f t="shared" ref="Q4:Q8" si="5">(B4-E4)/E4</f>
        <v>-0.19646560236131794</v>
      </c>
    </row>
    <row r="5" spans="1:17" x14ac:dyDescent="0.25">
      <c r="A5" s="26">
        <v>2014</v>
      </c>
      <c r="B5" s="26">
        <v>2350.25</v>
      </c>
      <c r="C5" s="26">
        <v>3000</v>
      </c>
      <c r="D5" s="15">
        <f t="shared" si="4"/>
        <v>-0.64975000000000005</v>
      </c>
      <c r="E5" s="26">
        <v>2158.66</v>
      </c>
      <c r="F5" s="26">
        <v>3000</v>
      </c>
      <c r="G5" s="14">
        <f t="shared" si="0"/>
        <v>-0.8413400000000002</v>
      </c>
      <c r="H5" s="28">
        <v>2202.4499999999998</v>
      </c>
      <c r="I5" s="26">
        <v>3000</v>
      </c>
      <c r="J5" s="23">
        <f t="shared" si="1"/>
        <v>-0.7975500000000002</v>
      </c>
      <c r="K5" s="29">
        <v>2373.7199999999998</v>
      </c>
      <c r="L5" s="26">
        <v>3000</v>
      </c>
      <c r="M5" s="23">
        <f t="shared" si="2"/>
        <v>-0.62628000000000017</v>
      </c>
      <c r="N5" s="26">
        <v>2313.91</v>
      </c>
      <c r="O5" s="26">
        <v>3000</v>
      </c>
      <c r="P5" s="23">
        <f t="shared" si="3"/>
        <v>-0.6860900000000002</v>
      </c>
      <c r="Q5" s="36">
        <f t="shared" si="5"/>
        <v>8.8754134509371627E-2</v>
      </c>
    </row>
    <row r="6" spans="1:17" x14ac:dyDescent="0.25">
      <c r="A6" s="26">
        <v>2013</v>
      </c>
      <c r="B6" s="26">
        <v>2193.02</v>
      </c>
      <c r="C6" s="26">
        <v>3000</v>
      </c>
      <c r="D6" s="15">
        <f t="shared" si="4"/>
        <v>-0.80698000000000003</v>
      </c>
      <c r="E6" s="26">
        <v>2447.31</v>
      </c>
      <c r="F6" s="26">
        <v>3000</v>
      </c>
      <c r="G6" s="14">
        <f t="shared" si="0"/>
        <v>-0.55269000000000001</v>
      </c>
      <c r="H6" s="28">
        <v>2686.88</v>
      </c>
      <c r="I6" s="26">
        <v>3000</v>
      </c>
      <c r="J6" s="23">
        <f t="shared" si="1"/>
        <v>-0.3131199999999999</v>
      </c>
      <c r="K6" s="29">
        <v>2254.8200000000002</v>
      </c>
      <c r="L6" s="26">
        <v>3000</v>
      </c>
      <c r="M6" s="23">
        <f t="shared" si="2"/>
        <v>-0.74517999999999984</v>
      </c>
      <c r="N6" s="26">
        <v>2204.87</v>
      </c>
      <c r="O6" s="26">
        <v>3000</v>
      </c>
      <c r="P6" s="23">
        <f t="shared" si="3"/>
        <v>-0.79513000000000011</v>
      </c>
      <c r="Q6" s="36">
        <f t="shared" si="5"/>
        <v>-0.10390592119510808</v>
      </c>
    </row>
    <row r="7" spans="1:17" x14ac:dyDescent="0.25">
      <c r="A7" s="26">
        <v>2012</v>
      </c>
      <c r="B7" s="26">
        <v>2332.92</v>
      </c>
      <c r="C7" s="26">
        <v>3000</v>
      </c>
      <c r="D7" s="15">
        <f t="shared" si="4"/>
        <v>-0.6670799999999999</v>
      </c>
      <c r="E7" s="26">
        <v>2626.16</v>
      </c>
      <c r="F7" s="26">
        <v>3000</v>
      </c>
      <c r="G7" s="14">
        <f t="shared" si="0"/>
        <v>-0.37384000000000017</v>
      </c>
      <c r="H7" s="28">
        <v>2464.2600000000002</v>
      </c>
      <c r="I7" s="26">
        <v>3000</v>
      </c>
      <c r="J7" s="23">
        <f t="shared" si="1"/>
        <v>-0.53573999999999977</v>
      </c>
      <c r="K7" s="29">
        <v>2695.31</v>
      </c>
      <c r="L7" s="26">
        <v>3000</v>
      </c>
      <c r="M7" s="23">
        <f t="shared" si="2"/>
        <v>-0.30469000000000007</v>
      </c>
      <c r="N7" s="14">
        <v>2846.78</v>
      </c>
      <c r="O7" s="14">
        <v>3000</v>
      </c>
      <c r="P7" s="23">
        <f t="shared" si="3"/>
        <v>-0.1532199999999998</v>
      </c>
      <c r="Q7" s="36">
        <f t="shared" si="5"/>
        <v>-0.11166113260425861</v>
      </c>
    </row>
    <row r="8" spans="1:17" x14ac:dyDescent="0.25">
      <c r="A8" s="14">
        <v>2011</v>
      </c>
      <c r="B8" s="14">
        <v>2972.08</v>
      </c>
      <c r="C8" s="14">
        <v>3000</v>
      </c>
      <c r="D8" s="15">
        <f t="shared" si="4"/>
        <v>-2.7920000000000073E-2</v>
      </c>
      <c r="E8" s="14">
        <v>3192.72</v>
      </c>
      <c r="F8" s="14">
        <v>3000</v>
      </c>
      <c r="G8" s="14">
        <f t="shared" si="0"/>
        <v>0.19271999999999981</v>
      </c>
      <c r="H8" s="22">
        <v>3076.51</v>
      </c>
      <c r="I8" s="14">
        <v>3000</v>
      </c>
      <c r="J8" s="23">
        <f t="shared" si="1"/>
        <v>7.6510000000000217E-2</v>
      </c>
      <c r="K8" s="23">
        <v>3379.98</v>
      </c>
      <c r="L8" s="14">
        <v>3000</v>
      </c>
      <c r="M8" s="23">
        <f t="shared" si="2"/>
        <v>0.37998000000000004</v>
      </c>
      <c r="N8" s="14">
        <v>2903.19</v>
      </c>
      <c r="O8" s="14">
        <v>3000</v>
      </c>
      <c r="P8" s="23">
        <f t="shared" si="3"/>
        <v>-9.6809999999999952E-2</v>
      </c>
      <c r="Q8" s="36">
        <f t="shared" si="5"/>
        <v>-6.9107218923049898E-2</v>
      </c>
    </row>
    <row r="9" spans="1:17" x14ac:dyDescent="0.25">
      <c r="A9" s="14">
        <v>2010</v>
      </c>
      <c r="B9" s="14">
        <v>2868.85</v>
      </c>
      <c r="C9" s="14">
        <v>3000</v>
      </c>
      <c r="D9" s="15">
        <f t="shared" si="4"/>
        <v>-0.1311500000000001</v>
      </c>
      <c r="E9" s="14">
        <v>3067.37</v>
      </c>
      <c r="F9" s="14">
        <v>3000</v>
      </c>
      <c r="G9" s="14">
        <f t="shared" si="0"/>
        <v>6.7369999999999888E-2</v>
      </c>
      <c r="H9" s="22">
        <v>3204.16</v>
      </c>
      <c r="I9" s="14">
        <v>3000</v>
      </c>
      <c r="J9" s="23">
        <f t="shared" si="1"/>
        <v>0.20415999999999984</v>
      </c>
      <c r="K9" s="23"/>
      <c r="L9" s="14"/>
      <c r="M9" s="23"/>
      <c r="N9" s="19"/>
      <c r="O9" s="14">
        <v>3000</v>
      </c>
      <c r="P9" s="17"/>
      <c r="Q9" s="43"/>
    </row>
    <row r="10" spans="1:17" x14ac:dyDescent="0.25">
      <c r="A10" s="14"/>
      <c r="B10" s="14"/>
      <c r="C10" s="14"/>
      <c r="D10" s="28">
        <f>AVERAGE(D3:D9)</f>
        <v>-0.16515714285714295</v>
      </c>
      <c r="E10" s="26"/>
      <c r="F10" s="26"/>
      <c r="G10" s="28">
        <f>AVERAGE(G2:G9)</f>
        <v>0.16648749999999995</v>
      </c>
      <c r="H10" s="28"/>
      <c r="I10" s="31"/>
      <c r="J10" s="28">
        <f>AVERAGE(J2:J8)</f>
        <v>-4.496999999999992E-2</v>
      </c>
      <c r="K10" s="32"/>
      <c r="L10" s="32"/>
      <c r="M10" s="28">
        <f>AVERAGE(M2:M8)</f>
        <v>-0.15918285714285721</v>
      </c>
      <c r="N10" s="26"/>
      <c r="O10" s="33"/>
      <c r="P10" s="28">
        <f>AVERAGE(P2:P8)</f>
        <v>-0.23406571428571432</v>
      </c>
      <c r="Q10" s="21">
        <f t="shared" ref="Q10" si="6">AVERAGE(Q2:Q8)</f>
        <v>-6.2488260906813781E-2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1" sqref="C11"/>
    </sheetView>
  </sheetViews>
  <sheetFormatPr baseColWidth="10" defaultRowHeight="22" x14ac:dyDescent="0.25"/>
  <cols>
    <col min="1" max="3" width="14.44140625" bestFit="1" customWidth="1"/>
  </cols>
  <sheetData>
    <row r="1" spans="1:3" x14ac:dyDescent="0.25">
      <c r="A1" t="s">
        <v>131</v>
      </c>
    </row>
    <row r="2" spans="1:3" x14ac:dyDescent="0.25">
      <c r="A2" s="19" t="s">
        <v>110</v>
      </c>
      <c r="B2" s="19" t="s">
        <v>127</v>
      </c>
      <c r="C2" s="19" t="s">
        <v>120</v>
      </c>
    </row>
    <row r="3" spans="1:3" x14ac:dyDescent="0.25">
      <c r="A3" s="21">
        <v>0.17074242288288391</v>
      </c>
      <c r="B3" s="21">
        <v>0.16189999999999999</v>
      </c>
      <c r="C3" s="21">
        <v>0.13270000000000001</v>
      </c>
    </row>
    <row r="4" spans="1:3" x14ac:dyDescent="0.25">
      <c r="A4" t="s">
        <v>130</v>
      </c>
    </row>
    <row r="5" spans="1:3" x14ac:dyDescent="0.25">
      <c r="A5" s="21">
        <v>2.7300000000000001E-2</v>
      </c>
      <c r="B5" s="21">
        <v>3.2500000000000001E-2</v>
      </c>
      <c r="C5" s="21">
        <v>5.7999999999999996E-3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16" sqref="D16"/>
    </sheetView>
  </sheetViews>
  <sheetFormatPr baseColWidth="10" defaultRowHeight="22" x14ac:dyDescent="0.25"/>
  <cols>
    <col min="8" max="8" width="10.77734375" customWidth="1"/>
  </cols>
  <sheetData>
    <row r="1" spans="1:12" x14ac:dyDescent="0.25"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2" x14ac:dyDescent="0.25">
      <c r="A2" t="s">
        <v>17</v>
      </c>
      <c r="B2" t="s">
        <v>18</v>
      </c>
      <c r="C2" t="s">
        <v>19</v>
      </c>
      <c r="D2" t="s">
        <v>20</v>
      </c>
      <c r="E2" t="s">
        <v>16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</row>
    <row r="3" spans="1:12" x14ac:dyDescent="0.25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</row>
    <row r="4" spans="1:12" x14ac:dyDescent="0.25">
      <c r="A4" t="s">
        <v>90</v>
      </c>
      <c r="B4" t="s">
        <v>40</v>
      </c>
      <c r="C4" t="s">
        <v>41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49</v>
      </c>
      <c r="L4" t="s">
        <v>50</v>
      </c>
    </row>
    <row r="5" spans="1:12" x14ac:dyDescent="0.25">
      <c r="A5" t="s">
        <v>91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 t="s">
        <v>58</v>
      </c>
      <c r="J5" t="s">
        <v>59</v>
      </c>
      <c r="K5" t="s">
        <v>60</v>
      </c>
      <c r="L5" t="s">
        <v>61</v>
      </c>
    </row>
    <row r="6" spans="1:12" x14ac:dyDescent="0.25">
      <c r="A6" t="s">
        <v>92</v>
      </c>
      <c r="B6" t="s">
        <v>62</v>
      </c>
      <c r="C6" t="s">
        <v>63</v>
      </c>
      <c r="D6" t="s">
        <v>64</v>
      </c>
      <c r="E6" t="s">
        <v>65</v>
      </c>
      <c r="F6" t="s">
        <v>66</v>
      </c>
      <c r="G6" t="s">
        <v>67</v>
      </c>
      <c r="H6" t="s">
        <v>68</v>
      </c>
      <c r="I6" t="s">
        <v>69</v>
      </c>
      <c r="J6" t="s">
        <v>70</v>
      </c>
      <c r="K6" t="s">
        <v>71</v>
      </c>
      <c r="L6" t="s">
        <v>72</v>
      </c>
    </row>
    <row r="7" spans="1:12" x14ac:dyDescent="0.25">
      <c r="A7" t="s">
        <v>93</v>
      </c>
      <c r="B7" t="s">
        <v>73</v>
      </c>
      <c r="C7" t="s">
        <v>74</v>
      </c>
      <c r="D7" t="s">
        <v>75</v>
      </c>
      <c r="E7" t="s">
        <v>76</v>
      </c>
      <c r="F7" t="s">
        <v>77</v>
      </c>
      <c r="G7" t="s">
        <v>78</v>
      </c>
      <c r="H7" t="s">
        <v>79</v>
      </c>
      <c r="I7" t="s">
        <v>80</v>
      </c>
      <c r="J7" t="s">
        <v>81</v>
      </c>
      <c r="K7" t="s">
        <v>82</v>
      </c>
      <c r="L7" t="s">
        <v>83</v>
      </c>
    </row>
    <row r="8" spans="1:12" x14ac:dyDescent="0.25">
      <c r="A8" t="s">
        <v>94</v>
      </c>
      <c r="B8" t="s">
        <v>84</v>
      </c>
      <c r="C8" t="s">
        <v>85</v>
      </c>
      <c r="D8" t="s">
        <v>86</v>
      </c>
      <c r="E8" t="s">
        <v>87</v>
      </c>
      <c r="F8" t="s">
        <v>88</v>
      </c>
      <c r="G8" t="s">
        <v>89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总表</vt:lpstr>
      <vt:lpstr>月度分析</vt:lpstr>
      <vt:lpstr>1月买入收益</vt:lpstr>
      <vt:lpstr>2月买入收益</vt:lpstr>
      <vt:lpstr>3月买入收益</vt:lpstr>
      <vt:lpstr>6月买入收益</vt:lpstr>
      <vt:lpstr>9月买入收益</vt:lpstr>
      <vt:lpstr>第一季度最佳买入时机分析</vt:lpstr>
      <vt:lpstr>备表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辛凯</dc:creator>
  <cp:lastModifiedBy>辛凯</cp:lastModifiedBy>
  <dcterms:created xsi:type="dcterms:W3CDTF">2017-11-06T01:58:28Z</dcterms:created>
  <dcterms:modified xsi:type="dcterms:W3CDTF">2017-11-08T02:54:08Z</dcterms:modified>
</cp:coreProperties>
</file>