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6161b73dadc9fde7/Documents/IoES/Net Zero 2.0/Testing Descriptives/"/>
    </mc:Choice>
  </mc:AlternateContent>
  <xr:revisionPtr revIDLastSave="1163" documentId="13_ncr:40009_{92DF1634-229F-4915-841D-3C5B1B9CABD0}" xr6:coauthVersionLast="47" xr6:coauthVersionMax="47" xr10:uidLastSave="{94BB6546-039A-4E26-AAB2-6CF221A8696B}"/>
  <bookViews>
    <workbookView xWindow="1890" yWindow="850" windowWidth="20450" windowHeight="12830" xr2:uid="{00000000-000D-0000-FFFF-FFFF00000000}"/>
  </bookViews>
  <sheets>
    <sheet name="Dissertation Net Zero &amp; Governa" sheetId="1" r:id="rId1"/>
    <sheet name="Sheet1" sheetId="3" r:id="rId2"/>
    <sheet name="NZ Coverage" sheetId="2" r:id="rId3"/>
  </sheets>
  <definedNames>
    <definedName name="_xlnm._FilterDatabase" localSheetId="0" hidden="1">'Dissertation Net Zero &amp; Governa'!$A$1:$CX$501</definedName>
    <definedName name="_xlnm._FilterDatabase" localSheetId="2" hidden="1">'NZ Coverage'!$A$1:$T$286</definedName>
    <definedName name="_xlchart.v1.0" hidden="1">'Dissertation Net Zero &amp; Governa'!$Q$2:$Q$497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3" l="1"/>
  <c r="G522" i="1"/>
  <c r="CP509" i="1"/>
  <c r="CW510" i="1"/>
  <c r="CW511" i="1" s="1"/>
  <c r="CK508" i="1"/>
  <c r="CL507" i="1"/>
  <c r="CL506" i="1"/>
  <c r="AW502" i="1"/>
  <c r="AR503" i="1"/>
  <c r="AM508" i="1"/>
  <c r="AL509" i="1"/>
  <c r="AL510" i="1" s="1"/>
  <c r="AK509" i="1"/>
  <c r="AK510" i="1" s="1"/>
  <c r="BJ512" i="1"/>
  <c r="BJ513" i="1" s="1"/>
  <c r="BJ498" i="1"/>
  <c r="BJ500" i="1"/>
  <c r="H504" i="1"/>
  <c r="E508" i="1"/>
  <c r="E506" i="1"/>
  <c r="CU507" i="1"/>
  <c r="CU506" i="1"/>
  <c r="CW506" i="1"/>
  <c r="CW507" i="1" s="1"/>
  <c r="CM506" i="1"/>
  <c r="CO506" i="1"/>
  <c r="Q496" i="1"/>
  <c r="Q497" i="1"/>
  <c r="Q22" i="1"/>
  <c r="Q23" i="1"/>
  <c r="Q24" i="1"/>
  <c r="Q25" i="1"/>
  <c r="Q27" i="1"/>
  <c r="Q28" i="1"/>
  <c r="Q30" i="1"/>
  <c r="Q31" i="1"/>
  <c r="Q32" i="1"/>
  <c r="Q33" i="1"/>
  <c r="Q34" i="1"/>
  <c r="Q36" i="1"/>
  <c r="Q40" i="1"/>
  <c r="Q42" i="1"/>
  <c r="Q44" i="1"/>
  <c r="Q46" i="1"/>
  <c r="Q48" i="1"/>
  <c r="Q50" i="1"/>
  <c r="Q52" i="1"/>
  <c r="Q54" i="1"/>
  <c r="Q55" i="1"/>
  <c r="Q57" i="1"/>
  <c r="Q58" i="1"/>
  <c r="Q59" i="1"/>
  <c r="Q60" i="1"/>
  <c r="Q62" i="1"/>
  <c r="Q63" i="1"/>
  <c r="Q66" i="1"/>
  <c r="Q67" i="1"/>
  <c r="Q71" i="1"/>
  <c r="Q72" i="1"/>
  <c r="Q73" i="1"/>
  <c r="Q74" i="1"/>
  <c r="Q75" i="1"/>
  <c r="Q76" i="1"/>
  <c r="Q77" i="1"/>
  <c r="Q81" i="1"/>
  <c r="Q83" i="1"/>
  <c r="Q87" i="1"/>
  <c r="Q89" i="1"/>
  <c r="Q90" i="1"/>
  <c r="Q91" i="1"/>
  <c r="Q94" i="1"/>
  <c r="Q95" i="1"/>
  <c r="Q99" i="1"/>
  <c r="Q104" i="1"/>
  <c r="Q105" i="1"/>
  <c r="Q107" i="1"/>
  <c r="Q108" i="1"/>
  <c r="Q109" i="1"/>
  <c r="Q111" i="1"/>
  <c r="Q112" i="1"/>
  <c r="Q113" i="1"/>
  <c r="Q116" i="1"/>
  <c r="Q118" i="1"/>
  <c r="Q119" i="1"/>
  <c r="Q120" i="1"/>
  <c r="Q121" i="1"/>
  <c r="Q122" i="1"/>
  <c r="Q124" i="1"/>
  <c r="Q125" i="1"/>
  <c r="Q127" i="1"/>
  <c r="Q134" i="1"/>
  <c r="Q136" i="1"/>
  <c r="Q137" i="1"/>
  <c r="Q141" i="1"/>
  <c r="Q142" i="1"/>
  <c r="Q143" i="1"/>
  <c r="Q144" i="1"/>
  <c r="Q146" i="1"/>
  <c r="Q150" i="1"/>
  <c r="Q153" i="1"/>
  <c r="Q154" i="1"/>
  <c r="Q156" i="1"/>
  <c r="Q157" i="1"/>
  <c r="Q158" i="1"/>
  <c r="Q159" i="1"/>
  <c r="Q161" i="1"/>
  <c r="Q162" i="1"/>
  <c r="Q163" i="1"/>
  <c r="Q164" i="1"/>
  <c r="Q165" i="1"/>
  <c r="Q166" i="1"/>
  <c r="Q168" i="1"/>
  <c r="Q169" i="1"/>
  <c r="Q170" i="1"/>
  <c r="Q172" i="1"/>
  <c r="Q173" i="1"/>
  <c r="Q175" i="1"/>
  <c r="Q176" i="1"/>
  <c r="Q179" i="1"/>
  <c r="Q181" i="1"/>
  <c r="Q182" i="1"/>
  <c r="Q183" i="1"/>
  <c r="Q184" i="1"/>
  <c r="Q187" i="1"/>
  <c r="Q189" i="1"/>
  <c r="Q190" i="1"/>
  <c r="Q191" i="1"/>
  <c r="Q192" i="1"/>
  <c r="Q193" i="1"/>
  <c r="Q194" i="1"/>
  <c r="Q195" i="1"/>
  <c r="Q198" i="1"/>
  <c r="Q199" i="1"/>
  <c r="Q200" i="1"/>
  <c r="Q204" i="1"/>
  <c r="Q205" i="1"/>
  <c r="Q207" i="1"/>
  <c r="Q210" i="1"/>
  <c r="Q211" i="1"/>
  <c r="Q212" i="1"/>
  <c r="Q214" i="1"/>
  <c r="Q215" i="1"/>
  <c r="Q217" i="1"/>
  <c r="Q219" i="1"/>
  <c r="Q220" i="1"/>
  <c r="Q223" i="1"/>
  <c r="Q225" i="1"/>
  <c r="Q226" i="1"/>
  <c r="Q229" i="1"/>
  <c r="Q231" i="1"/>
  <c r="Q233" i="1"/>
  <c r="Q237" i="1"/>
  <c r="Q241" i="1"/>
  <c r="Q242" i="1"/>
  <c r="Q243" i="1"/>
  <c r="Q244" i="1"/>
  <c r="Q246" i="1"/>
  <c r="Q248" i="1"/>
  <c r="Q250" i="1"/>
  <c r="Q251" i="1"/>
  <c r="Q252" i="1"/>
  <c r="Q255" i="1"/>
  <c r="Q257" i="1"/>
  <c r="Q258" i="1"/>
  <c r="Q259" i="1"/>
  <c r="Q260" i="1"/>
  <c r="Q261" i="1"/>
  <c r="Q263" i="1"/>
  <c r="Q264" i="1"/>
  <c r="Q266" i="1"/>
  <c r="Q268" i="1"/>
  <c r="Q269" i="1"/>
  <c r="Q273" i="1"/>
  <c r="Q279" i="1"/>
  <c r="Q281" i="1"/>
  <c r="Q284" i="1"/>
  <c r="Q286" i="1"/>
  <c r="Q287" i="1"/>
  <c r="Q291" i="1"/>
  <c r="Q292" i="1"/>
  <c r="Q293" i="1"/>
  <c r="Q295" i="1"/>
  <c r="Q296" i="1"/>
  <c r="Q297" i="1"/>
  <c r="Q298" i="1"/>
  <c r="Q300" i="1"/>
  <c r="Q301" i="1"/>
  <c r="Q302" i="1"/>
  <c r="Q303" i="1"/>
  <c r="Q304" i="1"/>
  <c r="Q306" i="1"/>
  <c r="Q307" i="1"/>
  <c r="Q308" i="1"/>
  <c r="Q310" i="1"/>
  <c r="Q313" i="1"/>
  <c r="Q314" i="1"/>
  <c r="Q317" i="1"/>
  <c r="Q318" i="1"/>
  <c r="Q320" i="1"/>
  <c r="Q321" i="1"/>
  <c r="Q323" i="1"/>
  <c r="Q324" i="1"/>
  <c r="Q325" i="1"/>
  <c r="Q326" i="1"/>
  <c r="Q327" i="1"/>
  <c r="Q330" i="1"/>
  <c r="Q331" i="1"/>
  <c r="Q333" i="1"/>
  <c r="Q334" i="1"/>
  <c r="Q336" i="1"/>
  <c r="Q337" i="1"/>
  <c r="Q338" i="1"/>
  <c r="Q341" i="1"/>
  <c r="Q342" i="1"/>
  <c r="Q345" i="1"/>
  <c r="Q347" i="1"/>
  <c r="Q348" i="1"/>
  <c r="Q349" i="1"/>
  <c r="Q350" i="1"/>
  <c r="Q352" i="1"/>
  <c r="Q354" i="1"/>
  <c r="Q355" i="1"/>
  <c r="Q357" i="1"/>
  <c r="Q359" i="1"/>
  <c r="Q360" i="1"/>
  <c r="Q361" i="1"/>
  <c r="Q362" i="1"/>
  <c r="Q363" i="1"/>
  <c r="Q366" i="1"/>
  <c r="Q371" i="1"/>
  <c r="Q372" i="1"/>
  <c r="Q373" i="1"/>
  <c r="Q374" i="1"/>
  <c r="Q375" i="1"/>
  <c r="Q376" i="1"/>
  <c r="Q377" i="1"/>
  <c r="Q380" i="1"/>
  <c r="Q382" i="1"/>
  <c r="Q385" i="1"/>
  <c r="Q389" i="1"/>
  <c r="Q393" i="1"/>
  <c r="Q395" i="1"/>
  <c r="Q398" i="1"/>
  <c r="Q399" i="1"/>
  <c r="Q400" i="1"/>
  <c r="Q401" i="1"/>
  <c r="Q403" i="1"/>
  <c r="Q404" i="1"/>
  <c r="Q405" i="1"/>
  <c r="Q406" i="1"/>
  <c r="Q407" i="1"/>
  <c r="Q413" i="1"/>
  <c r="Q414" i="1"/>
  <c r="Q417" i="1"/>
  <c r="Q419" i="1"/>
  <c r="Q420" i="1"/>
  <c r="Q422" i="1"/>
  <c r="Q424" i="1"/>
  <c r="Q426" i="1"/>
  <c r="Q427" i="1"/>
  <c r="Q430" i="1"/>
  <c r="Q431" i="1"/>
  <c r="Q433" i="1"/>
  <c r="Q434" i="1"/>
  <c r="Q435" i="1"/>
  <c r="Q436" i="1"/>
  <c r="Q437" i="1"/>
  <c r="Q441" i="1"/>
  <c r="Q442" i="1"/>
  <c r="Q444" i="1"/>
  <c r="Q446" i="1"/>
  <c r="Q447" i="1"/>
  <c r="Q448" i="1"/>
  <c r="Q449" i="1"/>
  <c r="Q450" i="1"/>
  <c r="Q451" i="1"/>
  <c r="Q455" i="1"/>
  <c r="Q458" i="1"/>
  <c r="Q459" i="1"/>
  <c r="Q460" i="1"/>
  <c r="Q462" i="1"/>
  <c r="Q465" i="1"/>
  <c r="Q468" i="1"/>
  <c r="Q470" i="1"/>
  <c r="Q473" i="1"/>
  <c r="Q474" i="1"/>
  <c r="Q479" i="1"/>
  <c r="Q483" i="1"/>
  <c r="Q486" i="1"/>
  <c r="Q488" i="1"/>
  <c r="Q489" i="1"/>
  <c r="Q490" i="1"/>
  <c r="Q491" i="1"/>
  <c r="Q492" i="1"/>
  <c r="Q493" i="1"/>
  <c r="Q494" i="1"/>
  <c r="Q7" i="1"/>
  <c r="Q8" i="1"/>
  <c r="Q10" i="1"/>
  <c r="Q11" i="1"/>
  <c r="Q13" i="1"/>
  <c r="Q14" i="1"/>
  <c r="Q15" i="1"/>
  <c r="Q16" i="1"/>
  <c r="Q17" i="1"/>
  <c r="Q18" i="1"/>
  <c r="Q19" i="1"/>
  <c r="Q2" i="1"/>
  <c r="V197" i="2"/>
  <c r="V187" i="2"/>
  <c r="W187" i="2" s="1"/>
  <c r="V124" i="2"/>
  <c r="V43" i="2"/>
  <c r="W43" i="2" s="1"/>
  <c r="V18" i="2"/>
  <c r="W18" i="2" s="1"/>
  <c r="V86" i="2"/>
  <c r="U289" i="2"/>
  <c r="W3" i="2"/>
  <c r="W4" i="2"/>
  <c r="W5" i="2"/>
  <c r="W6" i="2"/>
  <c r="W7" i="2"/>
  <c r="W8" i="2"/>
  <c r="W9" i="2"/>
  <c r="W10" i="2"/>
  <c r="W11" i="2"/>
  <c r="W12" i="2"/>
  <c r="W13" i="2"/>
  <c r="W15" i="2"/>
  <c r="W16" i="2"/>
  <c r="W17" i="2"/>
  <c r="W19" i="2"/>
  <c r="W20" i="2"/>
  <c r="W21" i="2"/>
  <c r="W22" i="2"/>
  <c r="W23" i="2"/>
  <c r="W24" i="2"/>
  <c r="W25" i="2"/>
  <c r="W27" i="2"/>
  <c r="W28" i="2"/>
  <c r="W29" i="2"/>
  <c r="W30" i="2"/>
  <c r="W31" i="2"/>
  <c r="W32" i="2"/>
  <c r="W33" i="2"/>
  <c r="W34" i="2"/>
  <c r="W35" i="2"/>
  <c r="W36" i="2"/>
  <c r="W37" i="2"/>
  <c r="W38" i="2"/>
  <c r="W39" i="2"/>
  <c r="W40" i="2"/>
  <c r="W41" i="2"/>
  <c r="W42" i="2"/>
  <c r="W44" i="2"/>
  <c r="W45" i="2"/>
  <c r="W46" i="2"/>
  <c r="W47" i="2"/>
  <c r="W48" i="2"/>
  <c r="W49"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9" i="2"/>
  <c r="W190" i="2"/>
  <c r="W191" i="2"/>
  <c r="W192" i="2"/>
  <c r="W193"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3" i="2"/>
  <c r="W224" i="2"/>
  <c r="W225" i="2"/>
  <c r="W226" i="2"/>
  <c r="W227" i="2"/>
  <c r="W229" i="2"/>
  <c r="W230" i="2"/>
  <c r="W231" i="2"/>
  <c r="W232" i="2"/>
  <c r="W234" i="2"/>
  <c r="W235" i="2"/>
  <c r="W236" i="2"/>
  <c r="W237" i="2"/>
  <c r="W238" i="2"/>
  <c r="W239" i="2"/>
  <c r="W240" i="2"/>
  <c r="W241" i="2"/>
  <c r="W242" i="2"/>
  <c r="W243" i="2"/>
  <c r="W244" i="2"/>
  <c r="W245" i="2"/>
  <c r="W246" i="2"/>
  <c r="W247"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 i="2"/>
  <c r="V16" i="2"/>
  <c r="V17" i="2"/>
  <c r="V19" i="2"/>
  <c r="V20" i="2"/>
  <c r="V21" i="2"/>
  <c r="V22" i="2"/>
  <c r="V23" i="2"/>
  <c r="V24" i="2"/>
  <c r="V25" i="2"/>
  <c r="V27" i="2"/>
  <c r="V28" i="2"/>
  <c r="V29" i="2"/>
  <c r="V30" i="2"/>
  <c r="V31" i="2"/>
  <c r="V32" i="2"/>
  <c r="V33" i="2"/>
  <c r="V34" i="2"/>
  <c r="V35" i="2"/>
  <c r="V36" i="2"/>
  <c r="V37" i="2"/>
  <c r="V38" i="2"/>
  <c r="V39" i="2"/>
  <c r="V40" i="2"/>
  <c r="V41" i="2"/>
  <c r="V42" i="2"/>
  <c r="V44" i="2"/>
  <c r="V45" i="2"/>
  <c r="V46" i="2"/>
  <c r="V47" i="2"/>
  <c r="V48" i="2"/>
  <c r="V49"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9" i="2"/>
  <c r="V190" i="2"/>
  <c r="V191" i="2"/>
  <c r="V192" i="2"/>
  <c r="V193" i="2"/>
  <c r="V195" i="2"/>
  <c r="V196" i="2"/>
  <c r="V198" i="2"/>
  <c r="V199" i="2"/>
  <c r="V200" i="2"/>
  <c r="V201" i="2"/>
  <c r="V202" i="2"/>
  <c r="V203" i="2"/>
  <c r="V204" i="2"/>
  <c r="V205" i="2"/>
  <c r="V206" i="2"/>
  <c r="V207" i="2"/>
  <c r="V208" i="2"/>
  <c r="V209" i="2"/>
  <c r="V210" i="2"/>
  <c r="V211" i="2"/>
  <c r="V212" i="2"/>
  <c r="V213" i="2"/>
  <c r="V214" i="2"/>
  <c r="V215" i="2"/>
  <c r="V216" i="2"/>
  <c r="V217" i="2"/>
  <c r="V218" i="2"/>
  <c r="V219" i="2"/>
  <c r="V220" i="2"/>
  <c r="V221" i="2"/>
  <c r="V223" i="2"/>
  <c r="V224" i="2"/>
  <c r="V225" i="2"/>
  <c r="V226" i="2"/>
  <c r="V227" i="2"/>
  <c r="V229" i="2"/>
  <c r="V230" i="2"/>
  <c r="V231" i="2"/>
  <c r="V232" i="2"/>
  <c r="V234" i="2"/>
  <c r="V235" i="2"/>
  <c r="V236" i="2"/>
  <c r="V237" i="2"/>
  <c r="V238" i="2"/>
  <c r="V239" i="2"/>
  <c r="V240" i="2"/>
  <c r="V241" i="2"/>
  <c r="V242" i="2"/>
  <c r="V243" i="2"/>
  <c r="V244" i="2"/>
  <c r="V245" i="2"/>
  <c r="V246" i="2"/>
  <c r="V247"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U16" i="2"/>
  <c r="U17" i="2"/>
  <c r="U18" i="2"/>
  <c r="U19" i="2"/>
  <c r="U20" i="2"/>
  <c r="U21" i="2"/>
  <c r="U22" i="2"/>
  <c r="U23" i="2"/>
  <c r="U24" i="2"/>
  <c r="U25" i="2"/>
  <c r="U27" i="2"/>
  <c r="U28" i="2"/>
  <c r="U29" i="2"/>
  <c r="U30" i="2"/>
  <c r="U31" i="2"/>
  <c r="U32" i="2"/>
  <c r="U33" i="2"/>
  <c r="U34" i="2"/>
  <c r="U35" i="2"/>
  <c r="U36" i="2"/>
  <c r="U37" i="2"/>
  <c r="U38" i="2"/>
  <c r="U39" i="2"/>
  <c r="U40" i="2"/>
  <c r="U41" i="2"/>
  <c r="U42" i="2"/>
  <c r="U43" i="2"/>
  <c r="U44" i="2"/>
  <c r="U45" i="2"/>
  <c r="U46" i="2"/>
  <c r="U47" i="2"/>
  <c r="U48" i="2"/>
  <c r="U49"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9" i="2"/>
  <c r="U190" i="2"/>
  <c r="U191" i="2"/>
  <c r="U192" i="2"/>
  <c r="U193"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3" i="2"/>
  <c r="U224" i="2"/>
  <c r="U225" i="2"/>
  <c r="U226" i="2"/>
  <c r="U227" i="2"/>
  <c r="U229" i="2"/>
  <c r="U230" i="2"/>
  <c r="U231" i="2"/>
  <c r="U232" i="2"/>
  <c r="U234" i="2"/>
  <c r="U235" i="2"/>
  <c r="U236" i="2"/>
  <c r="U237" i="2"/>
  <c r="U238" i="2"/>
  <c r="U239" i="2"/>
  <c r="U240" i="2"/>
  <c r="U241" i="2"/>
  <c r="U242" i="2"/>
  <c r="U243" i="2"/>
  <c r="U244" i="2"/>
  <c r="U245" i="2"/>
  <c r="U246" i="2"/>
  <c r="U247"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V3" i="2"/>
  <c r="V4" i="2"/>
  <c r="V5" i="2"/>
  <c r="V6" i="2"/>
  <c r="V7" i="2"/>
  <c r="V8" i="2"/>
  <c r="V9" i="2"/>
  <c r="V10" i="2"/>
  <c r="V11" i="2"/>
  <c r="V12" i="2"/>
  <c r="V13" i="2"/>
  <c r="V15" i="2"/>
  <c r="U3" i="2"/>
  <c r="U4" i="2"/>
  <c r="U5" i="2"/>
  <c r="U6" i="2"/>
  <c r="U7" i="2"/>
  <c r="U8" i="2"/>
  <c r="U9" i="2"/>
  <c r="U10" i="2"/>
  <c r="U11" i="2"/>
  <c r="U12" i="2"/>
  <c r="U13" i="2"/>
  <c r="U15" i="2"/>
  <c r="V2" i="2"/>
  <c r="U2" i="2"/>
  <c r="H516" i="1"/>
  <c r="H515" i="1"/>
  <c r="H514" i="1"/>
  <c r="H513" i="1"/>
  <c r="H512" i="1"/>
  <c r="CV504" i="1"/>
  <c r="CV503" i="1"/>
  <c r="CV502" i="1"/>
  <c r="CU499" i="1"/>
  <c r="CU498" i="1"/>
  <c r="CQ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Q303" i="1"/>
  <c r="CQ304" i="1"/>
  <c r="CQ305" i="1"/>
  <c r="CQ306" i="1"/>
  <c r="CQ307" i="1"/>
  <c r="CQ308" i="1"/>
  <c r="CQ309" i="1"/>
  <c r="CQ310" i="1"/>
  <c r="CQ311" i="1"/>
  <c r="CQ312" i="1"/>
  <c r="CQ313" i="1"/>
  <c r="CQ314" i="1"/>
  <c r="CQ315" i="1"/>
  <c r="CQ316" i="1"/>
  <c r="CQ317" i="1"/>
  <c r="CQ318" i="1"/>
  <c r="CQ319" i="1"/>
  <c r="CQ320" i="1"/>
  <c r="CQ321" i="1"/>
  <c r="CQ322" i="1"/>
  <c r="CQ323" i="1"/>
  <c r="CQ324" i="1"/>
  <c r="CQ325" i="1"/>
  <c r="CQ326" i="1"/>
  <c r="CQ327" i="1"/>
  <c r="CQ328" i="1"/>
  <c r="CQ329" i="1"/>
  <c r="CQ330" i="1"/>
  <c r="CQ331" i="1"/>
  <c r="CQ332" i="1"/>
  <c r="CQ333" i="1"/>
  <c r="CQ334" i="1"/>
  <c r="CQ335" i="1"/>
  <c r="CQ336" i="1"/>
  <c r="CQ337" i="1"/>
  <c r="CQ338" i="1"/>
  <c r="CQ339" i="1"/>
  <c r="CQ340" i="1"/>
  <c r="CQ341" i="1"/>
  <c r="CQ342" i="1"/>
  <c r="CQ343" i="1"/>
  <c r="CQ344" i="1"/>
  <c r="CQ345" i="1"/>
  <c r="CQ346" i="1"/>
  <c r="CQ347" i="1"/>
  <c r="CQ348" i="1"/>
  <c r="CQ349" i="1"/>
  <c r="CQ350" i="1"/>
  <c r="CQ351" i="1"/>
  <c r="CQ352" i="1"/>
  <c r="CQ353" i="1"/>
  <c r="CQ354" i="1"/>
  <c r="CQ355" i="1"/>
  <c r="CQ356" i="1"/>
  <c r="CQ357" i="1"/>
  <c r="CQ358" i="1"/>
  <c r="CQ359" i="1"/>
  <c r="CQ360" i="1"/>
  <c r="CQ361" i="1"/>
  <c r="CQ362" i="1"/>
  <c r="CQ363" i="1"/>
  <c r="CQ364" i="1"/>
  <c r="CQ365" i="1"/>
  <c r="CQ366" i="1"/>
  <c r="CQ367" i="1"/>
  <c r="CQ368" i="1"/>
  <c r="CQ369" i="1"/>
  <c r="CQ370" i="1"/>
  <c r="CQ371" i="1"/>
  <c r="CQ372" i="1"/>
  <c r="CQ373" i="1"/>
  <c r="CQ374" i="1"/>
  <c r="CQ375" i="1"/>
  <c r="CQ376" i="1"/>
  <c r="CQ377" i="1"/>
  <c r="CQ378" i="1"/>
  <c r="CQ379" i="1"/>
  <c r="CQ380" i="1"/>
  <c r="CQ381" i="1"/>
  <c r="CQ382" i="1"/>
  <c r="CQ383" i="1"/>
  <c r="CQ384" i="1"/>
  <c r="CQ385" i="1"/>
  <c r="CQ386" i="1"/>
  <c r="CQ387" i="1"/>
  <c r="CQ388" i="1"/>
  <c r="CQ389" i="1"/>
  <c r="CQ390" i="1"/>
  <c r="CQ391" i="1"/>
  <c r="CQ392" i="1"/>
  <c r="CQ393" i="1"/>
  <c r="CQ394" i="1"/>
  <c r="CQ395" i="1"/>
  <c r="CQ396" i="1"/>
  <c r="CQ397" i="1"/>
  <c r="CQ398" i="1"/>
  <c r="CQ399" i="1"/>
  <c r="CQ400" i="1"/>
  <c r="CQ401" i="1"/>
  <c r="CQ402" i="1"/>
  <c r="CQ403" i="1"/>
  <c r="CQ404" i="1"/>
  <c r="CQ405" i="1"/>
  <c r="CQ406" i="1"/>
  <c r="CQ407" i="1"/>
  <c r="CQ408" i="1"/>
  <c r="CQ409" i="1"/>
  <c r="CQ410" i="1"/>
  <c r="CQ411" i="1"/>
  <c r="CQ412" i="1"/>
  <c r="CQ413" i="1"/>
  <c r="CQ414" i="1"/>
  <c r="CQ415" i="1"/>
  <c r="CQ416" i="1"/>
  <c r="CQ417" i="1"/>
  <c r="CQ418" i="1"/>
  <c r="CQ419" i="1"/>
  <c r="CQ420" i="1"/>
  <c r="CQ421" i="1"/>
  <c r="CQ422" i="1"/>
  <c r="CQ423" i="1"/>
  <c r="CQ424" i="1"/>
  <c r="CQ425" i="1"/>
  <c r="CQ426" i="1"/>
  <c r="CQ427" i="1"/>
  <c r="CQ428" i="1"/>
  <c r="CQ429" i="1"/>
  <c r="CQ430" i="1"/>
  <c r="CQ431" i="1"/>
  <c r="CQ432" i="1"/>
  <c r="CQ433" i="1"/>
  <c r="CQ434" i="1"/>
  <c r="CQ435" i="1"/>
  <c r="CQ436" i="1"/>
  <c r="CQ437" i="1"/>
  <c r="CQ438" i="1"/>
  <c r="CQ439" i="1"/>
  <c r="CQ440" i="1"/>
  <c r="CQ441" i="1"/>
  <c r="CQ442" i="1"/>
  <c r="CQ443" i="1"/>
  <c r="CQ444" i="1"/>
  <c r="CQ445" i="1"/>
  <c r="CQ446" i="1"/>
  <c r="CQ447" i="1"/>
  <c r="CQ448" i="1"/>
  <c r="CQ449" i="1"/>
  <c r="CQ450" i="1"/>
  <c r="CQ451" i="1"/>
  <c r="CQ452" i="1"/>
  <c r="CQ453" i="1"/>
  <c r="CQ454" i="1"/>
  <c r="CQ455" i="1"/>
  <c r="CQ456" i="1"/>
  <c r="CQ457" i="1"/>
  <c r="CQ458" i="1"/>
  <c r="CQ459" i="1"/>
  <c r="CQ460" i="1"/>
  <c r="CQ461" i="1"/>
  <c r="CQ462" i="1"/>
  <c r="CQ463" i="1"/>
  <c r="CQ464" i="1"/>
  <c r="CQ465" i="1"/>
  <c r="CQ466" i="1"/>
  <c r="CQ467" i="1"/>
  <c r="CQ468" i="1"/>
  <c r="CQ469" i="1"/>
  <c r="CQ470" i="1"/>
  <c r="CQ471" i="1"/>
  <c r="CQ472" i="1"/>
  <c r="CQ473" i="1"/>
  <c r="CQ474" i="1"/>
  <c r="CQ475" i="1"/>
  <c r="CQ476" i="1"/>
  <c r="CQ477" i="1"/>
  <c r="CQ478" i="1"/>
  <c r="CQ479" i="1"/>
  <c r="CQ480" i="1"/>
  <c r="CQ481" i="1"/>
  <c r="CQ482" i="1"/>
  <c r="CQ483" i="1"/>
  <c r="CQ484" i="1"/>
  <c r="CQ485" i="1"/>
  <c r="CQ486" i="1"/>
  <c r="CQ487" i="1"/>
  <c r="CQ488" i="1"/>
  <c r="CQ489" i="1"/>
  <c r="CQ490" i="1"/>
  <c r="CQ491" i="1"/>
  <c r="CQ492" i="1"/>
  <c r="CQ493" i="1"/>
  <c r="CQ494" i="1"/>
  <c r="CQ495" i="1"/>
  <c r="CQ496" i="1"/>
  <c r="CQ497" i="1"/>
  <c r="CQ2" i="1"/>
  <c r="CL499" i="1"/>
  <c r="CL498" i="1"/>
  <c r="CD498" i="1"/>
  <c r="BZ498" i="1"/>
  <c r="BJ508" i="1"/>
  <c r="BJ507" i="1"/>
  <c r="BJ506" i="1"/>
  <c r="BJ505" i="1"/>
  <c r="BJ504" i="1"/>
  <c r="BW498" i="1"/>
  <c r="BW500" i="1" s="1"/>
  <c r="BX498" i="1"/>
  <c r="BX500" i="1" s="1"/>
  <c r="BY498" i="1"/>
  <c r="BY500" i="1" s="1"/>
  <c r="BL498" i="1"/>
  <c r="BL500" i="1" s="1"/>
  <c r="BM498" i="1"/>
  <c r="BM500" i="1" s="1"/>
  <c r="BN498" i="1"/>
  <c r="BN500" i="1" s="1"/>
  <c r="BO498" i="1"/>
  <c r="BO500" i="1" s="1"/>
  <c r="BP498" i="1"/>
  <c r="BP500" i="1" s="1"/>
  <c r="BQ498" i="1"/>
  <c r="BQ500" i="1" s="1"/>
  <c r="BR498" i="1"/>
  <c r="BR500" i="1" s="1"/>
  <c r="BS498" i="1"/>
  <c r="BS500" i="1" s="1"/>
  <c r="BT498" i="1"/>
  <c r="BT500" i="1" s="1"/>
  <c r="BU498" i="1"/>
  <c r="BU500" i="1" s="1"/>
  <c r="BV498" i="1"/>
  <c r="BV500" i="1" s="1"/>
  <c r="BK498" i="1"/>
  <c r="BK500" i="1" s="1"/>
  <c r="BJ499" i="1"/>
  <c r="BH498" i="1"/>
  <c r="BH499" i="1" s="1"/>
  <c r="BG510" i="1"/>
  <c r="BG509" i="1"/>
  <c r="BG508" i="1"/>
  <c r="BG507" i="1"/>
  <c r="BG506" i="1"/>
  <c r="BG498" i="1"/>
  <c r="BE514" i="1"/>
  <c r="BE513" i="1"/>
  <c r="BE512" i="1"/>
  <c r="BE511" i="1"/>
  <c r="BE510" i="1"/>
  <c r="BF498" i="1"/>
  <c r="BE498" i="1"/>
  <c r="BE506" i="1"/>
  <c r="BE505" i="1"/>
  <c r="BE504" i="1"/>
  <c r="BE503" i="1"/>
  <c r="BE502" i="1"/>
  <c r="BD498" i="1"/>
  <c r="BD499" i="1" s="1"/>
  <c r="BC506" i="1"/>
  <c r="BC505" i="1"/>
  <c r="BC504" i="1"/>
  <c r="BC503" i="1"/>
  <c r="BC502" i="1"/>
  <c r="BB498" i="1"/>
  <c r="BB499" i="1" s="1"/>
  <c r="BA502" i="1"/>
  <c r="BA501" i="1"/>
  <c r="BA500" i="1"/>
  <c r="BA499" i="1"/>
  <c r="BA498" i="1"/>
  <c r="AX508" i="1"/>
  <c r="AX507" i="1"/>
  <c r="AX506" i="1"/>
  <c r="AX505" i="1"/>
  <c r="AX504" i="1"/>
  <c r="AX498" i="1"/>
  <c r="AW499" i="1"/>
  <c r="AW498" i="1"/>
  <c r="AV502" i="1"/>
  <c r="AV501" i="1"/>
  <c r="AV500" i="1"/>
  <c r="AV499" i="1"/>
  <c r="AV498" i="1"/>
  <c r="AS518" i="1"/>
  <c r="AS517" i="1"/>
  <c r="AS516" i="1"/>
  <c r="AS515" i="1"/>
  <c r="AS514" i="1"/>
  <c r="AR504" i="1"/>
  <c r="AQ499" i="1"/>
  <c r="AQ498" i="1"/>
  <c r="AN500" i="1"/>
  <c r="AN499" i="1"/>
  <c r="AN498" i="1"/>
  <c r="AM498" i="1"/>
  <c r="AL499" i="1"/>
  <c r="AL498" i="1"/>
  <c r="AK499" i="1"/>
  <c r="AK498" i="1"/>
  <c r="P500" i="1"/>
  <c r="AJ502" i="1"/>
  <c r="AJ501" i="1"/>
  <c r="AJ500" i="1"/>
  <c r="AJ499" i="1"/>
  <c r="AJ498" i="1"/>
  <c r="P502" i="1"/>
  <c r="P501" i="1"/>
  <c r="P499" i="1"/>
  <c r="P498" i="1"/>
  <c r="J502" i="1"/>
  <c r="M502" i="1"/>
  <c r="M501" i="1"/>
  <c r="M500" i="1"/>
  <c r="M499" i="1"/>
  <c r="M498" i="1"/>
  <c r="J501" i="1"/>
  <c r="J500" i="1"/>
  <c r="J499" i="1"/>
  <c r="J498" i="1"/>
  <c r="H508" i="1"/>
  <c r="H506" i="1"/>
  <c r="R499" i="1"/>
  <c r="N499" i="1"/>
  <c r="K499" i="1"/>
  <c r="H499" i="1"/>
  <c r="F499" i="1"/>
  <c r="E503" i="1"/>
  <c r="F498" i="1"/>
  <c r="Q504" i="1" l="1"/>
  <c r="CL511" i="1"/>
  <c r="CP508" i="1"/>
  <c r="CL510" i="1"/>
  <c r="AW503" i="1"/>
  <c r="AL511" i="1"/>
  <c r="AL512" i="1" s="1"/>
  <c r="P512" i="1"/>
  <c r="P513" i="1"/>
  <c r="P515" i="1"/>
  <c r="AK511" i="1"/>
  <c r="AK512" i="1" s="1"/>
  <c r="P514" i="1"/>
  <c r="P518" i="1"/>
  <c r="P510" i="1"/>
  <c r="P511" i="1"/>
  <c r="CU508" i="1"/>
  <c r="V290" i="2"/>
  <c r="V292" i="2" s="1"/>
  <c r="W86" i="2"/>
  <c r="W292" i="2" s="1"/>
  <c r="G519" i="1"/>
  <c r="CW502" i="1"/>
  <c r="CW503" i="1"/>
  <c r="CQ502" i="1"/>
  <c r="CW504" i="1"/>
  <c r="CQ503" i="1"/>
  <c r="CU500" i="1"/>
  <c r="CQ504" i="1"/>
  <c r="CQ505" i="1"/>
  <c r="E514" i="1"/>
  <c r="CQ501" i="1"/>
  <c r="CL500" i="1"/>
  <c r="CL501" i="1" s="1"/>
  <c r="BA504" i="1"/>
  <c r="AW501" i="1"/>
  <c r="AV503" i="1"/>
  <c r="AV509" i="1" s="1"/>
  <c r="AN505" i="1"/>
  <c r="AN504" i="1"/>
  <c r="AN506" i="1"/>
  <c r="AQ503" i="1"/>
  <c r="AR506" i="1"/>
  <c r="H509" i="1"/>
  <c r="AK504" i="1"/>
  <c r="AM500" i="1"/>
  <c r="AL504" i="1"/>
  <c r="H505" i="1"/>
  <c r="H507" i="1"/>
  <c r="N500" i="1"/>
  <c r="R500" i="1"/>
  <c r="K500" i="1"/>
  <c r="F500" i="1"/>
  <c r="H500" i="1"/>
  <c r="CL502" i="1" l="1"/>
  <c r="AV512" i="1"/>
  <c r="P516" i="1"/>
  <c r="P519" i="1" s="1"/>
  <c r="BA509" i="1"/>
  <c r="BA510" i="1"/>
  <c r="BA508" i="1"/>
  <c r="BA507" i="1"/>
  <c r="BA511" i="1"/>
  <c r="AV510" i="1"/>
  <c r="AV511" i="1"/>
  <c r="AV508" i="1"/>
</calcChain>
</file>

<file path=xl/sharedStrings.xml><?xml version="1.0" encoding="utf-8"?>
<sst xmlns="http://schemas.openxmlformats.org/spreadsheetml/2006/main" count="23060" uniqueCount="3950">
  <si>
    <t>Enter the full company name</t>
  </si>
  <si>
    <t>Enter the company ticker symbol</t>
  </si>
  <si>
    <t>Does the company have a Net Zero/carbon neutrality goal?</t>
  </si>
  <si>
    <t>Net Zero goal</t>
  </si>
  <si>
    <t>What does the company call their goal?</t>
  </si>
  <si>
    <t>Does the Net Zero goal cover Scope 1 emissions?</t>
  </si>
  <si>
    <t>Scope 1 covered</t>
  </si>
  <si>
    <t>What is the Target Year for reaching Net Zero Scope 1 Emissions? (Enter 4 digit year, i.e. 2022)</t>
  </si>
  <si>
    <t>Does the Net Zero goal cover Scope 2 emissions?</t>
  </si>
  <si>
    <t>What is the Target Year for reaching Net Zero Scope 2 Emissions? (Enter 4 digit year, i.e. 2022)</t>
  </si>
  <si>
    <t>Does the Net Zero goal cover all of Scope 3 emissions?</t>
  </si>
  <si>
    <t>What is the Target Year for reaching Net Zero across all Scope 3 Emissions? (Enter 4 digit year, i.e. 2022)</t>
  </si>
  <si>
    <t>Average NZ Target Year</t>
  </si>
  <si>
    <t>Does the Net Zero goal cover a portion of Scope 3 emissions?</t>
  </si>
  <si>
    <t>Does the company identify which Scope 3 categories are covered?</t>
  </si>
  <si>
    <t>Category 1 (purchased goods &amp; services)?</t>
  </si>
  <si>
    <t>Category 2 (capital goods)?</t>
  </si>
  <si>
    <t>Category 3 (fuel and energy related activities)?</t>
  </si>
  <si>
    <t>Category 4 (upstream transportation and distribution)?</t>
  </si>
  <si>
    <t>Category 5 (waste generated in operations)?</t>
  </si>
  <si>
    <t>Category 6 (business travel)?</t>
  </si>
  <si>
    <t>Category 7 (employee commuting)?</t>
  </si>
  <si>
    <t>Category 8 (upstream leased assets)?</t>
  </si>
  <si>
    <t>Category 9 (downstream transportation and distribution)?</t>
  </si>
  <si>
    <t>Category 10 (processing of sold products)?</t>
  </si>
  <si>
    <t>Category 11 (use of sold products)?</t>
  </si>
  <si>
    <t>Category 12 (end of life treatment of sold products)?</t>
  </si>
  <si>
    <t>Category 13 (downstream leased assets)?</t>
  </si>
  <si>
    <t>Category 14 (franchises)?</t>
  </si>
  <si>
    <t>Category 15 (investments)?</t>
  </si>
  <si>
    <t>What is the Target Year for reaching Net Zero for the portion of Scope 3 emissions covered by the Net Zero goal? (Enter 4 digit year, i.e. 2022)</t>
  </si>
  <si>
    <t>Does the company have an interim goal on the way to Net Zero?</t>
  </si>
  <si>
    <t>Does the company have more than one interim goal on the way to Net Zero?</t>
  </si>
  <si>
    <t>Is the company on the Science Based Targets Institute as working with them to develop or track it's Net Zero Goal?</t>
  </si>
  <si>
    <t>What is the status of the company's goal with the Science Based Target Institute?</t>
  </si>
  <si>
    <t>Does the company mention any other external verification of their Net Zero targets or methodology?</t>
  </si>
  <si>
    <t>What organization is providing the external verification?</t>
  </si>
  <si>
    <t>Does they company mention the use of offsets to achieve their Net Zero goal?</t>
  </si>
  <si>
    <t>Does the company identify how many offsets will be used at Net Zero?</t>
  </si>
  <si>
    <t>What amount of offsets will the company use at Net Zero?</t>
  </si>
  <si>
    <t>Choose the units for the offsets to be used at Net Zero</t>
  </si>
  <si>
    <t>If the units are other, enter the units below.</t>
  </si>
  <si>
    <t>What type of offsets will the company use to reach Net Zero?</t>
  </si>
  <si>
    <t>Does the company identify how many offsets it is currently using?</t>
  </si>
  <si>
    <t>What amount of offsets is the company currently using?</t>
  </si>
  <si>
    <t>Choose the units for the offsets that the company is currently using?</t>
  </si>
  <si>
    <t>If the units are other, enter the units below</t>
  </si>
  <si>
    <t>What types of offsets is the company currently using?</t>
  </si>
  <si>
    <t>Does the company report Scope 1 emissions?</t>
  </si>
  <si>
    <t>What is the company's current Scope 1 emissions? Enter in metric tons of CO2e. (If not reported, enter NA.)</t>
  </si>
  <si>
    <t>Does the company report Scope 2 emissions?</t>
  </si>
  <si>
    <t>Enter the company's Scope 2 market based emissions in metric tons CO2e. (Enter NA if the company does not report a market based figure.)</t>
  </si>
  <si>
    <t>Enter the company's Scope 2 location based emissions in metric tons CO2e. (Enter NA if the company does not report a location-based figure.)</t>
  </si>
  <si>
    <t>Enter the company's uncategorized Scope 2 emissions in metric tons CO2e. (Enter NA if the company does not report an uncategorized figure.)</t>
  </si>
  <si>
    <t>Does the company report Scope 3 emissions?</t>
  </si>
  <si>
    <t>Enter the company's Scope 3 emissions in metric tons of CO2e.</t>
  </si>
  <si>
    <t>Does the company identify the categories of Scope 3 emissions reported?</t>
  </si>
  <si>
    <t>Does the company report Category 1 (purchased goods and services) emissions?</t>
  </si>
  <si>
    <t>Does the company report Category 2 (capital goods) emissions?</t>
  </si>
  <si>
    <t>Does the company report Category 3 (fuel and energy related activities) emissions?</t>
  </si>
  <si>
    <t>Does the company report Category 4 (upstream transportation and distribution) emissions?</t>
  </si>
  <si>
    <t>Does the company report Category 5 (waste generated in operations) emissions?</t>
  </si>
  <si>
    <t>Does the company report Category 6 (business travel) emissions?</t>
  </si>
  <si>
    <t>Does the company report Category 7 (employee commuting) emissions?</t>
  </si>
  <si>
    <t>Does the company report Category 8 (upstream leased assets) emissions?</t>
  </si>
  <si>
    <t>Does the company report Category 9 (downstream transportation and distribution) emissions?</t>
  </si>
  <si>
    <t>Does the company report Category 10 (processing of sold products) emissions?</t>
  </si>
  <si>
    <t>Does the company report Category 11 (use of sold products) emissions?</t>
  </si>
  <si>
    <t>Does the company report Category 12 (end-of-life treatment of sold products) emissions?</t>
  </si>
  <si>
    <t>Does the company report Category 13 (downstream leased assets) emissions?</t>
  </si>
  <si>
    <t>Does the company report Category 14 (franchises) emissions?</t>
  </si>
  <si>
    <t>Does the company report Category 15 (investments) emissions?</t>
  </si>
  <si>
    <t>Does the company report scope 4 emissions in its ESG report?</t>
  </si>
  <si>
    <t>Enter the definition of Scope 4</t>
  </si>
  <si>
    <t>Enter the amount of Scope 4 emissions</t>
  </si>
  <si>
    <t>Enter the units of Scope 4 emissions</t>
  </si>
  <si>
    <t>Does the company report avoided emissions?</t>
  </si>
  <si>
    <t>Enter the amount of avoided emissions</t>
  </si>
  <si>
    <t>Enter the units of avoided emissions</t>
  </si>
  <si>
    <t>Enter the year of the ESG report used for this information</t>
  </si>
  <si>
    <t>Enter the year of the other information sources used</t>
  </si>
  <si>
    <t>Enter the link to the source you used for this information</t>
  </si>
  <si>
    <t>Enter the month of the SEC Filing</t>
  </si>
  <si>
    <t>Enter the year of the SEC filing</t>
  </si>
  <si>
    <t>Does the company identify an environmental skill as a key board competency (i.e. included chart with all board members and their skills)?</t>
  </si>
  <si>
    <t>What are the key skills identified for the board?</t>
  </si>
  <si>
    <t>Enter the definition of environmental competency if provided</t>
  </si>
  <si>
    <t>Number of board members with environmental/sustainability competency called out by company</t>
  </si>
  <si>
    <t>Enter the total number of board members</t>
  </si>
  <si>
    <t>Percent of board with enviro skill</t>
  </si>
  <si>
    <t>What committee has oversight of ESG/sustainability? (Enter NA if none identified)</t>
  </si>
  <si>
    <t>What committees does the company have?</t>
  </si>
  <si>
    <t>Statement on BoD involvement in sustainability</t>
  </si>
  <si>
    <t>Is Executive Compensation tied to any ESG milestones?</t>
  </si>
  <si>
    <t>Which topic?</t>
  </si>
  <si>
    <t>Does the proxy statement mention "Net Zero" or "Carbon neutral" targets?</t>
  </si>
  <si>
    <t>Enter the link for the source you used for this information</t>
  </si>
  <si>
    <t>3M</t>
  </si>
  <si>
    <t>MMM</t>
  </si>
  <si>
    <t>Yes</t>
  </si>
  <si>
    <t>Carbon Neutral</t>
  </si>
  <si>
    <t>Unknown</t>
  </si>
  <si>
    <t>No</t>
  </si>
  <si>
    <t>NA</t>
  </si>
  <si>
    <t>Yes, some categories are reported</t>
  </si>
  <si>
    <t>MT CO2e</t>
  </si>
  <si>
    <t>https://multimedia.3m.com/mws/media/2292786O/3m-2023-global-impact-report.pdf</t>
  </si>
  <si>
    <t>March</t>
  </si>
  <si>
    <t>Leadership, Manufacturing, Supply chain, technology, finance, global, risk management, marketing</t>
  </si>
  <si>
    <t>Science, Technology &amp; Sustainability</t>
  </si>
  <si>
    <t xml:space="preserve">Audit; Compensation and Talent; Nominating and Governance; Science, Technology &amp; Sustainability; </t>
  </si>
  <si>
    <t>We are guided by the principles of sound science and corporate responsibility. We believe in an equitable and inclusive world, so we think, work, and act to drive meaningful change that endures. Together, we commit to creating a more sustainable world for future generations.
In collaboration with our employees, customers, partners, government, and communities, we apply our expertise and technology to help solve shared global challenges. We recognize and consistently seek opportunities to do more. It is our ambition to meet the increasing expectations of our customers, employees, investors, and stakeholders â€” and grow our business â€” by continuing to make bold sustainability commitments and taking stronger actions.
We use a science-based approach to reimagine whatâ€™s possible as we rise to the challenges that are most material to 3M and critical to our planet and its people. Our goals and sustainability metrics reflect a heightened commitment to thinking holistically about how our people, products, and operations can all contribute to a better and brighter future. Our goals and ambitions continue to grow and gain momentum as we recognize how much still needs to be done to make the world more sustainable for future generations. Our sustainability strategy is a systemic approach, seeking to drive innovation and holistic impact against shared global needs. We set impactful and measurable goals that demonstrate our sustainability commitments and progress. As a global science, technology, and manufacturing company, we believe 3M is uniquely positioned to bring our full capabilities to advance meaningful impact, not only in our workplaces but also in our communities. As we advance our initiatives with determination, we know systemic change requires resources and long-term dedication.
We report on these efforts annually in our Global Impact Report. As a global corporation contributing to society through diverse markets, we believe that we have significant opportunities and responsibilities to advance the United Nations Sustainable Development Goals across the world. We are also a participant of the United Nations Global Compact, a policy initiative for businesses to demonstrate their commitment to ten principles in the areas of human rights, labor, environment, and anti-corruption. We align our Global Impact Report to the guidelines of the Sustainability Accounting Standards Board (SASB) and the Task Force for Climate-Related Financial Disclosures (TCFD) recommendations for helping businesses disclose climate-related financial information. As we build on our global capabilities and diverse technologies, we have clear commitments and bold ambitions to shape a sustainable future within our Strategic Sustainability Framework and its three priority areas: Science for Circular, Science for Climate, and Science for Community. Within these pillars, we build partnerships, implement projects, and create processes that move us forward in the areas where we can make the greatest impact. In December 2022, 3M announced the exit of all PFAS manufacturing by end of 2025 and to work to discontinue use of PFAS across the product portfolio by end of 2025, positioning 3M for continued sustainable growth. With these two actions, 3M is committing to innovate toward a world less dependent upon PFAS.
Our robust governance framework includes oversight by our Board of Directors, which receives regular sustainability updates and reviews related risks as part of 3Mâ€™s enterprise risk management. The Science, Technology &amp; Sustainability Committee of the Board of Directors has primary oversight responsibility of 3Mâ€™s sustainability and stewardship activities, including, among others, environmental and product stewardship efforts, environmental, health &amp; safety, and legal and regulatory compliance. The companyâ€™s Environmental Responsibility and Sustainability Committee, comprising 3M top executive management, provides leadership, oversight and strategy for sustainability and develops and monitors adherence with related policies and procedures.
3M is a pay-for-performance company. Beginning in 2022, a new ESG modifier has been added to the formula used to calculate the annual incentive compensation earned by the Companyâ€™s senior executives. Amounts earned by them will be increased 10 percent of target, decreased 10 percent of target, or left unchanged based on the Compensation and Talent Committeeâ€™s assessment of 3Mâ€™s performance against a set of objective ESG metrics. For more information, see â€œAnnual incentive â€” ESG Modifierâ€ on page 72.</t>
  </si>
  <si>
    <t>None</t>
  </si>
  <si>
    <t>A.O. Smith Corporation</t>
  </si>
  <si>
    <t>AOS</t>
  </si>
  <si>
    <t>No, the company doesn't identify what categories are included in their Scope 3 emissions</t>
  </si>
  <si>
    <t>Other</t>
  </si>
  <si>
    <t>file:///C:/Users/kclark/Downloads/AOSmith%20-%20ESG%20Report%2012'12'22%20FINAL%20(1).pdf</t>
  </si>
  <si>
    <t>Operational/manufacturing expertise; global; Leadership (CEO); M&amp;A/Business Development; Marketing; Public Board; Cybersecurity; Diversity; Governance/Legal expertise; risk management; Financial (CFO/CPA); Government/regulatory; industry experience (water related); technology</t>
  </si>
  <si>
    <t xml:space="preserve">NA </t>
  </si>
  <si>
    <t>Audit; Personnel and Compensation; Nominating and Governance</t>
  </si>
  <si>
    <t>We are committed to growing our business in a sustainable and socially responsible manner consistent with our Guiding Principles. This commitment has driven us to design, engineer and manufacture highly innovative and efficient products in an environmentally responsible manner that helps reduce energy consumption, conserve water and improve drinking water quality and public health. Consistent with this commitment, we issue our sustainability report biennially detailing our companyâ€™s historic and current efforts. We issued our third report, the 2022 Environmental, Social and Governance (â€œESGâ€) Report in December 2022, documenting our ESG activities over the past two years. This report details the positive impact of our highly efficient products, highlights our companyâ€™s commitment to employees and the communities in which we operate, and reports on our progress toward our greenhouse gas emissions reduction goal of 10% by 2025. We have made significant progress toward our ESG emission reduction goal and prevented almost 500,000 metric tons of carbon emissions in 2021 through sale of our high efficiency water heaters and boilers. Our scorecard reflecting our progress is available on our website. We have also achieved WAVE water stewardship verification and achieved our fourth consecutive Energy Star Partner of the Year Award.
To hold ourselves accountable, we have established ESG oversight at the Board and management levels. In 2018, we formed an ESG Council comprised of a cross-section of leaders from operations; product engineering; environment, health and safety; government affairs; investor relations; human resources and supply chain. The Council makes recommendations about ESG priorities and goals, key performance indicators and potential reporting enhancements, while also identifying improvement areas regarding our ESG activities. Our director of ESG manages the Council and reports directly to our executive vice president and chief financial officer, who chairs the ESG Council. Our ESG Council is accountable to our chief executive officer and our Board. The Board provides oversight of the companyâ€™s ESG efforts, receives regular sustainability updates, and reviews the companyâ€™s ESG efforts including its periodic ESG reports.
Our progress toward our ESG goals is significant, but our work is not done. In 2023, the Board added an element to the executive long-term incentive compensation program to reward our executives for performance against critical strategic issues facing our company. For 2023, that measure is the greenhouse gas emission reduction goal discussed in our most recent ESG report. Further, as part of our commitment to give back to our community, we donated nearly $1.8 million to nearly two hundred charities in 2022 through the A. O. Smith Foundation. This is in addition to $1.6 million donated to charities in 2021 and $1.5 million donated to provide access to clean water to communities in need in partnership with Good360. Our ESG reports are available on our website, www.aosmith.com, the contents of which are not incorporated by reference into this Proxy Statement.</t>
  </si>
  <si>
    <t>Environment</t>
  </si>
  <si>
    <t>Abbott Laboratories</t>
  </si>
  <si>
    <t>ABT</t>
  </si>
  <si>
    <t>https://dam.abbott.com/en-us/documents/pdfs/abbott-citizenship/Abbott-2021-Global-Sustainability-Report.pdf</t>
  </si>
  <si>
    <t>Healthcare and Medical Device Industry; Finance and Accounting; Risk Management, including data protection and cybersecurity; Global supply chain, operations and infrastructure management; senior leadership with multinational corporations and diverse business models; regulatory and compliance; consumer products; government and military leadership</t>
  </si>
  <si>
    <t>Public Policy Committee</t>
  </si>
  <si>
    <t>Audit committee; compensation committee; nominations and governance committee; public policy committee</t>
  </si>
  <si>
    <t>he Board of Directors and its committees have oversight over Abbottâ€™s environmental, social and governance practices. The Board has regular discussions with management on all the below sustainability matters, as well as workplace, management, and Board diversity, emerging governance practices and trends, global compliance matters, and sustainability reporting. Executive compensation is linked to Sustainability commitments, as discussed in more detail on pages 35 and 36.
Protect a healthy environment
Protect our climate and water, including supporting the Science Based Targets initiative (SBTi) objective of reducing Scope 1, 2 and 3 carbon emissions.
Reduce product packaging and waste, including addressing 50 million pounds of packaging and using circular economy approach to achieve at least 90% waste diversion rate. Certify that 80% of newly contracted direct material spends incorporate social responsibility requirements.
Ensure ethical sourcing from suppliers with high-risk sustainability factors through 100% auditing.
Increase spend with diverse and small businesses by 50%.</t>
  </si>
  <si>
    <t>Both</t>
  </si>
  <si>
    <t>AbbVie Inc.</t>
  </si>
  <si>
    <t>ABBV</t>
  </si>
  <si>
    <t>https://www.abbvie.com/content/dam/abbvie-com2/pdfs/abbvie-esg-action-report.pdf</t>
  </si>
  <si>
    <t>Healthcare industry; leadership; global and business strategy; corporate governance and public company board; finance or accounting; government relations and regulatory</t>
  </si>
  <si>
    <t xml:space="preserve">
</t>
  </si>
  <si>
    <t>Public policy and sustainability committee</t>
  </si>
  <si>
    <t>Audit committee; compensation committee; Nominations and governance; public policy and sustainability; Executive committee</t>
  </si>
  <si>
    <t>We also prioritize Environmental Sustainability within and beyond AbbVie to support our patients, people, and planet. Our environmental sustainability strategy is focused on reducing our environmental footprint, growing sustainably by inspiring innovation, and engaging our workforce to steward sustainability.
Our ESG Governance
AbbVieâ€™s board of directors and executive leadership team regularly review, and advise on, ESG topics to advance AbbVieâ€™s business sustainability and impact on society. To further strategic and enterprise-aligned delivery on AbbVieâ€™s ESG Framework, we maintain an ESG Council, chaired by our Senior Vice President, Corporate Responsibility, Brand and Communications, and composed of senior-level leaders from across the company. The ESG Councilâ€™s purpose is to champion business sustainability and mitigate business risks by monitoring, reviewing, and recommending actions to the ESG Council Chair, other members of the executive leadership team, and AbbVieâ€™s CEO. The ESG Council Chair may also present certain recommendations of the ESG Council from time to time to the board of directors as appropriate.
The ESG Council meets regularly and maintains sub-committees that are aligned to AbbVieâ€™s material drivers. With this governance in place, AbbVie is well-positioned to recognize ESG opportunities and advance its ESG objectives.</t>
  </si>
  <si>
    <t>Abiomed, Inc.</t>
  </si>
  <si>
    <t>ABMD</t>
  </si>
  <si>
    <t>https://www.responsibilityreports.com/HostedData/ResponsibilityReports/PDF/NASDAQ_ABMD_2021.pdf</t>
  </si>
  <si>
    <t>June</t>
  </si>
  <si>
    <t>Outside public board leadership; senior executive leadership; healthcare or life sciences industry; scientific or medical technology expertise; medical device company operations; direct patient care experience</t>
  </si>
  <si>
    <t>Governance and Nominating committee</t>
  </si>
  <si>
    <t>Audit committee; compensation committee; governance and nominating committee; risk and compliance committee</t>
  </si>
  <si>
    <t>Currently, our Board and management have oversight responsibility for our ESG strategy and coordinate with our Governance and Nominating Committee to implement initiatives aimed at improving our sustainability footprint and continuing to provide for a strong corporate governance framework. Our ESG Report affirms four core principles that comprise our comprehensive ESG program philosophy: (1) recovering hearts and saving lives; (2) growing stockholder value; (3) leading in technology and innovation; and (4) sustaining a winning culture that prioritizes the health of our patients and needs of our customers.</t>
  </si>
  <si>
    <t>Accenture plc</t>
  </si>
  <si>
    <t>ACN</t>
  </si>
  <si>
    <t>Net Zero</t>
  </si>
  <si>
    <t>Committed</t>
  </si>
  <si>
    <t>Nature-Based (forests, etc)</t>
  </si>
  <si>
    <t>https://www.accenture.com/us-en/about/company/integrated-reporting#Section-9</t>
  </si>
  <si>
    <t>December</t>
  </si>
  <si>
    <t>Senior leadership experience; public company board experience; global expertise; finance, accounting, and risk management; innovation and technology; investment expertise; government and regulatory</t>
  </si>
  <si>
    <t>Nominating, Governance &amp; Sustainability Committee</t>
  </si>
  <si>
    <t>Audit; Compensation, culture &amp; people; Finance; Nominating, Governance &amp; sustainability</t>
  </si>
  <si>
    <t>The Board has delegated ESG oversight responsibility to committees of the Board based on the expertise of those committees. The Nominating, Governance &amp; Sustainability Committee oversees the Companyâ€™s overall ESG performance, disclosure, strategies, goals and objectives and monitors evolving ESG risks and opportunities. The Compensation, Culture &amp; People Committee oversees the Companyâ€™s strategies related to the Companyâ€™s people, including matters such as pay equity, inclusion and diversity, leadership succession and culture and monitors related risks.
The core of our growth strategy is delivering 360Â° value to our clients, people, shareholders, partners and communities. To drive change for our clients, and for our business, we work across a spectrum of environmental, social and governance (ESG) prioritiesâ€”and help our stakeholders do the sameâ€”contributing to the creation of a more sustainable world for all. At Accenture, responsibility for ESG matters starts at the top, with our Board actively overseeing our ESG strategies and progress in meeting our ESG-related commitments, and cascades throughout the business. As part of this, we have implemented a clear and comprehensive governance structure designed to help us achieve our goals and reflect our objectives throughout the organization while guiding our strategic approach. The Nominating, Governance &amp; Sustainability Committee is responsible for overseeing our overall ESG performance, disclosure, strategies, goals and objectives and monitoring evolving ESG risks. In carrying out its responsibilities, the Nominating, Governance &amp; Sustainability Committee receives periodic reports throughout the year from management on key ESG matters, including the sustainability services we provide to clients, our actions around being a responsible company and citizen, our progress in meeting our ESG-related commitments and our integrated reporting, which demonstrates our commitment to transparency and accountability of our goals and progress. In addition, the Compensation, Culture &amp; People Committee is responsible for overseeing our strategies related to our people, including matters such as pay equity, inclusion and diversity, leadership succession and culture and the Audit Committee oversees our approach to the quality of ESG-related data and controls.
Our global management committee sponsors our responsible company strategies. These senior leaders, spanning multiple corporate functions, industries, services and geographies, engage on these topics and are responsible for implementing strategies, goals and policies. Together, they make strategic recommendations and decisions on our ESG initiatives, including sponsorship of our non-financial goals. In addition, in fiscal 2022, we formed a newly structured ESG executive committee, made up of a subset of the global management committee, accountable for approving strategic global decisions aligned to Accentureâ€™s corporate environmental sustainability commitments and growth objectives. Our ESG executive committee and steering committee (which is comprised of leaders across the Company) meet regularly to monitor our environmental performance, identify improvement areas and elevate matters to the Board as appropriate through the global management committee.
For more information about our ESG initiatives and progress in meeting our ESG-related commitments, please see â€œâ€”Our People, Environment and Communities.â€</t>
  </si>
  <si>
    <t>Activision Blizzard, Inc.</t>
  </si>
  <si>
    <t>ATVI</t>
  </si>
  <si>
    <t xml:space="preserve">https://ourcommitments.activisionblizzard.com/content/dam/atvi/activisionblizzard/ab-touchui/our-commitments/docs/2022_ESG_Report.pdf; https://investor.activision.com/news-releases/news-release-details/activision-blizzard-releases-2022-environmental-social-and#:~:text=Activision%20Blizzard%20is%20committed%20to,%2C%20water%20usage%2C%20and%20waste.; </t>
  </si>
  <si>
    <t>May</t>
  </si>
  <si>
    <t>Gaming industry; entertainment industry; tech/digital industry; audit/accounting; financial/capital allocation; public company executive; public company board; international operations; education</t>
  </si>
  <si>
    <t>Nominating and Corporate Governance Committee</t>
  </si>
  <si>
    <t>Audit committee; compensation committee; nominating and corporate governance committee; workplace responsibility committee</t>
  </si>
  <si>
    <t>Our Board and its Nominating and Corporate Governance Committee oversee matters related to our ESG practices, performance, and disclosure and provide management with feedback and guidance on the Companyâ€™s ESG efforts. Our management has established an ESG Steering Committee, which is currently chaired by our Chief Administrative Officer and includes several other senior leaders. We also established task-specific cross-functional, enterprise-wide ESG working groups, which include members of our executive management team and employees from across our business units and corporate functions. These working groups support the steering committee by identifying the ESG matters that are most relevant to our business. As part of our long-term strategy, we will continue to expand our internal ESG expertise and advance our reporting activities. Our ESG efforts in 2022 remained focused on three key areas: championing our people, advancing diverse and inclusive communities, and protecting the planet.</t>
  </si>
  <si>
    <t>Archer-Daniels-Midland Company</t>
  </si>
  <si>
    <t>ADM</t>
  </si>
  <si>
    <t>https://www.adm.com/globalassets/sustainability/sustainability-reports/pdfs/4019111_11_archer-daniels-midland_esg_clean-compressed2.pdf;https://www.adm.com/globalassets/sustainability/goals--programs/climate/adm-net-zero-aspiration.pdf</t>
  </si>
  <si>
    <t>CEO Leadership; Finance/accounting; International business; agriculture/food/retail consumer; M&amp;A; Risk management; sustainability/environmental/social; sales/marketing; food/science/ R&amp;D; information technology/cybersecurity</t>
  </si>
  <si>
    <t>Sustainability/Environmental/Social: Experience overseeing environmental impact, corporate social responsibility, or sustainability strategies or initiatives</t>
  </si>
  <si>
    <t>Sustainability and corporate responsibility committee</t>
  </si>
  <si>
    <t>Audit Committee; compensation and succession committee; Nominating and corporate governance committee; sustainability and corporate responsibility committee; executive committee</t>
  </si>
  <si>
    <t xml:space="preserve">Sustainability and Corporate Responsibility Committee oversees the Companyâ€™s compliance with sustainability and corporate responsibility laws and regulations; assesses the Companyâ€™s performance relating to sustainability and corporate responsibility goals and industry benchmarks; reviews sustainability-related risks quarterly through the enterprise risk management process.
ur disclosure for sustainability topics, including climate change, follow the Taskforce on Climate-Related Financial Disclosures (TCFD) framework by encompassing Governance, Strategy, Risk Management, and Metrics &amp; KPIs.
Governance: Our sustainability efforts are overseen by our Board of Directors, including a dedicated Sustainability and Corporate Responsibility Committee, and led by our Chief Sustainability Officer (CSO), who is supported by regional sustainability teams.
The Sustainability and Corporate Responsibility Committee actively oversees our objectives, goals, strategies, and activities relating to sustainability and corporate responsibility matters, including safety and diversity, equity, and inclusion, and assists the Board in ensuring that we operate as a sustainable organization and responsible corporate citizen in order to enhance shareholder value and protect ADMâ€™s reputation. For more on the Sustainability and Corporate Responsibility Committee, see below on page 32.
The Executive Council of ADM, our highest strategic and operational body, provides close supervision of our ESG efforts and in-depth review of sustainability issues. Because we consider sustainability critical to our strategic planning and growth efforts, the CSO reports to the Chief Strategy Officer and is an important part of the strategy team. Furthermore, regional sustainability teams, along with the corporate sustainability team, support the CSO to drive sustainability efforts in our facilities and supply chains around the world. Our sustainability efforts are also supported by our Centers of Excellence, which drive efficiency programs in areas of focus such as Procurement; Supply Chain; Utilities; Diversity, Equity, and Inclusion; and Environmental, Health, and Safety.
ADM has set forth several key social and environmental commitments and policies that collectively outline our expectations for our colleagues, business partners and contractors, and our organization as a whole, with respect to our sourcing operations. In 2021, we updated two of these policies to more clearly define our objectives and expectations: our Human Rights Policy and our Policy to Protect Forests, Biodiversity and Communities. We also issued a Managing Supplier Non-Compliance procedure which lays out our approach to address non-compliances with these policies.
Strategy: In accordance with the Global Reporting Initiative (GRI), we conduct and maintain a key topic assessment to identify and prioritize sustainability topics that have a direct or indirect impact on the organizationâ€™s ability to create, preserve, or erode economic, environmental, and social value for itself, its stakeholders, and society at large. In 2021, we engaged a reputable professional services firm to undertake an updated formal assessment to guide our sustainability strategy in the coming years.
The assessment team applied its knowledge of the GRI methodology and our industry to select stakeholders for engagement based on the selection criteria of responsibility, influence, proximity, dependency, and representation. Working with ADM, the firm interviewed, surveyed, and researched publicly available information for a variety of internal and external stakeholders, including leadership, investors, employees, customers, and civil society.
</t>
  </si>
  <si>
    <t>Adobe Inc.</t>
  </si>
  <si>
    <t>ADBE</t>
  </si>
  <si>
    <t>https://www.adobe.com/content/dam/cc/en/corporate-responsibility/pdfs/Adobe-CSR-Report-2022.pdf</t>
  </si>
  <si>
    <t>Executive leadership; global leadership; business development and strategy; technologist; sales, marketing &amp; brand management; finance or accunting; legal or regulatory; operations; public company board service/governance</t>
  </si>
  <si>
    <t>Governance and Sustainability Committee</t>
  </si>
  <si>
    <t>Audit committee; executive compensation committee; governance and sustainability committee</t>
  </si>
  <si>
    <t>We leverage our governance structure to coordinate and advance our ESG efforts across all areas of our business. Our Governance and Sustainability Committee of the Board has primary oversight responsibility for ESG, and our Executive Compensation Committee of the Board oversees human capital management. Our management provides regular updates to the Board and its committees on various ESG matters, including diversity and inclusion and climate action, and regular updates on cybersecurity and privacy to the Audit Committee. In addition to oversight by the committees of our Board, our Sustainability Committee, a global cross-functional group of individuals overseen by an executive council, reviews and guides strategies and proposes action plans and performance objectives related to our company-wide sustainability efforts. In 2022 we also conducted a third-party audit to help strengthen our DEI data communications and reporting processes and a global Human Rights Impact Assessment to document risks and mitigation activities and facilitate stakeholder dialogue.</t>
  </si>
  <si>
    <t>Social</t>
  </si>
  <si>
    <t>Automatic Data Processing, Inc.</t>
  </si>
  <si>
    <t>ADp</t>
  </si>
  <si>
    <t>https://sustainability.adp.com/pdf/ADP-2021-Corporate-Responsibility-Report.pdf</t>
  </si>
  <si>
    <t>September</t>
  </si>
  <si>
    <t>Cybersecurity; capital markets; ERM; financial; General ops; Government and regulatory; HR/Comp; Industry HCM &amp; HRO; Intenrational; Other public board; Product marketing/management; public company CEO; Strategic planning/business development; technology; transformation</t>
  </si>
  <si>
    <t>Nominating and corporate governance</t>
  </si>
  <si>
    <t>Audit; Compensation and management development; Nominating and corporate governance; corporate development and technology advisory</t>
  </si>
  <si>
    <t>Our nominating/corporate governance committee oversees risks associated with board structure and other corporate governance policies and practices, including matters of corporate citizenship (such as ESG matters) and the review and approval of any related-person transactions under our Related Persons Transaction Policy.
Our board of directors is squarely focused on the sustainability of our business for the long-term. In line with this focus, the nominating/corporate governance committee oversees the companyâ€™s policies and programs on issues of corporate citizenship, including our CSR and environmental sustainability program, as well as ADPâ€™s philanthropic activities. The committee receives periodic reports and updates from the companyâ€™s chief diversity and
talent officer (â€œCDTOâ€) and reports back on these matters to the full board. Our board members have complete and open access to senior members of management, including our CDTO. ADPâ€™s CSR and sustainability activities are coordinated by our CDTO, who reports to ADPâ€™s chief human resources officer.
We invite you to visit sustainability.adp.com to read more about our CSR and sustainability efforts.</t>
  </si>
  <si>
    <t>Advance Auto Parts, Inc.</t>
  </si>
  <si>
    <t>AAP</t>
  </si>
  <si>
    <t>https://online.flippingbook.com/view/1065082966/</t>
  </si>
  <si>
    <t>April</t>
  </si>
  <si>
    <t>Automotive/industry experience; consumer/marketing/sales/digital; corporate governance; current/former CEO; finance/accounting/financial reporting; global/international; human resources/compensation; information technology/ecommerce; legal/regulatory/public policy; merchandising/procurement; mergers/acquisitions; professional marketing/sales; public company board experience; real estate; retail/multi-unit operations; risk management; strategic planning/oversight; supply chain/manufacturing</t>
  </si>
  <si>
    <t>Audit; Compensation; Nominating and corporate governance</t>
  </si>
  <si>
    <t>This year, discussions with stockholders primarily focused on Environmental, Social and Governance (â€œESGâ€) issues and actions, including our Corporate Sustainability and Social Report, diversity, equity and inclusion and environmental sustainability, executive compensation matters, Board composition, recent Company performance and Company strategy and execution. Nominating and governance committee 	
reviews the development and communication of our ESG programs;</t>
  </si>
  <si>
    <t>The AES Corporation</t>
  </si>
  <si>
    <t>AES</t>
  </si>
  <si>
    <t>https://www.aes.com/sites/aes.com/files/2023-03/2021_esg_indicators.pdf</t>
  </si>
  <si>
    <t>Business agility; Operations management; finance and investment; innovation and technology; strategic leadership; Global mindset; US governance and sustainability</t>
  </si>
  <si>
    <t>Governance</t>
  </si>
  <si>
    <t>Audit; Compensation; Governance; Innovation adn Technology</t>
  </si>
  <si>
    <t>**The AES Board of Directors, which meets at least five times per
year, has oversight and direct input to ensure that factors related
to climate change are incorporated in the Companyâ€™s decision
making. In addition to the AES Boardâ€™s annual strategic review,
there are also two committees that directly oversee related topics.
The Governance Committee oversees environmental, social and
governance issues and the Innovation and Technology Committee
oversees AESâ€™ efforts to foster innovation as we seek to lead the
industry in new sustainable solutions. From (https://www.aes.com/sites/default/files/2021-03/2021_AES_Climate_Scenario_vFinal.pdf)</t>
  </si>
  <si>
    <t>Aflac Incorporated</t>
  </si>
  <si>
    <t>AFL</t>
  </si>
  <si>
    <t>Uncategorized</t>
  </si>
  <si>
    <t>metric tons of CO2e (MTCO2e)</t>
  </si>
  <si>
    <t>https://s24.q4cdn.com/367535798/files/doc_financials/2022/ar/aflac-incorporated-2022-business-and-sustainability-report-3-16-23-1.pdf</t>
  </si>
  <si>
    <t>Marketing and public relations; current or former CEO; operations experience; japanese market experience; investment and financial experience; regulatory and risk management experience; industry experience; public health experience; digital/cybersecurity experience</t>
  </si>
  <si>
    <t xml:space="preserve"> Corporate social responsibility and sustainability committee</t>
  </si>
  <si>
    <t>Audit and risk committee; Compensation committee; Corporate development committee; Corporate governance committee; Corporate social responsibility and sustainability committee; Finance and Investment committee; Executive committee</t>
  </si>
  <si>
    <t>Throughout the year, the Corporate Social Responsibility and Sustainability Committee monitored the progress of the five 2022 ESG Modifier objectives in the following categories: responsible investing (insurance subsidiary portfolios and corporate portfolio); climate net zero emissions; climate risk and reporting; and diversity, equity, and inclusion. See the â€œCompensation Discussion and Analysisâ€ section of this document for more discussion on these items.</t>
  </si>
  <si>
    <t>Agilent Technologies, Inc.</t>
  </si>
  <si>
    <t>A</t>
  </si>
  <si>
    <t>https://www.agilent.com/about/esg/en/2021-agilent-esg-report.pdf;https://www.agilent.com/about/newsroom/presrel/2021/27oct-gp21026.html</t>
  </si>
  <si>
    <t>February</t>
  </si>
  <si>
    <t>International; Life sciences/healthcare; technology/innovation strategy; M&amp;A; public company executive; accounting/finance; branding/marketing; regulatory</t>
  </si>
  <si>
    <t>Nominating/corporate governance committee</t>
  </si>
  <si>
    <t>Audit and finance; compensation; nominating/corporate governance; executive</t>
  </si>
  <si>
    <t>Our Board, through its Nominating/Corporate Governance Committee, oversees Agilentâ€™s environmental, social and governance (ESG) program and the progress of our ESG efforts and initiatives. The Nominating/Corporate Governance Committee formally reviews our ESG efforts, including our sustainability initiatives, within the organization and reports to the Board on a regular basis. The Board and its Compensation Committee oversee the administration of the companyâ€™s employee benefits, including health and compensation plans.
We are strongly committed to progress on environmental, social responsibility and governance issues. This commitment is an important part of our mission â€“ to advance the quality of life â€“ and aligned with our core business objectives. In the past year, our products and our expertise have contributed to stemming the tide of COVID-19. We have also continued to take proactive actions to protect the health and safety of our employees, customers, partners and suppliers. We announced our commitment to achieve net-zero greenhouse gas emissions by 2050. We believe that, with our culture of innovation, we are in a strong position to contribute important solutions to reducing greenhouse gas emissions. As a company, we are committed to continued sustainable business operations, thoughtful social responsibility initiatives and maintaining governance structures that promote effective oversight.
Environmental Sustainability
In fiscal year 2022, we announced our commitment to achieve net-zero greenhouse gas emissions no later than 2050. To achieve these goals, we have also committed to interim greenhouse gas reduction targets. By 2030, we will reduce absolute scope 1 and 2 emissions by 50% and scope 3 emissions by at least 30% (with a stretch goal of 40%) from a base year of 2019. In addition, we will continue to invest in renewable energy and focus on three areas where our carbon footprint is greatest: purchased goods and services, sold products, and transportation and distribution. To provide investors with meaningful sustainability information, we also announced that we are adopting the Task Force on Climate-related Financial Disclosures (TCFD) recommendations.
Diversity and Inclusion
As a global company, much of our success is rooted in the diversity of our teams and our commitment to inclusion. We value diversity at all levels and continue to focus on extending our diversity and inclusion initiatives across our entire workforce, from providing managers transparency of their workforce pay equity to working with managers to develop strategies for building diverse teams and promoting the advancement of leaders from different backgrounds. Agilent is committed to creating a diverse work environment and is proud to be an equal opportunity employer. We believe in an inclusive workforce, where employees from a number of cultures and countries are engaged and encouraged to leverage their collective talents. As of October 31, 2022, approximately 38% of our full-time employees were female. Approximately 45% of our board is comprised of directors representing traditionally underrepresented groups as of December 31, 2022. We also have employee-network groups aimed at promoting engagement of women, Black, LGBTQIA+, Asian, and Hispanic and Latino employees. To further our commitment to global diversity and inclusion efforts, in 2020 we hired an associate vice president of diversity and inclusion and launched a number of company-wide initiatives.</t>
  </si>
  <si>
    <t>Air Products and Chemicals, Inc.</t>
  </si>
  <si>
    <t>APD</t>
  </si>
  <si>
    <t xml:space="preserve">https://www.airproducts.com/company/sustainability/sustainability-in-action ; https://www.airproducts.com/company/sustainability/managing-sustainability;file:///C:/Users/kelly/Downloads/900-22-005-US-sustainability-report-2022.pdf; https://www.airproducts.com/company/sustainability/sustainability-report; </t>
  </si>
  <si>
    <t>Accounting/financial reporting; corporate governance; diverse director; executive leadership; finance and capital management; government relations; industry/operations; information technology; international experience; investor relations; large industrial projects; legal affairs; logistics experience; mergers &amp; acquisitions; oil and gas experience; technology</t>
  </si>
  <si>
    <t>Corporate governance and nominating</t>
  </si>
  <si>
    <t>Audit and finance; Corporate governance and nominating; Management development and compensation</t>
  </si>
  <si>
    <t>The Board has accountability for oversight of our environmental, health and safety performance, which it reviews at least quarterly. The Corporate Governance and Nominating Committee has responsibility for monitoring our response to important public policy issues, including sustainability, which is reviewed on a routine basis. Business ethics, climate change, diversity and talent management are key subjects related to sustainability that are discussed by the Board. The Board oversees the establishment of our sustainability goals and reviews our progress in respect thereof, including progress against our â€œThird by â€™30â€ carbon intensity goal, which was established in 2020 for achievement by 2030. This sustainability goal is focused on reducing our Scope 1 and Scope 2 CO2 emissions intensity (kg CO2/MM BTU) by one-third by the year 2030 from a 2015 baseline. We expanded our Third by â€™30 goals in 2022, adding a new goal to also reduce our Scope 3 CO2 emissions intensity by one-third by 2030 from a 2015 baseline. During fiscal 2022, we also announced new sustainability goals to commit at least $15 billion to energy transition projects through 2027 and achieve net zero CO2 emissions in our operations by 2050. The Board also oversees the establishment of and our progress toward our goals related to diversity. We are dedicated to achieving at least 28% female representation in the professional and managerial population globally by 2025 as well as at least 30% minority representation in the same population in the United States by 2025. We also maintained sustainability goals in other areas related to our â€œGrow-Conserve-Careâ€ sustainability framework and engaged with our shareholders on sustainability matters. In addition, in fiscal 2022, the Management Development and Compensation Committee adopted a policy to modify compensation payable under our Annual Incentive Plan based on its assessment of our performance against our environmental, social and governance objectives.</t>
  </si>
  <si>
    <t>Akamai Technologies, Inc.</t>
  </si>
  <si>
    <t>AKAM</t>
  </si>
  <si>
    <t>Both technology &amp; nature based</t>
  </si>
  <si>
    <t xml:space="preserve">https://www.akamai.com/company/corporate-responsibility/sustainability ;https://www.akamai.com/blog/culture/announcing-akamais-2030-sustainability-goals; https://www.akamai.com/resources/research-paper/akamai-sustainability-report-2021;  </t>
  </si>
  <si>
    <t>Public company CEO; other public company board experience; security; media' cloud computing; enterprise IT; network/carrier; financial/capital markets; sales &amp; marketing/GTM ; Globial/International experience; regulatory expertise and public services; ESG expertise</t>
  </si>
  <si>
    <t>ESG Committee</t>
  </si>
  <si>
    <t>Audit; ESG; Finance; Talent, Leadership and Compensation</t>
  </si>
  <si>
    <t>Investing in our ESG initiatives is a core part of our purpose to make life better for billions of people, billions of times a day. Board oversight of ESG matters primarily occurs through the committees of the Board, including our ESG Committee, which oversees managementâ€™s environmental initiatives, including our sustainability goals, corporate governance matters and social matters (including receiving periodic management reports on social matters, corporate culture, inclusion, diversity and engagement as it relates to employees, and the charitable activities of the Akamai Foundation); the Audit Committee, which provides regular oversight of our ethics and compliance, data privacy protection program, and cyber and network security matters; and the Talent, Leadership and Compensation (â€œTL&amp;Câ€) Committee, which reviews social matters on an ongoing basis, including our inclusion, diversity and engagement initiatives, and recommends to the Board certain ESG compensation metrics. Our Board also exercises direct oversight of our ESG initiatives. For example, the Board conducts annual reviews of our social (employee related) matters with management. The Board or its committees offers management feedback on ESG best practices that help guide development of our various ESG initiatives.</t>
  </si>
  <si>
    <t>Alaska Air Group</t>
  </si>
  <si>
    <t>ALK</t>
  </si>
  <si>
    <t>https://news.alaskaair.com/sustainability/alaska-airlines-net-zero-carbon-goals/; https://sitecore-prod-cd-westus2.azurewebsites.net/-/media/5C9AD40027274CCA962DDAF60F7EA2E4</t>
  </si>
  <si>
    <t>Airline/transportation/safety; branding/marketing; business development/M&amp;A; Climate/carbon; Cybersecurity; Financial/accounting; Government/public affiars/regulatory; HR/organizational strategy/DEI; Investor relations; public company governance; technology; CEO active or retired</t>
  </si>
  <si>
    <t>Governance, Nominating and Corporate Responsibility Committee</t>
  </si>
  <si>
    <t>Audit; Compensation and leadership development; Governance, nominating, and corporate responsibility; safety; Innovation</t>
  </si>
  <si>
    <t>The Governance, Nominating and Corporate Responsibility Committee of the Board oversees the Companyâ€™s practices, reporting, and progress to its ESG goals, including social and environmental and climate impacts. The Committee includes members with deep experience in energy and environmental matters drawn from experience in multiple industries, plus members with leadership experience in human capital, governance, safety, and risk.
In addition to the annual reporting cycle, the Governance, Nominating and Corporate Responsibility Committee reviews a quarterly dashboard on progress to goals, and management commentary on milestones and trends. The Board has directed that sustainability and ESG be leading parts of the Companyâ€™s strategy and has regular discussions about this work including topics specific to climate impact and diversity, equity, and inclusion. 
The Safety Committee receives regular updates on environmental risk, and the Compensation and Leadership Development Committee is responsible for oversight of human capital matters, including advancing diversity, equity, and inclusion such as through recruitment, hiring, retention, development, and culture building. 
At a management level, a member of our executive committee has formal responsibility for driving progress and disclosure in sustainability and ESG. And because this work is inherently cross-functional, the Company has also formalized governance and oversight of ESG at the management level. An ESG Executive Steering Committee meets quarterly for oversight of performance and work toward the goals and is responsible for ensuring progress and subject matter experts are responsible for driving and reporting progress for each of our ESG goals. These groups engage senior executives across all areas of accountability for delivering on ESG â€“ including operations, finance, human resources, legal, real estate, commercial divisions, government affairs and philanthropy.</t>
  </si>
  <si>
    <t>Albemarle Corporation</t>
  </si>
  <si>
    <t>ALB</t>
  </si>
  <si>
    <t>unknown</t>
  </si>
  <si>
    <t>no</t>
  </si>
  <si>
    <t>https://www.albemarle.com/storage/wysiwyg/albemarle_sr_performance_data.pdf; https://www.albemarle.com/sustainability;  file:///C:/Users/kelly/Downloads/Albemarle%202022%20Sustainability%20Report.pdf</t>
  </si>
  <si>
    <t>Current/former public company CEO or COO; P&amp;L experience; relevant industry experience; R&amp;D/innovation; manufacturing/operations; global/emerging markets; supply chain/logistics; IT/cybersecurity/technology capability; financial literacy; M&amp;A  experience; risk management; public company compliance/governance; strategy development; public company executive compensation; leadership development/succession planning; public/government affiars; DE&amp;I; Natural resources management/ environment; safety/health</t>
  </si>
  <si>
    <t>Health, Safety &amp; Environment Committee</t>
  </si>
  <si>
    <t>Audit and finance; executive compensation; nominating and governance; health safety and environment; capital investment</t>
  </si>
  <si>
    <t>ur Board exercises overall governance of our sustainability program and its alignment to the Albemarle Way of Excellence (operating model) and our sustainability framework. Board committees take the lead in discrete areas of oversight within their areas of responsibility, with the Health, Safety &amp; Environment Committee monitoring progress on sustainability initiatives on a quarterly basis. Each of the Board committees regularly reports to the Board on sustainability matters.</t>
  </si>
  <si>
    <t>Alexandria Real Estate Equities, Inc.</t>
  </si>
  <si>
    <t>ARE</t>
  </si>
  <si>
    <t xml:space="preserve">https://www.are.com/cr/AREESG2021.pdf ;https://www.prnewswire.com/news-releases/alexandria-real-estate-equities-inc-releases-2021-esg-report-highlighting-its-leadership-and-innovative-approach-to-climate-resilience-design-and-operations-of-high-performance-laboratory-buildings-and-corporate-social-responsi-301579055.html; </t>
  </si>
  <si>
    <t>Business leadership; corporate governance; strategic planning; REIT/real estate; life science; financial investment; risk oversight/management</t>
  </si>
  <si>
    <t>Audit committee</t>
  </si>
  <si>
    <t>Audit; Nominating and Governance; Compensation; Science, Agtech &amp; technology</t>
  </si>
  <si>
    <t>As disclosed in the Audit Committee Charter and in the Environmental Sustainability Policy, the Audit Committee of the Board oversees the management of the Companyâ€™s financial and other systemic risks, including those related to climate change and sustainability. At a management level, Alexandriaâ€™s Sustainability Committee, which comprises members of the executive team and senior decision makers spanning the Companyâ€™s real estate development, asset management, risk management, and sustainability teams, leads the development and execution of our approach to sustainability and climate-related risk.
The Companyâ€™s Environmental Sustainability Policy applies to all operations of the Company and our direct and indirect subsidiaries, regardless of geographic location. As documented in the Companyâ€™s Vendor Code of Conduct, we also expect our vendors, service providers, contractors, and consultants, as well as their employees, agents, and subcontractors, to embrace our commitment to ethical, environmental, and social standards across the Companyâ€™s supply chain.</t>
  </si>
  <si>
    <t>Align Technology, Inc.</t>
  </si>
  <si>
    <t>ALGN</t>
  </si>
  <si>
    <t>https://www.aligntech.com/about/corporate_social_responsibility</t>
  </si>
  <si>
    <t>finance and accounting; venture capital; medical device; consumer products; technology; cyber security; brand management and international sales; marekting and operations</t>
  </si>
  <si>
    <t>Nominating Committee</t>
  </si>
  <si>
    <t>Audit; Human capital; Nominating; Technology</t>
  </si>
  <si>
    <t>Operating with integrity includes focusing on environmental, social and governance ("ESG") matters most closely associated with the impact our operations and products have on our customers, patients and employees, specifically and communities and the world at large, generally. We then tailor our initiatives to align with our strategic growth drivers; allowing us to also meet the demands placed on us by our stockholders and the constituents we serve. To that end, we believe that ESG oversight requires time and attention at the highest levels of our organization, starting with our Board and executive management team.
â€¢Our Nominating Committee oversees our ESG strategy, initiatives, and disclosures and receives regular updates from our CEO or other members of executive management throughout the year.
â€¢We have an ESG Steering Committee comprised of cross-functional members of our Executive Management Committee and other senior leaders to assess regional and global impacts and environmental risks of our operations and the products we produce in the areas of sustainability, climate and human capital management, as well as coordinating our policies, practices and initiatives to meet our corporate goals.
â€¢We amended the charter of the Human Capital Committee to specifically empower it to oversee our diversity, equity and inclusion initiatives and further amended it in 2022 to provide oversight of human capital management.</t>
  </si>
  <si>
    <t>Allegion Public Limited Company</t>
  </si>
  <si>
    <t>ALLE</t>
  </si>
  <si>
    <t>https://www.allegion.com/corp/en/about/ESG/environmental.html;  https://www.allegion.com/content/dam/allegion-corp/migration/annual_report/2022/docs/2022%20Allegion%20Annual%20Report%20and%20More_ESG%20Summary%20Report%20Download.pdf</t>
  </si>
  <si>
    <t>Financial expertise; Finance/capital allocation; International; Technology/engineering; markteing/sales; service; compensation/hr; strategy/M&amp;A; CEO/business head; industrial manufacturing; academia/education; government/public policy; financial service; boards of other public companies</t>
  </si>
  <si>
    <t>Corporate governance and nominating committee</t>
  </si>
  <si>
    <t>Audit and finance; compensation and human capital; Corporate governance and monitoring</t>
  </si>
  <si>
    <t>The Board, either directly or through its Committees, has oversight of ESG initiatives, including strategies, goals, performance, and reporting.
Our Board, together with the Corporate Governance and Nominating Committee, oversees the Companyâ€™s ESG strategy, policies, goals, initiatives, performance and reporting. The ESG Council provides regular updates to the Corporate Governance and Nominating Committee and is chaired by an ELT member and is comprised of leaders and subject matter experts across multiple functions provides regular updates to the Boardâ€™s Corporate Governance and Nominating Committee. The purpose of the ESG Council is to support our ongoing commitment to ESG matters, including health and safety, corporate responsibility, employee engagement, DEI and environmental sustainability by:
â–ªDeveloping our strategy related to ESG matters, including identifying, evaluating and monitoring ESG matters at the Company that could affect the Companyâ€™s business activities, performance and reputation;
â–ªImproving the Companyâ€™s understanding of ESG matters;
â–ªEstablishing long-term ESG goals and ensuring internal and external visibility to progress toward those goals;
â–ªOverseeing integration of strategically significant ESG policies into the business operations and strategy; and
â–ªAssisting in shaping communications with employees, investors, and other stakeholders of the Company with respect to ESG matters.
Our ESG initiatives align with prominent standards and frameworks to meet the needs of our business and stakeholders. Established in 2021, our materiality matrix of ESG priorities is based on a survey conducted with key stakeholders, including our Board, leadership team, employees, investors, suppliers, customers and community partners. This matrix and our ESG initiatives are informed by the SASB framework for the Electrical &amp; Electronic Equipment industry classification, which in turn, has been referenced by the TCFD as an appropriate framework by which to fulfill TCFD recommendations. As part of our continuous improvement process, we will continue to evaluate evolving ESG standards and recommendations as they apply to our business.
Our cross-functional ESG Council meets regularly throughout the year to review and evaluate the effectiveness and scope of our ESG strategy, policies, goals, initiatives, and key performance indicators, and then assesses progress against our goals. The ESG Council also engages with third party ESG consultants for additional input and expertise.
To recognize the importance of ESG to the Companyâ€™s strategy, business activities, performance and reputation, starting in 2023, the Company has adopted an ESG scorecard, which will be incorporated into its Annual Incentive Plan for its executive officers, and the Companyâ€™s performance against certain quantitative ESG metrics will factor into the executive officersâ€™ individual performance scores.</t>
  </si>
  <si>
    <t>Alliant Energy Corporation</t>
  </si>
  <si>
    <t>LNT</t>
  </si>
  <si>
    <t>https://www.alliantenergy.com/cleanenergy/ourenergyvision/responsibilityreport/esgdatareports; file:///C:/Users/kelly/Downloads/ESGPerformanceSummary%20(1).pdf; file:///C:/Users/kelly/Downloads/Alliant_Energy_Climate_Report.pdf</t>
  </si>
  <si>
    <t>Strategic leadership; financial acumen/ literacy; operations; customer perspective; legal and regulatory; human resources/ executive compensation; risk management; tech systems/cybersecurity; environmental and safety</t>
  </si>
  <si>
    <t>Nominating and Governance committee</t>
  </si>
  <si>
    <t>Audit; Nominating and governance; compensation and personnel; operations</t>
  </si>
  <si>
    <t>We recognize the importance that sustainability matters have on our operations, including environmental, social and governance (ESG) matters. These matters are represented by our Company purpose and values. The Nominating and Governance Committee is responsible for general oversight of ESG issues, including review and approval of our annual Corporate Responsibility Report. The committee oversees the Companyâ€™s progress on important ESG topics, which include a broad range of issues handled by various committees. The Board of Directors and Board committees have ESG responsibilities as follows.</t>
  </si>
  <si>
    <t>The Allstate Corporation</t>
  </si>
  <si>
    <t>ALL</t>
  </si>
  <si>
    <t xml:space="preserve"> https://www.allstatesustainability.com/planet/climate-strategy-and-disaster-resiliency/#programs-and-performance; https://www.allstatesustainability.com/content/documents/cdp/Allstate%202022.pdf; https://www.allstatesustainability.com/planet/operational-footprint/#programs-and-performance</t>
  </si>
  <si>
    <t>Strategic and operational oversight; shareholder advisory; corporate governance; leadership; financial services; risk management; accounting and finance; technology and cybersecurity; global perspective; complex. highly regulated business; sustainability; succession planning and human capital management; innovation and customer focus; government, public policy and regulatory affairs</t>
  </si>
  <si>
    <t>Sustainability: Sustainability drives long-term value creation, and as a public company and good corporate citizen, shareholders expect effective oversight and transparency</t>
  </si>
  <si>
    <t>Nominating, governance and social responsibility committee</t>
  </si>
  <si>
    <t>Risk and return; audit; compensation and human capital; nominating, governance and social responsibility</t>
  </si>
  <si>
    <t xml:space="preserve">
Board of Directors
The Board believes sustainability benefits Allstateâ€™s stakeholders and drives long-term value creation. The Board has overall responsibility for ESG oversight with regular updates on ESG matters.
Nominating, Governance and Social Responsibility Committee
The nominating, governance and social responsibility committee supplements the Boardâ€™s review of ESG matters. The chief legal officer and general counsel provides regular updates on ESG matters.
Additionally, other Board committees focus on specific components of the ESG strategy. The risk and return committee reviews climate change risk, the compensation and human capital committee reviews organizational health and other human capital management practices, and the audit committee reviews data privacy and cybersecurity.
Chief Legal Officer and General Counsel
Our chief legal officer and general counsel works with leadership from across the company to guide Allstateâ€™s corporate responsibility and sustainability efforts and reports regularly to the nominating, governance and social responsibility committee on the companyâ€™s ESG progress as well as provides periodic updates to the full Board.
The Allstate ESG Steering Committee
Allstate has had an ESG Steering Committee (formerly, the Sustainability Council) since 2007. This cross-functional management committee supports Allstateâ€™s ongoing commitment to environmental, health and safety, corporate social responsibility, human capital management, corporate governance, sustainability, and other public policy matters.
The committee is comprised of individuals from Strategy, Finance, Financial Products, Enterprise Solutions, Corporate Brand, Enterprise Risk and Return Management, Human Resources, Legal, Investments, Property-Liability, and Protection Products and Services. Allstateâ€™s senior vice president of corporate strategy and senior vice president of corporate law co-chair the committee, which meets monthly, and updates senior executives.
The Responsible Investing Committee	The Sustainability Team
The Responsible Investing Committee monitors ESG investing trends, evaluates ESG investing best practices, supports the work of the ESG Steering Committee and periodically reports about its activities to senior leaders within Allstate. In conjunction with Allstateâ€™s Investments Risk Committee, the Responsible Investing Committee also monitors our investment portfolio for potential short- and long-term exposures to climate change.	The Sustainability team develops the annual sustainability report, responds to ratings and rankings questionnaires, drives employee awareness and engagement with corporate sustainability initiatives and reports monthly to the ESG Steering Committee.
 	 </t>
  </si>
  <si>
    <t>Alphabet Inc.</t>
  </si>
  <si>
    <t>GOOGL</t>
  </si>
  <si>
    <t>https://abc.xyz/investor/static/pdf/esg_index_2022.pdf?cache=c7efe6b; https://www.gstatic.com/gumdrop/sustainability/google-2021-environmental-report.pdf</t>
  </si>
  <si>
    <t>Technology; finance; leadership; global business; nonprofit board</t>
  </si>
  <si>
    <t>Audit and compliance</t>
  </si>
  <si>
    <t>Audit and compliance; Leadership Development, Inclusion and Compensation; Nominating and Corporate Governance; Executive</t>
  </si>
  <si>
    <t>At Alphabet, we aim to build technology to help improve the lives of as many people as possible. In pursuing this goal, we develop products and services that we believe have a positive impact on the world and further the long-term interests of our business, stockholders, and stakeholders.
Our Board and its committees provide oversight of environmental and social matters that are important to both our company and stakeholders. At the committee level, oversight of specific environmental and social topics is assigned to the relevant committees, including:
â—	Our Audit and Compliance Committee has the primary responsibility for oversight of risks associated with, among other matters, data privacy and security, competition, compliance, civil and human rights, and sustainability.
â—	Our Leadership Development, Inclusion and Compensation Committee oversees human capital management, including diversity and inclusion and fostering a strong corporate culture.</t>
  </si>
  <si>
    <t>Altria Group, Inc.</t>
  </si>
  <si>
    <t>MO</t>
  </si>
  <si>
    <t>https://www.altria.com/en/responsibility/protect-the-environment/climate-change</t>
  </si>
  <si>
    <t>Consumer products and/or consumer marketing; industry; regulated industries; CEO experience; Financial expertise including CFO experience; public policy; public company board experience; leadership in innovation; information technology/cybersecurity; ESG</t>
  </si>
  <si>
    <t>We believe our ESG priorities, including our harm reduction efforts, are important to our long-term success. Directors with experience managing or overseeing ESG efforts provide effective oversight of our ESG strategies and initiatives.</t>
  </si>
  <si>
    <t>Nominating, Corporate Governance and Social Responsibility Committee</t>
  </si>
  <si>
    <t>Audit; Compensation and Talent Development; Executive; Finance; Nominating, corporate governance and social responsibility</t>
  </si>
  <si>
    <t xml:space="preserve">Leading responsibly has been the foundation of Altriaâ€™s strategy for many years, and our Board actively oversees our corporate responsibility and ESG priorities. Our approach to corporate responsibility includes seeking our shareholdersâ€™ and other stakeholdersâ€™ perspectives, aligning business practices where appropriate and measuring and communicating our progress.
Our Board regularly receives updates on our responsibility efforts. These updates include the review of topics such as trends in corporate responsibility, our underage tobacco use prevention programs, harm reduction initiatives, environmental initiatives, community and public policy engagement activities, talent and culture initiatives, and our monitoring and reporting of ESG progress. Our Board has delegated oversight responsibilities in these areas to the following committees:
â– 	NCGSR Committee â€“ oversees our public affairs, corporate reputation, governance and environmental and social responsibility strategies.
â– 	Innovation Committee â€“ oversees our product innovation efforts and strategies that are critical to our harm reduction goals, as well as our efforts to reduce environmental impact of our companiesâ€™ products and manufacturing processes.
â– 	Compensation and Talent Development Committee â€“ oversees our corporate culture and talent development activities, including ESG integration into our executive compensation program.
 	 </t>
  </si>
  <si>
    <t>Amcor PLC</t>
  </si>
  <si>
    <t>AMCR</t>
  </si>
  <si>
    <t>Both nature and technology based</t>
  </si>
  <si>
    <t xml:space="preserve">https://www.amcor.com/media/news/sustainability-progress-science-based-targets-net-zero-emissions-by-2050;https://assets.ctfassets.net/f7tuyt85vtoa/3xUMcwnCv4yUBsIlOLz3EE/655a028a95896ff00c764547da185a17/1_Amcor_Sustainability_Report_2022_Full_Report_WEB_SP.pdf;  </t>
  </si>
  <si>
    <t>Executive leadership; International business experience; fast moving consumer goods; manufacturing and operations; strategy and M&amp;A; financial and professional services; Technology, innovation and sustainability</t>
  </si>
  <si>
    <t>The Board and its committees oversee the execution of Amcorâ€™s environmental, social and governance strategies and initiatives as an integrated part of their oversight of the Companyâ€™s overall strategy and risk management. The Board is actively engaged with management on related topics such as sustainability, product and service demand; scenario analysis of potential pathways; customer, investor and other stakeholder expectations; and the environmental impact of our Company.</t>
  </si>
  <si>
    <t>Amazon.com, Inc.</t>
  </si>
  <si>
    <t>AMZN</t>
  </si>
  <si>
    <t>https://sustainability.aboutamazon.com/2021-sustainability-report.pdf; https://sustainability.aboutamazon.com/environment/the-climate-pledge#the-pledge-commitments</t>
  </si>
  <si>
    <t>Nominating and corporate governance committee</t>
  </si>
  <si>
    <t>Audit; Leadership development and compensation; Nominating and corporate governance</t>
  </si>
  <si>
    <t xml:space="preserve">The Nominating and Corporate Governance Committee is responsible for overseeing management of risks related to our environmental, sustainability, and corporate social responsibility practices, including risks related to our operations and our supply chain. In particular, the Nominating and Corporate Governance Committee and the Leadership Development and Compensation Committee oversee and receive regular reports from, and provide direction to, management on our specific initiatives and goals related to sustainability, human capital, health and safety, public policy, and diversity, equity, and inclusion. </t>
  </si>
  <si>
    <t>Advanced Micro Devices, Inc.</t>
  </si>
  <si>
    <t>AMD</t>
  </si>
  <si>
    <t>https://www.amd.com/content/dam/amd/en/documents/corporate/cr/2021-22-cr-report-full.pdf  ; https://www.amd.com/en/corporate/corporate-responsibility/environmental-sustainability.html</t>
  </si>
  <si>
    <t>Audit and finance; compensation and leadership resources; innovation and technology; nominating and corporate governance</t>
  </si>
  <si>
    <t xml:space="preserve">Oversight of our approach to ESG is multi-faceted:
 	â€¢	 	
The highest level of ESG oversight (including risks and opportunities) at AMD resides with our Board, which receives reports from and engages with management on ESG matters at least annually. The Nominating and Corporate Governance Committee maintains formal oversight of the companyâ€™s focus on ESG with reports and engagement at least annually. The Audit and Finance Committee oversees the companyâ€™s voluntary and required ESG reporting and associated regulatory compliance with reports and engagement from management at least annually. The Compensation and Leadership Resources Committee oversees our focus on diversity, belonging and inclusion with reports and engagement at least annually.
 	â€¢	 	
The AMD Executive Team (â€œAETâ€) receives regular updates, at least monthly, on ESG topics, needs and proposals throughout the year. AET includes our Chief Executive Officer, President, executive vice presidents and certain senior vice presidents. AET members help set ESG strategic priorities and goals for their departments, while providing company investments and resources to demonstrate progress.
 	â€¢	 	
The AMD ESG Executive Steering Committee is responsible for overseeing progress on our ESG priorities, goals and disclosures while regularly communicating with the AET. In addition to on-going collaborative initiatives, the Committee collectively meets at least quarterly. It is comprised of cross-functional leaders (director level or higher) from Finance, Global Operations, Human Resources, Investor Relations, Legal, Public Affairs and other departments. The AMD Corporate Responsibility Team (the â€œCR Teamâ€) works cross-departmentally to help operationalize the day-to-day management of many ESG-related policies, practices and infrastructure. The CR Team also leads ESG reporting and communications. In its role, the CR Team regularly engages with other AMD departments such as EHS, Engineering, Global Operations, Human Resources, Investor Relations, Legal and Quality to help us effectively and efficiently manage environmental and social issues. CR resides within Public Affairs and reports to our Senior Vice President, General Counsel and Corporate Secretary, who reports to our Chief Executive Officer.
</t>
  </si>
  <si>
    <t>Ameren Corporation</t>
  </si>
  <si>
    <t>AEE</t>
  </si>
  <si>
    <t>https://www.ameren.com/-/media/corporate-site/files/environment/reports/sustainability-report.ashx;https://www.ameren.com/-/media/corporate-site/files/environment/reports/climate-report-tcfd.ashx</t>
  </si>
  <si>
    <t>Active executive; Cyber, IT, digital; Financial or banking experience; Nuclar experience; Service on other public boards; Human capital management/executive compensation; Customer relations or consumer orientation experience; legal experience; Operations; Utilities, regulatory, government experience; environmental sustainability experience</t>
  </si>
  <si>
    <t>Nuclear, operations and environmental sustainability</t>
  </si>
  <si>
    <t>Audit and risk; Human resources; Nominating and corporate governance; Nuclear, operations and environmental sustainability; Finance; Cybersecurity and digital technology</t>
  </si>
  <si>
    <t>Reflecting this balanced approach to sustainability, Amerenâ€™s commitment to strong corporate governance includes policies and principles that integrate ESG matters into our broader risk management and strategic planning initiatives. We are focused on ensuring that our corporate governance and enterprise risk management practices protect and enhance long-term shareholder value and reflect our environmental stewardship.
Working closely with the Nuclear, Operations and Environmental Sustainability Committee, the full Board of Directors oversees environmental matters as they relate to policy and strategy, including those related to planning for the potential implications of climate-related risks. The Board routinely considers environmental issues (including climate issues) and assesses how they impact the Companyâ€™s operations, strategies and risk profile. The Board is similarly focused on the Companyâ€™s social impact and regularly reviews the Companyâ€™s strategic initiatives that support its commitments to provide safe, reliable and affordable service for the communities in which the Company operates, including the development of a safety-first culture, charitable contributions and other economic support for customers and communities, and supplier and workforce diversity programs. The Companyâ€™s directors engage in vigorous discussions regarding these issues in which they express and consider diverse points of view. The Board has a depth and range of skills that make it well-positioned to address the risks and opportunities associated with environmental, social and governance issues. These include extensive energy industry, operational, strategic planning, financial, cyber, and governmental or regulatory experience, as well as environmental, sustainability and legal expertise. In addition to the Boardâ€™s direct oversight, standing committees of the Board have the following responsibilities with respect to ESG matters:</t>
  </si>
  <si>
    <t>American Airlines Group Inc.</t>
  </si>
  <si>
    <t>AAL</t>
  </si>
  <si>
    <t>https://s202.q4cdn.com/986123435/files/images/esg/aag-esg-report-2021.pdf</t>
  </si>
  <si>
    <t>Airline, travel, transportation; consumer/customer service; Financial/accounting; Investment; International leadership; Safety; Risk Management; Sustainability; Senior leadership; Information Technology; Human capital/union relations</t>
  </si>
  <si>
    <t>Corporate governance, public responsibility, and safety</t>
  </si>
  <si>
    <t>Audit; Compensation; Corporate governance, public responsibility and safety; Finance</t>
  </si>
  <si>
    <t xml:space="preserve">We periodically conduct sustainability-focused materiality assessment processes, most recently in early 2023, that serve as the foundation of our analysis of areas of risk and opportunity. And, through ongoing engagement across our Company and with a broad range of external stakeholders, we validate and, as needed, refine our assessment based on the input we receive and changes in our operating environment. We also continually monitor trends, standards and practices relevant to our industry, and look to widely-adopted external reporting frameworks, including the Taskforce on Climate-related Financial Disclosures, as key indicators of stakeholder perspectives on the most significant environmental, social and governance risks and opportunities for our company.
In 2022, these activities affirmed our focus on the following priority issues:
 	â€¢	 	Safety
 	â€¢	 	Team member engagement, compensation and benefits
 	â€¢	 	Diversity, equity and inclusion (â€œDEIâ€)
 	â€¢	 	Customer satisfaction and operational performance
 	â€¢	 	Climate change and fuel efficiency
Climate change and fuel efficiency. Although our full Board continues to oversee our sustainability efforts, in 2020 we assigned primary responsibility for coordinating oversight of the Companyâ€™s sustainability strategy to the CGPRS Committee. Notably, the CGPRS Committee has oversight responsibility for the Companyâ€™s climate change strategy and in 2022 dedicated significant time to review the Companyâ€™s climate change risks and opportunities. We review our climate change strategy with our CGPRS Committee several times throughout the year. In 2022, we formally assigned responsibility for oversight of our climate change strategy at the management level to our Chief Executive Officer.
As we reported in our Annual Report on Form 10-K, we have established ambitious goals to achieve net zero greenhouse gas (â€œGHGâ€) emissions by 2050. We have also set an intermediate target to drive progress toward that goal. In April 2022, we received validation from the Science Based Targets initiative (â€œSBTiâ€) that our 2035 GHG reduction targets comply with the SBTi criteria. Our current strategy for reaching net zero emissions by 2050 is focused on running a more fuel-efficient operation, with more fuel-efficient aircraft, increasingly powered by lower-carbon fuel. Achieving our ambitious climate goals will require significant action and investments by governments, manufacturers and other stakeholders. We are committed to engaging with our stakeholders to seek to advance these initiatives, and we have dedicated resources to advance our progress.
 </t>
  </si>
  <si>
    <t>American Electric Power Company, Inc.</t>
  </si>
  <si>
    <t>AEP</t>
  </si>
  <si>
    <t xml:space="preserve"> http://www.aepsustainability.com/performance/esg ;http://www.aepsustainability.com/performance/report/docs/AEPs-Climate-Impact-Analysis-2021.pdf</t>
  </si>
  <si>
    <t>Senior executive leadership &amp; business strategy; Finance or accounting; Innovation and technology; Regulated industry experience; Government, legal and environmental affairs; Industrial operations and safety experience; Customer experience or marketing; Talent; Risk management; Cybersecurity and physical security</t>
  </si>
  <si>
    <t>Experience in law, government, public policy or environmental affiars and understanding of effective strategies in these areas.
	AEP is engaged in a business that is subject to extensive regulation by multiple state and federal regulatory authorities. Experience with and understanding of government regulation is critical to AEPâ€™s efforts to help shape public policy and government regulation that has a direct effect on its business and strategy. The production of energy also has environmental implications and how we address rapidly evolving environmental regulation has important strategic implications. As such, we seek directors with experience in government, legal and environmental affairs to provide insight on effective strategies in these areas.</t>
  </si>
  <si>
    <t>Corporate Governance Committee</t>
  </si>
  <si>
    <t>Audit; Directors and Corporate Governance; Executive; Finance; Human Resources; Nuclear Oversight; Technology; Policy</t>
  </si>
  <si>
    <t xml:space="preserve">Strong governance practices protect the long-term interests of our stakeholders and deliver significant value to our customers, employees and investors. Our corporate structure reflects our focus on sustainability, ESG performance and disclosure, and our Board of Directors works closely with our executive team to ensure we continually meet or exceed the highest standards of performance, ethics and service.
Governance Structure: AEP's Board of Directors oversees Committee on Directors and Corporate Governance of the Board of Directors oversees Executive Management oversees Vice President and Chief Sustainability Officer oversees Enterprise Sustainability Council and Corporate ESG committee
One of the key responsibilities of AEP's Board of Directors is overseeing the Companyâ€™s strategy to create long-term value for AEPâ€™s shareholders. Environmental policies have a significant impact on the Companyâ€™s strategy. As a result, the Board regularly engages with senior management in the oversight of environmental issues, including climate change, energy efficiency, renewable energy and technology changes in the industry. As AEP continues to transition its business, the Board works with the senior management team to adjust plans as needed to respond to rapid changes in the industry, including technology and public policy. Management and the Board identify and incorporate significant environmental, social and governance (ESG) issues, including climate change impacts, into our business strategy. We believe that our performance on ESG matters is linked to our ability to achieve our strategic objectives over the medium and long-term and create value for our shareholders. For example, in 2020 the Board added the non-emitting generation capacity measure to the long-term incentive plan to encourage management to identify and advance opportunities to accelerate the transformation of the Company's generation resources to a higher percentage of renewable generation to the extent doing so is in keeping with the interests of our customers and shareholders.
As part of its oversight role, the Board monitors climate risks and reviews opportunities that may be realized with climate change. The Board also receives an environmental report from management at every regularly scheduled Board meeting. In addition, the Board holds extended meetings twice a year, to provide extra time for a more robust review of the Companyâ€™s strategy. Discussions about carbon and carbon risk occur during Board meetings and those strategic planning sessions. The Board is also responsible for reviewing and approving the Company's allocation of capital.
Under the Boardâ€™s oversight, in October 2022 AEP announced new intermediate and long-term CO2 emission reduction goals, based on the output of the Companyâ€™s integrated resource plans, which take into account economics, customer demand, grid reliability and resiliency, regulations and the Companyâ€™s current business strategy. The intermediate goal is a 80% reduction from 2005 CO2 emission levels from AEP generating facilities by 2030; the long-term goal is net-zero CO2 emissions from AEP generating facilities by 2045. The Companyâ€™s total estimated CO2 emissions in 2022 were approximately 52.5 million metric tons, a 65% reduction from the Companyâ€™s 2005 CO2 emissions (inclusive of emission reductions that result from plants that have been sold). AEP has made significant progress in reducing CO2 emissions from its power generation fleet and expects its emissions to continue to decline. Technological advances, including advanced energy storage, advanced nuclear reactors, and hydrogen production and public policies are among factors that will determine how quickly AEP can achieve net-zero emissions while continuing to provide reliable, affordable power for customers.
The Board has delegated responsibility for overseeing the Companyâ€™s annual Corporate Sustainability Report (CSR) to its Corporate Governance Committee. The Corporate Governance Committee reviews and approves the annual CSR, which in 2022 included sustainability goals and the Company's diversity, equity and inclusion commitments. The Corporate Governance Committee also receives updates twice a year from management on its sustainability initiatives and its political engagement activities. During those meetings, management reports on its engagement with stakeholders on a range of issues, including climate change.
</t>
  </si>
  <si>
    <t>American Express Company</t>
  </si>
  <si>
    <t>AXP</t>
  </si>
  <si>
    <t>SBTi (no status yet just say they're using the methodology)</t>
  </si>
  <si>
    <t>Nature-Based</t>
  </si>
  <si>
    <t>https://s29.q4cdn.com/330828691/files/doc_downloads/esg_resources/2022/AXP-2021-2022-ESG-Report.pdf</t>
  </si>
  <si>
    <t>Brand and marketing; Core business operations and management; ESG/sustainability; Financial services and investment experience; Global business; Government, legal/regulatory; Public company CEO experience; Public company governance; Risk and audit oversight; Technology and cybersecurity</t>
  </si>
  <si>
    <t>ESG/sustainability (including philanthropic experience)</t>
  </si>
  <si>
    <t>Nominating, governance and public responsibility committee</t>
  </si>
  <si>
    <t>Audit and compliance; Nominating, governance and public responsibility; Risk; Compensation and benefits</t>
  </si>
  <si>
    <t>ur Boardâ€™s Nominating, Governance and Public Responsibility Committee reviews our ESG strategy and Corporate Sustainability program, monitors progress against our goals and provides guidance on our efforts. The Compensation and Benefits Committee of the Board also oversees performance goals and certifies performance outcomes on key talent metrics. The Risk Committee of the Board provides oversight of our ERM framework.
Our Executive Committee also reviews and evaluates ESG performance and long-term goals with support from our ESG Steering Committee. Led by senior executives from across the Company, the ESG Steering Committee developed the goals for our ESG strategy, drawing on the expertise of cross-functional ESG Working Groups. Day to day, our Corporate Sustainability team works with colleagues throughout the Company to shape our ESG programs and investments and monitors progress on key issues.
Additionally, ESG risksâ€”in particular climate riskâ€”are included in our ERM framework and climate-related risks are currently managed as part of our ERM process. The ERMC, chaired by our Chief Risk Officer, is the highest-level management committee to oversee all firm-wide risks and is responsible for risk governance, risk oversight and risk appetite. Furthermore, we have established a dedicated Climate Risk Management Working Group with direct accountability to the ERMC.
Executive compensation is also increasingly linked to our ESG goals. For example, in years past, the Companyâ€™s annual scorecardâ€™s Colleague category included diversity representation, talent retention, culture and inclusion metrics as part of the calculation to determine incentive compensation for all eligible colleagues. In 2021, we also incorporated the management of key ESG priorities, including metrics, into our executive compensation program under the Strategic category of our annual scorecard. For more information, see the Compensation, Discussion &amp; Analysis section of this proxy statement.</t>
  </si>
  <si>
    <t>American International Group, Inc.</t>
  </si>
  <si>
    <t>AIG</t>
  </si>
  <si>
    <t>https://www.aig.com/content/dam/aig/america-canada/us/documents/about-us/report/aig-esg-report_2021.pdf.coredownload.pdf</t>
  </si>
  <si>
    <t>Insurance; Financial services; Business transformation; Public company executive leadership; Risk management; Regulatory/government; Financial reporting/accounting; International experience; Technology; Digital; ESG/sustainability</t>
  </si>
  <si>
    <t>Experience with environmental, sustainability, and governance (ESG)-related issues</t>
  </si>
  <si>
    <t>Audit; Risk and capital; Compensation and management resources; Nominating and corporate governance</t>
  </si>
  <si>
    <t>The Board, through the NCGC, oversees ESG, including with respect to sustainability, climate-related matters, corporate social responsibility, government relations and lobbying</t>
  </si>
  <si>
    <t>American Tower Corporation</t>
  </si>
  <si>
    <t>AMT</t>
  </si>
  <si>
    <t>https://www.americantower.com/sustainability/environment.html</t>
  </si>
  <si>
    <t>Leadership/executive role in global company; thought leadership/public policy experience; innovation in digital infrastructure and relevant industries; operational and management experience; Human capital management include DEI; Finance/capital allocation experience or financial literacy; prior board and/or government experience including risk, cybersecutiry, or climate</t>
  </si>
  <si>
    <t xml:space="preserve">Audit; Compensation; Nominating and corporate governance; </t>
  </si>
  <si>
    <t>At American Tower, we recognize our responsibility to contribute to the global mitigation of climate change and, as such, we are actively working to reduce our GHG emissions. To drive our progress, in 2021, we adopted science-based targets (SBTs), which were approved by the Science Based Targets initiative (SBTi) and reflect the goals set forth in the 2015 Paris Agreement and our efforts to help limit future global warming to well below two degrees Celsius above preindustrial levels.
As a global company, we are committed to maintaining a strong corporate governance framework that defines the roles and responsibilities of our Board, ensures oversight of our strategy and operations, and facilitates compliance across our business. ESG principles and objectives are core priorities for the Board and tie directly to the overall success of our Company.
The Nominating Committeeâ€™s charter includes direct oversight of our ESG practices and corporate responsibility policies. The Nominating Committee also oversees the Companyâ€™s annual ESG reporting process.
Additionally, with oversight from our Board, our executive team leads our global operations with a firm commitment to doing business in an ethical and sustainable manner. Our Chief Sustainability Officer oversees sustainability matters across the Company and regularly reports to the Nominating Committee on the Companyâ€™s sustainability initiatives and progress. In 2021, we established our Global Sustainability Committee to help develop our ESG strategy and facilitate cross-market knowledge sharing.</t>
  </si>
  <si>
    <t>American Water Works Company, Inc.</t>
  </si>
  <si>
    <t>AWK</t>
  </si>
  <si>
    <t xml:space="preserve">https://ir.amwater.com/sustainability/Environmental-Goals/default.aspx ; https://s26.q4cdn.com/750150140/files/doc_downloads/esg_docs/AWK-ESG-Data-Summary.pdf ;https://s26.q4cdn.com/750150140/files/doc_downloads/esg_docs/AWK-ESG-Data-Summary.pdf; </t>
  </si>
  <si>
    <t>Customer experience; Safety; Human capital management; Operational excellence; Customer growth and acquisitions; Regulated industry experience; C-suite experience; Governance/risk management; Financial; Legal; Sustainability/climate; Technology and cybersecurity</t>
  </si>
  <si>
    <t>Safety, environmental, technology and operations</t>
  </si>
  <si>
    <t>Audit, finance and risk; Executive development and compensation; Nominating/corporate governance; Safety, environmental, technology and operations</t>
  </si>
  <si>
    <t>Our management has overall responsibility for conducting risk assessments and risk management
strategy and programs. Our Enterprise Risk Management Committee, consisting of various Company executives, as well as certain functional and business unit employees and leaders, oversees enterprise risk management activities. The Enterprise Risk Management Committee meets at least four times a year. The Enterprise Risk Management Committeeâ€™s areas of focus include competitive, economic, operational (including physical security and cybersecurity), financial (including accounting, internal audit, credit, liquidity and tax), legal, compliance, regulatory, health, safety and environmental, political and reputational risks.</t>
  </si>
  <si>
    <t>Ameriprise Financial, Inc.</t>
  </si>
  <si>
    <t>AMP</t>
  </si>
  <si>
    <t>https://www.ameriprise.com/binaries/content/assets/ampcom/2022-responsible-business-report.pdf ; https://www.ameriprise.com/binaries/content/assets/ampcom/2022-amp-cdp-submission.pdf</t>
  </si>
  <si>
    <t>Leadership and strategy; human capital management;Finance; Global; Technology/cybersecurity; Public company; Risk management; Consumer; Industry experience; Legal and regulatory</t>
  </si>
  <si>
    <t>Nominating and Governance</t>
  </si>
  <si>
    <t>Audit and risk; Compensation and benefits; Nominating and governance; Executive</t>
  </si>
  <si>
    <t xml:space="preserve">	We continue to evolve our sustainability approach in close coordination with the Ameriprise Board of Directors. This includes at full board and committee levels â€” all committees consider environmental, social and governance (ESG) factors and topics within their areas of responsibility with the Nominating and Governance Committee reviewing our annual reporting. We also engage with a number of our institutional shareholders on ESG topics as noted on page 30.
Each committee of the Board has oversight responsibility of ESG factors. This includes the Audit and Risk Committeeâ€™s role in overseeing enterprise risk management and cybersecurity matters, as well as the Compensation and Benefits Committee as it relates to the multiple elements of human capital management such as engagement, retention of high performers and our enterprise and executive compensation programs detailed in this proxy. In addition, the full Board reviews and provides oversight of the overall business and strategy of the Company and the related ESG matters, including the advancement of Responsible Investment within Asset Management.
With regard to Ameriprise corporate social responsibility/ESG reporting, the Nominating and Governance Committee has provided oversight and governance since 2017. The committee oversees our corporate social responsibility program and engages with senior management to review the Companyâ€™s annual Responsible Business Report and other disclosures, including the Companyâ€™s SASB Index disclosure, which the Company began providing in 2022.
Oversight by the Nominating and Governance Committee ensures appropriate accountability on these important topics. The Nominating and Governance Committee also oversees our political contributions and reviews a report from management on all material matters relating to corporate political spending that is posted to the Companyâ€™s public website. In addition, the Nominating and Governance Committee oversees the Companyâ€™s memberships in various trade associations.</t>
  </si>
  <si>
    <t>AmerisourceBergen Corporation</t>
  </si>
  <si>
    <t>ABC</t>
  </si>
  <si>
    <t>Yes, all are reported</t>
  </si>
  <si>
    <t>https://www.amerisourcebergen.com/-/media/assets/amerisourcebergen/pdf/ab-fy22-esg-reporting-index.pdf ;https://esg.amerisourcebergen.com/resilient-and-sustainable-operations/environmentally-aware</t>
  </si>
  <si>
    <t>Corporate governance; Distribution and logistics; Executive leadership; Financial literacy; Global markets; Healthcare; Information technology; Regulatory; Risk oversight; Sustainability and corporate responsibility; Talent management and executive compensation</t>
  </si>
  <si>
    <t>Governance, sustainability and corporate responsibility</t>
  </si>
  <si>
    <t>Audit; Executive; Compensation &amp; succession planning; Compliance and risk; Finance; Governance, sustainability and corporate responsibility</t>
  </si>
  <si>
    <t xml:space="preserve">Our Global ESG Council serves as an internal steering committee focused on our long-term ESG strategy and disclosure approach. Our Governance, Sustainability &amp; Corporate Responsibility Committee receives ESG updates on a quarterly basis, giving our Board of Directors (the â€œBoardâ€) explicit oversight of our ESG activities. </t>
  </si>
  <si>
    <t>Ametek, Inc.</t>
  </si>
  <si>
    <t>AME</t>
  </si>
  <si>
    <t>https://www.ametek.com/-/media/project/oneweb/oneweb/ametek/sustainability/documents/ametek_sustainabilityreport_2021.pdf?la=en&amp;revision=1e82c506-6d4b-4407-8c1c-ddf6aa0a71d8&amp;hash=7CC91F10D58F237C3EC823A9D3A1746A</t>
  </si>
  <si>
    <t>High level of financial expertise; Executive leadership development experience; Enterprise risk oversight experience; Broad international business experience; Extensive M&amp;A experience; Knowledge of strategic marketing and industrial technology; Public company CEO experience</t>
  </si>
  <si>
    <t>Corporate Governance/Nominating Committee</t>
  </si>
  <si>
    <t>Audit; Compensation; Corporate governance/nominating</t>
  </si>
  <si>
    <t xml:space="preserve"> Our Board regularly receives updates and presentations on key topics, including Sustainability/ESG, compliance, diversity and inclusion, and employee development and succession.</t>
  </si>
  <si>
    <t>Amgen Inc.</t>
  </si>
  <si>
    <t>AMGN</t>
  </si>
  <si>
    <t>https://www.amgen.com/responsibility/-/media/Themes/CorporateAffairs/amgen-com/amgen-com/downloads/responsibility/amgen-2022-esg-report.pdf ;https://www.amgen.com/responsibility/healthy-planet/environmental-sustainability/performance/-/media/Themes/CorporateAffairs/amgen-com/amgen-com/downloads/responsibility/Amgen_Sustainability_2027_Goals.pdf</t>
  </si>
  <si>
    <t>Healthcare industry, providers and payers; Science/technology; Public company/CEO/COO/CFO; Regulatory compliance; Financial/accounting; Government/public policy; International</t>
  </si>
  <si>
    <t>Corporate responsibility and compliance</t>
  </si>
  <si>
    <t>Audit; Governance and nominating; Executive; Compensation and management development; Equity award; Corporate responsibility and compliance</t>
  </si>
  <si>
    <t>ESG at Amgen is governed at the highest levels and includes Board and committee oversight, executive-level leadership, and subject-matter experts who lead our ESG efforts across our business.
Board Oversight. The Board and its applicable committees provide guidance and oversight to management with respect to ESG matters. The Compliance Committee assists the Board in overseeing our activities in areas that include environmental sustainability and access to medicines. The Compensation Committee provides oversight of our approach to human capital management, including diversity, inclusion and belonging. The Governance Committee oversees the Companyâ€™s corporate governance activities and Board membership. The Audit Committee provides oversight of our disclosure controls and procedures, including those that support our ESG reporting metrics.
Additionally, management shares feedback received from our stockholders with the Board, including in connection with our governance-focused engagement program. For additional information, please see â€œFeedback From our Stockholders and Responsive Actions Taken by Our Boardâ€ on page 54 of our Compensation Discussion and Analysis.
Management Leadership. A cross-functional, executive-level governance council sets our overall ESG strategy, provides guidance on program implementation, and oversees the continuing enhancement of our approach to ESG. This council, chaired by our Senior Vice President, Corporate Affairs, regularly evaluates current and emerging ESG-related risk topics that are relevant to our business, including those considered as part of our ERM program. For additional information, please see â€œThe Boardâ€™s Role in Risk Oversightâ€ previously discussed.
Our ESG framework currently includes four strategic pillarsâ€”Healthy People, Healthy Society, Healthy Planet, and A Healthy Amgenâ€”that serve as organizing principles facilitating our ability to address the interconnectivity of issues in a more holistic way across our business.</t>
  </si>
  <si>
    <t>Amphenol Corporation</t>
  </si>
  <si>
    <t>APH</t>
  </si>
  <si>
    <t>https://www.amphenol.com/docs/sustainability-report</t>
  </si>
  <si>
    <t>Audit and finance; Business development and strategy; Capital markets; Corporate governance/compliance; Environmental; Institutional knowledge; International; Manufacturing; Mergers and acquisitions; Risk oversight; Supply chain; Talent development; Technology</t>
  </si>
  <si>
    <t>Nominating and corporate governance AND audit</t>
  </si>
  <si>
    <t>Audit; Compensation; Executive; Nominating/Corporate governance; Pension</t>
  </si>
  <si>
    <t>Our Board of Directors oversees the Companyâ€™s ESG strategies and initiatives. The Audit Committee assists the Board in fulfilling its oversight responsibility for the â€œEnvironmentalâ€ portion of ESG, which includes periodic review of the Companyâ€™s climate-change related strategies, policies, disclosures, goals, performance and measurement, including with respect to greenhouse gas emissions, energy and water usage and any other relevant subjects as determined by the Company and to monitor the effectiveness of Company systems necessary to ensure compliance with applicable legislation, regulatory requirements, industry standards and Company policies, programs and practices relevant to climate-change related matters. The Compensation Committee is responsible for assisting the Board in fulfilling its oversight responsibility for the â€œSocialâ€ portion of ESG, which includes reviewing the Companyâ€™s diversity, equity &amp; inclusion programs and performance. The Nominating/â€‹Corporate Governance Committeeâ€™s responsibilities include assisting the Board in fulfilling its oversight responsibility for the â€œGovernanceâ€ portion of ESG, which includes (a) developing and recommending to the Board a set of corporate governance guidelines applicable to the Company, (b) reviewing and recommending to the Board responses to shareholder proposals for inclusion in the Companyâ€™s proxy statement and (c) reviewing and evaluating governance trends to determine any impact on the Company and potential changes for consideration. Amphenolâ€™s ESG initiatives are governed by a structure of leadership, oversight and goals that encompass our entire Company. These initiatives are governed by a number of policies which outline our principles including in particular our Code of Business Conduct and Ethics, Environmental Policy, Global Human Rights Policy, Diversity, Equity and Inclusion Policy and our Health and Safety Policy, all of which are available on our website at https://www.amphenol.com/â€‹sustainability.</t>
  </si>
  <si>
    <t>Analog Devices, Inc.</t>
  </si>
  <si>
    <t>ADI</t>
  </si>
  <si>
    <t>https://www.analog.com/media/en/company-csr/2021-esg-report.pdf; https://www.analog.com/en/about-adi/news-room/press-releases/2021/4-12-2021-analog-devices-advances-climate-strategy-commits-net-zero-emissions-2050.html</t>
  </si>
  <si>
    <t>January</t>
  </si>
  <si>
    <t>Executive leadership; Industry; Innovation and emerging technologies; Corporate governance/ public company board; Financial, accounting, auditing; International large scale global operations and manufacturing; Government affairs and public policy; Strategy; Risk management, regulatory, compliance; Cybersecurity, information systems; Mergers and acquisitions; ESG (sustainability, human capital, and diversity)</t>
  </si>
  <si>
    <t>Knowledge of ESG topics impacting ADI</t>
  </si>
  <si>
    <t>Nominating and Corporate Governance committee</t>
  </si>
  <si>
    <t>Audit; Compensation and talent; Nominating and corporate governance; Corporate development</t>
  </si>
  <si>
    <t>Our CEO and Chair, our Leadership Team, as defined below, and appointed roles dedicated to ESG lead our ESG agenda. Our Nominating and Corporate Governance Committee has specific oversight responsibility for ADIâ€™s ESG programs, initiatives, policies and goals, including reviewing our sustainability initiatives and goals, as well as our progress toward achieving those goals. Our Board of Directors is fully engaged and receives regular updates from senior management about our ESG programs, including updates on our sustainability as a business initiative, and on emerging issues. These ESG topics also include educational components to keep our Board of Directors abreast of the quickly changing ESG regulatory environment, as well as other evolving practices, risk oversight, mitigation strategies and other relevant ESG topics. Created in 2021, we have an ESG Executive Council that consists of in-house subject matter experts, such as Human Resources, Environment, Health and Safety, and Compliance and Ethics, that meets regularly and provides updates to the ESG Oversight Committee. The Nominating and Corporate Governance Committee receives quarterly reports on our progress against stated targets, as well as updates on topics such as stakeholder value, risks and opportunities, regulatory preparedness, ESG ratings and key ESG focus areas.</t>
  </si>
  <si>
    <t>Ansys, Inc.</t>
  </si>
  <si>
    <t>ANSS</t>
  </si>
  <si>
    <t>https://investors.ansys.com/static-files/00ad1276-6d56-4916-b56c-d657f6fbcd81</t>
  </si>
  <si>
    <t>Leadership;  technology; risk management; financial acumen; domestic and global business development</t>
  </si>
  <si>
    <t>Audit; Compensation; Nominating and Corporate Governance; Strategic Partnerships and Transactions</t>
  </si>
  <si>
    <t>Strong governance is foundational to our ESG program, with Board oversight of ESG matters and senior management responsibility for the design and development of ESG related programs. Our Nominating and Corporate Governance Committee has general oversight responsibility over our ESG program, matters, and initiatives. In addition, cybersecurity is overseen by our Audit Committee and is a standing topic that is addressed at each quarterly meeting. Our Compensation Committee has oversight responsibility with respect to human resources and talent management, as specified in its charter. Our ESG program is led by a committee of select senior leaders (the â€œESG Committeeâ€) from our human resources, finance, industry marketing, communications, investor relations, legal, cybersecurity, strategy, procurement, and facilities departments. Our General Counsel chairs the ESG Committee. The ESG Committee also has task teams to address specific topics such as environmental sustainability and human capital management. Task teams report to, and receive oversight from, the ESG Committee. The chairperson of the ESG Committee reports the committeeâ€™s progress to the CEO and to the Board on a quarterly basis.
Our ESG program has four pillars:
 	â—	 	Advancing sustainability through our products
 	â—	 	Investing in our people and ONE Ansys culture
 	â—	 	Operating responsibly
 	â—	 	Collaborating with stakeholders</t>
  </si>
  <si>
    <t>Aon plc</t>
  </si>
  <si>
    <t>AON</t>
  </si>
  <si>
    <t>https://www.aon.com/getmedia/2451f94e-8bed-4dc9-90ee-da88ffb4e604/aon-2022-esg-impact-highlights.pdf ;https://www.aon.com/getmedia/bf2e2a43-efc2-4617-9cc5-ec100a35c086/aon-2021-esg-impact-report.pdf</t>
  </si>
  <si>
    <t>Global perspective; Innovation and strategy; Risk management; Investment and M&amp;A; Legal and regulatory; Financial; Business continuity; Corporate social responsibility; Data privacy and cybersecurity</t>
  </si>
  <si>
    <t>Audit; Executive; Finance; Governance/nominating; Organization and compensation</t>
  </si>
  <si>
    <t xml:space="preserve">As a professional services firm, Aonâ€™s management and oversight of ESG risks is a priority. The Board (or through its committees) regularly reviews and discusses our ESG risks and opportunities, including Aonâ€™s decarbonization and sustainability efforts and people-related risks, such as colleague satisfaction and engagement survey results, workforce diversity and inclusion, pay equity, colleague well-being and succession planning. We are committed to improving diversity at Aon at all levels of our organization and have published our workforce diversity data in our Annual Report on Form 10-K for the year ended December 31, 2022. Our 2022 EEO-1 Employer Information Summary Report will be available on our website www.aon.com. Our Board is committed to the continued adherence to effective corporate governance best practices.
ur Board and management recognize that the full spectrum of ESG risks are evolving in their significance to the business, and accordingly, oversight of ESG risks is a continuing and dynamic commitment. The Board reviews Aonâ€™s ESG and climate strategy and, more generally, the Board (or through its committees) oversees the companyâ€™s ESG risks and opportunities, including human capital management, governance, climate, executive compensation, inclusion and diversity and data security and privacy. In particular, in 2022, we continued to strengthen our work in inclusion and diversity. The full Board (or its committees) regularly reviewed and discussed people-related risks and opportunities, including colleague satisfaction and engagement survey results, pay equity, colleague wellbeing, succession planning, employment law matters and ethics hotline complaints. The full Board reviewed progress against Aonâ€™s inclusion and diversity strategy and initiatives. For more information on Aonâ€™s ESG efforts, please see our latest Aon ESG Impact Report, which can be found on the Companyâ€™s website, www.aon.com. The information in the Aon ESG Impact Report is not incorporated by reference into, and does not form part of, this proxy statement.
 </t>
  </si>
  <si>
    <t>APA Corporation</t>
  </si>
  <si>
    <t>APA</t>
  </si>
  <si>
    <t>https://apacorp.com/wp-content/uploads/2022/09/APA-SustainabilityReport-2022.pdf</t>
  </si>
  <si>
    <t>CEO/senior leadership; Financial reporting experience; Industry experience; Global experience; Environmental/Regulatory experience; Cybersecurity experience; Other public company board experience</t>
  </si>
  <si>
    <t>Corporate Responsibility, Governancem and Nominating Committee</t>
  </si>
  <si>
    <t>Audit; Corporate responsibility, governance, and nominating; Management development and compensation</t>
  </si>
  <si>
    <t>Our Board and senior management are directly engaged in assessing and managing climate change-related risks and opportunities. These matters, similar to the cybersecurity risk discussed above, are of such a strategic nature that the Board retains direct oversight responsibility, with each committee providing additional oversight unique to their areas of focus. The Audit Committee reviews the Companyâ€™s risk management process, which includes management of climate change-related business, legal, and regulatory risks. The CRG&amp;N Committee oversees management of and performance on ESG issues, including the content of the Companyâ€™s annual Sustainability Report. The MD&amp;C Committee has also taken steps that link ESG performance to compensation for all employees.
In addition to the work of these committees, the full Board receives regular updates on climate change-related topics, including risk management, greenhouse gas (GHG) emissions management, third-party ESG ratings, and overall ESG performance. The Board also regularly invites outside experts on ESG issues to provide ongoing education and differing perspectives. Additionally, the Companyâ€™s management team conducts scenario analyses, incorporating both short-term viewsâ€”generally with a 5-year horizonâ€”and long-term viewsâ€”utilizing internal and external analyses, averaged out over multiple decades. These analyses are utilized when making investment and development plans, including assessing potential climate-related risks and opportunities, which the Board reviews.
The Company commits considerable time, energy, and capital to reduce its impact on the environment and to manage the evolving opportunities and risks associated with climate change. The Board and Company management engage every level of the organization and all functional areas of the business through a â€œwellhead-to-boardroomâ€ approach, which aligns the Companyâ€™s collective interests and incentivizes top performance and accountability.
nvironmental Stewardship. We concentrate our sustainability efforts on three primary pillars that help focus our resources and direct our efforts toward activities where APA and its subsidiaries can deliver the most positive and relevant impact. These pillarsâ€”Air, Water, and Communities + Peopleâ€”are the foundation for our ESG strategy and initiatives. To ensure we remain accountable, the Board, alongside the ESG Management Committee, takes an active role in overseeing our ESG strategy and driving performance by establishing appropriately challenging goals and linking compensation to progress on achievement. After laying a strong foundation for oversight, accountability, and disclosure in recent years, we have made significant progress toward many components of our environmental strategy, including: 	
Publishing our 2022 Sustainability Report with an updated Task Force on Climate-related Financial Disclosures (TCFD) analysis using the International Energy Agencyâ€™s World Energy Outlook and committing to publish new greenhouse gas intensity targets in 2023	 	
Eliminating routine flaring in our U.S. onshore operations in 2021, and subsequently achieving our compensation-linked ESG goal to reduce upstream flaring across Egypt operations by 40% in 2022 â€“ both were achieved ahead of schedule 	
Setting an aggressive, long-term target in 2022 to eliminate 1 million tons of carbon dioxide equivalent (CO2e) annually from our operations through projects and efficiencies by year-end 2024 	
Sourcing 86% of the total water utilized for production operations since 2017 from recycled or non-fresh sources, and achieving our 2021 goal to reduce U.S. total operational water usage to comprise less than 20% fresh water	
Becoming the first in our peer group to link an emissions goal to our long-term incentive compensation program</t>
  </si>
  <si>
    <t>Apple Inc.</t>
  </si>
  <si>
    <t>AAPL</t>
  </si>
  <si>
    <t>https://s2.q4cdn.com/470004039/files/doc_downloads/2022/08/2022_Apple_ESG_Report.pdf</t>
  </si>
  <si>
    <t>Leadership; Corporate governance; Risk management; Financial; Global business and operations; Brand and marketing; People and culture; Innovation and technology; Environment and climate; Public policy and government; Privacy and security</t>
  </si>
  <si>
    <t>Environment and Climate
At Apple, we believe business can and should be a force for good. Directors with experience leading efforts to mitigate climate change and other environmental impacts are well qualified to oversee our environmental programs and product development.</t>
  </si>
  <si>
    <t>Audit; Compensation; Nominating</t>
  </si>
  <si>
    <t>The Board reviews and discusses updates on environmental matters with Appleâ€™s Vice President of Environment, Policy and Social Initiatives, who is responsible for the development, review, and execution of plans designed to minimize Appleâ€™s impact on the environment. These reports include updates on Appleâ€™s progress towards environmental and climate goals and the environmental impact of our products and operations. In 2022, the Board formalized the Nominating Committeeâ€™s oversight of Appleâ€™s strategies, policies, and practices relating to environmental and social matters.</t>
  </si>
  <si>
    <t>Applied Materials, Inc.</t>
  </si>
  <si>
    <t>AMAT</t>
  </si>
  <si>
    <t>https://www.appliedmaterials.com/content/dam/site/company/csr/doc/2022_Sustainability_F.pdf.coredownload.inline.pdf;https://www.appliedmaterials.com/content/dam/site/company/csr/doc/2022_Sustainability_Annex_F.pdf.coredownload.inline.pdf</t>
  </si>
  <si>
    <t>Industry and technology; Executive leadership; Growth and emerging technologies; Global business; Financial and accounting; Service, operations and manufacturing; Strategy and innovation; cybersecurity; Risk management; Government policy and sustainability</t>
  </si>
  <si>
    <t>Experience working with government policy offers us insight into the regulatory environment in which we operate and experience with sustainability initiatives contributes to the Boardâ€™s oversight of our ESG strategy.</t>
  </si>
  <si>
    <t>Audit; Human resources and compensation; Corporate governance and nominating</t>
  </si>
  <si>
    <t xml:space="preserve">Our Board and management actively oversee sustainability matters to foster accountability. The Boardâ€™s Governance Committee oversees the Companyâ€™s overall ESG strategy, policies, and performance. We have established executive leadership of a company-wide strategy on ESG matters and reporting and are focused on integrating sustainability into our operations and company culture through initiatives aligned to company strategy that address a broad set of stakeholders, including shareholders, customers, employees, suppliers, governments, and our local communities.
Our ESG Leadership Council, which includes leaders from across all of Appliedâ€™s ESG-focused delivery teams, oversees implementation of our ESG strategy. To ensure accountability, the Council regularly reports progress to Appliedâ€™s Executive Leadership Team as part of the strategic review process, and quarterly to the Governance Committee. The Council is supported by employees and leaders from across all business units and functions that are responsible for delivering progress toward our ESG strategy. Our Senior Director of ESG, Corporate Sustainability and Reporting leads the Council and ESG efforts across our business and has primary responsibility for the quarterly reports to the Governance Committee and Executive Leadership Team. The Governance Committeeâ€™s ESG oversight process also includes presentations by internal and third-party experts to discuss topics such as renewable energy, the ESG data assurance process, our 3x30 program and other relevant topics.
Our Environmental, Health, and Safety (â€œEHSâ€) organization is dedicated to maintaining a safe and healthful working environment, demonstrating environmental leadership, and meeting or exceeding regulatory compliance. The Head of EHS also reports directly to the Governance Committee on a quarterly basis.
We have a team fully dedicated to supporting our work in designing a culture of inclusion, and the HRCC oversees our corporate culture and human capital management programs, including our diversity and inclusion practices and initiatives. The HRCC approved the ESG objectives for our annual bonus program to incentivize our leadership team to maintain progress toward all our 2030 ESG goals.
 </t>
  </si>
  <si>
    <t>Aptiv PLC</t>
  </si>
  <si>
    <t>APTV</t>
  </si>
  <si>
    <t>https://www.aptiv.com/en/insights/article/our-commitment-to-building-a-sustainable-future ;https://www.aptiv.com/docs/default-source/sustainability-report/2022_aptiv_sustainabilityreport_8.5x11_consolidated.pdf</t>
  </si>
  <si>
    <t>Senior executive leadership; Finance; Human capital management; Information systems/cybersecurity; Operations and manufacturing; Sales and marekting; Software and technology; Global policy and trade</t>
  </si>
  <si>
    <t>Audit; Compensation and human resources; Finance; Innovation and technology; Nominating and governance</t>
  </si>
  <si>
    <t>As a global company, we understand how interconnected the world is, and how our commitment to environmental and social responsibility â€” and our commitment to always do the right thing, the right way â€” is directly connected to our success.
Sustainability at Aptiv is driven from the top by our Board and CEO and is embedded at every level of Aptiv. The Board has delegated to the Nominating and Governance Committee oversight of managementâ€™s handling of Aptivâ€™s ESG programs, including those addressing climate risk. In addition, the Nominating and Governance Committee reviews the goals the Company establishes with respect to ESG matters and its progress against those goals, as well as the Companyâ€™s Sustainability Report available on our website at aptiv.com by clicking on the tab â€œAboutâ€, then the heading â€œSustainabilityâ€. The Nominating and Governance Committee ensures that the other Committees of the Board, as appropriate, receive updates relevant to their continuing oversight on specific ESG topics that otherwise fall within the charter of those Committees, as shown below.</t>
  </si>
  <si>
    <t>Arista Networks, Inc.</t>
  </si>
  <si>
    <t>ANET</t>
  </si>
  <si>
    <t>https://www.arista.com/en/company/corporate-responsibility; https://www.arista.com/assets/data/pdf/Arista_CRR_2022.pdf</t>
  </si>
  <si>
    <t>Industry expertise; Senior leadership; Financial knowledge and expertise; Cybersecurity/Information security/security; Sales, marketing and brand management; Global/international experience and knowledge; Governance, risk, oversight and compliance; Emerging technologies and business models; Human capital management; Public company board experience; ESG experience</t>
  </si>
  <si>
    <t>Experience addressing environmental, social and governance issues, including climate change.</t>
  </si>
  <si>
    <t>Audit Committee</t>
  </si>
  <si>
    <t xml:space="preserve">In 2022 and 2023, Arista continued to evolve our ESG strategy. Our executive leadership team and Board recognized the importance of these responsibilities, and our internal committee is tasked with driving additional progress in initiatives that promote sustainability, diversity, inclusion, equity and further transparency. Our sustainable governance structure begins at the very top. The core values of Arista reflect what is truly important to us as an organization. Arista was founded on the principle of doing things the â€œArista Way,â€ which is to drive for customer success in every aspect of what we do. We build and deliver innovative, high-quality products and services through commitment, innovation and uncompromising focus on customer needs. This includes a commitment to designing, manufacturing and delivering leading software driven cloud networking solutions in an environmentally and socially sustainable manner.
We recognize the need to comply with applicable environmental standards and an increasing number of applicable environmental laws and regulations. We are committed to making the necessary investments to ensure compliance. We are continuously researching innovative ways to boost efficiency in our offices, such as utilizing high-efficiency electrical equipment including LED and motion-detector lighting, solar panels and high-efficiency HVAC units.
We have implemented an Environmental Management System (EMS) that lays out our objectives for achieving pollution prevention, environmental protection and monitoring, and continual improvements in the environmental performance of our operations. Backed by our Environmental Policy, the EMS provides a framework for monitoring of progress, internal employee training to embed sustainability into our business, external stakeholder engagement, and setting measurable targets to drive performance.
In 2021, Arista amended its Audit Committee charter to provide that the Audit Committee has responsibility for reviewing and discussing with management Aristaâ€™s policies and practices relating to environmental and social responsibility matters, which includes discussion over climate matters. The Audit Committee periodically meets with management to discuss environmental and social responsibility matters.
In addition, Arista created a Sustainability Committee that sets the direction and strategy on sustainability matters and oversees execution of sustainability initiatives including:
â€¢â€‰â€‰ LEED Gold Certification &amp; Efficient Offices: When we select our office space, we ensure that we have an office that not only meets our needs, but also aids us in reducing our impact to the environment. Our Santa Clara headquarters and our San Francisco office are both LEED Gold certified. The certification, awarded by the U.S. Green Building Council, is based on the propertiesâ€™ use of sustainable materials, water and energy efficiency, indoor environmental quality, location and transportation, and overall innovation. We also consider energy efficient real estate for our international operations and, accordingly, moved our Bangalore operations to a facility that was built according to LEED Gold Level rating benchmarks.
â€¢â€‰â€‰ We are committed to integrating sustainability in every aspect of our productsâ€™ life cycles, from the materials that make up our products, all the way to the end of life of the product, while meeting our customersâ€™ requirements. For example, we implement Design for Environment principles in our development process with the goal of minimizing the overall adverse environmental impact of our products, with a focus on the reduction of material diversity and weight, selection of more environmentally friendly materials, ease of disassembly and recycling, energy efficiency, design for longevity and upgradeability, and design for efficient packaging. In 2022, Arista created a packaging reporting tool to quantify the amount of packaging included in our global orders. With this data, Arista is striving to increase the recyclability of our packaging materials as well as work towards mitigating the use of non-recyclable foam within our shipments. Through this, Aristaâ€™s alignment with Design for Environment principles continues to grow.
 </t>
  </si>
  <si>
    <t>Arthur J. Gallagher &amp; Co.</t>
  </si>
  <si>
    <t>AJG</t>
  </si>
  <si>
    <t>https://www.ajg.com/us/-/media/files/us/about-us/gallagher-sustainability-report.pdf ;https://s28.q4cdn.com/872121257/files/doc_downloads/2022/12/2022_Climate_Disclosure_Report_AJG_FINAL.pdf</t>
  </si>
  <si>
    <t>CEO experience; Finance/capital markets; Change management; Risk management/governance; Sales and marketing; International; Insurance industry</t>
  </si>
  <si>
    <t>Audit</t>
  </si>
  <si>
    <t>Audit; Compensation; Nominating/governance; Risk and compliance</t>
  </si>
  <si>
    <t>During the past year, the Board maintained direct oversight of several key ESG matters. The Board received two presentations from management regarding climate change and carbon reduction initiatives, and discussed and approved the companyâ€™s Net Zero goal referred to below. The Board also reviewed and provided guidance on several key human capital management matters, including diversity and inclusion, talent management and succession planning.
Additional oversight of ESG matters occurs in the Board committees, as noted below:
Audit Committee. The Audit Committee reviews enterprise risk management with the assistance of the Risk and Compliance Committee, including ESG matters such as climate and cybersecurity risks. The Audit Committee also reviews the companyâ€™s tax strategies.
Compensation Committee. The Compensation Committee reviews the companyâ€™s strategies and policies related to human capital management, including diversity and inclusion, workplace environment and culture, and talent development and retention. The Compensation Committee receives annual reports on diversity and inclusion from the companyâ€™s Chief Executive Officer and Chief Human Resources Officer.
Nominating/Governance Committee. The Nominating/Governance Committee oversees the companyâ€™s corporate governance principles and practices, and receives regular updates on governance developments from the General Counsel and other members of management. As part of succession planning for the Board and key Board and committee leadership roles, and in support of its strategy to promote diversity on the Board, the Board adopted a policy that the Nominating/Governance Committee must include qualified women and racially/ethnically diverse candidates in the pool from which new director nominees are chosen. The Committee also reviews the companyâ€™s political contributions and lobbying activities.
Risk and Compliance Committee. The Risk and Compliance Committee reviews and discusses climate risks and related mitigation strategies identified by the management-level ERM Committee. On a quarterly basis, the Chief Information Officer and Chief Information Security Officer update the Committee on the companyâ€™s cybersecurity program. In addition, the Committee has responsibility for reviewing the companyâ€™s ethics and compliance program, including the companyâ€™s Global Standards of Business Conduct, and receives regular reports from the Chief Compliance Officer, and review reports of complaints received from internal and external sources, including the Gallagher Ethics and Compliance Helpline.
The company also has a management-level committee consisting of employees from across our global businesses and corporate departments, with responsibility for coordinating and communicating the companyâ€™s ESG initiatives. One such initiative is the recent launch of the companyâ€™s ESG consulting practice designed to help our clients across a wide array of ESG matters. These include climate change impact modeling, diversity, equity and inclusion consulting and a supplier diversity program, among others.
Our Sustainability Report, Climate Disclosure Report, EEO-1 Employer Information Report and other ESG-related materials can be found on our website at investor.ajg.com/esg. In 2022, we set a goal of Net Zero emissions in the companyâ€™s direct operations (Scope 1 and Scope 2) by 2050. Our disclosures are aligned with the Sustainability Accounting Standards Board (SASB) standards and the Task Force on Climate-Related Financial Disclosure (TCFD) recommendations. Such reports and other information on our website are not deemed part of this Proxy Statement and are not incorporated by reference.</t>
  </si>
  <si>
    <t>AIZ</t>
  </si>
  <si>
    <t>https://www.assurant.com/documents/assurant/csr/2022-assurant-esg.pdf?sfvrsn=2c9d4d05_11</t>
  </si>
  <si>
    <t>Corporate governance and sustainability; Finance, capital and investments; Industry experience; Global; Risk management; Leadership; Consumer focus; Technology</t>
  </si>
  <si>
    <t>Experience with corporate governance, including with public company boards, or with sustainability initiatives, including diversity, equity and inclusion, supports our goals of strong Board and management accountability, transparency, and long-term stockholder value through a sustainable model.</t>
  </si>
  <si>
    <t>Audit; Nominating and corporate governance; Compensation; Finance and risk; Information technology</t>
  </si>
  <si>
    <t>Ongoing Board / committee oversight of environmental, social, and governance (â€œESGâ€) strategy, initiatives and policies
Assurantâ€™s ESG Oversight &amp; Action Committee, comprised of select Management Committee members and senior management across key functional areas, provides oversight of the Companyâ€™s business-aligned ESG strategy
Demonstrated commitment to ongoing transparency, including the Companyâ€™s annual sustainability report, incorporating third party independent verification of GHG emissions information, as well as voluntary disclosure of the Companyâ€™s CDP Climate Change submission and EEO-1 Consolidated Report	
Regular stockholder engagement includes discussion regarding sustainability strategy and initiatives</t>
  </si>
  <si>
    <t>AT&amp;T Inc.</t>
  </si>
  <si>
    <t>T</t>
  </si>
  <si>
    <t xml:space="preserve"> https://about.att.com/ecms/dam/csr/2019/environment/ClimateStrategyTransitionPlan.pdf; https://about.att.com/ecms/dam/csr/2023/ESG/ATT-Sustainability-Summary.pdf;https://about.att.com/story/2020/att_carbon_neutral.html; https://sustainability.att.com/progress/esg-data</t>
  </si>
  <si>
    <t>Senior leadership; Global perspective; Government/regulatory; Strategic planning / M&amp;A; Consumer focus; Human capital management; Investment/finance; Technology/innovation; Telecom</t>
  </si>
  <si>
    <t>Governance and Policy Committee</t>
  </si>
  <si>
    <t>Audit; Governance and policy; Human resources; Corporate development and finance; Executive</t>
  </si>
  <si>
    <t>ESG issues represent risks, opportunities and important external impacts we consider in our strategy and operations. Our approach to ESG is integrated into our business through Board of Directors oversight, officer-level leadership of ESG initiatives across relevant departments, and collaboration among dedicated teams of corporate responsibility professionals and subject-matter experts throughout the Company. Pages 27-33 detail how our integrated ESG approach delivers long-term value for AT&amp;T and positive social and environmental impact for our stakeholders.
â€‰AT&amp;T established the Governance and Policy Committee (GPC), strengthening oversight of ESG by bringing together key elements of ESG from two committees within the remit of a single committee, with supplemental oversight as needed from the Audit and Human Resources Committees. The number of committee meetings was increased from three to four per year for this new combined committee.
Board of Directors Oversight
The AT&amp;T Board of Directorsâ€™ Governance and Policy Committee has direct oversight of ESG strategy, related policies, programs and ESG reporting. It also oversees our policies for political and philanthropic giving, which include political contributions, corporate contributions approved by the AT&amp;T Contributions Council and grants approved by the AT&amp;T Foundation.
In April 2022, the Board enhanced its oversight of ESG by combining the Public Policy and Corporate Reputation (PPCR) Committee with the Corporate Governance and Nominating Committee to form the Governance and Policy Committee (GPC) (page 19). The new committee strengthens oversight by bringing together key ESG elements within the remit of a single committee. The number of regular committee meetings also was increased from three (which was the practice for the PPCR) to four per year.
Our Senior Vice President (SVP) â€“ Corporate Social Responsibility (CSR) and ESG, who is also Chief Sustainability Officer (CSO), presents at the GPC meetings, and holds discussions with individual Committee members as needed throughout the year. From its formation in April 2022 through the end of the year, the Governance and Policy Committee held three regularly scheduled meetings, which included ESG topics such as: diversity, equity and inclusion (DE&amp;I); digital divide; social innovation; responsible supply chain; business-affecting climate transition; ESG reporting; and political and charitable contributions.
The Audit Committee oversees AT&amp;Tâ€™s compliance with legal and regulatory requirements, as well as internal enterprise risk assessment activities which include privacy and data security. The Audit Committee also oversees audit functions which incorporate ESG risks and disclosures. The Chief Compliance Officer and the SVP â€“ Audit Services each meet with the Audit Committee four times per year.
The Human Resources Committee oversees remuneration, succession planning, and other aspects of human capital management at AT&amp;T, including ESG factors such as employee benefit plans, employee safety, professional development and related executive compensation.
Executive Oversight
Our CSO oversees internal management of AT&amp;Tâ€™s ESG strategy, risks and opportunities. Our SVP â€“ Audit Services oversees internal enterprise risk assessment activities and audit functions, including analysis of ESG risks and disclosures, and associated processes, controls and assurance.
Our CSR Governance Council is led by our CSO and is comprised of more than a dozen Officers who lead the business operations aligned to our most important ESG focus areas. The CSR Governance Council held three meetings in 2022 and covered ESG topics such as digital divide, business-affecting climate transition, political contributions, ESG reporting, DE&amp;I, long-range goal setting and social issue engagement.</t>
  </si>
  <si>
    <t>Atmos Energy Corporation</t>
  </si>
  <si>
    <t>ATO</t>
  </si>
  <si>
    <t>https://www.atmosenergy.com/sustainability/environmental-and-operational-sustainability/ ;https://www.atmosenergy.com/sustainability/environmental-and-operational-sustainability/#:~:text=Atmos%20Energy%20is%20working%20towards,track%20to%20meet%20that%20goal.</t>
  </si>
  <si>
    <t>Public company leadership; Public company board of directors; Industry experience; Safety; Regulatory/policy; Strategy / M&amp;A; Finance/accounting</t>
  </si>
  <si>
    <t>Corporate responsibility, sustainability, and safety committee</t>
  </si>
  <si>
    <t>Audit; Human resources; Nominating and corporate governance; Corporate responsibility, sustainability, and safety; Executive</t>
  </si>
  <si>
    <t xml:space="preserve">
The Corporate Responsibility, Sustainability, &amp; Safety Committee oversees matters relating to responsibility, sustainability, health and safety, the Companyâ€™s vision, values, culture, and diversity, stakeholder relations and climate change risk. The Committee also assists management in setting strategy, establishing goals and integrating responsibility and sustainability into strategic and tactical business activities across the Company to create long-term shareholder value. The Corporate Responsibility, Sustainability, &amp; Safety Committee charter is available on our website at https://www.atmosenergy.com/company/corporate-responsibility-reports.</t>
  </si>
  <si>
    <t>Autodesk, Inc.</t>
  </si>
  <si>
    <t>ADSK</t>
  </si>
  <si>
    <t>https://damassets.autodesk.net/content/dam/autodesk/www/pdfs/autodesk-fy2023-impact-report-rollout-final-160523.pdf</t>
  </si>
  <si>
    <t>Technology; Financial; Global business; Leadership; Public company board service; M&amp;A and strategy</t>
  </si>
  <si>
    <t>Audit; Compensation and human resources; Corporate governance and nominating</t>
  </si>
  <si>
    <t xml:space="preserve">Our Board is committed to building trust with our employees, customers, and communities through strong corporate governance, effective oversight, and strategic engagement. We leverage our governance structure to help ensure that our sustainability and diversity efforts are coordinated across all areas of our business. Our Board has oversight responsibility for ESG, with assistance from our Corporate Governance and Nominating Committee and our Compensation and Human Resources Committee in specific areas defined in their committee charters.
Our Board receives updates from management on our environmental, social, and governance initiatives and values feedback from our stockholders on these efforts. In fiscal year 2023, members of our management team, and in certain instances independent members of our Board, engaged with stockholders owning approximately 51% of our outstanding shares, and met with many of our top investors to discuss topics including strategy, our executive and employee compensation programs, workforce diversity, board composition, and a broad range of ESG issues, including Autodeskâ€™s efforts to reduce greenhouse gas emissions associated with the industries we serve. Our directors also engage with our employees in various ways throughout the year, developing direct relationships below the executive management level. For example, members of our Board attend Autodeskâ€™s annual leadership meetings, participate in fireside chats with employees, and visit our technology centers and other facilities.
Our Impact Team, led by our VP of ESG and Impact has direct responsibility for setting and implementing our corporate sustainability strategy, with oversight from our CEO and Board. This role also chairs the ESG Steering Committee, an internal management body responsible for oversight and coordination of ESG issues across the business. The Impact Team reports on sustainability matters and major initiatives, including progress against sustainability goals and targets, to our CEO and Board.
</t>
  </si>
  <si>
    <t>AutoZone, Inc.</t>
  </si>
  <si>
    <t>AZO</t>
  </si>
  <si>
    <t>https://about.autozone.com/about-autozone/esg ;https://about.autozone.com/static-files/9256adb2-c188-4e88-835e-1d2125462efb</t>
  </si>
  <si>
    <t>October</t>
  </si>
  <si>
    <t>CEO/C-suite; Other public directorship; Retail or automotive industry; Risk managemet; Accounttig or finance; International; Strategy and business development</t>
  </si>
  <si>
    <t>The Board exercises its oversight responsibilities of environmental, social and governance (â€œESGâ€) matters both as a full Board and through its committees as appropriate for the subject matter. The Nominating and Corporate Governance Committee has primary responsibility for assisting the Board in overseeing Board governance policies and practices, AutoZoneâ€™s DEI efforts, ESG reporting, significant human capital management matters and ESG-related shareholder engagement efforts. The Compensation Committee considers risk in connection with the design of AutoZoneâ€™s compensation programs and periodically reviews and discusses with management the alignment among AutoZoneâ€™s compensation programs, company strategy and human capital management strategy. The Audit Committee provides oversight of the regulatory environment as part of ERM, including with respect to environmental and safety compliance.
Climate change is currently a matter of shared oversight. For example, reporting of initiatives and goals intended to reduce our impact on climate change is overseen by the Nominating &amp; Corporate Governance Committee as part of their oversight of ESG reporting; oversight of climate change as a matter of environmental-related compliance is overseen by the Audit Committee; and climate change, to the extent it presents a strategic risk and opportunity is overseen by the full Board. Each of the Committees provide reports and feedback to the full Board for its collective review and discussion.
In addition to providing routine oversight, the Board and its Committees may receive more focused updates on an ad hoc basis allowing for greater interaction with members of the management team and deeper insight into a particular area of the business. For example, in each of fiscal years 2021 and 2022, management provided the full Board with a dedicated update regarding the ESG landscape, including the regulatory environment, the Companyâ€™s energy reduction goal, updated ESG reporting, shareholder engagement efforts, capital allocation strategies and other internal workstreams and priorities.</t>
  </si>
  <si>
    <t>AvalonBay Communities, Inc.</t>
  </si>
  <si>
    <t>AVB</t>
  </si>
  <si>
    <t>https://www.avaloncommunities.com/-/media/Images/Corp/About%20Us/Corporate%20Responsibility/environment/AvalonBay-2021-ESG-Report.pdf ;https://www.avaloncommunities.com/-/media/Images/Corp/About%20Us/Corporate%20Responsibility/environment/AvalonBay-2021-ESG-Report.pdf</t>
  </si>
  <si>
    <t>Accounting/financial literacy; Real estate development; C-level management experience; Financial/capital markets overview; Marketing/brand management/consumer focus; Non-AVB public board experience; Public company CEO experience; Real estate investment &amp; finance; Leadership in a noncorporate setting; Technology, information security, and innovation</t>
  </si>
  <si>
    <t>Nominating, Governance and Corporate Responsibility Committee</t>
  </si>
  <si>
    <t>Audit; Compensation; Nominating, Governance and Corporate Responsibility; Investment and Finance</t>
  </si>
  <si>
    <t>The Nominating, Governance and Corporate Responsibility Committee (NGCR) oversees goal setting, efforts and progress on ESG matters, including with respect to climate change and carbon emissions, energy management, waste management, and water scarcity. The Audit Committee oversees the reliability and adequacy of the Company's ESG reporting. The Investment and Finance Committee incorporates ESG/Sustainability matters into its review of portfolio allocation and individual transaction proposals and considers how investment proposals incorporate green buidling principles. The Compensation Committee considers the inclusion of environmental goals in compensation programs.</t>
  </si>
  <si>
    <t>Avery Dennison Corporation</t>
  </si>
  <si>
    <t>AVY</t>
  </si>
  <si>
    <t xml:space="preserve"> https://www.averydennison.com/content/dam/avery_dennison/corporate/global/english/documents/corporategovernance/carbon_disclosure_project_reports/Carbon-Disclosure-Project-Score-Report-2022-Climate.pdf; https://www.averydennison.com/content/dam/avery_dennison/corporate/global/english/documents/sustainability/esg/FINAL-2022-ESG-Download.pdf ;https://esg.averydennison.com/en/home/2030-sustainability-goals.html; https://www.averydennison.com/content/dam/avery_dennison/corporate/global/english/documents/integrated-reports/2022-AveryDennison-Integrated-Report.pdf;    </t>
  </si>
  <si>
    <t>Senior leadership experience; Industry experience; Global exposure; Board experience; Financial expertise; Digital/technology/cybersecurity; Retail/dining; Packaging; Consumer goods; Industrial goods; Materials science</t>
  </si>
  <si>
    <t>Audit and finance; Talent and Compensation; Governance</t>
  </si>
  <si>
    <t>ESG Governance structure: BOD &gt;&gt; Governance Committee and Talent and Compensation Committee &gt;&gt; Company Leadership Team  &gt;&gt; Global environmental sustainability lead, Global DEI/Community lead; Sustainability Council; ESG program management office; Global and regional DEI councils; Business and functional  sustainability teams; Enterprise material data owners; Business and functional DEI teams
Board oversight over environmental sustainability and community investment is primarily conducted by the Governance Committee, which receives a report from management on each of these topics at least once a year. In addition, our full Board engages with business leaders on their sustainability initiatives during its regular review of their business strategies. In early 2023, our full Board reviewed our 2022 integrated financial and sustainability report that shows our progress against our 2025 and 2030 sustainability goals, having met with our business leaders throughout 2022 on our innovation efforts to address the increasing need and demand for more sustainable products; our strategic innovation platforms focused on digital solutions, waste reduction/elimination and material circularity; and our business and enterprise ESG priorities.
Board oversight over social sustainability is conducted primarily through the Compensation Committee, which reviewed DEI, including pay equity and transparency, at multiple meetings in 2022 and regularly discusses other matters related to talent management, including the impact of executive promotions, role changes and exits on U.S. racial/ethnic diversity and global gender and generational representation. In late 2022, our full Board engaged with, and challenged, management on, our DEI progress, including by reviewing the results of our 2022 employee engagement survey; our global and regional DEI strategies, improvements and opportunities; and global female and U.S. racial/ethnic representation and inclusion progress. They also discussed our people-related focus areas for 2023.
With strategic guidance and direction provided by Mitch Butier, our Chairman/CEO, management responsibility over ensuring that we continue to make progress toward achieving our sustainability goals resides with our enterprise Sustainability Council led by a senior sustainability leader from our Solutions Group, who serves as Chair and reports in this capacity to our President/COO, who is accountable for our progress. The council is composed of a cross-divisional and cross-functional group of management to continually accelerate our progress, and met regularly during 2022 to ensure we achieve our 2025 sustainability goals, activate roadmaps to achieve our 2030 sustainability goals and targets, and continually refine our ESG strategies. Our Sustainability Council leader participated in substantially all of our fall 2022 stockholder engagements to provide his perspective on our ESG progress and answer questions from investors.</t>
  </si>
  <si>
    <t>Baker Hughes Company</t>
  </si>
  <si>
    <t>BKR</t>
  </si>
  <si>
    <t xml:space="preserve"> https://www.bakerhughes.com/energy-transition ;https://dam.bakerhughes.com/m/2e79d599222a619e/original/Corporate-Sustainability-Report-2022.pdf</t>
  </si>
  <si>
    <t>Leadership; Finance and accounting; Investor; Industry operations; Technology; Risk oversight/cybersecurity; Global; Environmental and safety; Prior BOD experience; HR and talent development; Legal and corporate governance; Sustainability</t>
  </si>
  <si>
    <t>Environmental &amp; Safety: Safety and environmental regulations
Sustainability: Experience in Environmental Social Governance (â€œESGâ€)</t>
  </si>
  <si>
    <t>Governance and Corporate Responsibility Committee</t>
  </si>
  <si>
    <t>Audit; Finance; Human capital and compensation; Governance and corporate responsibility</t>
  </si>
  <si>
    <t xml:space="preserve">Our Board recognizes that operating responsibly â€“ minimizing the environmental impact of our operations, fostering employee engagement, and respecting human rights by creating an environment of respect, integrity, and fairness for our employees and customers wherever we do business â€“ is fundamental to the long-term success of our Company. 
Sustainability Oversight
As noted in the table above, the Board has charged the Governance &amp; Corporate Responsibility Committee with oversight responsibility of the Companyâ€™s environmental matters as well as assessing its sustainability strategy and initiatives, including the publication of our Corporate Responsibility report. The Governance &amp; Corporate Responsibility Committee receives regular reports from management on the Companyâ€™s environmental and sustainability priorities and risks, including progress on our net-zero emission goals and execution, our Scope 3 framework, our ESG reporting frameworks, and ESG ratings.
</t>
  </si>
  <si>
    <t>Ball Corporation</t>
  </si>
  <si>
    <t>BALL</t>
  </si>
  <si>
    <t>https://www.ball.com/sustainability/sustainability-reporting/data-center ;https://www.ball.com/getmedia/c40fe912-662a-4ce1-9cef-e1c3f96822a0/Ball-Climate-Transition-Plan-FINAL-March-2023.pdf</t>
  </si>
  <si>
    <t>Corporate governance; Executive leadership; Finance and accounting; Global business; Aerospace and defense; Operations and business strategy; Public company board experience; Relevant industry experience</t>
  </si>
  <si>
    <t>Audit; Finance; Human resources; Nominating and corporate governance</t>
  </si>
  <si>
    <t>Our Board of Directors is responsible for overseeing the risk management function and enterprise risk management, including cybersecurity. Additionally, each Board committee considers the specific risks within its area of responsibility. In particular, the Audit Committee has primary responsibility for overseeing key aspects of financial and legal risk management, and the Nominating and Corporate Governance Committee has primary responsibility for overseeing sustainability matters, including environmental, social and governance risks.
Our long-standing comprehensive Enterprise Risk Management process, which ensures ongoing attention to various potential risk areas, is supervised by our Executive Vice President and Chief Financial Officer and is periodically reported to our Board for its oversight. Key corporate and divisional risks are systematically identified and assessed on a regular basis. Also, our Internal Audit Department has, for many years, analyzed various areas of risk to our business and provides risk assessment and analysis to our Audit Committee.</t>
  </si>
  <si>
    <t>Bank of America Corporation</t>
  </si>
  <si>
    <t>BAC</t>
  </si>
  <si>
    <t>Partnership for Carbon Accounting Financials methodology</t>
  </si>
  <si>
    <t>https://about.bankofamerica.com/content/dam/about/pdfs/ESG_GHI_2021_508_secured.pdf ;https://about.bankofamerica.com/content/dam/about/pdfs/BOA_TCFD_2022%209-22-2022-VOX220929%20split%20paragraph%20Secured.pdf</t>
  </si>
  <si>
    <t>Audit/financial reporting; Consumer, corporate, and investment businesses, business development and marketing; Technology, cybersecurity, and information security; Sustainability and social responsibility; Complex highly regulated businesses; Financial services; Government, academia, public policy and regulatory affairs; Human capital management and succession planning; Public compnay board service and corporate governance; Global perspective; Risk management; Strategic planning</t>
  </si>
  <si>
    <t>Corporate Governance, ESG, and Sustainability</t>
  </si>
  <si>
    <t>Audit; Compensation and human capital; Corporate governance, ESG and sustainability; Enterprise risk</t>
  </si>
  <si>
    <t>Climate-related risks are divided into two major categories: (i) risks related to the physical impacts of climate change, driven by extreme weather events such as hurricanes and floods, as well as chronic longer-term shifts such as rising average global temperatures and sea levels; and (ii) risks related to the transition to a low-carbon economy, which may entail extensive policy, legal, technology, and market changes. Effective management of climate risk requires coordinated governance, clearly defined roles and responsibilities, and well-developed processes to identify, measure, monitor, and control risks. We continue to build out and enhance our climate risk management capabilities. As climate risk is interconnected with all key risk types, we have developed and continue to enhance processes to embed climate risk considerations into our Risk Framework, risk appetite, and risk management programs established for strategic, credit, market, liquidity, compliance, operational, and reputational risks. Our Environmental and Social Risk Policy Framework aligns with our Risk Framework and provides additional clarity and transparency regarding our approach to environmental and social risks, including climate risk. Our Environmental and Social Risk Policy Framework also helps define how we deploy capital and resources.
Our governance framework establishes oversight of climate risk practices and strategies by our Board, supported by the Boardâ€™s Enterprise Risk Committee, as well as the Management Risk Committee and the Responsible Growth Committee, both of which are management-level committees comprised of senior leaders across every major business lines and control function. The Responsible Growth Committee is supported by the ESG Disclosure sub-committee, which is responsible for reviewing and providing oversight of our companyâ€™s climate and sustainability-related public disclosures.
Our climate risk management efforts are overseen by a senior executive who reports to the Chief Risk Officer. The Climate Risk Council, which consists of leaders across risk, business lines, and control functions, meets routinely to discuss our approach to managing climate-related risks in line with our Risk Framework.</t>
  </si>
  <si>
    <t>Bath &amp; Body Works, Inc.</t>
  </si>
  <si>
    <t>BBWI</t>
  </si>
  <si>
    <t>https://d27yqnus3zuzeu.cloudfront.net/bbw-staging/files/bath-&amp;-body-works-climate-change-2022-disclosure---cdp-download-10.19.22.pdf ;https://d27yqnus3zuzeu.cloudfront.net/bbw-staging/files/bath-&amp;-body-works-2022-esg-report_final_5.4.2023.pdf</t>
  </si>
  <si>
    <t>Technology; Executive business experience; Financial expertise; Governance; Marketing, digital, and consumer insights; Operations/supply chain; Public company CEO/senior leadership experience; Omnichannel retail; Global/interational; ESG</t>
  </si>
  <si>
    <t>ESG: Expertise in environmental, social and governance (ESG) issues</t>
  </si>
  <si>
    <t>Nominating and Governance Committee</t>
  </si>
  <si>
    <t>Audit; Human capital and compensation; Nominating and governance; Executive</t>
  </si>
  <si>
    <t>The Board as a whole has responsibility for risk oversight, with a focus on the most significant risks facing the Company, including strategic, competitive, economic, operational, legal, regulatory, ESG and compliance risks. In addition, certain committees of the Board have been assigned oversight of risk areas that are particularly relevant to their respective areas of responsibility and oversight. For example, the Audit Committee oversees our enterprise risk management program and reviews policies and practices with respect to risk assessment and risk management, including discussing with management the Companyâ€™s major financial risk exposures and the steps that have been taken to monitor and control such exposures. The Audit Committee also reviews policies and practices with respect to cybersecurity risk and the Companyâ€™s data security policies. The HCC Committee considers the risks to our business associated with our compensation policies and practices from the perspective of enterprise risk. The HCC Committee is also responsible for overseeing any allegation of any claim of discrimination, harassment or retaliation that presents a material risk to the Company. The Nominating &amp; Governance Committee reviews the Companyâ€™s corporate governance structure, director succession matters and ESG matters. All committees report to the full Board on risk matters as appropriate. The nature and effect of the risks faced by our Company vary in many ways. The potential impact of some risks may be minor, and accordingly, as a matter of business judgment, allocating significant resources to avoid or mitigate a minor potential adverse impact may not be prudent. In some cases, a higher degree of risk may be acceptable. As such the amount of oversight of the Board for different types of risk depends on the nature of the risk.
Bath &amp; Body Works, Inc., as a values-based company, recognizes that we have a responsibility to all stakeholders of our business, including associates, customers, stockholders, the communities where we live and work, people across our value chain who contribute to our success and, of course, the planet. The Nominating &amp; Governance Committee reviews and oversees our actions in furtherance of our corporate social responsibility, including our ESG strategy and initiatives. In April 2023, we released our first ESG Report, which is available at www.bbwinc.com (see the â€œAbout Usâ€ link followed by the â€œESG Reports and Policiesâ€ link), and formalized our near- and longer-term ESG commitments (which report is not incorporated by reference into this proxy statement). During 2022, following a comprehensive ESG prioritization assessment that included feedback from internal and external stakeholders, we identified the following six ESG focus areas</t>
  </si>
  <si>
    <t>Baxter International Inc.</t>
  </si>
  <si>
    <t>BAX</t>
  </si>
  <si>
    <t>Apex</t>
  </si>
  <si>
    <t>https://www.baxter.com/policies-positions/climate-change-energy-position-statement ;https://www.baxter.com/sites/g/files/ebysai3896/files/2023-06/2022_Baxter_Corporate_Responsibility_Report.pdf</t>
  </si>
  <si>
    <t>Healthcare marketing/delivery; Quality, regulatory and compliance; Financial expertise/ risk management; Manufacturing and R&amp;D; M&amp;A / transactional; Cyber/IT; International; Human capital management; Other sector leadership</t>
  </si>
  <si>
    <t>Quality, Compliance and Technology AND Nominating, Corporate Governance and Public Policy Committees</t>
  </si>
  <si>
    <t>Audit; Compensation and human capital; Nominating, corporate governance and public policy; Quality, compliance and technology</t>
  </si>
  <si>
    <t>ESG matters receive strategic guidance and oversight at the highest levels of the company, including Baxterâ€™s Chair, President and CEO, Baxterâ€™s Executive Leadership Team and the Board. With the inauguration of the 2030 Corporate Responsibility Commitment and Goals, an executive cross-functional steering committee (the Corporate Responsibility Steering Committee) was launched to provide direction and oversight regarding the companyâ€™s ESG initiatives. The Corporate Responsibility Steering Committee meets or receives updates quarterly to monitor policies, action plans and strategies and other matters of significance to the companyâ€™s reputation as a socially responsible organization and provides guidance to the Corporate Responsibility Council (the Council). The Council, made up of cross-functional leaders and representatives, meets throughout the year to track and report goal progress and help ensure high standards of accountability. Day-to-day ESG matters are managed by a combination of corporate responsibility goal owners and working group members, which include environmental, health, safety and sustainability, human resources, finance, investor relations, legal, communications and other personnel depending on the nature of the matter. To drive further accountability, the Executive Leadership Teamâ€™s individual performance assessment is based as an initial matter on the companyâ€™s performance against pre-established measures for certain strategic priorities, including those related to ESG. The strategic 2022 priorities that impact this individual assessment are included in three categories: Patient Safety and Quality; Best Place to Work; and Growth Through Innovation. See â€œExecutive Compensationâ€”Compensation Discussion and Analysisâ€”Executive Summary â€” 2022 Executive Compensation Program Actions and Changes â€” 2022 Annual Incentive Design and Performanceâ€ for additional information.
In addition, the Board plays a critical role in corporate responsibility oversight. The full Board is regularly updated on corporate responsibility matters (including a discussion of related goals and industry trends). The QCT Committee and the NCGPP Committee share oversight for ESG-related matters and, beginning in February 2023, the CHC Committee has assumed responsibility for certain human capital management matters. The QCT Committee provides oversight for issues related to environmental sustainability and compliance, while the NCGPP Committee provides oversight for other areas related to Baxterâ€™s corporate responsibility, including charitable contributions, public policy, access to healthcare and other social and governance issues. The CHC Committee now provides oversight for succession planning for key members of management (other than the CEO and Chair), leadership development and diversity, equity and inclusion initiatives. The diversity of background and experience represented by the Board provides key insights for corporate responsibility and strategic initiatives, operational performance and financial control. See â€œProxy Statement Highlightsâ€”Board Qualifications, Experiences and Backgroundsâ€ for additional information regarding these diverse backgrounds and experiences.</t>
  </si>
  <si>
    <t>Becton, Dickinson and Company</t>
  </si>
  <si>
    <t>BDX</t>
  </si>
  <si>
    <t>SBTi</t>
  </si>
  <si>
    <t xml:space="preserve"> https://news.bd.com/2021-09-22-BD-Joins-the-Race-to-Zero-Largest-Alliance-Dedicated-to-Achieving-Net-Zero-Emissions-by-2050; https://investors.bd.com/static-files/3cd64f37-762a-4aa7-bd81-9b9030172dee</t>
  </si>
  <si>
    <t>Public company CEO; Financial acumen and expertise; Healthcare industry; Research, development and innovation; Healthcare insurance and reimbursement; Integrated health delivery system; Healthcare regulatory or public policy; Corporate governance; International business; Shareholder relations/ institutional investor experience; Product quality and safety; Global operations and supply chain; Corporate sales and marketing</t>
  </si>
  <si>
    <t>Corporate Governance and Nominating Committee</t>
  </si>
  <si>
    <t>Audit; Compensation and human capital; Quality and regulatory; Corporate governance and nominating</t>
  </si>
  <si>
    <t>At the Board level, the Governance Committee has oversight responsibility for the processes, policies and practices relating to ESG matters. The oversight of BD's 2030+ ESG goals (discussed below) and other important ESG matters is allocated among the Board and the Committees. The Governance Committee oversees the 2030+ ESG goal related to Climate Change, Product Impact and Transparency; the Compensation Committee oversees the 2030+ goal related to Healthy Workforce and Communities; and the Audit Committee oversees the 2030+ ESG goal related to Responsible Supply Chain. In addition, the full Board receives periodic reports on aspects of Climate Change, Healthy Workforce and Communities (which includes an annual in-depth review of ID&amp;E), product quality and safety, cybersecurity and board composition. The Board also receives an annual update on BD's progress on its 2030+ ESG goals.
At the management level, BD has an Enterprise Risk and ESG Committee ("ERC") that provides oversight of BD's ERM program and its progress towards the 2030+ ESG goals and other priority ESG matters. The ERC consists of a cross-functional group of management, and works with various internal operating committees that are executing on BD's ESG strategy in order to monitor and ensure accountability for the progress on the 2030+ ESG goals. The ERC is also responsible for reporting to the Board and the Committees and overseeing external and internal reporting on ESG matters.
The table below lays out Board and Committee primary oversight of BD's 2030+ ESG goals and other important ESG matters.</t>
  </si>
  <si>
    <t>W. R. Berkley Corporation</t>
  </si>
  <si>
    <t>WRB</t>
  </si>
  <si>
    <t>https://berkley.wrberkley.acsitefactory.com/sites/g/files/xkzibx106/files/2023-01/WRBerkley%202022%20ESG%20Report%20-%20FINAL%20ADA%20Compliant.pdf</t>
  </si>
  <si>
    <t>Board of directors/ senior leadership experience; Insurance industry expertise; Finance and reporting; Risk assessment and management; Startups/entrepreneurial; Investments; Distribution; Human capital management/ compensation; Governance, regulatory &amp; public policy; Environmental, social and governance management; Technology</t>
  </si>
  <si>
    <t>NA - Full board</t>
  </si>
  <si>
    <t>Audit; Nominating and corporate governance; Business ethics; Executive; Compensation</t>
  </si>
  <si>
    <t>The strategic management of risk in an insurance business is a multi-level proposition. The Board of Directors has an active role, both as a whole and also at the committee level, in risk oversight. The Board of Directors and its committees receive periodic updates from members of senior management, including the Senior Vice President â€” Enterprise Risk Management, on areas of material risk to the Company, such as operational (including risks related to climate change, cyber security, technology and human capital management), financial, strategic, competitive, investment, reputational, cultural, legal, regulatory and environmental, social and governance (ESG) risks. Among other things, the Board of Directors as a whole oversees managementâ€™s assessment of business risks relating to the Companyâ€™s insurance operations and investment portfolio. For additional information regarding the oversight of ESG matters and related risks, see â€œEnvironmental, Social and Governance (ESG) Summaryâ€ on pages 34-35, and for more information regarding the oversight of human capital management, see â€œBoard Oversight of Human Capital Management and Corporate Cultureâ€ on pages 35-36.
ur Board of Directors believes that oversight of ESG issues is a key responsibility of the entire Board of Directors. It is a critical responsibility of the President and Chief Executive Officer and every other senior officer of the Company and its businesses. The Companyâ€™s ESG management committee, composed of the President and Chief Executive Officer and several other Company senior executives, regularly reports to our Board of Directors. The ESG committee is responsible for ESG issues and meets quarterly, or more frequently as necessary, to review our ESG initiatives and progress.
In 2022, the Company updated its ESG framework to remain aligned where regulation is advancing. Berkley has engaged in practices that support ESG since its founding. Our updated ESG framework, which is based on these practices, incorporates guidance from the Sustainability Accounting Standards Board (â€œSASBâ€), Task Force on Climate-related Financial Disclosures (â€œTCFDâ€), and our assessment of ESG practices within the property and casualty insurance industry. In evaluating these resources, we believe that the most impactful ESG issues for us involve our people, our community interactions, the potential impacts of climate risk to our business and the environment, and our desire to uphold trust with our constituencies through transparency and responsible business practices. This analysis helped us to identify the three pillars of our ESG program, which are underpinned by our operating model and governance structure: Human Capital &amp; Community, Climate Risk Management, and Responsibility &amp; Transparency. Our ESG initiatives have been mapped into these three pillars.</t>
  </si>
  <si>
    <t>Berkshire Hathaway Inc.</t>
  </si>
  <si>
    <t>BRK</t>
  </si>
  <si>
    <t>https://www.berkshirehathaway.com/sustainability/sustainability.html</t>
  </si>
  <si>
    <t>Audit; Governance, compensation and nominating;</t>
  </si>
  <si>
    <t>Climate-related risks and opportunities are addressed at the operating company level and considered by the Board and the Audit Committee simultaneously with enterprise and shareholder risk, in conjunction with the materiality of the companyâ€™s individual contribution to Berkshireâ€™s consolidated net income.
Berkshire publishes its Corporate Governance Guidelines on its website at: https://berkshirehathaway.com/govern/corpgov.pdf. These guidelines specify director qualifications, including very high integrity, business savvy, an owner-oriented attitude and a genuine interest in the Company. The Audit Committee receives quarterly updates on various sustainability matters across the non-insurance operations businesses. Berkshireâ€™s experience in monitoring and assessing risk by its insurance operations lends additional expertise in examining the risks associated with climate change, including natural catastrophe, transition and regulatory risks.</t>
  </si>
  <si>
    <t>Best Buy Co., Inc.</t>
  </si>
  <si>
    <t>BBY</t>
  </si>
  <si>
    <t>https://corporate.bestbuy.com/wp-content/uploads/2022/07/FY22-ESG-Report.pdf</t>
  </si>
  <si>
    <t>Business operations; CEO; Corporate governance; Customer engagement/marketing; Digital/Ecommerce; ESG; Finance; Growth/transformation; Healthcare; Investments/venture capital; Philanthropy/nonprofits; Professional services; Retail/consumer services; Technology; Cybersecurity</t>
  </si>
  <si>
    <t>Nominating, Corporate Governance and Public Policy Committee</t>
  </si>
  <si>
    <t>Audit; Compensation and human resources; Finance and investment policy; Nominating, Corporate governance and public policy</t>
  </si>
  <si>
    <t>ur Board, with oversight by the Nominating, Corporate Governance and Public Policy Committee, is integrally involved in the Companyâ€™s environmental, social and governance (â€œESGâ€) initiatives. We are an organization built upon values-driven leadership and we are focused on our purpose to enrich lives through technology. We are dedicated to addressing issues that impact our people, communities and the planet. We are honored to be recognized for the progress we have made in building a better world with all of our stakeholders. 
The Board oversees ESG risks as part of its oversight of our business, strategy and enterprise risk management. Each committee provides an update to the full Board on matters discussed and reviewed in its meeting held prior to the Board meeting, including with respect to ESG risks. In addition, our Board has a dedicated annual strategic planning meeting with senior management and receives quarterly strategic updates, where topics relating to ESG matters, such as inclusion and diversity goals, customer strategy, human capital strategy and safety goals are discussed. The Board reviews these topics and their related risks to ensure that they advance the Companyâ€™s strategy. Finally, the Board Chair, the CEO and the Chairs of each Board Committee meet separately to review changes in the Companyâ€™s enterprise risk portfolio, including changes to ESG risks, and discuss any additional Board or management action needed to help oversee and manage these risks.</t>
  </si>
  <si>
    <t>Biogen Inc.</t>
  </si>
  <si>
    <t>BIIB</t>
  </si>
  <si>
    <t>Not using offsets</t>
  </si>
  <si>
    <t>https://www.biogen.com/climate-change-position-statement.html ;https://www.biogen.com/content/dam/corporate/international/global/en-US/docs/esg-report/2022-ESG-Report.pdf ;https://www.biogen.com/responsibility/reporting-and-principles/esg-data-table.html ;https://www.biogen.com/content/dam/corporate/international/global/en-US/docs/pdfs/hchl-2-year-report.pdf</t>
  </si>
  <si>
    <t>General mangement; Financial; Audit committee financial expertise; Mergers and acquisitions; Scientific research; Drug development; Commercial; International business; Public policy; Operations; Environmental, social and governance; Other public company board service; Cybersecurity</t>
  </si>
  <si>
    <t>Audit; Compensation and management development; Corporate governance</t>
  </si>
  <si>
    <t>Biogen is committed to leadership actions across all aspects of ESG. Our Board of Directors has oversight of ESG matters and as an element of our commitment to corporate responsibility throughout the company, employees are required to complete annual training in ethics, as part of training on the Biogen Code of Business Conduct.</t>
  </si>
  <si>
    <t>Bio-Rad Laboratories, Inc.</t>
  </si>
  <si>
    <t>BIO</t>
  </si>
  <si>
    <t>https://www.bio-rad.com/sites/default/files/2022-06/Bio-Rad-CSR-2021.pdf</t>
  </si>
  <si>
    <t>Technical, operational and economic knowledge of business and industry; operation, finance, or administrative management experience; financial and risk management; international business; markets and cultures; technological trends and development; competence in ESG; competence in risk evaluation and mitigation; corporate securities and tax</t>
  </si>
  <si>
    <t>Audit; Compensation; Legal and regulatory compliance</t>
  </si>
  <si>
    <t>Our Board of Directors oversees risks relating to environmental, social and governance (ESG) matters.</t>
  </si>
  <si>
    <t>Bio-Techne Corporation</t>
  </si>
  <si>
    <t>TECH</t>
  </si>
  <si>
    <t>https://resources.bio-techne.com/bio-techne-assets/docs/pdfs/bio-techne-sustainability-report-2022.pdf?_gl=1*s5z7bn*_ga*MzQ4OTg5NDY4LjE2ODgwNTU1Njg.*_ga_CYEWFH8CXG*MTY4ODA1NTU2Ny4xLjAuMTY4ODA1NTU2OC41OS4wLjA.&amp;_ga=2.87906648.1336876948.1688055568-348989468.1688055568</t>
  </si>
  <si>
    <t>Executive leadership; Industry; Scientific/technical; Global; Finance/accounting; RIsk oversight/management; Mergers and acquisitions; Operations</t>
  </si>
  <si>
    <t>NA - full board</t>
  </si>
  <si>
    <t>Audit; Compensation; Nominations and governance; Science and technology</t>
  </si>
  <si>
    <t>Some categories of riskâ€”those related to strategy, technology, cybersecurity, and operations, and those arising from environmental and social mattersâ€”are reviewed directly by the entire Board. In performing their oversight responsibilities, the Board and its committees review policies and guidelines that senior management use to manage Bio-Techneâ€™s exposure to material categories of risk. In addition, the Board and its committees review the performance and execution of the Companyâ€™s overall risk management function and managementâ€™s establishment of appropriate systems for managing risk.
We formed a sustainability management and oversight infrastructure. Among other things:
â€¢	We allocated oversight responsibilities among the Board and its committees as described in â€œCorporate Governanceâ€”Risk Oversightâ€ above.
â€¢	We ensured senior management oversight by creating a Sustainability Oversight Council which is led by the General Counsel and made up of the CEO and others in executive leadership. The Sustainability Oversight Council is charged with leading ESG strategies and managing the various initiatives.
â€¢	We created a cross-functional Sustainability Working Group that is charged with managing various ESG initiatives and refreshing disclosure of ESG data and efforts.</t>
  </si>
  <si>
    <t>Blackrock, Inc.</t>
  </si>
  <si>
    <t>BLK</t>
  </si>
  <si>
    <t>https://www.blackrock.com/corporate/literature/continuous-disclosure-and-important-information/tcfd-report-2022-blkinc.pdf</t>
  </si>
  <si>
    <t>Senior executive and corporate governance; Public company and financial reporting; Sustainability; Technology; Branding and marketing; Global business; Financial services; Risk management and compliance; Public policy and government/regulatory affairs</t>
  </si>
  <si>
    <t>Sustainability: Directors bring experience in the areas of environmental impact, corporate responsibility or strategies to develop long term shareholder value.</t>
  </si>
  <si>
    <t>Nominating, governance and sustainability</t>
  </si>
  <si>
    <t>Audit; Management development and compensation; Nominating, governance and sustainability; Risk; Executive</t>
  </si>
  <si>
    <t xml:space="preserve">BlackRockâ€™s governance of sustainability-related matters reflects our commitment to strong leadership and oversight of such matters at the senior management and Board levels. BlackRockâ€™s Board engages with the Companyâ€™s senior leaders on near- and long-term business strategy and reviews managementâ€™s performance in delivering long-term value creation on behalf of clients. Helping our clients meet their sustainability-related investment objectives and preferences is a critical component of the firmâ€™s overall business strategy and among one of several senior management responsibilities over which the Board has oversight.
In 2022, the Board or its Committees reviewed and discussed matters such as sustainable and transition investment solutions and product offerings, as well as their performance; BlackRockâ€™s approach to engagement with stakeholders on material governance and business matters, including sustainability-related matters; and the regulatory landscape with respect to sustainability across the various markets in which the Company operates. Several of our director nominees have experience in sustainability matters, including through management of these issues in senior leadership roles as business imperatives and in relation to long-term strategy; knowledge and experience in the energy sector; or key involvement with global initiatives and alliances.
 </t>
  </si>
  <si>
    <t>The Bank of New York Mellon Corporation</t>
  </si>
  <si>
    <t>BK</t>
  </si>
  <si>
    <t xml:space="preserve"> https://www.bnymellon.com/content/dam/bnymellon/documents/pdf/2021-enterprise-esg-report.pdf ;https://www.bnymellon.com/content/dam/bnymellon/documents/pdf/csr/environment-sustainability-policy-statement.pdf</t>
  </si>
  <si>
    <t>Finance; Leadership; Technology; Global; Governance; Risk; Financial services</t>
  </si>
  <si>
    <t>Corporate Governance, Nominating, and Social Responsibility Committee</t>
  </si>
  <si>
    <t>Audit; Corporate governance, nominating and social responsibility; Finance; Human resources and compensation; Risk; Technology</t>
  </si>
  <si>
    <t xml:space="preserve">Our comprehensive Enterprise ESG program incorporates active reporting and oversight by the Board and its committees, including with respect to environmental management, sustainability, diversity, equity and inclusion (â€œDEIâ€), and governance.
he Boardâ€™s oversight of ESG matters, and the integration of ESG into our business, operations and strategy more generally, is an integral part of our overall governance efforts. Our governance mechanisms, as applied to the Future First ESG framework, balance the interests of our varied stakeholders and help to inform our policies, practices, reporting and disclosure.
Our Future First ESG framework, introduced in 2021, guides our own enterprise practices and conduct, underpins ESG and Responsible Investment Client Solutions, and establishes a platform from which we approach ESG. The framework represents a twofold approach: Enterprise ESG applies an ESG lens across our company, while ESG and Responsible Investment Client Solutions convenes internal subject matter experts to foster the creation and delivery of products and services that can help our clients progress and meet their own ESG-related objectives.
As highlighted below under â€œEnterprise ESG Governanceâ€ on page 33, our Executive Committee, the Board and its relevant committees are involved in the oversight of ESG matters across our enterprise and in reviewing progress against our commitments. Our directors bring a diverse set of skills, experience and expertise on a variety of ESG matters and on ESG governance generally, and provide guidance and challenge to management with respect to our ESG strategy and business practices.
Our annual Enterprise ESG Report, informed by the GRI (Global Reporting Initiative) Standards and the TCFD framework, outlines the companyâ€™s progress on our five-year goals, key performance indicators, and targets, and highlights initiatives from the previous year.
Our Enterprise ESG Report, which we have issued for 16 consecutive years, discusses the impact of our business, strategy and operations and enterprise-wide practices </t>
  </si>
  <si>
    <t>The Boeing Company</t>
  </si>
  <si>
    <t>BA</t>
  </si>
  <si>
    <t>https://investors.boeing.com/investors/news/press-release-details/2023/Boeing-Publicly-Launches-Cascade-to-Support-Aviations-Net-Zero-Goal/default.aspx ;https://www.boeing.com/resources/boeingdotcom/principles/sustainability/sustainability-report/2023/assets/2023-Boeing-Sustainability-Report.pdf#page=1 ;https://www.boeing.com/features/2020/12/boeing-reaches-net-zero-carbon-emissions-from-manufacturing-and-worksites.page</t>
  </si>
  <si>
    <t>Aerospace experience; Engineering/technology leadership; Complex manufacturing; Safety; Risk management; Highly regulated industry experience; Current or former CEO of a large company; Climate change; Fortune 500 board experience; International leadership; Senior leadership experience; Senior US Government/military experience; Former Fortune 500 CFO;</t>
  </si>
  <si>
    <t>Experience in climate change risk management strategies and other climate-related issues enables enhanced Board oversight of environmental policies, strategies and priorities for a sustainable aerospace future</t>
  </si>
  <si>
    <t>Governance and Public Policy Committee</t>
  </si>
  <si>
    <t>Audit; Aerospace safety; Compensation; Finance; Governance and public policy; Special programs</t>
  </si>
  <si>
    <t>Boeing has a dedicated Global Enterprise Sustainability organization, led by Chris Raymond, Chief Sustainability Officer, reporting directly to the CEO. Mr. Raymond leads our Global Sustainability Council, which is composed of global leaders from across business units and functions to advance sustainability objectives and strategy.
In 2022, Boeing continued to advance its sustainability objectives. At our 2022 Annual Meeting of Shareholders, our Board recommended a vote in favor of, and our shareholders approved, a shareholder proposal requesting a report on the Net Zero Indicator, which is defined as the Climate Action 100+ Benchmarkâ€™s Indicator 1. The requested report begins on page 13 of our 2022 Sustainability Report. In 2022, we added two new metrics to our annual incentive plan design applicable to most employeesâ€”one focused on climate and the other on our commitments to diversity, equity and inclusion. More about our incentive metrics can be found on pages 44 to 45.
We have organized our sustainability efforts around four key pillars: People, Products &amp; Services, Operations, and Communities. More information about our actions in each area is set forth below and at www.boeing.com/sustainability.
In addition, sustainability is a key topic in our discussions with investors throughout the year. 
BOD/ Governance and public policy committee - oversees Boeing's sustainability policies and practices, including matters related to environmental stewardship and climate change.
Chief Sustainability officer/ Executive council member leads global enterprise sustainability - Responsible for enterprisewide sustainability strategy, focusing on priorities, stakeholder-oriented reporting and company performance
Global Sustainability Council and Extended Councils - Global leaders from across business units and functions provide leadership, partnership and action to advance objectives and strategy for sustainability</t>
  </si>
  <si>
    <t>Booking Holdings Inc.</t>
  </si>
  <si>
    <t>BKNG</t>
  </si>
  <si>
    <t>https://www.bookingholdings.com/wp-content/uploads/2023/04/BKNG-Sustainability-Performance-Data-Table-2022.pdf ;https://ir.bookingholdings.com/news/news-details/2022/Booking-Holdings-Releases-Its-Inaugural-Climate-Action-Plan-Outlining-the-Companys-Goal-to-Achieve-Near-Zero-Emissions-For-Its-Own-Operations-by-2030-and-Net-Zero-Emissions-by-2040-03-22-2022/default.aspx ;https://www.bookingholdings.com/wp-content/uploads/2023/04/BKNG-Sustainability-Report-2022.pdf</t>
  </si>
  <si>
    <t>Leadership; Finance; Global business; Human resources; Technology; Sales and marketing; Travel</t>
  </si>
  <si>
    <t>Corporate Governance</t>
  </si>
  <si>
    <t>Audit; Compensation; Corporate Governance</t>
  </si>
  <si>
    <t>We have a responsibility to help ensure the world remains worth experiencing and to promote a more sustainable travel industry â€” culturally, environmentally, and socioeconomically. The CG Committee is tasked with oversight of our sustainability practices and policies, including environmental, social, and governance matters. In addition, management has a Sustainability Steering Committee dedicated to monitoring and driving progress toward our sustainability objectives. Our sustainability strategy is anchored by three pillars: (1) operate our business sustainably and build a culture of sustainability, (2) make it easier for travelers to make sustainable travel choices, and (3) catalyze sustainable travel growth through external collaboration.</t>
  </si>
  <si>
    <t>BorgWarner Inc.</t>
  </si>
  <si>
    <t>BWA</t>
  </si>
  <si>
    <t>https://d1c96hlcey6qkb.cloudfront.net/89fabced-d43f-4899-8f1a-3631233e4bb0/80bece4f07784447abeccfa027c13096?response-content-disposition=inline%3B%20filename%2A%3DUTF-8%27%272023%2520Sustainability%2520Report.pdf&amp;response-content-type=application%2Fpdf&amp;Expires=1688169600&amp;Signature=gJUaEJHw-qLS4AsAFYxiKkGYXQsoS4LI7XFmWvRn89D2gNHj-5rpEMeSKUyzKq8dhJ3hTf07c19x77Za4iH9vjctP36pqjVzFelwPs-wsSr85Fish6JcJ0i8d8QODjJxHxA-gwARW31ZQJzzpueFfKYsd5rjY4PLhGFj49HugtdRVtQdC5~ZH8F7LAOWjIQ-vdi1chDkSet4l4HPnXVlAdI7pOVevM4zwOJTw77iGE7Dzj5BoUdlvCXAsctB0PSgM28HnljYb1k59Tmp4Xu9B5Wfusy3Dh8oQy4PmlKNkH8xf4oTKqrKsFFLSwdUjKwfoVGwDyLWZ9hLTngwjG3pyQ__&amp;Key-Pair-Id=APKAI33AGAEAYCXFBDTA</t>
  </si>
  <si>
    <t>Notable auto industry experience; Non-US origin; SEC audit committee financial expert; Chair/CEO of multinational business; Product or clean technology/electronigs; Environmental/sustainability; Non-automotive technology; Cybersecurity/risk management; Legla/governance; Manufacturing</t>
  </si>
  <si>
    <t>Audit; Compensation; Corporate governance; Executive</t>
  </si>
  <si>
    <t>Our Board has ultimate oversight of our sustainability strategy, with each Board committee having clearly defined responsibilities for specific ESG activities, risks, and opportunities as follows: Board of Directors (Our Boardâ€™s oversight responsibilities, among other things, require ongoing, in-depth consideration of economic, social, and environmental risks and opportunities.). Audit:The Audit Committee provides oversight of the quality and integrity of the accounting, auditing, financial reporting, and risk management practices of the Company, including assessing the Companyâ€™s compliance with ESG-related disclosure requirements. Compensation: The Compensation Committee oversees human capital management, including DE&amp;I, and assesses whether ESG goals and milestones, if appropriate, are effectively reflected in executive compensation. Corporate Governance: The Corporate Governance Committee reviews sustainability strategy, policies, and procedures, including corporate responsibility matters, and receives, reviews, and considers stakeholder feedback on ESG topics. The Corporate Governance Committee also ensures that there is appropriate ESG expertise on the Board and awareness of ESG risks and opportunities by the Board and executive management team.</t>
  </si>
  <si>
    <t>Boston Properties, Inc.</t>
  </si>
  <si>
    <t>BXP</t>
  </si>
  <si>
    <t>https://www.bxp.com/wp-content/uploads/2023/04/2022_BXP_ESG_Report.pdf</t>
  </si>
  <si>
    <t>Strategic planning and leadership; CEO/executive management; Risk oversight; REIT and or real estate; Asset management; Capital markets and investment banking; Other public company board experience; Government and public policy; International; Financial literacy; Audit committee financial expter; Technology industry; Corporate governance; Sustainability; Talent management</t>
  </si>
  <si>
    <t>Sustainability Committee</t>
  </si>
  <si>
    <t>Audit; Compensation; Nominating and corporate governance; Sustainability</t>
  </si>
  <si>
    <t>As a vertically integrated, full-service real estate company, we are engaged in addressing climate-related issues at all levels of our organization. Managementâ€™s role in overseeing, assessing and managing climate-related risks, opportunities and initiatives is spread across multiple teams throughout our organization, including our Board of Directors, executive leadership and our Sustainability, Risk Management, Development, Construction and Property Management Departments. BXP has a dedicated team of sustainability professionals focused on ESG issues that coordinate and collaborate across corporate and regional teams to advance environmental sustainability issues and initiatives. Our Board of Directors has established a board-level Sustainability Committee to, among other things, increase Board oversight over environmental and sustainability issues, including climate-related risks and opportunities. The Board delegated to the Sustainability Committee its responsibility to oversee BXPâ€™s sustainability program, which includes monitoring and addressing, as needed, environmental-, sustainability- and climate-related risks.
Our approach to climate-related issues is also informed by robust stakeholder engagement. We are in frequent dialogue with investors, customers, community members, governmental policymakers, consultants and other non-governmental organizations. We are heavily involved in industry associations and participate in conferences and workshops covering ESG, sustainability and climate resilience topics. Through these engagements, we enhance our knowledge of climate-related issues and those issues that are most important to our stakeholders and industry best practices.
We have aligned our climate-related disclosures with the recommendations of the Task Force on Climate-Related Financial Disclosures (â€œTCFDâ€). The TCFD framework has informed the development of our strategy for identifying and managing both physical and transition risks associated with climate change. As defined by the TCFD framework, physical risks associated with climate change include acute risks (extreme weather-related events) and chronic risks (such as extreme heat and sea-level rise), and transition risks associated with climate change include policy and legal risks, and other technology, market and reputation-related risks.</t>
  </si>
  <si>
    <t>Boston Scientific Corporation</t>
  </si>
  <si>
    <t>BSX</t>
  </si>
  <si>
    <t>Validated</t>
  </si>
  <si>
    <t>https://www.bostonscientific.com/content/dam/bostonscientific/corporate/corporate-responsibility/performance-report/2022-boston-scientific-performance-report.pdf</t>
  </si>
  <si>
    <t>Academia; Executive experience; Human capital management/compensation; Medical device industry; Real estate; Business strategy; Finance/capital allocation; International; Mergers and Acquisitions; Corporate governance; Financial literacy/accounting; Manufacturing; Operations; Technology/systems/cybersecurity; EHS &amp; sustainability; Government/public policy; Marketing/sales; Public company board</t>
  </si>
  <si>
    <t>Audit; Executive compensation and human resources; Nominating and governance; Risk</t>
  </si>
  <si>
    <t>Our Board receives regular reports from management on matters relating to strategic and operational initiatives, business continuity, cybersecurity, financial performance and legal developments, which are each integrated with enterprise-risk exposures. The involvement of the Board in approving our strategic plan is a key part of its assessment of the risks inherent in our corporate strategy. The Board also receives annual updates from the Chief Information Security Officer and the Chief Information and Digital Officer on, among other things, the Companyâ€™s cyber risks and threats, assessments of the Companyâ€™s security program and the evolving threat landscape. The Nominating and Governance Committee oversees governance and succession risk, including Board and Chief Executive Officer succession, and evaluates director skills and qualifications to ensure the appropriate appointment of particular directors to our standing committees based upon the needs of that committee. The Nominating and Governance Committee is also responsible for oversight of social and environmental risks, including Board diversity and progress toward sustainability goals.
Sustainability is a key focus of our business. We endeavor to reduce our environmental footprint on a global basis, engage with and support the communities where we operate, conduct our operations in a responsible and ethical manner, advance the growth and capabilities of our employees and develop innovative products that improve health care worldwide. By proactively addressing energy consumption, carbon output, waste management, and water use, we are making measurable progress toward shaping a better future for our planet, which directly impacts the well-being of our patients, customers, employees, communities, and investors. Using our Global Energy Management System, we implement our C3 strategy â€” Cut, Convert, Compensate â€” to cut energy use, convert to renewable sources instead of fossil fuels, and compensate with carbon offset projects as needed. This strategy helps us make progress towards our goals, including using 100% renewable electricity by 2024 in all manufacturing and key distribution sites, 90% renewable energy (all sources) by 2027 in all manufacturing and key distribution sites, and achieving carbon neutrality in all manufacturing and key distribution sites for all products by 2030. In recognition of our progress toward these goals and our other social and environmental policies, we were selected for inclusion in the Dow Jones Sustainability Index North America (DJSI) for the third consecutive year. The DJSI is composed of sustainability leaders identified by the S&amp;P based on performance across long-term environmental, social and governance and economic criteria.
In furtherance of our commitment to sustainability, an Environmental, Social, and Governance (ESG) scorecard, designed to incentivize Company-wide progress toward Diversity, Equity, and Inclusion (DE&amp;I), Engagement, and Environmental goals, has been a part of our Annual Bonus Plan (as defined below) since 2021. The ESG scorecard allows our Chief Executive Officer and the Executive Compensation and Human Resources Committee to consider progress toward these goals as a factor in making total bonus pool funding decisions.</t>
  </si>
  <si>
    <t>Bristol-Myers Squibb Company</t>
  </si>
  <si>
    <t>BMY</t>
  </si>
  <si>
    <t>https://www.bms.com/assets/bms/us/en-us/pdf/bmy-2021-esg-report.pdf</t>
  </si>
  <si>
    <t>Healthcare; Science/technology/innovation; Financial; Risk management; Sales and marketing; International; Public company CEO/CFO; Academia/nonprofit</t>
  </si>
  <si>
    <t>Committee on Directors and Corporate Governance</t>
  </si>
  <si>
    <t>Audit; Compensation and management development; Directors and corporate governance; Science and technology</t>
  </si>
  <si>
    <t>Living our purpose starts with a strong governance profile, which includes direct oversight of ESG opportunities and risks, and relevant disclosure by our Committee on Directors and Corporate Governance. Oversight by this Committee strengthens our ability to operate with the highest levels of quality, integrity and ethics, a critical element of our ESG strategy.
Our ESG strategy builds on a legacy of comprehensive and global sustainability efforts, encompassing the products we make and how we make them, our facilities, our employees and our communities. We have been setting sustainability objectives and reporting on the results since the 1990s, when we first began reporting on environmental objectives. In 2021, after successfully achieving our Sustainability 2020 Goals across the areas of patients, people, supply chain and the environment, we published our inaugural ESG Report detailing our critical risks and opportunities, as well as progress against our targets to accelerate innovation, enhance patient access to medicines, be an employer of choice and reduce our environmental footprint. Our ESG strategy seeks to mobilize our combined capabilities and resources to positively impact the communities where we live, work and serve, with four focus areas:
â€¢
We are committed to quality, integrity and ethics in everything we do.
â€¢
We seek to actively improve the health of the communities where we live, work and serve.
â€¢
We value inclusion and diversity.
â€¢
We honor our longstanding pledge to environmental sustainability.
Our ESG strategy is fully aligned with our corporate strategy and was defined based on a formal assessment of priority issues drawn from senior executives and a broad group of stakeholders with board oversight. Through active engagement with our shareholders and other key stakeholders, we completed the development of our next generation commitments. We will set approved science-based emissions reductions targets in alignment with the Science Based Target Initiative as a key step in the roadmap to delivering these environmental commitments.</t>
  </si>
  <si>
    <t>Broadcom Inc.</t>
  </si>
  <si>
    <t>AVGO</t>
  </si>
  <si>
    <t>https://docs.broadcom.com/doc/environment-social-governance-report</t>
  </si>
  <si>
    <t>Business development and strategy; Cybersecurity; Executive leadership; Finance/accounting; Global business; Manufacturing/supply chian; Semiconductor; Software/cloud computing; Technology/innovation</t>
  </si>
  <si>
    <t>Nominating, Environmental, Social and Governance Committee</t>
  </si>
  <si>
    <t>Audit; Compensation; Nominating, environmental, social, and governance; Executive</t>
  </si>
  <si>
    <t>Our Board, through the NESG Committee, oversees our environment, climate, diversity and inclusion, human rights and governance (â€œESGâ€) matters, including our corporate social responsibility and sustainability program and initiatives. The NESG Committee receives quarterly updates from management on ESG matters and regularly updates the Board.</t>
  </si>
  <si>
    <t>https://www.sec.gov/Archives/edgar/data/1730168/000114036123007640/ny20006245x500_def14a.htm#a010</t>
  </si>
  <si>
    <t>Broadridge Financial Solutions, Inc.</t>
  </si>
  <si>
    <t>BR</t>
  </si>
  <si>
    <t>https://www.broadridge.com/_assets/pdf/broadridge-sustainability-report-2022.pdf; https://www.broadridge.com/_assets/pdf/broadridge_net_zero_website_announcement.pdf</t>
  </si>
  <si>
    <t>Independence; Other public company board experience; Financial services; Technology; Financial expertise/literacy; Executive experience; Sales/marketing; International business experience; Corporate governance; Legal/regulatory/government; Associations/public policy; Risk management</t>
  </si>
  <si>
    <t>Governance and Nominating Committee</t>
  </si>
  <si>
    <t>Audit; Compensation; Governance and nominating</t>
  </si>
  <si>
    <t>The Board and the Governance and Nominating Committee of our Board oversee Broadridgeâ€™s ongoing commitment to ESG matters. Our Environmental, Social and Governance Committee, a cross-functional executive committee of the Company (the â€œESG Committeeâ€), reports regularly to the Governance and Nominating Committee and annually to the Board on ESG matters. The ESG Committee also assists senior management of Broadridge in (a) setting general strategy relating to ESG matters, (b) developing, implementing and monitoring initiatives and policies based on that strategy, (c) overseeing communications with associates, investors and other stakeholders with respect to ESG matters, and (d) monitoring and assessing developments relating to, and improving Broadridgeâ€™s understanding of, ESG matters.</t>
  </si>
  <si>
    <t>https://www.sec.gov/Archives/edgar/data/1383312/000114036122034791/ny20005026x1_def14a.htm#tECOM</t>
  </si>
  <si>
    <t>Brown &amp; Brown, Inc.</t>
  </si>
  <si>
    <t>BRO</t>
  </si>
  <si>
    <t>https://issuu.com/bbins/docs/brown_brown_2022_esg_report</t>
  </si>
  <si>
    <t>Board of directors; Industry; Management; International; Human capital management; Executive compensation; Finance; Accounting/audit; Legal; Government; Environmental; Education; Risk management; Corporate governance; Technology; Mergers and acquisitions</t>
  </si>
  <si>
    <t>Nominating/Corporate Governance Committee</t>
  </si>
  <si>
    <t>Audit; Compensation; Nominating/corporate governance</t>
  </si>
  <si>
    <t>Our Nominating/Corporate Governance Committee
Considers issues associated with the independence of our Board, corporate governance and potential conflicts of interest. Additionally, the Committee oversees our environmental, social and governance (ESG) policies and initiatives.</t>
  </si>
  <si>
    <t>https://www.sec.gov/ix?doc=/Archives/edgar/data/79282/000119312523076801/d389548ddef14a.htm</t>
  </si>
  <si>
    <t>Brown-Forman Corporation</t>
  </si>
  <si>
    <t>BF</t>
  </si>
  <si>
    <t>https://www.brown-forman.com/environmental-sustainability ;https://www.brown-forman.com/article/brown-forman-elevates-environmental-commitments ;https://www.brown-forman.com/sites/default/files/team_resources/2022-08/Brown-Forman_ESG_Scorecard_FY2022_Revised.pdf</t>
  </si>
  <si>
    <t>None identified</t>
  </si>
  <si>
    <t>Audit; Compensation; Corporate governance and nominating; Executive</t>
  </si>
  <si>
    <t>Corporate Governance and Nominating Committee. Overseeing risks related to corporate governance, board composition, and succession planning for the Chief Executive Officer and the Chair of the Board; overseeing the companyâ€™s political contributions, activities, and related policies; and, together with the Audit Committee, overseeing risks related to ESG matters, including workforce diversity and inclusion.
These committees meet periodically with members of management and outside advisors, as necessary, and report to the Board regularly on their risk oversight and mitigation activities. In addition, managementâ€™s Disclosure Controls Committee and Risk Committee both play an integral role in making sure that relevant risk-related information is reported to senior management and the Board as directly and quickly as possible.</t>
  </si>
  <si>
    <t>https://www.sec.gov/ix?doc=/Archives/edgar/data/14693/000119312523173793/d509319ddef14a.htm#txa509319_22</t>
  </si>
  <si>
    <t>C.H. Robinson Worldwide, Inc.</t>
  </si>
  <si>
    <t>CHRW</t>
  </si>
  <si>
    <t>https://www.chrobinson.com/en-us/-/media/chrglobal/documents/esg-report/chr-esg-report-en.pdf</t>
  </si>
  <si>
    <t>Current or recent CEO/senior leader experience; business discipline expertise; Diversity of talent, experience, accomplishments, and perspective</t>
  </si>
  <si>
    <t>Audit; Talent and Compensation; Governance; Capital allocation and planning</t>
  </si>
  <si>
    <t>The full Board receives regular updates from management, including our VP of ESG, on ESG strategy and risk management. Additionally, the Board committees oversee specific areas of our ESG efforts. The Governance Committee receives regular updates on ESG strategy and risks, as well as environmental sustainability. The Talent &amp; Compensation Committee has oversight of talent strategies; diversity, equity, and inclusion; company culture; and other talent-related topics. The Audit Committee has oversight of ethics and compliance, risk management, cybersecurity, data privacy, as well as reporting on ESG metrics.</t>
  </si>
  <si>
    <t>https://www.sec.gov/ix?doc=/Archives/edgar/data/1043277/000104327723000009/chrw-20230321.htm#i6b02a655c79e4702a041dd078f1fe242_525</t>
  </si>
  <si>
    <t>Cadence Design Systems, Inc.</t>
  </si>
  <si>
    <t>CDNS</t>
  </si>
  <si>
    <t>SBTi working towards gaining validation</t>
  </si>
  <si>
    <t>https://issuu.com/cdns/docs/cadence_2021_sustainability_report?fr=sZDY3YjMyMzM4MTY</t>
  </si>
  <si>
    <t>Compensation/talent management; Corporate governance; Cybersecurity; Financial expertise; Government/regulatory/public policy; International; Marketing: Operations; Risk management; Strategic planning; Technology/semiconductor/EDA</t>
  </si>
  <si>
    <t>Corporate Governance and Nominating</t>
  </si>
  <si>
    <t>Audit; Compensation; Corporate Governance and Nominating; Finance</t>
  </si>
  <si>
    <t>Our Board, through its Corporate Governance and Nominating Committee, oversees our corporate social responsibility program and the progress of our environmental (including climate-related risks and opportunities), social (including health, wellness, and safety), and governance efforts, matters, and initiatives. The Corporate Governance and Nominating Committee formally reviews our environmental, social, and governance efforts and climate-related issues within the organization at every regular meeting and regularly reports to the Board on such programs. In 2022, the Corporate Governance and Nominating Committee held three meetings. The Board and its Compensation Committee formally review the benefits provided to our employees, including health and wellness, once a year. In 2023, the Compensation Committee Charter was amended to add that the Compensation Committee is responsible for overseeing our human capital management practices.</t>
  </si>
  <si>
    <t>https://www.sec.gov/ix?doc=/Archives/edgar/data/813672/000119312523076688/d447637ddef14a.htm</t>
  </si>
  <si>
    <t>Caesars Entertainment, Inc.</t>
  </si>
  <si>
    <t>CZR</t>
  </si>
  <si>
    <t>https://eldorado-assets.s3.us-west-2.amazonaws.com/csr-reports/2021-2022+CSR+Report.pdf</t>
  </si>
  <si>
    <t>Operational/Executive leadership/Public company leadership; Business development, strategy, M&amp;A, Real estate/Real estate investment; Consumer/hospitality/gaming industry; Social, governance or diversity, environmental/sustainability/climate change; Human capital/talent development; Risk management/IT Cybersecurity data technology; Finance/accounting; Government, public policy or regulatory affairs/ legal</t>
  </si>
  <si>
    <t>Social, Governance or Diversity; Environmental/Sustainability/Climate Change Experience: Experience in these areas can help support management accountability, transparency and promotion of shareholder interests that are increasingly focused on these important issues.</t>
  </si>
  <si>
    <t>Corporate Social Responsibility Committee</t>
  </si>
  <si>
    <t>Audit; Compensation; Nominating and corporate governance; Corporate social responsibility; Compliance</t>
  </si>
  <si>
    <t>Our Board and executive officers view corporate social responsibility (â€œCSRâ€) as an integral element in the way we do business, in the belief that being a good corporate citizen helps protect the Company against risk, contributes to improved performance and helps foster positive relationships with all those with whom we connect. The Board and our executive management are committed to being an industry leader in CSR (which includes diversity, equity and inclusion (â€œDEIâ€), social impact and environmental sustainability). In 2022, the Board and our leadership continued to engage with our CEO-level external CSR Advisory Board comprised of experts representing environmental, social and governance (â€œESGâ€), DEI, sustainability and social impact, and used their guidance to confirm our CSR priorities. These priorities are reflected in our 13th annual CSR report, published in 2022 in accordance with Global Reporting Initiative Standards.
CSR Committee of the Board
Led by our Corporate Social Responsibility Committee, our Board oversees the Companyâ€™s CSR initiatives.
Code of Commitment
The Company is committed to being a responsible corporate citizen and environmental steward through our CSR strategy, PEOPLE PLANET PLAY. This is reflected in our Code of Commitment which is our public pledge to our guests, Team Members, communities, business partners and all those we reach that we will honor the trust they have placed in us through ethical conduct and integrity. We commit to:
â€¢	 	
PEOPLE: Supporting the wellbeing of our Team Members, guests and local communities.
â€¢	 	
PLANET: Taking care of the world we all call home.
â€¢	 	
PLAY: Creating memorable experiences for our guests and leading responsible gaming practices in the industry.
PEOPLE PLANET PLAY STRATEGY
Our PEOPLE PLANET PLAY strategy defines how we meet the obligations of our Code of Commitment and is aligned with global priorities articulated by the United Nations as the Sustainable Development Goals. PEOPLE PLANET PLAY establishes multi-year targets in key areas of impact, including science-based greenhouse gas (â€œGHGâ€) emissions-reduction, formally approved by the Science Based Targets Initiative (â€œSBTiâ€), aligning with global best practices on climate change action. In early 2022, we conducted a comprehensive CSR assessment to evaluate our assumptions. We also used the assessment period to review our business transformations following the COVID-19 pandemic, along with expectations related to social justice and CSR. With the help of an external specialist, our assessment gathered input from internal and external stakeholders, reviewed multiple industry and ESG disclosures, standards and frameworks and yielded 21 material topics. This process allowed us to reassess the role our business plays in society, the way we impact people and the environment and the needs of our stakeholders. Our materiality assessment is available on the â€œESG Resource Hubâ€ page of our website located at https://investor.caesars.com/esg-hub/esg-resource-hub, under â€œESG Disclosuresâ€.</t>
  </si>
  <si>
    <t>https://www.sec.gov/ix?doc=/Archives/edgar/data/1590895/000119312523124567/d419445ddef14a.htm#toc419445_8</t>
  </si>
  <si>
    <t>Camden Property Trust</t>
  </si>
  <si>
    <t>CPT</t>
  </si>
  <si>
    <t>https://s28.q4cdn.com/425223795/files/doc_presentations/2022/12/cpt_sr_final_spr.pdf</t>
  </si>
  <si>
    <t>Corporate governance and board service; Executive management; Education; Marketing; Media and technology enterprises; Private equity investment; Financial institutions; Multifamily and related businesses</t>
  </si>
  <si>
    <t xml:space="preserve">The Board and management recognize the importance of minimizing Camden's environmental impact and maximizing our positive corporate social responsibility. Camden's Nominating and Corporate Governance Committee is responsible for overseeing our sustainability programs pursuant to its charter. Camden's Sustainability Committee also plays a lead role in overseeing strategies, policies, programs, and activities regarding ESG matters. The Sustainability Committee is chaired by our Chairman of the Board and CEO, Mr. Campo, and led by senior executives with responsibilities for implementing sustainable practices across our operations. The Board receives periodic updates regarding strategy, performance metrics, initiatives and related results. The Board and Camden are committed to creating value and making a positive and lasting impact for our employees, customers, shareholders, and community. We issue an annual Corporate Responsibility Report, which outlines the programs and initiatives in place supporting ESG matters, as well as the work we are doing to drive meaningful change socially, economically, and environmentally. In our Corporate Responsibility Report, we cover a broad range of topics, including actions we have taken to create a supportive, ethical, and equitable culture for our employees, invest in and care for our communities, protect the security of our and our residentsâ€™ data, increase our engagement and alignment with our shareholders, operate in an environmentally responsible manner, and support our employees and customers. See "Proxy Summary - Sustainability Commitment" on page 5 for summary of current initiatives.
</t>
  </si>
  <si>
    <t>https://www.sec.gov/ix?doc=/Archives/edgar/data/906345/000090634523000014/cpt-20230321.htm#i12b52c00bbd84a9cb6f8d049efc43e04_106</t>
  </si>
  <si>
    <t>Campbell Soup Company</t>
  </si>
  <si>
    <t>CPB</t>
  </si>
  <si>
    <t>https://www.campbellsoupcompany.com/wp-content/uploads/2022/03/Campbell-Environmental-Sustainability-Policy-Published-7.28.20-Updated-3.23.22.pdf ;https://campbellsoupcompany.com/wp-content/uploads/2022/03/2022-Corporate-Responsibility-Report.pdf</t>
  </si>
  <si>
    <t>Business operations and leadership; Food or consumer products industry; Marketing, brand management and sales; Digital and E-commerce; Strategic transactions, M&amp;A; Finance/capital allocation; Financial expertise/accounting; Information technology and security; Significant or long-term shareholder; Corporate governance; Public company board experience; Environmental and social responsibility; Supply chain experience.</t>
  </si>
  <si>
    <t>Environmental and Social Responsibility - Has experience in sustainability, social responsibility, and inclusion and diversity issues. Environmental stewardship, diversity, and equity and inclusion are values embedded in our culture and fundamental to our business. Directors with experience and exposure in identifying the risks and opportunities in these areas can help the Company identify value-creation strategies and creation of goals that will have the most impact in these areas.</t>
  </si>
  <si>
    <t>Governance Committee</t>
  </si>
  <si>
    <t>Audit; Compensation and organization; Finance and corporate development; Governance</t>
  </si>
  <si>
    <t>In fiscal 2022, oversight of ESG activities continued to be managed by the Governance Committee of the Board of Directors and is reflected in the Governance Committeeâ€™s Charter. The Committee takes an active role in the continued evolution of Campbellâ€™s ESG strategy and reporting. To ensure that ESG is appropriately managed throughout the organization, we have designed the following governance structures:
â—	Board of Directors: Oversight of ESG activities is managed by the Governance Committee of the Board which oversees Campbellâ€™s ESG strategy and reporting.
â—	Chief Executive Officer: Provides executive direction on ESG strategy.
â—	Corporate Leadership Team: With the primary focus of our Executive Vice President, General Counsel and Chief Sustainability, Corporate Responsibility and Governance Officer who oversees ESG; Executive Vice President, Chief Supply Chain Officer who oversees supply chain sustainability; and Executive Vice President, Chief R&amp;D and Innovation Officer who oversees food innovation and packaging sustainability initiatives.
â—	Corporate Responsibility and Sustainability Team: Leads Campbellâ€™s ESG strategy.
â—	Sustainability Steering Committee: Senior leaders from supply chain, corporate responsibility and sustainability, manufacturing, research and development, investor relations and communications who meet bi-monthly to drive decision making, accountability and ownership of specific ESG initiatives focused on operational and supply chain sustainability.</t>
  </si>
  <si>
    <t>https://www.sec.gov/Archives/edgar/data/16732/000120677422002551/cpb4080901-def14a.htm</t>
  </si>
  <si>
    <t>Capital One Financial Corporaton</t>
  </si>
  <si>
    <t>COF</t>
  </si>
  <si>
    <t xml:space="preserve"> https://www.sec.gov/Archives/edgar/data/16732/000120677422002551/cpb4080901-def14a.htm ;https://www.sec.gov/Archives/edgar/data/16732/000120677422002551/cpb4080901-def14a.htm;https://www.sec.gov/Archives/edgar/data/16732/000120677422002551/cpb4080901-def14a.htm</t>
  </si>
  <si>
    <t>Strategic planning and transformation; Banking and financial services; Consumer lending, retail banking, and/or commercial banking executive; Digital and technology; Cybersecurity; Technology executive; Risk management and compliance; Public company senior executive management; Public accounting and financial reporting; Talent management, compensation and succession planning; Public company governance; Regulated industries and regulated issues; marketing</t>
  </si>
  <si>
    <t>Audit; Governance and Nominating; Risk; Compensaton</t>
  </si>
  <si>
    <t>Our ESG approach is integrated into our existing governance structure at the Board and management levels of the Company.
Our Board is actively engaged with management on ESG-related issues. In 2022, our Board committees refreshed their committee charters to formalize their ESG roles and responsibilities. The Governance and Nominating Committee has overall responsibility for overseeing policies, programs and strategies related to ESG matters and coordinates such oversight with other Board committees and/or the full Board, as appropriate. The Governance and Nominating Committee also engages with management on ESG matters at least annually. The Governance and Nominating Committee receives updates on investor sentiment, reviews and provides feedback on the Companyâ€™s ESG Report, and engages on other ESG initiatives.</t>
  </si>
  <si>
    <t>https://www.sec.gov/ix?doc=/Archives/edgar/data/0000927628/000119312523076700/d428308ddef14a.htm</t>
  </si>
  <si>
    <t>Cardinal Health, Inc.</t>
  </si>
  <si>
    <t>CAH</t>
  </si>
  <si>
    <t>https://newsroom.cardinalhealth.com/2021-09-20-Cardinal-Health-establishes-goal-to-reduce-Scope-1-and-Scope-2-greenhouse-gas-emissions-50-by-2030  ;https://www.cardinalhealth.com/content/dam/corp/web/documents/Report/cardinal-health-fy22-ESG-report.pdf</t>
  </si>
  <si>
    <t>Board leadership; Financial expertise; Healthcare expertise; Operations expertise; Regulatory/legal/public policy; International experience; Information technology</t>
  </si>
  <si>
    <t>Governance and Sustainability Comittee</t>
  </si>
  <si>
    <t>Audit; Governance and sustainablity; Compensation; Risk</t>
  </si>
  <si>
    <t>We formalized Board oversight of ESG activities, policy, and strategy in a renamed Governance and Sustainability Committee. We also consolidated leadership of ESG under a new Vice President, ESG to help us build an enterprise-wide strategy.
In fiscal 2022, we formalized our Boardâ€™s oversight of ESG activities, policies, strategy, and reporting and disclosure practices in a renamed Governance and Sustainability Committee. We also formed a new internal ESG Governance Committee composed of the CEO, the CEOâ€™s direct reports, and other senior business and functional leaders to help manage ESG risks across the business, identify opportunities, and approve and track progress against ESG strategies and goals. A new Vice President, ESG is helping us build an enterprise-wide ESG strategy to drive progress across the company.</t>
  </si>
  <si>
    <t>https://www.sec.gov/Archives/edgar/data/721371/000130817922000365/lcah2022_def14a.htm#new_id-75</t>
  </si>
  <si>
    <t>CarMax, Inc.</t>
  </si>
  <si>
    <t>KMX</t>
  </si>
  <si>
    <t>https://socialresponsibility.carmax.com/pdf-viewer-4/web/viewer.html#page=1; https://media.carmax.com/press-releases/news-release/2021/CarMax-Announces-Commitment-to-Net-Zero-Carbon-Emissions-by-2050/default.aspx</t>
  </si>
  <si>
    <t>Other public company board experience; CEO/COO/Division president; CFO; Relevant industry experience; Accounting and finance; Innovation and disruption; Data analytics; Ecommerce; Technology and cyber; Logistics; Product, marketing and media; Regulatory; Human capital management; Risk oversight; Strategic planning</t>
  </si>
  <si>
    <t>Audit; Compensation and personnel; Nominating and governance; Technology and innovation</t>
  </si>
  <si>
    <t xml:space="preserve">At CarMax, we believe that acting responsibly not only serves our core values but also drives the long-term, sustainable value of CarMax for all of our stakeholders, including our associates, customers, communities, and shareholders.
We continue to develop the governance structure that serves as the foundation of our ESG efforts. In fiscal 2021, we established a leadership team (which we refer to as our â€œESGLTâ€) to manage and drive support of our responsibility initiatives. During fiscal 2022, we more clearly defined the roles of the leaders within this team. Our Vice President of Corporate Social Responsibility (â€œVP-CSRâ€) leads our ESGLT and the related Social work tracks. She routinely partners with our Vice President of Store Delivery and Support Services, who oversees our Environmental work tracks, and our Vice President, Deputy General Counsel and Corporate Secretary, who oversees the Governance work tracks. These three associates guide our medium- to long-term ESG strategies and prioritization and ensure alignment of ESG initiatives with senior management and the Board. The ESGLT receives frequent guidance from our President and CEO, who sponsors and oversees the strategy and execution of our ESG work. In fiscal 2023, our ESG and CSR teams developed a multi-year roadmap of actionable steps and initiatives to strengthen our ESG program, identified key measures of performance and set internal goals to ensure accountability.
Our ESG governance framework is formalized at the Board level through our Nominating and Governance Committee. The Nominating and Governance Committee Charter outlines the responsibility of its members to consider corporate and social responsibility, environmental and sustainability matters as necessary, as well as to make recommendations to the Board, or take action with respect to appropriate ESG matters. Additionally, our Compensation and Personnel Committee oversees and monitors strategies, policies and practices related to human capital management (as set forth in its charter), and meets with our Chief Diversity and Inclusion Officer annually.
Our ESG oversight structure is specifically designed to ensure deep alignment of our company values and our business strategy, and, in fiscal 2022, with the guidance of a third-party advisor, we identified the key ESG issues most relevant and impactful to our business and prioritized them based on discussions with CarMax stakeholders. Since then, these issues and discussions have informed our CSR strategy, guiding efforts to track our progress and set objectives. We remain committed to open communication with all of our stakeholders, and we will continue to work relentlessly to ensure we are focused on the issues that matter most.
We organize our approach to responsibility and sustainability around four main pillars: Putting People First, Protecting the Environment, Caring for Our Communities, and Ensuring Responsible Governance and Ethics.
</t>
  </si>
  <si>
    <t>https://www.sec.gov/ix?doc=/Archives/edgar/data/0001170010/000117001023000056/kmx-20230509.htm#i1072ab42a3884f0b8e70c6aef4daf53d_61</t>
  </si>
  <si>
    <t>Carnival Corporation &amp; plc</t>
  </si>
  <si>
    <t>CCL</t>
  </si>
  <si>
    <t>https://carnivalsustainability.com/decarbonization; https://carnival-sustainability-2023.nyc3.digitaloceanspaces.com/assets/content/pdf/Carnival-Corporation-plc-FY2022-Sustainability-Report.pdf</t>
  </si>
  <si>
    <t>No overarching ones listed</t>
  </si>
  <si>
    <t>Health, Environmental, Safety  Security</t>
  </si>
  <si>
    <t>Audit; Compensation; Compliance; Nominating and governance; Health, environmental, safety, and security</t>
  </si>
  <si>
    <t>The Boards of Directors of Carnival Corporation &amp; plc established Board-level Health, Environmental, Safety &amp; Security (â€œHESSâ€) Committees comprised of six independent Directors. The principal function of the HESS Committees is described in our Corporate Governance Report under â€œCommittees of the Boards.â€</t>
  </si>
  <si>
    <t>https://www.sec.gov/Archives/edgar/data/815097/000110465923026426/tm232040-1_def14a.htm#tNOD</t>
  </si>
  <si>
    <t>Carrier Global Corporation</t>
  </si>
  <si>
    <t>CARR</t>
  </si>
  <si>
    <t>Technology-Based</t>
  </si>
  <si>
    <t>https://www.corporate.carrier.com/Images/Corporate-Carrier-2022-ESG-Report-0922_tcm558-183142.pdf</t>
  </si>
  <si>
    <t>Financial; Human capital management; Innovation, digital and technology; International business operations; Knowledge of company/industry; Marketing/sales; Risk amangement/oversight; Senior leaderhsip</t>
  </si>
  <si>
    <t>Full board &amp; Techhnology and innovation and Governance committees</t>
  </si>
  <si>
    <t>Audit; Compensation; Governance; Technology &amp; innovation</t>
  </si>
  <si>
    <t>In February, we amended our Corporate Governance Principles and the charters of each of our committees to further refine the Boardâ€™s oversight of ESG. The amendments elevated primary responsibility to the full Board for Carrierâ€™s ESG program, goals and objectives, including climate-related matters, and delegated certain elements to our committees to leverage their respective areas of expertise. This approach reflects our belief that sustainability and Carrierâ€™s growth strategy are inseparable and underscores our commitment to our stakeholders and the stewardship of our planet. For additional details on the Board and committees' oversight of ESG, see "Board Responsibilities and Meetings" and "Committee Responsibilities, Composition and Meetings" beginning on pages 22 and 23, respectively. You also can access our amended Corporate Governance Principles and Committee Charters on the Corporate Responsibility section of our website (see page 10).</t>
  </si>
  <si>
    <t>https://www.sec.gov/ix?doc=/Archives/edgar/data/1783180/000178318023000024/carr-20230306.htm#i2df840b46dc8400f92136458838dc847_70</t>
  </si>
  <si>
    <t>Catalent, Inc.</t>
  </si>
  <si>
    <t>CTLT</t>
  </si>
  <si>
    <t>https://www.catalent.com/about-us/corporate-responsibility/environment/; https://cdn.catalent.com/files/cr/Catalent-Corporate-Responsibility-Report.pdf</t>
  </si>
  <si>
    <t>Leadership with other public companies; Significant executive experience in pharma/healthcare; Extensive experience in healthcare company manufacturing; Extensive experience with manufacturing and marketing of biologics; Substantial experience advising and managng multi-national companies with multiple business units; Substantial director experience; substantial experience  with sales and marekting; Substantial experience reviewing and analyzing executive compensation; Substantial experience in advising and managn companies in healthcare industry; Extensive experience as business leader in industry; Substantial experience serving as member of public company audit committee; Experience reviewing and analyzing complext public company financial statements; Substantial experience and leadership managing a life sciences business performing contrvact development and manufacturing services; Substantial experience in M&amp;A; Substantial experiece with corporate finance and strategic business planning activities</t>
  </si>
  <si>
    <t>Quality Committee</t>
  </si>
  <si>
    <t>Audit; Compensation; Nominating; Quality; M&amp;A</t>
  </si>
  <si>
    <t xml:space="preserve">The Quality Committee focuses on risks arising out of the extensive food, drug, and cosmetics regulations that govern our operations and our relationships with our customers. They also oversee the risk presented by environmental, health, and safety issues at our sites.
 </t>
  </si>
  <si>
    <t>https://www.sec.gov/Archives/edgar/data/1596783/000119312522246052/d370939ddef14a.htm</t>
  </si>
  <si>
    <t>Caterpillar Inc.</t>
  </si>
  <si>
    <t>CAT</t>
  </si>
  <si>
    <t>https://s7d2.scene7.com/is/content/Caterpillar/CM20230428-315ef-024e2; https://www.caterpillar.com/en/company/sustainability/2030-sustainability-goals.html;  https://www.caterpillar.com/en/company/sustainability/energy-climate.html</t>
  </si>
  <si>
    <t>Board of directors experience; Audit committee financial expert; CEO; Leadership; Business development and strategy; Government/regulatory affairs; Customer and product support services; Finance and accounting; Risk management; Technology; Global experience; Manufacturing/logistics</t>
  </si>
  <si>
    <t>Risk management: Directors with experience in risk management, including with respect to environmental, social and cybersecurity matters, enhance oversight of the evaluation, assessment and mitigation of the most significant risks facing the Company.</t>
  </si>
  <si>
    <t>Sustainability and Other Public Policy Committee</t>
  </si>
  <si>
    <t>Audit; Compensation and human resources; Sustainability and other public policy; Nominating and Governance; Executive</t>
  </si>
  <si>
    <t xml:space="preserve">The Nominating and Governance Committee (NGC) oversees various governance matters and the Sustainability and other Public Policy Committee (SPPC) oversees risks related to sustainability and other public policy issues that affect the Company, including health and safety, lobbying and political contributions, and human rights.
aterpillar has consistently recognized the importance of Board oversight of Caterpillarâ€™s sustainability efforts and political activities and expenditures. Historically, the companyâ€™s Public Policy and Governance Committee (PPGC), comprised wholly of independent directors, was tasked with oversight of the Companyâ€™s environmental, health and safety activities, including climate and sustainability, among other responsibilities. In addition, the PPGC reviewed the Companyâ€™s policy on political activities and contributions and Caterpillarâ€™s significant political activities, including corporate political contributions, political contribution activities of the Caterpillar Political Action Committee, trade association participation and Caterpillarâ€™s legislative and regulatory priorities.
In June 2022, the Board restructured certain of its committees to better address the changing needs of the Company and the evolving regulatory and governance landscape. The Board accordingly split the PPGC into two separate committees, each wholly comprised of independent directors: the Nominating and Governance Committee and the Sustainability and other Public Policy Committee (SPPC). As a result of this restructuring, which the Board determined would provide enhanced oversight of crucial and evolving activities, the SPPC retained oversight responsibilities of all public policy matters previously exercised by the PPGC along with enhanced oversight responsibility over sustainability, social and public policy matters, including those related to the environment, climate change and lobbying. 
Consistent with its charter, the SPPC assists the Board of Directors in oversight of Caterpillarâ€™s sustainability efforts through, for example, regular review and discussion with Caterpillarâ€™s Chief Sustainability Officer and other members of management of: (1) Caterpillarâ€™s corporate social responsibility goals, strategies, and programs, including with respect to sustainability; (2) the Companyâ€™s annual Sustainability Report and progress against sustainability goals; and (3) the management of sustainability and climate-related risks. With respect to its oversight of Caterpillarâ€™s political activities and expenditures, SPPC regularly reviews and discusses with Caterpillarâ€™s Senior Vice President of Global Government &amp; Corporate Affairs and other members of management: (1) public policy, political, and legislative trends and matters that affect or may affect Caterpillarâ€™s business, performance, strategies or reputation; (2) Caterpillarâ€™s political activities and participation in the political process, including direct and indirect political spending and lobbying activities and expenditures; (3) Caterpillarâ€™s contributions to trade associations that engage in political activities; (4) the steps management has taken to identify, assess, and manage risks relating to the Companyâ€™s political activities and expenditures; and (5) Caterpillarâ€™s reporting of its political activities and expenditures.
</t>
  </si>
  <si>
    <t>https://www.sec.gov/ix?doc=/Archives/edgar/data/18230/000130817923000830/lcat2023_def14a.htm</t>
  </si>
  <si>
    <t>Cboe Global Markets, Inc.</t>
  </si>
  <si>
    <t>CBOE</t>
  </si>
  <si>
    <t>https://cdn.cboe.com/resources/aboutcboe/Cboe_2022_ESG_Report_06-24-22.pdf</t>
  </si>
  <si>
    <t>Strategy; Management; Financial markets and clearing; Government relations; Corporate governance; International; Risk management; Technology; Fresh perspective</t>
  </si>
  <si>
    <t>Audit; Compensation; Finance and strategy; Nominating and governance; Risk</t>
  </si>
  <si>
    <t>The Board recognizes that operating in a socially responsible manner helps promote the long-term interests of our stockholders, organization, employees, industry, and community. As such, the Board stays apprised of particular ESG matters in accordance with its general oversight responsibilities. The Board has delegated to the Committees oversight over the following specific areas and all Committees report to the full Board on a routine basis, including on a quarterly basis, and when a matter rises to a material or enterprise level.</t>
  </si>
  <si>
    <t>https://www.sec.gov/ix?doc=/Archives/edgar/data/1374310/000155837023005195/cboe-20230511xdef14a.htm</t>
  </si>
  <si>
    <t>CBRE Group, Inc.</t>
  </si>
  <si>
    <t>CBRE</t>
  </si>
  <si>
    <t>https://www.cbre.com/press-releases/cbre-commits-to-net-zero-by-2040  ;https://www.cbre.com/-/media/project/cbre/dotcom/global/about/corporate-responsibility/cbre-2022-corporate-responsibility-report.pdf</t>
  </si>
  <si>
    <t>Cyber security; Finance and accounting; Global business operations; Human capital management; M&amp;A; Other public company board service; Real estate industry experience; Risk management; Senior leadership/CEO; Sustainability; Technology and innovation</t>
  </si>
  <si>
    <t>Experience in sustainability initiatives and practices.</t>
  </si>
  <si>
    <t>Audit; Compensation; Governance; Executive</t>
  </si>
  <si>
    <t>As part of our Boardâ€™s strategic and risk oversight, our Board oversees our ESG strategic planning and risk management policies and procedures. Our Board has made a deliberate decision to retain governance of ESG, sustainability and human capital management matters at the Board level. Our Board chose not to delegate these matters to a specific committee because it believes that these matters are integral to the companyâ€™s future success. Throughout the year, our Board receives reports and engages in discussions with management on key ESG and sustainability matters, including progress on sustainability services we provide to clients to meet their commercial real estate sustainability goals, the companyâ€™s diversity, equity and inclusion initiatives, and other efforts to be a responsible company in our communities. The Board also receives annual updates on how ESG risk is being addressed, mitigated and managed across the company, including sustainable development considerations that influence market, reputational, operational and political risks.
Our Chief Responsibility Officer, reporting directly to our Chief Executive Officer, oversees and drives progress on key ESG initiatives and reporting, including diversity, equity and inclusion. In February 2023, we hired a Chief Sustainability Officer who oversees our internal and client-facing environmental sustainability initiatives.</t>
  </si>
  <si>
    <t>https://www.sec.gov/ix?doc=/Archives/edgar/data/1138118/000119312523090344/d455060ddef14a.htm</t>
  </si>
  <si>
    <t>CDW Corporation</t>
  </si>
  <si>
    <t>CDW</t>
  </si>
  <si>
    <t>https://webobjects2.cdw.com/is/content/CDW/cdw/on-domain-cdw/cdw-branded/esg/2022-tcfd-disclosure.pdf ;https://webobjects2.cdw.com/is/content/CDW/cdw/on-domain-cdw/cdw-branded/esg/2021-esg-report.pdf</t>
  </si>
  <si>
    <t>Senior leadership; Public company board service; Global; Technology innovation; Finance, accounting and risk management; People and culture; Government and regulatory</t>
  </si>
  <si>
    <t>Audit; Compensation; Nominating and corporate governance committee</t>
  </si>
  <si>
    <t>We are committed to implementation of a proactive ESG agenda with a focus on topics of highest priority and relevance to CDW and our stakeholders. Our Nominating and Corporate Governance Committee has oversight responsibility for CDWâ€™s ESG programs and policies. See the â€œEnvironmental, Social and Governanceâ€ section of this proxy statement for more information regarding our ESG efforts.
During 2022, we made significant progress in further refining and formalizing our ESG strategy and program structure. Last yearâ€™s milestones included: added a global head of ESG to our team; designated risk and ESG champions across the business; engaged leaders and cross-functional teams throughout the enterprise supporting the ESG strategy development process; expanded the ESG Steering Committee to cover the breadth of our business; and initiated an ESG materiality assessment refresh that will be completed in 2023 and guide our strategic focus in the coming years. We are committed to continuing to engage with our investors, customers, key vendor partners and coworkers as we further build out and implement the strategy globally.</t>
  </si>
  <si>
    <t>https://www.sec.gov/ix?doc=/Archives/edgar/data/1402057/000130817923000596/cdw-20221231.htm#lcdwa048</t>
  </si>
  <si>
    <t>Celanese Corporation</t>
  </si>
  <si>
    <t>CE</t>
  </si>
  <si>
    <t xml:space="preserve"> https://sustainability.celanese.com/en/news/2022/greenhouse-gas-emissions-reduction/?marketo_opt_out=true ;https://sustainability.celanese.com/api/sitecore/AzureBlob/GetMediaFileContent?itemId={7E4014A9-1C75-4511-8F54-3B280FC620F4}</t>
  </si>
  <si>
    <t>Leadership; Global experience; Chemical industry; Innovation-focused; Customer-focused; Environmental-sustainability; Government/regulatory; Financial and transactions; Operational; Strategic; Risk oversight</t>
  </si>
  <si>
    <t>Experience with complex environmental regulation and sustainability-focused strategy</t>
  </si>
  <si>
    <t>Audit; Compensation and management development; Nominating and corporate governance; Enivronmental, health, safety, quality and public policy</t>
  </si>
  <si>
    <t xml:space="preserve">Our CEO Lori Ryerkerk affirmed the need to build the next generation of sustainability efforts for the Company and formed the Celanese ESG Council in 2019. Our ESG Council is a cross-functional team of senior leaders from each region who develop, make recommendations to management and implement an ESG strategy on topics significant to Celaneseâ€™s long-term success.
The ESG Council meets monthly to form recommendations to senior leadership on key ESG program strategy and implementation of ESG-related projects. For example, the ESG Council has made recommendations on standards reporting alignment and further development of key KPIs, and has led the publication of the Companyâ€™s comprehensive Sustainability Reports, the most recent of which is available at sustainability.celanese.com. The Board of Directors and its committees have conducted an in-depth review of their approach to overseeing ESG topics most significant to Celanese (our priority topics). In April 2021, our Board agreed on a strengthened and clarified framework for overseeing priority ESG matters by aligning a specific committee or the full Board to each.
</t>
  </si>
  <si>
    <t>https://www.sec.gov/ix?doc=/Archives/edgar/data/1306830/000130683023000047/ce-20230308.htm#i31e1d059852e47a4adb1f4114a0e1ace_2757</t>
  </si>
  <si>
    <t>Centene Corporation</t>
  </si>
  <si>
    <t>CNC</t>
  </si>
  <si>
    <t xml:space="preserve"> https://www.centene.com/content/dam/centenedotcom/documents/CNC-2022-TCFD-Index-508.pdf ;https://www.centene.com/content/dam/centenedotcom/investor_docs/Centene_2022_ESHG_Report.pdf</t>
  </si>
  <si>
    <t>Leadership; Finance and accounting; Healthcare and insurance; ESG and community involvement; Technology; Public company board and governance</t>
  </si>
  <si>
    <t>Audit and compliance; Compensation and talent; Governance; Value creation</t>
  </si>
  <si>
    <t>Centeneâ€™s Enterprise Risk Management (ERM) function coordinates and applies an integrated approach whereby risks are identified and assessed across Centene and its business units. The ERM team reports risk information on a quarterly basis to the Enterprise Risk Committee, a cross-functional group of senior leaders chaired by the Chief Ethics &amp; Compliance Officer. The ERM and ESHG functions are led by the same individuals and work in close collaboration, sharing people and other resources. The ESHG function coordinates and facilitates all internal and external ESHG reporting and works closely with ERM to incorporate climate-related risks within the corporate risk register for monitoring. For more information regarding our assessment of climate risks and opportunities, please see our TCFD reporting.
Governance and accountability for corporate sustainability begin at the top of the organization. Through its Governance Committee, the Centene Board of Directors provides strategic oversight into how the company addresses matters of ESHG importance. The Audit and Compliance Committee oversees the procedures and controls related to ESG financial reporting disclosures. Over the past several years, we have significantly improved our ESHG governance and reporting to be consistent with leading businesses, as highlighted in the 2022 Stockholder Engagement and Response section of this proxy statement. We leverage external reporting frameworks to guide disclosure of relevant data and align with best practices for reporting. Additionally, we engage our employees in enterprise-wide sustainability and social activities and communicate key information via our intranet website. To improve access to and awareness of our ESHG initiatives and key reports and disclosures, we make this information available within the Corporate Sustainability section of our external corporate website and via an ESG page on our investor-focused website. We support worldwide efforts as expressed through commitments with the UN Global Compact, Womenâ€™s Empowerment Principles, and the Ethical Principles in Health Care. Each provides us opportunities to contribute towards a more just and equitable healthcare landscape.</t>
  </si>
  <si>
    <t>https://www.sec.gov/ix?doc=/Archives/edgar/data/1071739/000107173923000075/cnc-20230324.htm#i358c6d0dfecf49b8bf2d948ae5d9be7b_106</t>
  </si>
  <si>
    <t>CenterPoint Energy, Inc.</t>
  </si>
  <si>
    <t>CNP</t>
  </si>
  <si>
    <t xml:space="preserve">https://sustainability.centerpointenergy.com/wp-content/uploads/2022/08/CenterPoint-Energy-2022-Corporate-Sustainability-Report.pdf ;https://sustainability.centerpointenergy.com/net-zero/; https://sustainability.centerpointenergy.com/esg-data-center/#emissions; </t>
  </si>
  <si>
    <t>Senior leadership; Utility industry experience; Operations experience; Corporate governance; Gobernment, regulatory and legal; Public company experience; Finance and accounting; Risk management; Cybersecurity/technology; Human capital management; Environmental/sustainability; Strategic Planning/transactions; Community involvement</t>
  </si>
  <si>
    <t>Governance, Environmental and Sustainability Committee</t>
  </si>
  <si>
    <t>Audit; Compensation; Governance, environmental and sustainability</t>
  </si>
  <si>
    <t>As noted in the table above, the Board has charged the Governance, Environmental and Sustainability Committee with oversight responsibility of the Companyâ€™s governance and environmental matters, including those matters related to climate change, as well as assessing its sustainability strategy and initiatives, including the pathways and progress towards achievement of the Companyâ€™s net zero and carbon emissions reduction goals.
The Governance, Environmental and Sustainability Committee, the Board or both receive quarterly reports from representatives of the Companyâ€™s ESG Council regarding the Companyâ€™s environmental and sustainability activities and risks, including risks related to climate change and to the achievement of the Companyâ€™s net zero and carbon emissions goals, among others. The Companyâ€™s ESG Council, led by our Vice President of Environmental and Corporate Sustainability, and our Vice President, Investor Relations and Treasurer, includes officers and other members of management who identify, evaluate and recommend strategic directions and opportunities that promote ESG objectives aligned with the Companyâ€™s strategy and goals.
The Compensation Committee assists the Board in discharging its oversight responsibility for the Companyâ€™s human capital management matters, including its diversity, equity and inclusion initiatives, and supplier diversity program, among other programs. In addition, as a result of the introduction of a carbon emissions reduction metric to the Companyâ€™s long term incentive plan, the Compensation Committee receives reports regarding the Companyâ€™s progress towards achieving its net zero and carbon emissions reduction goals. Management provides regular updates to the Compensation Committee, the Board or both on human capital management strategy and programs, and the Board is kept apprised of any developments in these areas.</t>
  </si>
  <si>
    <t>https://www.sec.gov/ix?doc=/Archives/edgar/data/1130310/000119312523067654/d461167ddef14a.htm</t>
  </si>
  <si>
    <t>Ceridian HCM Holding Inc.</t>
  </si>
  <si>
    <t>CDAY</t>
  </si>
  <si>
    <t>https://www.ceridian.com/Ceridian/media/ESGReport/2023-ESG-Report.pdf</t>
  </si>
  <si>
    <t>Strategic transformation and leadership; Public company board service; C suite/ senior management leadership; Industry background; Technology or software experience; Financial literacy; Global business background; Mergers and acquisitions/corporate finance; Human resources/ talent management; Enterprise risk management/ cybersecurity; ESG</t>
  </si>
  <si>
    <t>Experience in ESG, community affairs, and/or corporate responsibility including sustainability, diversity, and inclusion</t>
  </si>
  <si>
    <t>Audit; Acquisitions and Finance; Compensation; Corporate governance and nominating</t>
  </si>
  <si>
    <t>https://www.sec.gov/ix?doc=/Archives/edgar/data/1725057/000156459023003791/cday-def14a_20230428.htm</t>
  </si>
  <si>
    <t>CF Industries Holdings, Inc.</t>
  </si>
  <si>
    <t>CF</t>
  </si>
  <si>
    <t xml:space="preserve"> https://www.cfindustries.com/globalassets/cf-industries/media/documents/reports/sustainability-reports/2022-cf-industries-sustainability-report.pdf ;https://www.cfindustries.com/globalassets/cf-industries/media/documents/reports/sustainability-reports/2022-cf-industries-esg-report.pdf</t>
  </si>
  <si>
    <t>Accounting and finance; EHS aspects of operations; Environmental sustainability; Human capital; Industry focus; Operations; Public company governance; Risk management; Senior executive leadership; Strategy and strategic initiatives</t>
  </si>
  <si>
    <t>Insight and expertise in environmental sustainability and related matters help guide the company as it embraces a global hydrogen and clean fuel economy and pursues its ESG goals.</t>
  </si>
  <si>
    <t>Environmental Sustainability and Community Committee</t>
  </si>
  <si>
    <t>Audit; Compensation and management development; Corporate governance and nominating; Environmental sustainability and community</t>
  </si>
  <si>
    <t>The Board has an integral role in oversight of sustainability and engages with senior management on a broad range of environmental, social, and governance topics, including climate change, human capital management and diversity and inclusion, and our related comprehensive ESG goals.</t>
  </si>
  <si>
    <t>https://www.sec.gov/ix?doc=/Archives/edgar/data/1324404/000110465923035476/tm231975d4_def14a.htm#tOATH</t>
  </si>
  <si>
    <t>Charles River Laboratories International, Inc.</t>
  </si>
  <si>
    <t>CRL</t>
  </si>
  <si>
    <t>https://www.criver.com/sites/default/files/noindex/corporate/CR-2021-corporate-citizenship-report.pdf ;https://ir.criver.com/news-releases/news-release-details/charles-river-laboratories-announces-long-term-solar-contract</t>
  </si>
  <si>
    <t>Public company CEO or CFO; Industry; Senior business management; Business development/corporate strategy; Finance/accounting; International business management; R&amp;D/scientific; Information technology/Digital/Cyber; ESG; Human capital management; Risk management</t>
  </si>
  <si>
    <t>Corporate Governance and Nominating Committee and Audit</t>
  </si>
  <si>
    <t>Audit; Compensation; Corporate governance and nominating; Strategic planning and capital allocation; Science and technology; Finance</t>
  </si>
  <si>
    <t>Commitment to ESG principles through which we strive to promote and support business practices that are environmentally sustainable, socially conscious and aligned with strong corporate governance practices, including Board oversight of ESG risk</t>
  </si>
  <si>
    <t>https://www.sec.gov/ix?doc=/Archives/edgar/data/0001100682/000110465923038821/tm231853d2_def14a.htm</t>
  </si>
  <si>
    <t>The Charles Schwab Corporation</t>
  </si>
  <si>
    <t>SCHW</t>
  </si>
  <si>
    <t>https://content.schwab.com/web/retail/public/about-schwab/schwab-2022-esg-report.pdf</t>
  </si>
  <si>
    <t>Public company executive experience; Public company board experience; Financial services; Banking; Asset management; Brokerage/investment banking; Strategic planning; Finance; Business operations; Information technology/cybersecurity; Marketing; Regulatory; Accounting; Risk management; Government service; International business; Academia; ESG</t>
  </si>
  <si>
    <t>Audit; Compensation; Nominating and corporate governance; Risk</t>
  </si>
  <si>
    <t xml:space="preserve">The company is invested in the success of its clients, employees, and communities. We describe certain of our ESG initiatives more fully on the â€œCitizenshipâ€ section of our website and in our Environmental, Social, and Governance Report, which is available at www.aboutschwab.com/citizenship. Information available on or through the companyâ€™s website is not incorporated by reference into and is not part of this proxy statement, and any references to the website are intended to be inactive textual references only.
 </t>
  </si>
  <si>
    <t>https://www.sec.gov/ix?doc=/Archives/edgar/data/0000316709/000119312523086655/d416280ddef14a.htm#rom416280_23</t>
  </si>
  <si>
    <t>Charter Communications, Inc.</t>
  </si>
  <si>
    <t>CHTR</t>
  </si>
  <si>
    <t>https://corporate.charter.com/esg-report.pdf</t>
  </si>
  <si>
    <t>Managing large complex organizations; Significant financial, accounting or other risk management expertise; Significant technology and product development experience; Service on other significant public or nonprofit boards; Experience with video, internet, telephone, wireless or media business; Experience with significant transactions, including financings, investments and acquisitions; Judgment skill, integrity and reputation; Diversity of life experience and background</t>
  </si>
  <si>
    <t>Audit; Compensation and benefits; Nominating and corporate governance; Finance</t>
  </si>
  <si>
    <t>ESG Reporting / GHG Reduction Target. In response to discussions with stockholders regarding the importance of environmental, social and governance (â€œESGâ€) oversight and reporting to stockholders, the Company issued its first ESG Report in April 2021 describing the Companyâ€™s policies, performance and improvement targets related to ESG including the Companyâ€™s target to be carbon neutral by 2035. The Company issued its 2021 ESG Report in March 2022. We will continue to engage internal and external stakeholders in ESG discussions, reviewing the initiatives of other companies, reviewing ESG ratings and disclosure guidelines, and reviewing the means and opportunities for further carbon emission reductions in the future.</t>
  </si>
  <si>
    <t>https://www.sec.gov/ix?doc=/Archives/edgar/data/0001091667/000119312523072624/d460546ddef14a.htm</t>
  </si>
  <si>
    <t>Chevron Corporation</t>
  </si>
  <si>
    <t>CVX</t>
  </si>
  <si>
    <t>https://www.chevron.com/newsroom/2021/q4/chevron-sets-net-zero-aspiration-and-new-ghg-intensity-target ;https://www.chevron.com/-/media/shared-media/documents/chevron-sustainability-report-2022.pdf</t>
  </si>
  <si>
    <t>CEO/senior executive/leader of significant operations; Science/technology/engineering/research/academia; Government/regulatory/legal/public policy; Finance/financial disclosure/financial accounting; Global business/international affairs; Environmental; Leading business transformation</t>
  </si>
  <si>
    <t>We place the highest priority on the health and safety of our workforce and the protection of our assets, the communities where we operate, and the environment. We are committed to continuously improving our environmental performance and reducing the potential impacts of our operations, including our focus on lowering the carbon intensity of our operations.</t>
  </si>
  <si>
    <t>Public Policy and Sustainability Committee</t>
  </si>
  <si>
    <t>Audit; Board nominating and governance; Management compensation; Public policy and sustainability</t>
  </si>
  <si>
    <t xml:space="preserve">Chevronâ€™s sustainability efforts are focused on protecting the environment, empowering people, and getting results the right way. The Board oversees Chevronâ€™s performance and management of various sustainability issues, including climate change, reporting, lobbying practices, human capital management, cybersecurity, and human rights. The Board also offers guidance on Chevronâ€™s Corporate Sustainability Report and on climate change reports aligned with the Financial Stability Boardâ€™s TCFD. The Boardâ€™s four standing Committees provide oversight and guidance over different aspects of sustainability issues. For example, the Public Policy and Sustainability Committee assesses and advises on risks that may arise in connection with social, political, environmental, and public policy aspects of Chevronâ€™s business and helps management evaluate trends and potential implications. The Public Policy and Sustainability Committee is briefed on the work of the Chevron Global Issues Committee, an executive-level committee that is regularly updated on various sustainability issues as well as engagements with stockholders and other stakeholders. The Audit Committee discusses potential financial risk exposures related to sustainability. The Governance Committee discusses maintaining appropriate Board composition to oversee various sustainability issues and reviews stockholder proposals. The Management Compensation Committee discusses how to align incentive program design with Chevronâ€™s sustainability strategy. In addition to providing oversight, the Board is committed to fostering long-term and institution-wide relationships with stockholders and listening to their input on sustainability issues. While the full Board retains ultimate oversight of all sustainability matters relevant to the Company, the following sections outline the Boardâ€™s approach to overseeing select high priority topics, including environmental issues and cybersecurity.
 The Board of Directors, the Audit Committee, and the Public Policy and Sustainability Committee provide oversight and guidance on environmental matters in connection with Chevronâ€™s projects and operations and are regularly briefed by professionals whose focus is on environmental protection and stewardship. Members of the Board visit Chevron operations across the globe and discuss environmental matters specific and relevant to these locations. Significant environmental and process safety issues are reviewed by the Board to ensure compliance with the Companyâ€™s rigorous processes. The Audit Committee meets with Chevronâ€™s General Manager, Operational Excellence Audit and Assurance, at least once a year to review findings of OE audits and corrective actions being taken to address priority findings. The Public Policy and Sustainability Committee assists the Board in identifying, evaluating, and monitoring public policy trends and environmental issues that could impact the Companyâ€™s business activities and performance. It also reviews and makes recommendations for Chevronâ€™s strategies related to corporate responsibility and reputation management. The Board of Directors and the Public Policy and Sustainability Committee regularly receive reports of stockholder engagements related to environmental issues and incorporate these into the direction they provide to management.
</t>
  </si>
  <si>
    <t>https://www.sec.gov/ix?doc=/Archives/edgar/data/93410/000119312523099292/d433226ddef14a.htm</t>
  </si>
  <si>
    <t>Chipotle Mexican Grill, Inc.</t>
  </si>
  <si>
    <t>CMG</t>
  </si>
  <si>
    <t>https://www.chipotle.com/content/dam/chipotle/global-site-design/en/documents/sustainability/2022/Chipotle_2022_SustainabilityReport.pdf ;https://newsroom.chipotle.com/2021-11-04-Chipotle-Sets-Science-Based-Climate-Goals-To-Reduce-Its-Carbon-Emissions-50-By-2030</t>
  </si>
  <si>
    <t>Leadership; Restaurant/food industry; HR Talent management/compensation; Finance/accounting; Cybersecurity/IT systems; Risk management; Branding/marketing/media; Digital/social media; Consumer trends; Real estate/commercial leasing; International operations; Sustainability/environmental; Government relations; Investor relations/corporate governance</t>
  </si>
  <si>
    <t>Sustainability / Environmental â€“ experience leading or overseeing efforts to mitigate environmental impact, achieve waste reduction, initiate strategic and responsible sourcing and understanding social and governance issues</t>
  </si>
  <si>
    <t>Audit &amp; risk; Compensation, people and culture; Nominating and corporate governance</t>
  </si>
  <si>
    <t>With respect to the Boardâ€™s role in risk oversight, our Lead Independent Director is well positioned to lead the Board in overseeing the identification, assessment, and management of the Companyâ€™s exposure to various risks due to his current role as Chair of the Audit Committee, which assists the Board in overseeing the Companyâ€™s enterprise risk management program and actions taken by management to identify, manage, and mitigate risk exposures. All of our directors receive regular reports on the most significant risks facing our business and are promptly informed regarding developments in our risk profile. For example, our Board receives quarterly reports from our food safety and quality assurance teams, which establish and monitor our quality and food safety programs and work closely with suppliers to ensure our high standards are met throughout the supply chain. Our Board also has access to our Food Safety Advisory Council, which is an advisory board of independent, highly respected experts in the food industry that meets quarterly to discuss and review our company-wide food safety program and any food safety related issues. We also provide our Board with detailed diversity data each quarter, which shows the status of our progress towards achieving our goals, and the Nominating and Corporate Governance Committee biannually receives a report on the Companyâ€™s policies and programs relating to environmental, sustainability and social responsibility.</t>
  </si>
  <si>
    <t>https://www.sec.gov/ix?doc=/Archives/edgar/data/1058090/000119312523095757/d405643ddef14a.htm</t>
  </si>
  <si>
    <t>Chubb Limited</t>
  </si>
  <si>
    <t>CB</t>
  </si>
  <si>
    <t>https://about.chubb.com/content/dam/chubb-sites/chubb/about-chubb/citizenship/environment/pdf/chubb_2022_climate-related_financial_disclosure_report.pdf</t>
  </si>
  <si>
    <t>Corporate strategy; CEO experience or similar; Digital/cybersecurity/technology; Financial literacy/accounting; Financial services industry; Governance/compliance; Government/regulatory/public policy; Insurance and reinsurance industry; Global business; M&amp;A/Business development</t>
  </si>
  <si>
    <t>Audit; Nominating and governance; Compensation; Risk and finance</t>
  </si>
  <si>
    <t>We have a robust ESG and Corporate Citizenship governance structure with regular Board and senior management involvement and oversight.
â€‹
The Nominating &amp; Governance Committee has Board-delegated oversight for our Corporate Citizenship activities and ESG policies and initiatives, and other Board committees monitor and review ESG-related matters in accordance with their charter responsibilities. ESG also remains a full Board topic.
â€‹
In 2022 management and outside experts provided multiple updates on ESG issues to the Nominating &amp; Governance Committee and full Board.
e implemented an active governance structure to oversee and execute our global environmental program and climate change strategy. At the Board level, our Nominating &amp; Governance Committee is responsible for reviewing ESG issues including climate change, and our Risk &amp; Finance Committee helps execute the Boardâ€™s supervisory responsibilities pertaining to enterprise risk management, which include climate risk. The full Board is also involved in these matters.
â€‹
Our management-level Executive Committee, which include our Chairman and CEO and most senior executive leaders, are responsible for aligning climate and other ESG and Corporate Citizenship activities for consistency with the Companyâ€™s culture, values, corporate mission and business objectives. The Executive Committee also has executive management responsibility for the execution of underwriting and portfolio management decisions and responses related to climate change. In addition, the Risk and Underwriting Committee, product boards and risk-related committees review risks associated with climate change.
â€‹
We appointed a Global Climate Officer in January 2023 to provide oversight of the Companyâ€™s day-to-day climate activities and strategies, including business and public policy initiatives.</t>
  </si>
  <si>
    <t>https://www.sec.gov/ix?doc=/Archives/edgar/data/896159/000110465923040829/tm2227914d6_def14a.htm#tAI13</t>
  </si>
  <si>
    <t>Church &amp; Dwight Co., Inc.</t>
  </si>
  <si>
    <t>CHD</t>
  </si>
  <si>
    <t>https://churchdwight.com/pdf/Sustainability/2022-Sustainability-Report.pdf</t>
  </si>
  <si>
    <t>Senior executive leadership and strategic planning; CPG industry; Marketing and sales; M&amp;A/business development; Public company governance; Human capital management, inclusion and diversity; R&amp;D/innovation; Supply chain; Accounting and finance; Information technology/cybersecurity; Global business;</t>
  </si>
  <si>
    <t>Audit; Compensation and human capital; Governance, nominating and corporate responsibility; Executive</t>
  </si>
  <si>
    <t xml:space="preserve"> The Board and its committees oversee the execution of the Companyâ€™s Sustainability strategy and its environmental, social and governance priorities and initiatives as part of their oversight of the Companyâ€™s overall strategy and risk management
Our Executive Vice President and General Counsel, Executive Vice President, Chief Technology Officer &amp; Global New Product Innovation, Executive Vice President, Chief Supply Chain Officer and Executive Vice President, Chief Human Resources Officer lead our Sustainability program and ESG initiatives through the Corporate Issues Council (the â€œCouncilâ€) which is comprised of various functional representatives and subject matter experts. The Council meets regularly to review the health of the program, opportunities for improvement, and the status of execution against agreed program priorities. Our Executive Vice President and General Counsel also meets regularly with the Governance, Nominating &amp; Corporate Responsibility Committee, together with subject matter experts from the Council, to review the health of our Sustainability program and ESG priorities, and the status of execution against them. The Chair of our Governance, Nominating &amp; Corporate Responsibility Committee reviews the status of our Sustainability program and ESG priorities with our Board of Directors at each regularly scheduled Board meeting, and supplements this review, from time to time, as requested by our Board of Directors or as appropriate with respect to specific Sustainability program and ESG priorities, other than those related to human capital matters, including diversity, equity and inclusion (â€œDEIâ€), which are overseen by the Compensation &amp; Human Capital Committee and reported on to the Board by the Chair of that Committee.
 </t>
  </si>
  <si>
    <t>https://www.sec.gov/ix?doc=/Archives/edgar/data/0000313927/000119312523073946/d462087ddef14a.htm</t>
  </si>
  <si>
    <t>The Cigna Group</t>
  </si>
  <si>
    <t>CI</t>
  </si>
  <si>
    <t>https://www.cigna.com/static/www-cigna-com/docs/2022-esg-report.pdf</t>
  </si>
  <si>
    <t>Business leader; Finance; Global operations; Health services and delivery systems; Marketing and consumer insights; Regulated industry/public policy; Risk management; Technology operations</t>
  </si>
  <si>
    <t>Audit; Compliance; Corporate governance; Finance; People resources; Executive</t>
  </si>
  <si>
    <t>The Board has oversight responsibility for our ESG strategy and initiatives and has delegated certain responsibilities to the Audit, Compliance, Corporate Governance, and People Resources Committees. In addition to ensuring the Board adheres to strong board
governance practices generally, the Corporate Governance Committee oversees the Companyâ€™s ESG policies and performance overall, reviews the annual ESG report, and periodically updates and makes recommendations to the Board with respect to such matters. The Corporate Governance Committee is regularly updated on ESG considerations, trends and feedback raised by shareholders, proxy advisory firms and other stakeholders. The Audit Committee oversees our disclosure controls, including with respect to our ESG disclosure, as well as cybersecurity. The Compliance Committee oversees health care regulatory requirements governing our business operations, ethics and data security and privacy. The People Resources Committee oversees human capital management matters, including pay equity and diversity, equity and inclusion.</t>
  </si>
  <si>
    <t>https://www.sec.gov/ix?doc=/Archives/edgar/data/1739940/000114036123012300/ny20006075x2_def14a.htm</t>
  </si>
  <si>
    <t>Cincinnati Financial Corporation</t>
  </si>
  <si>
    <t>CINF</t>
  </si>
  <si>
    <t>https://cincinnatifinancialcorporation.gcs-web.com/static-files/3d1ac2b1-f29f-45c9-9794-2bb2a97e3a34 ; https://cincinnatifinancialcorporation.gcs-web.com/static-files/dd4747b1-fbf1-432e-97b4-d4cba5fd1a50; https://cincinnatifinancialcorporation.gcs-web.com/static-files/34a097cd-0a3d-4653-b2e7-f8306322eb4a</t>
  </si>
  <si>
    <t>Business management; Leadership; Financial expertise; Insurance; Investment; Legal; Accounting and auditing; Technology and information security; Cybersecurity certification; Innovation; Civic and community involvement</t>
  </si>
  <si>
    <t>Audit; Compensation; Executive; Investment; Nominating</t>
  </si>
  <si>
    <t>With the oversight of the nominating committee, in 2022 the company continued to enhance its annual ESG disclosures, adding a "Task Force on Climate-Related Financial Disclosures Report" to the updated â€œEnvironmental, Social and Governance Report,â€ â€œSustainability Disclosure Using SASB Standards for the Insurance Industryâ€ and the â€œSustainability Data Sheet.â€ Collectively, these publications organize and enhance our existing disclosures about ESG topics such as our commitment to the development and financial wellness of our workforce, including disclosure of our adjusted pay gap for women and underrepresented groups; our commitment to managing climate risk; and our commitment to ethical governance and operations. You can find more information about these disclosures at cinfin.com/sustainability, which is not incorporated by reference in this proxy statement. Enhanced disclosure about related topics, such as human capital, cybersecurity and climate risk can be found in our 2022 Annual Report on Form 10-K.
Our Governance Practices</t>
  </si>
  <si>
    <t>https://www.sec.gov/ix?doc=/Archives/edgar/data/20286/000002028623000023/cinf-20230321.htm#i6ef4634d1b804e1aa7afe2856bdd0294_79</t>
  </si>
  <si>
    <t>Cintas Corporation</t>
  </si>
  <si>
    <t>CTAS</t>
  </si>
  <si>
    <t>https://www.cintas.com/pdf/Cintas_2022_ESGReport.pdf?utm_source=cintascom&amp;utm_medium=web&amp;utm_campaign=CAESG ;https://www.cintas.com/newsroom/details/news/2021/09/09/cintas-corporation-announces-ambition-to-achieve-net-zero-ghg-emissions-by-2050/</t>
  </si>
  <si>
    <t>Full board</t>
  </si>
  <si>
    <t>Audit; Nominating and corporate governance; Compensation</t>
  </si>
  <si>
    <t>Cintas is committed to being a responsible corporate citizen and strives to incorporate ESG principles into the daily operations of its business. The Board oversees our strategic approach to sustainable long-term value creation consistent with our desire to protect the environment, enhance humanity (social) and be accountable (governance). The Board oversees ESG matters, including training and development, employee-partner health and wellness, diversity, equity and inclusion, and pay equity. The Board also oversees our principal operating, business and compliance and ethics risks, including environmental matters, responsible and ethical sourcing, cybersecurity and workplace conduct.
Our Board of Directors and management team value continuous engagement with Cintas shareholders. Shareholders provide information and viewpoints to assist us in making informed decisions, and we acknowledge that shareholders also desire communication for numerous benefits. Our Board and management engage with shareholders throughout the year in the Annual Shareholders Meeting, analyst conferences, non-deal roadshows, one-on-one investor meetings and other events. Topics of discussion include company performance, responses to changing market conditions, corporate strategy, management performance, executive compensation and capital allocation. Key areas of discussion with shareholders in the past year included our response to the COVID-19 pandemic, our human capital management practices including safety and diversity and our commitment to sustainability including the issuance of our expanded ESG report. We remain committed to engaging with our shareholders and look forward to the continuous dialogue.
We report ESG topics in our annual ESG Report, which has extensive information on specific ESG areas and is available on our website at www.cintascares.com/esg-report. Our ESG Report is not, however, incorporated herein by reference.</t>
  </si>
  <si>
    <t>https://www.sec.gov/Archives/edgar/data/723254/000072325422000025/proxyfy22.htm#ife9fd3a8e3bd4f97b99d240cb549c12a_46</t>
  </si>
  <si>
    <t>Cisco Systems, Inc.</t>
  </si>
  <si>
    <t>CSCO</t>
  </si>
  <si>
    <t xml:space="preserve"> https://newsroom.cisco.com/c/r/newsroom/en/us/a/y2021/m09/cisco-commits-to-net-zero-greenhouse-gas-emissions-by-2040.html ; https://www.cisco.com/c/m/en_us/about/csr/esg-hub/environment/goals.html#scope-1-3-emissions ;https://www.cisco.com/c/dam/m/en_us/about/csr/esg-hub/_pdf/purpose-report-2022.pdf</t>
  </si>
  <si>
    <t>Leadership; Technology; Financial experience; Global business; Sales and marketing; Academia; Public board experience</t>
  </si>
  <si>
    <t>Nomination and Governance Committee</t>
  </si>
  <si>
    <t>Audit; Compensation and management development; Nomination and governance; Acquisition; Finance</t>
  </si>
  <si>
    <t>Our People, Policy, and Purpose organization leads our social investment programs and champions our commitment to ESG performance and transparency. Within this organization, there is a core reporting team which engages with stakeholders, leads ESG assessments, and stewards reporting activities. Our reporting is aligned with standards set by the Global Reporting Initiative, Sustainability Accounting Standards Board, the Task Force on Climate-related Financial Disclosures, and the UN Sustainable Development Goals. In August 2022, we appointed our first Chief Sustainability Officer who plays an integral part in how we execute on our Purpose. Our Chief Sustainability Officer reports directly to our Chief People, Policy &amp; Purpose Officer.
The Nomination and Governance Committee of the Board oversees Ciscoâ€™s policies and programs concerning our Purpose, including ESG matters. The Compensation Committee of the Board oversees the development and implementation of Ciscoâ€™s practices, strategies, and policies used for recruiting, managing, and developing employees (i.e., human capital management). These practices, strategies, and policies focus on diversity and inclusion, workplace environment and safety, and corporate culture. In addition, the full Board receives updates on Ciscoâ€™s overall Purpose strategy, including ESG matters, from management.
Each year, we report progress toward Ciscoâ€™s enterprise goals in our annual Cisco Purpose Report. Cisco set its first greenhouse gas (â€œGHGâ€) emissions reduction goal in 2006, and since then, we have continued to set other goals to engage employees, reduce environmental impacts in our supply chain, and benefit communities</t>
  </si>
  <si>
    <t>https://www.sec.gov/Archives/edgar/data/858877/000110465922109711/tm2217952-1_def14a.htm</t>
  </si>
  <si>
    <t>Citigroup Inc.</t>
  </si>
  <si>
    <t>C</t>
  </si>
  <si>
    <t>https://www.citigroup.com/global/our-impact/sustainability/net-zero ;https://www.citigroup.com/rcs/citigpa/storage/public/taskforce-on-climate-related-financial-disclosures-report-2022.pdf</t>
  </si>
  <si>
    <t>Compensation; Consumer business and financial services; Corporate governance; Cybersecurity and data management; ESG; Financial reporting; Human capital management; Institutional business; International business or economics; Legal, regulatory and compliance; Risk management</t>
  </si>
  <si>
    <t>Citiâ€™s Board must include members with experience in the areas of climate change and finance, community development, corporate social responsibility and other ESG issues to help Citi navigate these complex and quickly evolving issues and to assist management in evaluating Citiâ€™s ESG policies and programs.</t>
  </si>
  <si>
    <t>Nomination, Governance and Public Affairs Committee and Audit Committee</t>
  </si>
  <si>
    <t>Audit; Compensation, performance management and culture; Executive; Nomination, governance and public affairs; Risk management; Technology</t>
  </si>
  <si>
    <t>The full Board reviews and provides oversight of ESG priorities, and four Board-level committees also have direct oversight responsibility for specific ESG-related activities, which are delegated based on each such committeeâ€™s responsibility and expertise as set forth in their charters. Management organizations provide strategic guidance and help drive activities, with senior-level review, on ESG topics.
Nomination, Governance and Public Affairs Committee:  Oversees Citiâ€™s ESG activity, including reviewing Citiâ€™s policies and programs for environmental sustainability, climate change, human rights, supplier diversity and other ESG issues, as well as advising on engagement with external stakeholders
Risk Management Committee: Reviews Citiâ€™s risk appetite framework, including reputation risk appetite, and reviews key risk policies, including those focused on environmental, social and climate risk
Compensation, Performance Management and Culture Committee: Oversees incentive compensation structure for senior management, managementâ€™s efforts to foster and support Citiâ€™s desired culture and promote ethical decision-making within the organization, and efforts to promote diversity and inclusion in the workplace in Citiâ€™s hiring, retention and staff development practices
Audit Committee: Reviews and discusses managementâ€™s evaluation of disclosure controls and procedures for Citiâ€™s ESG metrics and related disclosures and periodically reviews managementâ€™s plans and progress in enhancing the design and operating effectiveness of such internal controls and procedures.</t>
  </si>
  <si>
    <t>https://www.sec.gov/ix?doc=/Archives/edgar/data/0000831001/000120677423000374/citi4100891-def14a.htm</t>
  </si>
  <si>
    <t>Citizens Financial Group, Inc.</t>
  </si>
  <si>
    <t>CFG</t>
  </si>
  <si>
    <t>https://www.citizensbank.com/assets/CB_PDF/community/climate-report.pdf; https://www.citizensbank.com/assets/pdf/2021-corporate_responsibility.pdf</t>
  </si>
  <si>
    <t>Executive leadership; Financial services industry; Financial reporting/ audit/ capital planning; Risk management; Compliance/regulatory; Technology; Information security/cybersecurity; Mergers and acquisitions; Corporate governance; Human capital management; Sustainability practices</t>
  </si>
  <si>
    <t>Sustainability Practices: Having directors with experience in sustainability practices allows the Board to oversee the Companyâ€™s ESG strategy and deliver on its commitment to the communities in which it does business.</t>
  </si>
  <si>
    <t>Audit; Compensation and HR; Nominating and corporate governance; Risk; Executive; Equity</t>
  </si>
  <si>
    <t>The Board is committed to understanding the impact of ESG topics on our business, and overseeing the effective management of ESG risks and opportunities as well as efforts to integrate sustainability into our business practices. While the Nominating and Corporate Governance Committee has formal responsibility for providing oversight of the Companyâ€™s commitment to ESG matters, including providing strategic direction on ESG reporting, each of the Board committees oversees ESG matters related to their individual oversight responsibilities.
Board oversight is supported by a management structure which facilitates the provision of strategic direction and guidance, coordinates the execution of ESG initiatives, and ensures appropriate management of ESG risk. This structure includes management oversight forums with executive engagement and accountability. In addition to the management structure, ESG-related working groups drive implementation of ESG initiatives and various risk forums ensure ESG risks are integrated into our Enterprise Risk Management Governance framework.</t>
  </si>
  <si>
    <t>https://www.sec.gov/ix?doc=/Archives/edgar/data/0000759944/000119312523067779/d420471ddef14a.htm#toc420471_38</t>
  </si>
  <si>
    <t>Citrix Systems, Inc.</t>
  </si>
  <si>
    <t>CTXS</t>
  </si>
  <si>
    <t>https://www.citrix.com/about/sustainability/2020-report/environment.html;https://www.citrix.com/about/sustainability/2020-report/data-index.html#tab-64130</t>
  </si>
  <si>
    <t>Product/engineering; Financial reporting/accounting; Cybersecurity; Human capital; Sales/marketing/brand management; Law/public policy/regulatory; Public company board service</t>
  </si>
  <si>
    <t>Audit; Compensation; Nominating and corporate governance; Technology, data and information security</t>
  </si>
  <si>
    <t>The Board continues to focus on oversight of Citrixâ€™s environmental and social practices and their impact on our business and key stakeholders. We believe that effective oversight of these matters is critical to Citrixâ€™s long-term success. Formal oversight of Citrixâ€™s policies and practices regarding corporate social responsibility and environmental, social and governance (ESG) is through the Nominating and Corporate Governance Committee. Our management team regularly updates the Nominating and Corporate Governance Committee regarding its expanded ESG program. Citrix is committed to continuing to increase transparency through ESG-related disclosures.</t>
  </si>
  <si>
    <t>https://www.sec.gov/Archives/edgar/data/877890/000119312521118713/d117673ddef14a.htm#toc117673_18</t>
  </si>
  <si>
    <t>The Clorox Company</t>
  </si>
  <si>
    <t>CLX</t>
  </si>
  <si>
    <t>Percent</t>
  </si>
  <si>
    <t>https://www.thecloroxcompany.com/blog/clorox-commits-to-net-zero-carbon-emissions-by-2050/ ;https://s21.q4cdn.com/507168367/files/doc_financials/2022/ar/CLX-2022-Integrated-Full-Report.pdf  ;https://cdn.metrio.net/clients/clorox/TSC_08_CloroxClimateReport_2022_091622.pdf</t>
  </si>
  <si>
    <t>Brand-building/marketing experience; CPG/relevant industry knowledge; International experience; Operational experience; Cybersecurity/IT knowledge; ESG experience; Innovation/digital knowledge; Product/supply chain experience; Human capital/culture experience; Regulatory/scientific/R&amp;D experience; Retail/customer experience; Risk management experience; Significant M&amp;A/financial/accounting expertise</t>
  </si>
  <si>
    <t>Audit; Nominating, governance and corporate responsibility; Management development and compensation</t>
  </si>
  <si>
    <t>Board oversight of ESG has never been more critical, given its strategic importance to our company and the increasing scrutiny by regulators, shareholders and other stakeholders on corporate disclosures and activities around these matters. We believe our approach to stewardship of these issues continues to serve us, the company, and our shareholders well. We made progress on our ESG priorities and goals and enhanced our governance over these areas across the organization, which, we believe, will create long-term stakeholder value. For example, this past fiscal year, we continued to broaden our board's knowledge on these topics through engagement and dialogue with internal and external experts. We also undertook a review of our ESG governance across the full Board and committees, including benchmarking and discussion among board leadership, to ensure these areas were managed in an integrated manner across committees, with oversight and visibility to the full Board. Based on this, we updated our board committee charters to enhance oversight and coordination on these key matters.</t>
  </si>
  <si>
    <t>https://www.sec.gov/Archives/edgar/data/21076/000120677422002489/clorox4080221-def14a.htm#boardcommittees</t>
  </si>
  <si>
    <t>CME Group Inc.</t>
  </si>
  <si>
    <t>CME</t>
  </si>
  <si>
    <t>https://www.cmegroup.com/company/corporate-citizenship/files/2021-cme-group-esg-report.pdf</t>
  </si>
  <si>
    <t>Global financial services; Innovation and strategy; Government relations/regulatory/public policy; Leadership; Financial and accounting; Risk oversight and risk management; Transactions (M&amp;A); Global perspective, intenrational; Corporate governance; Technology and information security; Fresh perspective; Ethics and integrity</t>
  </si>
  <si>
    <t>Executive Committee</t>
  </si>
  <si>
    <t>Audit; Clearing house oversight; Compensation; Executive; Finance; Market regulation and oversight; Nominating and governance; Risk</t>
  </si>
  <si>
    <t>Our executive committee oversees our overall ESG strategy and disclosures and receives updates from management on significant ESG activities and initiatives as an integral part of our boardâ€™s oversight of our global strategy and the board's oversight of ESG-related risks within our ERM Program. Other committees of our board oversee specific elements of our ESG program. The risk committee, for example, oversees of our compliance, privacy, information security and resiliency programs.
Our ESG Working Group directs the design, development, execution and continuous improvement of our ESG strategy and initiatives. The ESG Working Group is co-led by our Senior Managing Director, General Counsel and our Senior Managing Director, Global Brand Marketing and Communications and includes participation from senior leaders representing key functions across our global organization.</t>
  </si>
  <si>
    <t>https://www.sec.gov/ix?doc=/Archives/edgar/data/1156375/000115637523000027/cme-20230316.htm</t>
  </si>
  <si>
    <t>CMS Energy Corporation</t>
  </si>
  <si>
    <t>CMS</t>
  </si>
  <si>
    <t>https://s26.q4cdn.com/888045447/files/doc_downloads/2022/08/2022-CMS-Energy-Corporation-CDP-Climate-Report.pdf ;https://s26.q4cdn.com/888045447/files/doc_presentations/2023/06/2023-ESG-Presentation.pdf</t>
  </si>
  <si>
    <t>Senior leadership; FInance, accounting or financial reporting; Regulatory environment/ government affairs; Risk management; Customer experience; Information technology/safety and security; Utility experience; Strategic planning and governance; Sustainability and environmental; Diversity equity and inclusion; Human resources and executive compensation; Supply chain; Lean</t>
  </si>
  <si>
    <t>We place the highest priority on the health, safety and inclusion of our workforce and protection of our customers, assets, communities, and the environment; therefore, Sustainability and Enviornmental experience is important to mange our sustainability practices, including environmental, social, and governance matters and continue our commitment to improving our environmental performance and reducing the potential negative impacts of our operations</t>
  </si>
  <si>
    <t>Governance, Sustainability, and Public Responsibility Committee</t>
  </si>
  <si>
    <t>Audit; Compensation and HR; Finance; Governance sustainability and public responsibility; Executive</t>
  </si>
  <si>
    <t>We integrate multiple levels of sustainability oversight into our daily operations and use several governance and risk management tools when addressing ESG and sustainability matters. These include oversight by the Board, an enterprise risk management program and robust strategic and business planning processes. The Board oversees the Companyâ€™s public responsibility and sustainability practices. The Governance Committee is also responsible for advising and assisting the Board with respect to our public responsibility, including stakeholder outreach, stewardship and corporate social responsibility, and sustainability matters. We are committed to corporate social responsibility through our business, culture, environment, and our communities â€“ past, present, and future. We conduct business safely and ethically to preserve the environment and sustain our communities while serving our customers across the state of Michigan. This aligns with our purpose, which is to achieve world-class performance while delivering hometown service. We measure our progress toward this purpose by considering our impact on the â€œtriple bottom lineâ€ of people, planet, and profit, which is underpinned by performance; this consideration takes into account not only the economic value that we create, but also our responsibility to social and environmental goals.
The planet element of the triple bottom line represents our commitment to protect the environment, which extends beyond complying with the various state and federal laws and regulations.</t>
  </si>
  <si>
    <t>https://www.sec.gov/ix?doc=/Archives/edgar/data/811156/000114036123013253/ny20006384_def14a.htm#tCDA</t>
  </si>
  <si>
    <t>Cognizant Technology Solutions Corporation</t>
  </si>
  <si>
    <t>CTSH</t>
  </si>
  <si>
    <t>https://news.cognizant.com/2021-10-19-Cognizant-Commits-to-Net-Zero-Emissions-by-2030 ;https://www.cognizant.com/en_us/about/documents/2022-esg-report.pdf?sf179159702=1</t>
  </si>
  <si>
    <t>Technology and consulting services; Talent management; Security; Regulated industries; Operations management; International business development; Public company leadership; Public company governance; Fiannce, accounting and risk management;</t>
  </si>
  <si>
    <t>Audit; Finance and strategy; Compensation and human capital; Governance and sustainability</t>
  </si>
  <si>
    <t>Our Governance Committee is responsible for overseeing our ESG program. We have continued to pursue platforms to enhance our ESG program to, among other things, set a greenhouse gas emissions reduction goal and provide more comprehensive ESG disclosures to our shareholders. In 2022, we published our annual ESG report incorporating what we consider the most applicable elements of key third-party ESG reporting frameworks, including the Global Reporting Initiative, Sustainability Accounting Standards Board standards and Task Force on Climate-related Financial Disclosures recommendations. We outlined the companyâ€™s approach to integrating ESG considerations into our business strategy while navigating an ever-changing world, including addressing our investment in and perspective on associate wellbeing and emissions reducing actions and physical climate risk. Learn more about our ESG platform at https://www.cognizant.com/us/en/about-cognizant/esg; information which appears on the website is not part of, and is not incorporated by reference into, this proxy statement.
In 2021, the company announced a net zero emissions reduction goal to prepare for a low-carbon economy and address client expectations. To support this we laid out a roadmap that calls for reducing absolute emissions by 50 percent from the companyâ€™s global operations and supply chain by 2030, and by 90 percent by 2040 with plans to offset any remaining emissions, in both the 2030 and 2040 goals, by using carbon offsets. To support this effort, we set a near-term target in April 2022 of sourcing 100% renewable energy (or derivatives thereof) for all our global offices and facilities by the end of 2026.
We believe third-party validation is a hallmark of a companyâ€™s focus on emissions reduction goal and legitimacy. Cognizant is currently utilizing the Science Based Targets Initiative as the outside reviewer of our goal.</t>
  </si>
  <si>
    <t>https://www.sec.gov/ix?doc=/Archives/edgar/data/1058290/000130817923000721/lctsh2023_def14a.htm#new_id-87</t>
  </si>
  <si>
    <t>Colgate-Palmolive Company</t>
  </si>
  <si>
    <t>CL</t>
  </si>
  <si>
    <t xml:space="preserve"> https://www.colgatepalmolive.com/content/dam/cp-sites/corporate/corporate/common/pdf/sustainability/colgate-palmolive-task-force-on-climate-related-disclosures-report-tcfd-2022.pdf;https://www.colgatepalmolive.com/content/dam/cp-sites/corporate/corporate/common/pdf/2023-climate-transition-net-zero-action-plan.pdf  ; https://www.colgatepalmolive.com/content/dam/cp-sites/corporate/corporate/en_us/corp/locale-assets/pdf/colgate-palmolive-scope-3-ghg-emissions-verification-statement.pdf;  https://investor.colgatepalmolive.com/news-releases/news-release-details/colgate-palmolives-net-zero-targets-approved-science-based</t>
  </si>
  <si>
    <t>Enterprise leadership; Environmental and social responsibility; Industry; Risk management and cybersecurity; Corporate governance; Digital, technology and innovation; Finance; Regulatory</t>
  </si>
  <si>
    <t>Has experience with sustainability, social responsibility or human capital matters (including DE&amp;I issues and initiatives).</t>
  </si>
  <si>
    <t>Audit; Finance; Nominating, governance, and corporate responsibility; Personnel and organization</t>
  </si>
  <si>
    <t>ESG initiatives remain an important focus for us. As part of this focus, we have proactively engaged with investors to learn from their perspectives on ESG matters and to share our approach. Oversight of ESG issues has been and remains one of the Boardâ€™s key priorities, particularly through the NGCR Committee, which was reconstituted and renamed in 2020 to heighten the Boardâ€™s focus on sustainability (including climate change), social responsibility and corporate citizenship matters, and through the P&amp;O Committee, which oversees human capital matters, including our DE&amp;I strategy.
Sustainability (Including Climate Change)
Sustainability is critically important to our overall business and growth strategy. Our 2025 Sustainability &amp; Social Impact Strategy focuses on three key ambitionsâ€”preserving our environment by accelerating action on climate change and reducing our environmental footprint; helping millions of homes by empowering people to develop healthier habits; and driving social impact with a commitment to helping to ensure the wellbeing of all people and their pets. These ambitions are supported by actionable targets consistent with our continued commitment to building environmental and social consciousness into our decision-making. As discussed further in our 2022 Climate Transition &amp; Net Zero Action Plan, these actionable targets include science-based near-term, long-term and Net Zero 2040 emissions targets across our operations and supply chain, which were approved by The Science Based Targets initiative in 2022. Please see the inside back cover of this Proxy Statement for highlights of our progress and the Sustainability section of our website for more information regarding our 2025 Sustainability &amp; Social Impact Strategy.
The NGCR Committee oversees our 2025 Sustainability &amp; Social Impact Strategy and receives regular updates from management on sustainability matters, risks and opportunities, including our efforts to accelerate action on climate change, reduce our environmental footprint and achieve our sustainability targets.
Our sustainability function is overseen by our Group President, Growth and Strategy, an executive officer who reports to our CEO. The management and implementation of our 2025 Sustainability &amp; Social Impact Strategy is led on a day-to-day basis by our Chief Sustainability Officer. Our Chief Sustainability Officer also leads our sustainability steering committee, which is composed of members of senior management. The sustainability steering committee makes strategic decisions related to sustainability and works to integrate our strategy into our broader organization and meet our sustainability targets. Networks of senior leaders in each division and local champions support on-the-ground sustainability efforts, communications and reporting. To integrate sustainability tracking and disclosures into our business strategy, operations and employee review process, our global sustainability initiatives are among the individual objectives used to determine the compensation for many of our senior managers. In addition, to further emphasize the importance of executing on our sustainability strategy, the P&amp;O Committee included a sustainability component in the strategic measure of our annual incentive program applicable to all executives starting in 2022. Additional information about our strategy and processes for identifying, assessing and managing climate-related risks and opportunities, including governance, metrics and targets, can be found in the Sustainability section of our website, including our annual Sustainability &amp; Social Impact Report, our 2022 Climate Transition &amp; Net Zero Action Plan and our reports aligned with the Task Force on Climate-related Financial Disclosures (TCFD) recommendations and Sustainability Accounting Standards Board (SASB). References to these reports and our website are for informational purposes only and neither the reports nor the other information on our website is incorporated by reference into this Proxy Statement.</t>
  </si>
  <si>
    <t>https://www.sec.gov/ix?doc=/Archives/edgar/data/0000021665/000130817923000418/cl4117791_def14a.htm</t>
  </si>
  <si>
    <t>Comcast Corporation</t>
  </si>
  <si>
    <t>CMCSA</t>
  </si>
  <si>
    <t>https://cmcsa.gcs-web.com//static-files/6066cbc3-62a6-4535-baad-710e725d1870; https://s20326.pcdn.co/wp-content/uploads/sites/33/dlm_uploads/2023/06/Comcast-Impact-Report-2023-Final-Web-3.pdf</t>
  </si>
  <si>
    <t>Executive leadership; Relevant industry experience; Consumer products/customer-oriented; Technology; Financial/accounting; Risk management oversight; International; Government affairs; Human capital management; Nonprofit/educational/philanthropic</t>
  </si>
  <si>
    <t>Audit; Compensation and human capital; Governance and corporate responsibility</t>
  </si>
  <si>
    <t>At Comcast, our most significant environmental, social and governance (â€œESGâ€) issues are reviewed with our Board of Directors and its committees. Our Audit Committee oversees cybersecurity and significant business continuity risks. Our Compensation and Human Capital (â€œCHCâ€) Committee reviews programs and strategies with respect to human capital management and employee engagement and oversees succession planning. Our Governance and Corporate Responsibility (â€œGCRâ€) Committee oversees significant environmental and social issues, risks and trends, including diversity, equity and inclusion (â€œDE&amp;Iâ€) and harassment and discrimination matters, as well as privacy and political and lobbying activities. For more information about our Boardâ€™s oversight of ESG issues, see â€œCorporate Governance and Board Matters â€“ Board Structure and Responsibilities â€“ Board and Committee Strategy, Risk and ESG Oversight Responsibilities.â€
Our Board and its committees exercise their respective roles in strategy, risk oversight and oversight of significant ESG matters in a variety of ways, as set forth below. We believe the Board as a whole is ultimately accountable for risk oversight, but various Board committees may lead and inform the Board with regard to specific risks. To that end, our full Board receives an annual presentation on the results of the core enterprise risks identified through our ERM process for Board-level oversight, with our Audit Committee overseeing the process by which we perform our ERM exercise. Certain risks may be addressed by both the Board and its committees (such as cybersecurity and succession planning) or only by our Board or a committee, depending on the subject matter and significance of a particular risk. If discussion of a risk is covered during a committee meeting, the committee chair reports on the committeeâ€™s discussion to the full Board for consideration and action when appropriate.</t>
  </si>
  <si>
    <t>https://www.sec.gov/ix?doc=/Archives/edgar/data/1166691/000130817923000809/cmcsa4130111-def14a.htm#cdna</t>
  </si>
  <si>
    <t>Comerica Incorporated</t>
  </si>
  <si>
    <t>CMA</t>
  </si>
  <si>
    <t>https://www.comerica.com/content/dam/comerica/en/documents/resources/about/sustainability/2022-Comerica-Corporate-Responsibility-Report.pdf ;https://www.comerica.com/content/dam/comerica/en/documents/resources/about/sustainability/Comerica-CDP-Climate-Change-Response.pdf#page=76 ;https://www.comerica.com/content/dam/comerica/en/documents/resources/about/sustainability/2022-Comerica-TCFD-Report.pdf</t>
  </si>
  <si>
    <t>Accounting/finance; Corporate governance; Client/consumer experience;Legal and regulatory; Banking Industry; Relevant geographic markets;Human resources; Executive leadership;Other public company board experience; Real estate; Risk management/cybersecurity; Diversity, equity and inclusion; Technology services</t>
  </si>
  <si>
    <t>Enterprise Risk Committee</t>
  </si>
  <si>
    <t xml:space="preserve">Audit; Enterprise risk; Governance, compensation and nominating; Qualified legal compliance; </t>
  </si>
  <si>
    <t>Board or its committees oversee and guide our corporate responsibility and ESG-related commitments, policies and programs
Enterprise Risk Committee ("ERC") oversees all of Comericaâ€™s risk management, including environmental and social risks (e.g., sustainability, climate change and corporate social responsibility) and data privacy and cybersecurity
 initiatives
Governance, Compensation and Nominating Committee reviews Comericaâ€™s human capital management strategy, talent development program and colleague diversity, equity and inclusion initiatives
ESG Council identifies the most significant ESG issues for the company; determines strategies, priorities and goals; creates policies and programs to address these issues; and monitors and reports progress to the CEO and the Management Executive Committee
Executive Vice President of Corporate Responsibility is a member of the Management Executive Committee
Office of Corporate Responsibility includes Chief Community Officer and Director of Corporate Sustainability</t>
  </si>
  <si>
    <t>https://www.sec.gov/ix?doc=/Archives/edgar/data/0000028412/000002841223000142/cma-20230313.htm#ic4ed80f1fc9b426182b98652aca9a866_64</t>
  </si>
  <si>
    <t>Conagra Brands, Inc.</t>
  </si>
  <si>
    <t>CAG</t>
  </si>
  <si>
    <t xml:space="preserve"> https://www.conagrabrands.com/files/cdp-climate-2022 ; https://www.conagrabrands.com/files/conagra-tcfd-2022;https://www.sec.gov/ix?doc=/Archives/edgar/data/0000028412/000002841223000142/cma-20230313.htm#ic4ed80f1fc9b426182b98652aca9a866_64</t>
  </si>
  <si>
    <t>August</t>
  </si>
  <si>
    <t>Public company board experience; Active or former C-suite executives; Market facing experience; International expertise; Finance/capital management expertise; M&amp;A experience; Technology expertise; Risk management expertise</t>
  </si>
  <si>
    <t>Audit/finance; Human resources; Nominating and corporate governance; Executive</t>
  </si>
  <si>
    <t>he Nominating and Corporate Governance Committee is responsible for reviewing with management investor and other stakeholder expectations for the companyâ€™s ESG goals, policies and practices, and the companyâ€™s progress against ESG goals (except as reviewed by another committee), as well as its material corporate citizenship and social responsibility reports.
The Nominating and Corporate Governance Committee assists the Board in managing risks associated with Board organization, membership, and structure.
The Committee also assists management in the oversight of ESG-related risks. The Committee reviews the companyâ€™s policies and programs related to material corporate citizenship and social responsibility issues, such as environmental sustainability and philanthropic giving, and reviews with management progress against ESG goals. The Nominating and Corporate Governance Committee also oversees the modest political activities of the company, including political contributions and lobbying expenditures, to confirm they focus on adding shareholder value and enhancing our position as a good corporate citizen. We publish a report of these activities on our website.</t>
  </si>
  <si>
    <t>https://www.sec.gov/Archives/edgar/data/23217/000119312522216807/d357764ddef14a.htm#rom357764_9</t>
  </si>
  <si>
    <t>ConocoPhillips</t>
  </si>
  <si>
    <t>COP</t>
  </si>
  <si>
    <t xml:space="preserve"> https://static.conocophillips.com/files/resources/2022-climate-report.pdf ; https://static.conocophillips.com/files/resources/23-0108-energy-transition-plan-3-16-23.pdf ;https://static.conocophillips.com/files/resources/conocophillips-2022-sustainability-report.pdf</t>
  </si>
  <si>
    <t>CEO or senior officer; Financial reporting; Industry; Global; Regulatory/government; Technology; Public company board service; Environmental/sustainability; Human capital management</t>
  </si>
  <si>
    <t>Environmental/sustainability: Environmental/sustainability experience ensures that strategic business essentials and long-term value creation for stockholders are achieved with a responsbile sustainable business model
	We adhere to robust operating standards and procedures that have delivered a proven track record. Our sustainable development approach is integrated into ConocoPhillipsâ€™ planning and decision-making. We believe this experience strengthens the Boardâ€™s oversight and ensures that strategic business essentials and long-term value creation for stockholders are achieved with a responsible, sustainable business model which fosters a stable and healthy environment for tomorrow and proactively addresses stakeholder interests.</t>
  </si>
  <si>
    <t>Audit and finance; Executive; Human resources and compensation; Committee on Directors' Affairs; Public policy and sustainability</t>
  </si>
  <si>
    <t>s we manage through the energy transition, oil and natural gas will remain an essential part of the energy supply mix in a low-carbon world, and flexibility and resilience will be required to ensure that supply. Our governance structure is designed to ensure that management of sustainability-related risks and opportunities throughout the organization is incorporated into our strategic and operating decisions. Our governance model extends from the Boardâ€™s Public Policy and Sustainability Committee, through the ELT, to leaders and internal subject matter experts.</t>
  </si>
  <si>
    <t>https://www.sec.gov/ix?doc=/Archives/edgar/data/1163165/000130817923000477/cop4128181-def14a.htm</t>
  </si>
  <si>
    <t>Consolidated Edison, Inc.</t>
  </si>
  <si>
    <t>ED</t>
  </si>
  <si>
    <t>https://www.coned.com/en/our-energy-future/our-energy-vision/our-energy-future-commitment ;https://www.coned.com/en/about-us/media-center/news/2021/11-16/con-edison-expands-clean-energy-commitment-on-path-to-net-zero-emissions ;https://lite.conedison.com/ehs/2021-sustainability-report/files/Sustainability-Report-2021.pdf</t>
  </si>
  <si>
    <t>CEO for profit; CEO nonprofit/university; Executive at public co; Capital markets/ financial services; CFO/accounting; Communications/PR; COnsumer services; Corporate governance; Cybersecurity; Electric/gas operations; Ethics and compliance; Financial expert; Government; Human capital management/DEI; Investor relations; Leadership; Legal; M&amp;A; Regulated company; Risk management; Strategic planning; Sustainability/environmental/climate change; Technical/engineering; Technology; Utility/energy</t>
  </si>
  <si>
    <t>Safety, Environment, Operations and Sustainability Committee</t>
  </si>
  <si>
    <t>Audit; Corporate governance and nominating; Executive; Finance; Safety, environment, operations and sustainability; Mnaagement development and compensation</t>
  </si>
  <si>
    <t>The Company is firmly committed to sustainability, which is broadly overseen by the Board. The Board reviews and discusses various sustainability topics throughout the year and routinely considers environmental issues (including climate change) and assesses how they impact the Companyâ€™s operations, strategies and risk profile. In 2022, the Board received reports or presentations on several sustainability and climate change-related topics, including the Con Edison of New York Climate Change Adaptation and Resiliency Plan, the Companyâ€™s clean energy goals and clean energy commitment, the Companyâ€™s climate resilience framework, the Companyâ€™s strategy for achieving a clean energy future, and the Companyâ€™s renewables strategy. In addition, the Board has delegated to the appropriate committees responsibility for the specific sustainability categories relating to the oversight of risks with which such committees are charged. The Safety, Environment, Operations and Sustainability Committee oversees the Companyâ€™s efforts relating to corporate responsibility and sustainability, which includes, but is not limited to, operating in a safe, environmentally sensitive and socially responsible manner, guarding the health and safety of the Companyâ€™s employees and the public, delivering value to customers and fostering growth to meet the expectations of investors. The Safety, Environment, Operations and Sustainability Committee reviews the Companyâ€™s Annual Sustainability Report prior to its publication. In discharging its responsibilities, the Safety, Environment, Operations and Sustainability Committee reviews, at each of its meetings, certain key performance indicators relating to climate risk, including energy efficiency, dielectric fluid management, SF6 (sulfur hexafluoride) greenhouse gas emissions, environmental beneficial electrification, and solar connections. In 2022, the Safety, Environment, Operations and Sustainability Committee also reviewed and discussed presentations on energy efficiency, ESG and climate change developments, and CO2 emissions indicators. The Corporate Governance and Nominating Committee is charged with oversight of governance matters and in 2022 reviewed and discussed general governance matters. The Management Development and Compensation Committeeâ€™s responsibilities include oversight of sustainability matters relating to human capital management. The Management Development and Compensation Committee annually reviews performance results as well as proposed performance indicators for the following year. Committees not specifically tasked with oversight of sustainability also periodically review matters related to sustainability, as appropriate. As part of its review of strategy and financial plans, the Finance Committee considers the financial sustainability of the Company.</t>
  </si>
  <si>
    <t>https://www.sec.gov/ix?doc=/Archives/edgar/data/0001047862/000119312523089536/d452806ddef14a.htm</t>
  </si>
  <si>
    <t>Constellation Brands</t>
  </si>
  <si>
    <t>STZ</t>
  </si>
  <si>
    <t>https://cdn.shopify.com/s/files/1/0614/2797/4201/files/2022-ESG-Impact-Report_48ffda6b-7c14-40b8-9cf3-86bd93c7fa7f.pdf?v=1667289331</t>
  </si>
  <si>
    <t>Senior management leadership; Finance; Beverage alcohol industry experience; Business operations, strategic planning, and/or supply chain; Corporate governance; Accounting, auditing, and or financial reporting; Advertising, digital marketing, and/or eCommerce; Innovation; Human capital, compensation, talent management, and/or succession planning; International (non US) business; Other public company board experience</t>
  </si>
  <si>
    <t>Corporate Governance, Nominating and Responsibility Committee</t>
  </si>
  <si>
    <t xml:space="preserve">Audit; Human resources; Corporate governance, nominating and responsibility </t>
  </si>
  <si>
    <t>The Board recognizes teh improtance of our ESG initiatives and the need to provide effective oversight of those initiatives. The Board has oversight responsibility for all areas not specifically delegated to one of its committees. In concert with its committees, the Board also oversees material risks and opportunities related to our strategic plan, including ESG considerations such as water usage and availability.
The CGNR Committeeâ€™s Charter sets forth its responsibility for oversight of the Companyâ€™s environmental, sustainability, and social responsibility programs, as well as to review the Companyâ€™s environmental, sustainability, and social responsibility programs and goals, and the Companyâ€™s progress toward achieving those goals.
The Human Resources Committeeâ€™s Charter sets forth its responsibility for review human capital matters (including disclosures related to such matters), which may include, but are not limited to, the development, attraction, and retention of Company personnel, and employee diversity, equity, and inclusion matters (in each case, except with respect to matters that are within the scope of responsibility of another committee of the Board or the full Board).
The Audit Committee reviews the Companyâ€™s ESG program as part of its responsibility to perform the Boardâ€™s oversight responsibilities as they relate to the Companyâ€™s accounting policies, internal controls, and financial reporting practices, including monitoring the enterprise risk management process and policies with respect to risk assessment and risk management.
The Chief Communications, CSR, and Diversity Officer and other members of management report directly to the CGNR Committee at every regularly scheduled meeting of the committee (in meetings generally attended by the full Board) regarding key recommendations, progress, and outcomes related to our ESG strategy and related goals.</t>
  </si>
  <si>
    <t>https://www.sec.gov/ix?doc=/Archives/edgar/data/16918/000001691823000096/stz-20230531.htm#icf6d14ec824a441cad82524c2f496f06_70</t>
  </si>
  <si>
    <t>Constellation Energy Corporation</t>
  </si>
  <si>
    <t>CEG</t>
  </si>
  <si>
    <t>https://www.constellationenergy.com/our-esg-principles/esg-resources/constellation-sustainability-report.html</t>
  </si>
  <si>
    <t>Accounting and finance; Executive; Talent management; Technology and innovation; Safety and cybersecurity; Industry and infrastructure; Regulatory and policy; Risk management; Corporate governance; Environment and sustainability; Business development and transformation</t>
  </si>
  <si>
    <t>Experience in overseeing or advising on environmental, climate or sustainability practices; understanding of environmental policy, regulation, risk and business operations in regulated industries; experience in managing environmental impacts; in-depth knowledge of operational risks</t>
  </si>
  <si>
    <t>Audit and risk; Compensation; Corporate Governance; Nuclear oversight</t>
  </si>
  <si>
    <t xml:space="preserve">The Board is actively engaged on a wide range of environmental, social and governance (ESG) issues at both the committee and full Board levels.
The Audit and Risk Committee reviews SEC disclosures related to environmental risks as well as maintaining oversight of the finance organization and independent auditorâ€™s commitments to diverse teams.
The Compensation Committee is actively involved in reviewing policies related to talent development and DEI, monitoring and shaping corporate culture, and evaluating potential ESG metrics for the compensation programs.
The Corporate Governance Committee is specifically tasked with overseeing sustainability and climate change strategies and efforts to protect and improve the environment.
The Nuclear Oversight Committee is specifically tasked with overseeing environmental and safety laws, regulations, and standards applicable to ownership and operation of nuclear power facilities.
The full Board oversees ESG issues, including, but not limited to: evaluating business risks related to climate change; reviewing investment and divestment opportunities related to climate risks; holding ongoing discussions around diversity and corporate culture; and reviewing corporate philanthropy and political contribution reports.
 </t>
  </si>
  <si>
    <t>https://www.sec.gov/ix?doc=/Archives/edgar/data/1868275/000155278123000110/e23042_ceg-def14a.htm#i23043_006</t>
  </si>
  <si>
    <t>The Cooper Companies, Inc.</t>
  </si>
  <si>
    <t>COO</t>
  </si>
  <si>
    <t>https://coopercos.wpenginepowered.com/wp-content/uploads/2023/05/CooperCo-2022-ESG-Report-Final.pdf</t>
  </si>
  <si>
    <t>Financial; Other public boards</t>
  </si>
  <si>
    <t>Audit; Organization and compensation; Corporate governance and nominating</t>
  </si>
  <si>
    <t>Recognizing the significant impact that ESG issues have on our ability to achieve sustainable growth, we are expanding existing initiatives and actively developing new projects to make sustainability and corporate responsibility a key focus of our business.
To better support these initiatives from the top down, our Board has increased the frequency of ESG discussions at its meetings and the CGNC has oversight responsibility for ESG matters under its charter. In this capacity, the CGNC has general oversight authority for our overall ESG strategy, but specific topics continue to be overseen by other committees as appropriate, including cybersecurity oversight by the Audit Committee and human capital management review by the OCC.</t>
  </si>
  <si>
    <t>https://www.sec.gov/Archives/edgar/data/711404/000119312523019077/d448199ddef14a.htm#toc448199_3</t>
  </si>
  <si>
    <t>Copart, Inc.</t>
  </si>
  <si>
    <t>CPRT</t>
  </si>
  <si>
    <t>https://www.copart.com/content/copart-esg-report-2022.pdf</t>
  </si>
  <si>
    <t>November</t>
  </si>
  <si>
    <t>Salvage vehicle industry; Investment management industry; Technology sector; Land acquisition and development; Government service; Specialized finance and accounting expertise; CPA; Legal expert/attorney; Other publicly traded corporation director</t>
  </si>
  <si>
    <t>Audit; Compensation; Nominating and governance</t>
  </si>
  <si>
    <t>Through its governance and oversight of our business, our board of directors is responsible for setting our strategic corporate goals. Our goals are to generate sustainable profits for our stockholders while providing environmental and social benefits for the world around us.
We believe that our business model should be aligned with recognized environmental, sustainability, and governance standards, with a broad awareness of the social, environmental, and human context in which we operate. Our nominating and governance committee is responsible for overseeing our business activities in this area.
In October 2022, we published our inaugural ESG report on our investor relations website that provides detailed disclosures regarding our ESG objectives based on the United Nations Sustainable Development Goals, the Sustainability Accounting</t>
  </si>
  <si>
    <t>https://www.sec.gov/Archives/edgar/data/900075/000090007522000052/cprt2022proxystatement.htm</t>
  </si>
  <si>
    <t>Corning Incorporated</t>
  </si>
  <si>
    <t>GLW</t>
  </si>
  <si>
    <t>https://www.corning.com/worldwide/en/sustainability/climate-goals.html#:~:text=Reduce%20our%20Scope%201%20and,compared%20to%20a%202021%20baseline  ;https://www.corning.com/media/worldwide/global/documents/Corning_2022_Sustainability_Report.pdf</t>
  </si>
  <si>
    <t>Public company board experience; Finance and M&amp;A; Risk oversight; Accounting; Corporate governance and ethics; Legal and regulatory; Compensation and talent management; Operations; Strategic planning and oversight; Cybersecurity and information security; Technology and innovation; Industry experience</t>
  </si>
  <si>
    <t>Corporate Responsibility and Sustainability Committee</t>
  </si>
  <si>
    <t>Audit; Compensation and talent management; Corporate responsibility and sustainability; Executive; Finance; Information technology; Nominating and corporate governance</t>
  </si>
  <si>
    <t>Board: Our Board and its committees oversee matters related to Corningâ€™s environmental, social and governance (ESG) practices, performance and disclosures, and the Corporate Responsibility and Sustainability Committee is charged with general oversight of environmental and social risk matters and annually reviews the Companyâ€™s sustainability strategy.
Sustainability and Climate Initiatives Center of Excellence: The Sustainability and Climate Initiatives Center of Excellence oversees and directs sustainability efforts, climate initiatives and related reporting. To further integrate our sustainability initiatives into our core operating practices, in 2021 Corning appointed a Vice President of Sustainability and Climate Initiatives to drive sustainability actions across the Company.
SUSTAINABILITY LEADS, STEERING AND WORKING COMMITTEES: Consisting of senior cross-functional business and sustainability leaders that provide input on corporate social responsibility and sustainability matters and coordinate and implement initiatives to achieve the Companyâ€™s short-and long-term sustainability goals and objectives.</t>
  </si>
  <si>
    <t>https://www.sec.gov/ix?doc=/Archives/edgar/data/24741/000120677423000387/glw4120101-def14a.htm#a_043</t>
  </si>
  <si>
    <t>Corteva, Inc.</t>
  </si>
  <si>
    <t>CTVA</t>
  </si>
  <si>
    <t>https://www.corteva.com/content/dam/dpagco/corteva/global/corporate/files/sustainability/DOC-Corteva_2022_Sustainability_and_ESG_Report-Global.pdf</t>
  </si>
  <si>
    <t>C-suite executive leadership experience; Other public company board service within 5 years; Agricultural and/or chemical industry experience; Accounting/finance/financial/ reporting expertise; Capital markets expertise; Science and innovation; Information technology/cybersecurity/digital/artificial intelligence; Government/regulatory; Human capital/talent management; International/global business experience; Environmental/sustainability/corporate responsibility</t>
  </si>
  <si>
    <t>Experience in managing environmental, corporate responsibility and sustainability initiatives and their relationship to the companyâ€™s business and strategy</t>
  </si>
  <si>
    <t>Sustainability and Innovation Committee</t>
  </si>
  <si>
    <t>Audit; People and compensation; Governance and compliance; Sustainability and innovation</t>
  </si>
  <si>
    <t>Environmental, social and governance (â€œESGâ€) initiatives are overseen by our Board and its Committees. Our Sustainability and Innovation Committee regularly monitors the Companyâ€™s sustainability measures and efforts, and provides oversight of the risks related to climate change and the Companyâ€™s innovation pipeline, while our Governance and Compliance Committee retains oversight of our ethics and compliance programs, which reinforce our values. Our People and Compensation Committee oversees the Companyâ€™s human capital management and inclusion, diversity, and equity strategy. Sustainability, ethics, and diversity, inclusion, and equity matters are supported by the Companyâ€™s executive leadership team who make recommendations to our Board and Committees and ensure alignment of ESG initiatives with the Companyâ€™s strategy. Our executive leadership team is supported by senior management committees that make recommendations to our executive leadership team, and also implement the Companyâ€™s ESG initiatives.</t>
  </si>
  <si>
    <t>https://www.sec.gov/ix?doc=/Archives/edgar/data/1755672/000119312523067536/d309467ddef14a.htm</t>
  </si>
  <si>
    <t>Costco Wholesale Corporation</t>
  </si>
  <si>
    <t>COST</t>
  </si>
  <si>
    <t>https://mobilecontent.costco.com/live/resource/img/static-us-landing-pages/6c-TCFD.pdf ;https://mobilecontent.costco.com/live/resource/img/static-us-landing-pages/5aClimate-Action-Plan.pdf</t>
  </si>
  <si>
    <t>Senior leadership; Financial expertise; Retail industry experience; Technology or e-commerce; Risk management; Global operations; Marketing and brand management</t>
  </si>
  <si>
    <t>Audit; Compensation; Nominating and governance;</t>
  </si>
  <si>
    <t>The Nominating and Governance Committee also exercises oversight regarding risks associated with corporate governance matters and certain issues relating to the Companyâ€™s ethics, environmental, social and governance (ESG), and compliance programs.</t>
  </si>
  <si>
    <t>https://www.sec.gov/Archives/edgar/data/909832/000090983222000023/costproxy2022.htm</t>
  </si>
  <si>
    <t>Coterra Energy Inc.</t>
  </si>
  <si>
    <t>CTRA</t>
  </si>
  <si>
    <t>https://www.coterra.com/wp-content/uploads/2022/11/2022-Coterra-Sustainability-Report.pdf</t>
  </si>
  <si>
    <t>Public company C-suite; Private company C-suite; Exploration and production; Climate change; Related industry; Other public company boards; Financial/accounting; Cybersecurity; Legal; Operating/strategic responsibility; EHS responsibility</t>
  </si>
  <si>
    <t>Environment, Health and Safety Committee</t>
  </si>
  <si>
    <t>Audit; Governance and social responsibility; Compensation; Environment, health and safety; Executive</t>
  </si>
  <si>
    <t>The Board is responsible for oversight of risk management, including operational, financial, reputational, climate change, cybersecurity, information technology and other risks. The Environment, Health and Safety Committee Oversees the Companyâ€™s climate change and sustainability policies and programs and provides recommendations on the related reporting and public disclosures</t>
  </si>
  <si>
    <t>https://www.sec.gov/ix?doc=/Archives/edgar/data/858470/000130817923000263/lctra2023_def14a.htm</t>
  </si>
  <si>
    <t>Crown Castle Inc.</t>
  </si>
  <si>
    <t>CCI</t>
  </si>
  <si>
    <t>https://investor.crowncastle.com/news-releases/news-release-details/crown-castle-sets-carbon-neutral-goal-2025  ;https://www.crowncastle.com/esg/resources/2022-environmental-social-governance-report.pdf</t>
  </si>
  <si>
    <t>Public company board experience; Financial; Risk management; Accounting; Corporate governance/ethics; Legal/regulatory; HR/compensation; Executive experience; Operations; Strategic planning/oversight; Technology; Mergers and acquisitions; Wireless/telecom/REIT industry; Academia/education</t>
  </si>
  <si>
    <t>Audit; Compensation; Nominating, environmental, social and governance; Strategy</t>
  </si>
  <si>
    <t xml:space="preserve">The NESG comittee assists the Board in overseeing the Company's ESG strategy, goals and initiatives;  </t>
  </si>
  <si>
    <t>https://www.sec.gov/ix?doc=/Archives/edgar/data/1051470/000105147023000082/cci-20230403.htm#i893c6ca1463344a08a4a718c1b72c76f_67</t>
  </si>
  <si>
    <t>CSX Corporation</t>
  </si>
  <si>
    <t>CSX</t>
  </si>
  <si>
    <t>https://www.csx.com/share/wwwcsx15/assets/File/About_Us/Responsibility/2022-CSX-ESG-Report.pdf</t>
  </si>
  <si>
    <t>Accounting/financial reporting; Risk/crisis management; Sustainability; Transportation industry/supply chain management; Business operations; Corporate goverance; Finance/capital allocation; Government/regulated industries; Human capital management</t>
  </si>
  <si>
    <t>Sustainability experience supports the companies efforts to meet the highest standards of environmental stewardship and prioritze the health and safety of our employees and communities in which we operate. Also, climate related experience is key to understanding risks related to climate change and helping better serve our customers' evolving needs.</t>
  </si>
  <si>
    <t>Audit; Compensation and talent management; Finance; Governance and sustainability; Executive</t>
  </si>
  <si>
    <t>CSXâ€™s dedication to industry-leading ESG performance is pursued across the entire Company. The Board, through its committees, oversees the Companyâ€™s ESG strategies and initiatives and receives and responds to regular updates on priority ESG goals. Specifically, the Governance and Sustainability Committee is responsible for assessing CSXâ€™s progress on sustainability issues and overseeing our sustainability policies, strategies and programs. Also, the Compensation and Talent Management Committee ensures ongoing emphasis on human capital management, including diversity, equity and inclusion initiatives. On a day-to-day basis, ESG is collaboratively managed by a cross-functional team of CSX employees. These operational leaders are responsible for measuring and monitoring progress against key performance indicators and for reviewing and applying stakeholder feedback and insights.</t>
  </si>
  <si>
    <t>https://www.sec.gov/ix?doc=/Archives/edgar/data/277948/000027794823000015/csx-20230324.htm</t>
  </si>
  <si>
    <t>Cummins Inc.</t>
  </si>
  <si>
    <t>CMI</t>
  </si>
  <si>
    <t>https://www.cummins.com/sites/default/files/2023-05/spr23-2022-cummins-tcfd.pdf ;https://www.cummins.com/sites/default/files/2022-08/2020-21-cummins-sr-progress-report-08032022.pdf</t>
  </si>
  <si>
    <t xml:space="preserve">Automotive and transportation; Government/regulatory; Sales/marketing; Manufacturing; International; Financial; Technology/IT; Academics; </t>
  </si>
  <si>
    <t>Safety, Environment and Technology Committee</t>
  </si>
  <si>
    <t>Audit; Talent management and compensation; Finance; Governance and nominating; Safety, Environment and technology</t>
  </si>
  <si>
    <t>Board Oversight of Risk and ESG
The Board and its Committees exercise robust oversight of the companyâ€™s enterprise risk management program with dedicated time at every regular Board meeting
Top tier risks are assigned to members of the Cummins Leadership Team
Board and its Committees provide strong oversight of ESG risks and opportunities including at least one annual review by full Board of ESG strategy and challenges and detailed reviews in the designated committees
With these principles embedded in everything we do, our ESG strategy is our business strategy. With the support and oversight of our Board, we continue our focus on sustainability, which includes our efforts related to ESG. We ensure Board oversight of our top ESG risks and opportunities in the following committees depending upon the topic: Talent Management and Compensation Committee; Safety, Environmental and Technology Committee; Audit Committee and the Governance and Nominating Committee. We also review the ESG Strategy</t>
  </si>
  <si>
    <t>https://www.sec.gov/ix?doc=/Archives/edgar/data/26172/000110465923037109/tm231795d2_def14a.htm</t>
  </si>
  <si>
    <t>CVS Health Corporation</t>
  </si>
  <si>
    <t>CVS</t>
  </si>
  <si>
    <t>https://www.cvshealth.com/content/dam/enterprise/cvs-enterprise/pdfs/2022/2022-ESGReport.pdf ;https://www.cvshealth.com/impact/healthy-planet/climate-action.html; https://www.cvshealth.com/content/dam/enterprise/cvs-enterprise/pdfs/2022/2022-ESGReport-appendix.pdf</t>
  </si>
  <si>
    <t>Business development and corporate transactions; Finance; Public policy and government affairs; Senior leadership; Business operations; Health care and health services; Regulated industries; Technology and innovation; Corporate governance and sustainability; Legal and regulatory compliance; Risk management</t>
  </si>
  <si>
    <t>Help our Board fulfill its governance and ESG oversight function effectively</t>
  </si>
  <si>
    <t>Audit; Investment and finance; Management planning and development; Nominating and corporate governance; Medical affairs; Executive</t>
  </si>
  <si>
    <t>The N&amp;CG Committee, pursuant to its charter, is formally charged with oversight of the Companyâ€™s ESG strategy and performance. The Companyâ€™s Chief Governance Officer, Chief People Officer and Chief Sustainability Officer regularly update the N&amp;CG Committee on ESG risks and opportunities, and the N&amp;CG Committee provides feedback and direction on the Companyâ€™s approach to key issues. The N&amp;CG Committee also reviews the Companyâ€™s annual ESG Report prior to its publication. Additionally, the Audit Committee regularly reviews and discusses the key risks identified in the ERM process with management, their potential impact on us and our operations, and our risk mitigation strategies and related disclosure matters. These risks may include risks related to climate change, sustainability and other ESG-related matters. Various matters under the purview of the Boardâ€™s other committees, namely the I&amp;F Committee, the Medical Affairs Committee and the MP&amp;D Committee, also fall within ESG categories, for example the human capital and culture matters overseen by the MP&amp;D Committee and discussed below. The 2022 ESG Report is available on the Companyâ€™s website at www.cvshealth.com/reporting and highlights of our ESG strategy and achievements are included on the back page of this proxy statement.</t>
  </si>
  <si>
    <t>https://www.sec.gov/ix?doc=/Archives/edgar/data/64803/000130817923000606/cvs4106991-def14a.htm</t>
  </si>
  <si>
    <t>D.R. Horton, Inc.</t>
  </si>
  <si>
    <t>DHI</t>
  </si>
  <si>
    <t>https://investor.drhorton.com/~/media/Files/D/D-R-Horton-IR/documents/fy22-dr-horton-inc-esg-report-final.pdf</t>
  </si>
  <si>
    <t>Real estate/homebuilding; Leadership and strategy; Finance,accounting and/or investment; Outside board experience</t>
  </si>
  <si>
    <t>Audit; Nominating and governance; Compensation; Executive</t>
  </si>
  <si>
    <t>Our Nominating and Governance Committee oversees risks associated with overall governance and Board succession planning and ESG.
Key ESG matters, including environmental and climate-related risks and human capital risks such as diversity, equity and inclusion and employee health and safety, could have an adverse impact on our company. Our Board oversees these risks via regular presentations to the Nominating and Governance Committee on these and other ESG matters by both internal and external personnel with responsibilities and expertise in ESG. The Board also supports and regularly inquires about progress in the Companyâ€™s reporting of ESG policies, metrics and related disclosures.
During fiscal 2021, the Board approved policies that enhance the Companyâ€™s commitments to respect human rights and to transparency of political contributions, and the Board reviewed an initial enterprise-level ESG risk assessment to identify and understand specific risks within the ESG realm that could have a material impact on the Company.
In fiscal 2022, in line with the Companyâ€™s commitment to improve our ESG transparency, we published human capital data for the first time highlighting the demographic composition of our workforce and our homebuyers. We subsequently appended that data with our first public disclosure of our EEO-1 reporting, sharing our 2021 report that was submitted to the EEOC earlier this year. In fiscal 2022, the Board also reviewed a formal ESG materiality risk assessment that the Company performed with the assistance of a third-party sustainability firm. Key risks discussed include those pertaining to environmental law, building codes, land identification and development activities, the impacts of extreme weather events, risks of health and safety incidents, diversity and economic risks that could arise. This risk assessment and similar exercises will be performed on a regular basis so the Board can stay abreast of both emerging and material ESG risks. We believe this provides adequate risk oversight of ESG matters affecting the Company.</t>
  </si>
  <si>
    <t>https://www.sec.gov/Archives/edgar/data/882184/000119312522303898/d399328ddef14a.htm</t>
  </si>
  <si>
    <t>Danaher Corporation</t>
  </si>
  <si>
    <t>DHR</t>
  </si>
  <si>
    <t>https://sustainability.danaher.com/images/Danaher-2021-Sustainability-Report.pdf; https://sustainability.danaher.com/data-summary</t>
  </si>
  <si>
    <t>Global/international; Life sciences; Diagnostics; Health care management; Product innovation; Digital technology; Mergers and acquisitions; Public company CEO and/or president; Accounting; Finance; Branding/marketing; Government, legal or regulatory</t>
  </si>
  <si>
    <t>Audit; Compensation; Nominating and governance; Science and technology;Executive; Finance</t>
  </si>
  <si>
    <t>At least quarterly, the CEO, our executive leadership team and other business leaders provide detailed business and strategy updates to the Board. The Board annually conducts an even more in-depth review of the Companyâ€™s overall strategy. At these reviews, the Board engages with our executive leadership team and other business leaders regarding business objectives and the application of DBS, the competitive landscape, economic trends and other developments. On an annual basis the Board also reviews the Companyâ€™s human capital, risk assessment/risk management, compliance and sustainability programs as well as the Companyâ€™s operating budget, and at meetings occurring throughout the year the Board reviews acquisitions, strategic investments and other capital allocation topics as well as the Companyâ€™s operating and financial performance, among other matters. The Board also looks to the expertise of its committees to inform strategic oversight in their areas of focus.</t>
  </si>
  <si>
    <t>https://www.sec.gov/ix?doc=/Archives/edgar/data/313616/000130817923000414/ldhr2023_def14a.htm</t>
  </si>
  <si>
    <t>Darden Restaurants, Inc.</t>
  </si>
  <si>
    <t>DRI</t>
  </si>
  <si>
    <t>https://www.darden.com/our-impact/communities/sustainability/climate-risks</t>
  </si>
  <si>
    <t>Restaurant industry; Retail or hospitality operations; Consumer marketing/brand building; Information technology/cybersecurity; Supply chain/logistics; Real estate development; Franchising; Mergers and acquisitions/business development; Corporate governance; International operations; Finance and accounting; Human resources / human capital management; Legal; Public policy;; Social and environmental responsibility</t>
  </si>
  <si>
    <t>Audit; Compensation; Finance; Nominating and Governance</t>
  </si>
  <si>
    <t>The Nominating and Governance Committee: Oversees risks related to the Companyâ€™s corporate governance; director succession planning; political and charitable contributions; insider trading; environmental and social responsibility; and reputational risk to the extent such risk arises from the topics under discussion.</t>
  </si>
  <si>
    <t>https://www.sec.gov/Archives/edgar/data/940944/000119312522214463/d260709ddef14a.htm#toc260709_34</t>
  </si>
  <si>
    <t>DaVita Inc.</t>
  </si>
  <si>
    <t>DVA</t>
  </si>
  <si>
    <t>file:///C:/Users/kelly/Downloads/MISC21-07_Community%20Care%202022%20Booklet_5.2v6.1.pdf</t>
  </si>
  <si>
    <t>Strategic initiatives/ M&amp;A; Risk management; Finance/capital allocation/accounting; Tech/digital/transformation/cybersecurity; Government/regulatory/public policy; Public company CEO; Human capital management/compensation; Healthcare provider/payor/investing/VC; Public company corporate governance</t>
  </si>
  <si>
    <t>Audit; Nominating and governance; Compensation; Compliance and quality</t>
  </si>
  <si>
    <t>The Nominating and Governance Committee oversees DaVitaâ€™s activities, policies and programs related to corporate environmental and social responsibility. Our management ESG Steering Committee is responsible for aligning ESG strategy across the Company, and reports to the Nominating and Governance Committee on a regular basis as well as to the full Board at least annually.
The Nominating and Governance Committee oversees DaVitaâ€™s activities, policies and programs related to corporate, environmental and social responsibility. Our management ESG Steering Committee regularly reports to the Nominating and Governance Committee and also gives the full Board an ESG report on no less than an annual basis. Management periodically reports to the Audit Committee on the process for ESG-related public reporting, including reporting controls.</t>
  </si>
  <si>
    <t>https://www.sec.gov/ix?doc=/Archives/edgar/data/927066/000092706623000088/dva-20230425.htm</t>
  </si>
  <si>
    <t>Delta Air Lines, Inc.</t>
  </si>
  <si>
    <t>DAL</t>
  </si>
  <si>
    <t>https://www.delta.com/content/dam/delta-www/about-delta/corporate-responsibility/delta-air-lines-ESGreport2022.pdf</t>
  </si>
  <si>
    <t>Senior leadership; Airline/transportation industry; Marketing/brand management/data analytics; Finance/accounting; Risk management; Technology/cybersecurity'digital; energy; Global business; Government affairs/legal affairs/global security; Board membership</t>
  </si>
  <si>
    <t>Audit; Corporate governance; Finance; Personnel and compensation; Safety and security</t>
  </si>
  <si>
    <t>The Board of Directors is committed to sound corporate governance in line with evolving best practices. We have implemented a robust governance framework at both the Board and management levels with respect to our environmental sustainability program:
Regular board-level oversight provided primarily through (i) the Corporate Governance Committee, which evaluates environmental sustainability strategy, goal setting, opportunities and risks as well as efforts and progress, (ii) the Audit Committee, which oversees the reporting of environmental and social matters in Deltaâ€™s SEC filings, and (iii) the Finance Committee, which oversees investments, including acquisition of new, more fuel efficient aircraft and significant investments in new technologies.
Robust management-level oversight provided through the ESG Council, the Carbon Council and the Risk Council, which report to the Delta Leadership Committee (DLC) and are composed of members of the DLC as well as other senior executives from across the organization who help to guide cross-functional working groups on climate strategy and execution as well as related risk mitigation efforts.
Global Sustainability team integrated throughout our business and led by Pam Fletcher, our Senior Vice President and Chief Sustainability Officer, who serves on the DLC and each of the ESG, Carbon and Risk Councils.</t>
  </si>
  <si>
    <t>https://www.sec.gov/ix?doc=/Archives/edgar/data/27904/000130817923000817/ldal2023_def14a.htm#new_id-108</t>
  </si>
  <si>
    <t>Dentsply Sirona Inc.</t>
  </si>
  <si>
    <t>XRAY</t>
  </si>
  <si>
    <t>https://www.dentsplysirona.com/en-us/company/our-sustainability/our-priority-goals.html ;https://www.dentsplysirona.com/content/dam/master/corporate/merchandise/documents/CORP-document-2021-sustainability-report-EN.pdf</t>
  </si>
  <si>
    <t>Large company experience as executive or board member; Extensive knowledge of Dentsply Sirona history and industry; Medical device or industry experience; International business experience; Financial literacy; Public company governance experience; Experience in marketing and sales; Manufacturing experience; Experience in HR and talent management; Understanding of and previous work with information technology; Experience in capital allocation and deployment; Business development and experience (including M&amp;A); Quality and regulatory experience;  Prior work in research and development; Qualified financial experts; Enterprise risk management</t>
  </si>
  <si>
    <t>Audit and finance; Corporate governance and nominating; Human resources; Science and technology</t>
  </si>
  <si>
    <t>The Board has oversight of the Companyâ€™s sustainability strategy through the Corporate Governance and Nominating Committee which oversees the management of risks related to our environmental, social and governance practices, including identifying relevant ESG trends and issues, and overseeing the development of metrics related to ESG performance. The Human Resources Committee is responsible for the management of risks related to our social practices, and the Audit and Finance Committee of the Board oversees and assesses risks related to cyber security and data privacy matters. Finally, the Science and Technology Committee is responsible for reviewing the Companyâ€™s R&amp;D activities, initiatives, and investments. All these Committees report to the Board, and their responsibilities are firmly in line with the businessâ€™ sustainability strategy.</t>
  </si>
  <si>
    <t>https://www.sec.gov/ix?doc=/Archives/edgar/data/818479/000119312523101351/d423053ddef14a.htm</t>
  </si>
  <si>
    <t>Devon Energy Corporation</t>
  </si>
  <si>
    <t>DVN</t>
  </si>
  <si>
    <t>https://www.devonenergy.com/sustainability/environment/climate-change ;https://dvnweb.azureedge.net/assets/documents/Sustainability/Environment/Climate-Change/DVN_CCAR23.pdf  ;https://dvnweb.azureedge.net/assets/documents/Sustainability/DVN_2023_SustainabilityReport.pdf</t>
  </si>
  <si>
    <t>Human capital management/compensation; Engineering education/experience; Finance/capital allocation; Regulatory/policy matters; Technology or cybersecurity; Environmental matters; Corporate governance/risk management; Investment management/stewardship; Marketing/energy-related infrastructure</t>
  </si>
  <si>
    <t>Governance, Environmental, and Public Policy Committee</t>
  </si>
  <si>
    <t>Audit; Compensation; Governance, environmental, and public policy; Reserves</t>
  </si>
  <si>
    <t>The Company recognizes that ESG matters are important for Devon and Devonâ€™s stakeholders. Following the closing of the Devon-WPX merger, Devon created a new executive position of vice president of EHS/ESG, as well as a manager-level position and other staffing for sustainability activity. The Company also proceeded with aggregating ESG programs and data of Devon and WPX. The Board and the GEPP Committee were apprised of Devonâ€™s progress, with a view toward reviewing in advance the environmental targets that were announced in June 2021. The Board and management continue to support the Companyâ€™s ongoing efforts in this area. Devonâ€™s Executive Committee, Board GEPP Committee, and the full Board receive regular updates on our ESG efforts and expect high performance in this area. Over the past year, oversight has included Devonâ€™s activities in the following areas: Devonâ€™s strategy for and third-party assessment of Devonâ€™s performance on ESG matters;
Devonâ€™s progress on achieving the environmental targets established in June 2021; the tactics and associated budgets for attaining the environmental targets and other ESG objectives; an on-going assessment and discussion of Devonâ€™s participation in ESG-related initiatives, which included the decision in 2022 to join OGMP 2.0; Devonâ€™s community support efforts, including charitable contributions and participating in charitable projects; and managementâ€™s steps in furthering the Companyâ€™s carbon accounting systems and capabilities.</t>
  </si>
  <si>
    <t>https://www.sec.gov/ix?doc=/Archives/edgar/data/1090012/000119312523115593/d370520ddef14a.htm</t>
  </si>
  <si>
    <t>DexCom, Inc.</t>
  </si>
  <si>
    <t>DXCM</t>
  </si>
  <si>
    <t>https://s201.q4cdn.com/758408164/files/doc_downloads/2023/Dexcom-Annual-Sustainability-Report-March-2023.pdf</t>
  </si>
  <si>
    <t>Audit; Compensation; Nominating and governance; Technology and science</t>
  </si>
  <si>
    <t>In addition, in 2022, we established formal board oversight of ESG by revising our Nominating and Governance Committee charter. 
Given the importance of ESG to the long-term success of our business, our Board and its committees play a critical role in overseeing ESG matters.
The Nominating and Governance Committee oversees and reviews annually (a) Dexcomâ€™s policies and programs concerning (i) corporate social responsibility and (ii) the Companyâ€™s participation and visibility as a global corporate citizen; (b) the Companyâ€™s sustainability performance; and (c) the assessment and management of ESG risks affecting our business.
The purpose of the ESG Steering Committee is to (i) establish programs, policies and practices relating to ESG matters and (ii) assist the Nominating and Governance Committee of the Board in fulfilling its oversight responsibilities with respect to ESG matters. The ESG Steering Committee is comprised of the functional leads for Legal, Finance, Operations and Human Capital and is chaired by the Company's Chief Legal Officer.</t>
  </si>
  <si>
    <t>https://www.sec.gov/ix?doc=/Archives/edgar/data/1093557/000109355723000099/dxcm-20230406.htm</t>
  </si>
  <si>
    <t>Diamondback Energy, Inc.</t>
  </si>
  <si>
    <t>FANG</t>
  </si>
  <si>
    <t>https://www.diamondbackenergy.com/static-files/faf5ab25-5ab5-4404-8c04-c7bd387ae418</t>
  </si>
  <si>
    <t>Corporate governance; Environmental, health, safety, and sustainability; M&amp;A/finance/capital markets; Financial reporting/accounting experience; Government, legal and regulatory; Industry background; Executive experience; Executive compensation; Risk management; Congressional engagement/national security and cyber defense and protection</t>
  </si>
  <si>
    <t>Contributes to the boardâ€™s oversight and understanding of environmental, health, safety and sustainability issues and their relationship to our business and strategy as we strive to provide the energy necessary for economic growth and social well- being, while securing a stable and healthy environment for the future.</t>
  </si>
  <si>
    <t>Safety, Sustainability and Corporate Responsibility Committee</t>
  </si>
  <si>
    <t>Audit; Compensation; Nominating and corporate governance; Safety, sustainability and corporate responsibility</t>
  </si>
  <si>
    <t>As Diamondbackâ€™s ESG strategy evolves, management regularly interacts with the board and its committees, including its audit committee, compensation committee, nominating and corporate governance committee, and safety, sustainability and corporate responsibility committee. The safety, sustainability and corporate responsibility committee was formed in 2019 to (i) review Diamondbackâ€™s policies and performance regarding, and provide guidance on, ESG matters, (ii) advise the board of directors and management on significant public issues that are pertinent to the Company and (iii) assist management in setting strategy, establishing goals and integrating ESG matters into strategic and tactical business activities across the Company.
The safety, sustainability and corporate responsibility committee assists the board in fulfilling its oversight responsibility over managementâ€™s monitoring and adherence to the Companyâ€™s policies on ESG matters and the quality of the Companyâ€™s procedures for identifying, assessing, monitoring and managing the principal environmental, health, climate change, human capital, safety and social risks in the Companyâ€™s business. In response to stockholder feedback, the safety, sustainability and corporate responsibility committee amended its charter in September 2021 to include oversight of climate change-related risks and opportunities as part of its ESG oversight responsibilities as enumerated in the charter.</t>
  </si>
  <si>
    <t>https://www.sec.gov/ix?doc=/Archives/edgar/data/0001539838/000130817923000793/fang-20221231.htm</t>
  </si>
  <si>
    <t>Digital Realty Trust, Inc.</t>
  </si>
  <si>
    <t>DLR</t>
  </si>
  <si>
    <t>https://go2.digitalrealty.com/rs/digitalrealtytrust/images/DLR_2023_ESGReport.pdf</t>
  </si>
  <si>
    <t>Accounting/financial literacy; Corporate governance; Executive leadership; Financial/capital markets; International experience; Military experience; Real estate investment; Risk management; Sales/marketing; Strategy; Technology experience</t>
  </si>
  <si>
    <t>Audit; Compensation; Nominating and Corporate Governance</t>
  </si>
  <si>
    <t xml:space="preserve">The Nominating and Corporate Governance Committee has direct oversight of the strategy and performance of, and risks and opportunities related to, the Companyâ€™s environmental, social and governance programs, which includes corporate responsibility, sustainability, climate change, and diversity, equity and inclusion. The Nominating and Corporate Governance Committeeâ€™s oversight responsibilities include promoting accessibility and mitigating risks related to discrimination on the basis of race, color, ethnicity, religion, national origin, sex, pregnancy, sexual orientation, gender identity or expression, marital status, age, mental or physical disability, a legally protected medical condition, genetic information, military or veteran status or other characteristic protected by law.
 </t>
  </si>
  <si>
    <t>https://www.sec.gov/ix?doc=/Archives/edgar/data/1297996/000130817923000815/ldlr2023_def14a.htm#ldlra013</t>
  </si>
  <si>
    <t>Discover Financial Services</t>
  </si>
  <si>
    <t>DFS</t>
  </si>
  <si>
    <t>https://www.discover.com/company/esg/2022-esg-report/home/</t>
  </si>
  <si>
    <t>CEO or CFO; Public board; Financial services industry; Audit qualified; Technology and/or cybersecurity; Government/regulatory; Risk management; Corporate governance; Brand marketing; International; Strategy and business development; Compensation/succession planning; Climate/sustainability</t>
  </si>
  <si>
    <t>Nominating, Governance and Public Responsibility</t>
  </si>
  <si>
    <t>Audit; Compensation and leadership development; Nominating, governance and public responsibility; Risk oversight</t>
  </si>
  <si>
    <t>he Nominating, Governance and Public Responsibility Committee, in coordination with other committees of the Board, oversees our policies, programs, strategies and reporting related to ESG matters. Our ESG program is led by our Chief ESG and Social Impact Officer who reports to a member of our Executive Committee and provides regular updates to the Nominating, Governance and Public Responsibility Committee. We also plan to issue our inaugural 2022 ESG Report later this year which will detail our progress across these areas.</t>
  </si>
  <si>
    <t>https://www.sec.gov/ix?doc=/Archives/edgar/data/1393612/000139361223000018/dfs-20230317.htm</t>
  </si>
  <si>
    <t>Dish Network Corporation</t>
  </si>
  <si>
    <t>DISH</t>
  </si>
  <si>
    <t>https://www.dish.com/dish-cares/pdfs/DISH-Cares-Annual-Report_2019.pdf</t>
  </si>
  <si>
    <t>https://www.sec.gov/ix?doc=/Archives/edgar/data/0001001082/000110465923033915/tm231497d1_def14a.htm</t>
  </si>
  <si>
    <t>The Walt Disney Company</t>
  </si>
  <si>
    <t>DIS</t>
  </si>
  <si>
    <t>https://impact.disney.com/app/uploads/2023/06/2030-Environmental-Goals-White-Paper.pdf ;https://impact.disney.com/app/uploads/2023/06/2022-CSR-Report.pdf; https://impact.disney.com/app/uploads/2023/06/2022-Data-Table.pdf</t>
  </si>
  <si>
    <t>Public company CEO experience; Formal service in ESG thought leadership role; Public company CFO experience; Expertise in brand leadership and integration with consumer experience; Cybersecurity; Brand, marketing and retail management; Direct to consumer expertise; Technology and innovation; Executive management experience; Finance and accounting; Global business operations; Risk management; Business development; Mergers an acquisitions and growth; Corporate responsibility experience</t>
  </si>
  <si>
    <t>Audit; Governance and nominating; Compensation; Executive</t>
  </si>
  <si>
    <t>The Governance and Nominating Committee oversees the Companyâ€™s lobbying and political strategy; human rights policies; and environmental, social and governance programs and reporting, including with respect to environmental and sustainability policies and initiatives to address climate change risks.</t>
  </si>
  <si>
    <t>https://www.sec.gov/Archives/edgar/data/1744489/000119312523033959/d354565ddefr14a.htm</t>
  </si>
  <si>
    <t>Dollar General Corporation</t>
  </si>
  <si>
    <t>DG</t>
  </si>
  <si>
    <t>file:///C:/Users/kclark/Downloads/DG_ServingOthers_FY2022_Final.pdf</t>
  </si>
  <si>
    <t>Retail industry experience; Senior leadership (C-suite) experience; Strategic planning/M&amp;A experience; Other public board service (current or former); Financial expertise or experience; General independence; Global/international experience (sourcing or operations); Branding/marketing/consumer behavior experience; Human capital experience; E-commerce/digital/technology experience; Risk management experience</t>
  </si>
  <si>
    <t>Audit; Compensation; Nominating, Governance and corporate responsibility</t>
  </si>
  <si>
    <t>In addition to consideration of ESG as part of the enterprise risk management program, our Board of Directors has delegated oversight of corporate governance issues, including significant corporate social responsibility and sustainability matters (to the extent not overseen by the full Board or other committee), to the Nominating Committee. Such matters may include significant issues relating to the environment, human rights, labor, health and safety, supply chain, community and governmental relations, charitable contributions, political contributions (if any), and similar matters. As part of this oversight, the Nominating Committee: reviews our sustainability disclosures and practices, including climate-related disclosures, practices, strategy and goals/targets; oversees our ESG-related shareholder outreach program and shareholder proposals; receives regular reports on ESG engagements with and viewpoints provided by shareholders; and reviews detailed information regarding corporate governance trends and practices, which informs recommendations to the Board.</t>
  </si>
  <si>
    <t>https://www.sec.gov/ix?doc=/Archives/edgar/data/29534/000110465923044057/tm2228297d2_def14a.htm#tCDAA</t>
  </si>
  <si>
    <t>Dollar Tree, Inc.</t>
  </si>
  <si>
    <t>DLTR</t>
  </si>
  <si>
    <t>https://corporate.dollartree.com/_assets/_9608b4b145634afd9d79707d524c8d44/dollartreeinfo/files/pages/dollartreeinfo/db/983/description/DTFD_Environmental_and_Social_Sustainability_Report_2023_FINAL_%28spreads%29.pdf</t>
  </si>
  <si>
    <t>Public company CEO experience; Private company CEO experience; Senior executive experience; Public company CEO/CFO experience; Private company CFO experience; CPA/audit/accounting experience; Consumer/retail industry; Marketing/advertising/communications; Strategic planning; Operations; Human resources; Information technology; Cybersecurity; Risk management; Global supply chain</t>
  </si>
  <si>
    <t>Sustainability and Corporate Social Responsibility Committee</t>
  </si>
  <si>
    <t>Audit; Compensation; Nominating and governance; Finance; Sustainability and CSR</t>
  </si>
  <si>
    <t xml:space="preserve">Over the last couple of years the Board and its committees have enhanced ESG oversight to increase its focus and transparency about the Companyâ€™s sustainability and ESG risks. Among other things, the Board:
Created a new Sustainability and CSR Committee to assist the Board in its oversight of the Companyâ€™s sustainability and social-related risks and strategies, external reporting, and workplace environment and culture;
Directed the Sustainability and CSR Committee to oversee the Companyâ€™s strategies and policies related to human capital management, including matters related to diversity, equity and inclusion as it relates to the Companyâ€™s workforce, workplace environment and culture, and the recruiting, selection, talent development, progression and retention of the Companyâ€™s workforce; and
â€‹Specified that the Sustainability and CSR Committee will, at least twice a year, evaluate, discuss, and, as appropriate, direct the disclosure of the Companyâ€™s risks relating to corporate social responsibility and sustainability, including the environment, human rights, labor, health and safety, workforce diversity, supply chain, and similar matters affecting Company stakeholders.
Our Board and management recognize the importance of assessing and planning for the potential impact of climate change and other sustainability risks of our business. The Board took on enhanced ESG oversight in 2020 by charging the then-named Nominating, Governance and Sustainability Committee with responsibility for related risks. In 2022, the Board created a separate Sustainability and CSR Committee specifically to monitor and evaluate the Companyâ€™s social impact, the sustainability of its operations and environmental and other climate-related risks affecting our associates, our customers, and other stakeholders. Under its charter, the Sustainability and CSR Committeeâ€™s primary duties and responsibilities include, at least semi-annually, to evaluate, discuss, and, as appropriate, direct the disclosure of the Companyâ€™s risks relating to corporate responsibility and sustainability, including the environment, human rights, labor, health and safety, workforce diversity, supply chain, and similar matters affecting our stakeholders. The Committee is also responsible for developing and recommending to the Board policies and procedures relating to the Companyâ€™s sustainability and corporate responsibility matters. At least twice a year, the Committee reviews the Companyâ€™s initiatives related to diversity, equity and inclusion (DEI) as it relates to workplace environment and culture, human capital management of the Companyâ€™s workforce and talent development and retention of the Companyâ€™s workforce.
In 2022, Dollar Tree hired its first Chief Sustainability Officer who regularly engages with the Sustainability and CSR Committee and the full Board. Through the work of our Chief Sustainability Officer Dollar Tree has increased its focus and accelerated its activities to advance the Companyâ€™s sustainability initiatives.
</t>
  </si>
  <si>
    <t>https://www.sec.gov/ix?doc=/Archives/edgar/data/0000935703/000110465923054765/tm2311462d2_def14a.htm</t>
  </si>
  <si>
    <t>Dominion Energy, Inc.</t>
  </si>
  <si>
    <t>D</t>
  </si>
  <si>
    <t>https://sustainability.dominionenergy.com/assets/pdf/Metrics-Environmental.pdf ;https://cdn-dominionenergy-prd-001.azureedge.net/-/media/pdfs/global/company/esg/climate_cdp_2020.pdf?la=en&amp;rev=91179c88301649588eda532e1cf9239e&amp;hash=83ABB5895EF1E873E7F7D32DFB624136 ;https://sustainability.dominionenergy.com/assets/pdf/SCR-Report-2021-updated-2023-07.pdf</t>
  </si>
  <si>
    <t>Leadership; Industry; Environmental; Corporate governance; Innovation and technology; Financial or accounting; Government, public policy or legal; Human capital/talent management; Risk management; Customer and community</t>
  </si>
  <si>
    <t>Experience overseeing or managing environmental, climate or sustainability practices, with an understanding of environmental policy, risks, regulations and compliance obligations.</t>
  </si>
  <si>
    <t>Sustainability and Corporate Responsibility Committee</t>
  </si>
  <si>
    <t xml:space="preserve">Audit; Compensation and talent development; Finance and risk oversight; Nominating and corporate governance; Sustainability and corporate responsibility </t>
  </si>
  <si>
    <t>We are striving to build a clean and sustainable energy future for our customers, employees and shareholders, and the communities in which we operate. Consistent with the prominent role of our clean energy transition in our strategy, sustainability and corporate responsibility are key areas of Board oversight. The Board receives and discusses regular reports on sustainability and corporate responsibility matters, including those related to safety, implementation of the companyâ€™s Net Zero emission plan, environmental compliance, human capital management, innovation and technology and sustainability initiatives across the company. Our SCR Committee oversees the companyâ€™s approach to environmental, social, economic and reputational matters and our innovation efforts in these areas. With its meeting agenda devoted primarily to ESG matters, the SCR Committee receives reports and presentations on the companyâ€™s charitable contribution and community service program, environmental justice, updates on carbon and methane emission reduction targets and other ESG-related matters. Both the companyâ€™s senior environmental officer and chief innovation officer provided regular reports to the full Board and the SCR Committee.
Under the oversight of the Board and the SCR Committee, in September 2022, the company published its annual Sustainability &amp; Corporate Responsibility Report, which sets forth our material ESG priorities, our performance in these areas and targets for further improvement. For additional information, see Commitment to Sustainability and Corporate Responsibility beginning on page 5.
In support of effective climate governance, Dominion Energy operates an executive-level Climate Council supported by working groups and strategy teams in developing and overseeing climate-related strategy, initiatives, commitments and performance. To evaluate the alignment of our capital investments with our business strategy, including our decarbonization strategy, we have a management-level Investment Review Committee that ensures all significant proposed investments receive appropriate analysis and review of ESG and environmental justice considerations, among other factors.</t>
  </si>
  <si>
    <t>https://www.sec.gov/ix?doc=/Archives/edgar/data/715957/000130817923000385/d4088221-def14a.htm#d4088221-def14aa007</t>
  </si>
  <si>
    <t>Domino's Pizza, Inc.</t>
  </si>
  <si>
    <t>DPZ</t>
  </si>
  <si>
    <t>https://biz.dominos.com/assets/files/2022-stewardship-report.pdf; https://biz.dominos.com/stewardship/environmental-footprint/</t>
  </si>
  <si>
    <t>CEO experience; Public company board and corporate governance experience; Corporate strategy experience; Financial/investment management experience; Human capital management/talent development experience; Information technology/IT security experience; International/global operations experience; Marketing/brand management/digital experience; Operations/supply chain experience; Restaurant/food and beverage experience; Retail/franchise experience; Sustainability/ESG experience</t>
  </si>
  <si>
    <t>The entire Board of Directors generally oversees the Companyâ€™s environmental, social and governance (â€œESGâ€) initiatives and supports the implementation of the Companyâ€™s ESG priorities. With respect to Board oversight of ESG matters in general, rather than concentrating oversight of all ESG initiatives into any one Committee, the Board takes the approach that certain matters are most appropriately overseen by the Board as a whole and for other topics, the most appropriate committee should maintain oversight. For example, the Boardâ€™s Nominating and Corporate Governance Committee has oversight responsibility for the corporate governance aspects of ESG, the Inclusion &amp; Diversity Committee has oversight responsibility for the Companyâ€™s initiatives regarding inclusion and diversity and the Audit Committee oversees the Companyâ€™s public disclosures, including those relating to its ESG initiatives. Given their breadth and importance, the Board currently believes that it is the appropriate body to oversee the development and implementation of the Companyâ€™s ESG efforts as a whole and the Board is regularly briefed on the Companyâ€™s ESG efforts and initiatives.
At the operational level, the Companyâ€™s cross-functional Stewardship Steering Committee, comprised of members of the Companyâ€™s Leadership Team who report directly to our Chief Executive Officer as well as other senior leaders within the Company and ultimately under the direction of the Companyâ€™s Executive Vice President and Chief Financial Officer, assesses and manages stewardship risks and shapes strategy for the organization. The Stewardship Steering Committee is responsible for setting direction and driving accountability as we work to address material issues, work with key stakeholders and measure and report our progress.</t>
  </si>
  <si>
    <t>https://www.sec.gov/ix?doc=/Archives/edgar/data/1286681/000119312523071970/d366824ddef14a.htm#toc366824_39</t>
  </si>
  <si>
    <t>Dover Corporation</t>
  </si>
  <si>
    <t>DOV</t>
  </si>
  <si>
    <t xml:space="preserve"> https://www.dovercorporation.com/sustainability/environmental/energy-and-emissions ;https://www.dovercorporation.com/docs/libraries/sustainability/dover-esg-highlights-2022.pdf</t>
  </si>
  <si>
    <t>Strategic M&amp;A; Global operations and management; Capital markets expertise; Strategy development and execution; Risk management expertise; Audit and corporate governance matters; Human capital management; Sustainability; Executive leadership experience</t>
  </si>
  <si>
    <t>Experience creating long-term value by embracing opportunities and managing risks deriving from ESG developments</t>
  </si>
  <si>
    <t>Audit; Compensation; Governance and nominating committee; Finance</t>
  </si>
  <si>
    <t xml:space="preserve">â€ŠThe full Board has oversight of ESG matters and is regularly briefed on strategic planning, risks, and opportunities related to ESG by senior management, including our CEO.
â€ŠOur Compensation Committee has integrated ESG oversight responsibility into our CEOâ€™s individual strategic objectives within the AIP.
 </t>
  </si>
  <si>
    <t>https://www.sec.gov/ix?doc=/Archives/edgar/data/29905/000119312523073243/d407983ddef14a.htm</t>
  </si>
  <si>
    <t>Dow Inc.</t>
  </si>
  <si>
    <t>DOW</t>
  </si>
  <si>
    <t>https://corporate.dow.com/content/dam/corp/documents/about/066-00440-01-2022-tcfd-disclosure.pdf ; https://corporate.dow.com/content/dam/corp/documents/about/066-00404-01-2022-cdp-report-climate-change.pdf ;https://corporate.dow.com/content/dam/corp/documents/about/066-00432-01-2022-progress-report.pdf</t>
  </si>
  <si>
    <t>Public company executive/CEO; Global/international; Strategic planning and enterprise risk management; Financial and accounting; Manufacturing and industry; Technology and cybersecurity; Science and/or academia; Corporate governance; Public policy; environmental/climate-related; Social purpose; Marketing and brand management</t>
  </si>
  <si>
    <t>Directors with environmental, sustainability or climate-related experience provide strong oversight of the Companyâ€™s commitments to protect the climate, reduce carbon emissions, eliminate plastic waste and deliver circular economy solutions.</t>
  </si>
  <si>
    <t>Environment, Health, Safety and Technology Committee</t>
  </si>
  <si>
    <t>Audit; Compensation and leadership development committee; Corporate governance; Environment, health, safety and technology</t>
  </si>
  <si>
    <t>The Board actively oversees and engages with management in stewardship of the Company's strategy, risk management and overall performance. Environment, Health, Safety and Technology Committee oversees environmental performance, health, safety, community, corporate citizenship, social responsibility, public policy, sustainability, climate, science and technology</t>
  </si>
  <si>
    <t>https://www.sec.gov/ix?doc=/Archives/edgar/data/1751788/000119312523059993/d403201ddef14a.htm</t>
  </si>
  <si>
    <t>DTE Energy Company</t>
  </si>
  <si>
    <t>DTE</t>
  </si>
  <si>
    <t>https://dteempowermi.wpenginepowered.com/wp-content/uploads/2021SustainabilityReport-1.pdf; https://dtecleanenergy.com/</t>
  </si>
  <si>
    <t>Culture, safety and talent development; Customer service relationships; Operational efficiency and productivity; Regulatory and energy policy; Growth and value creation; Financial planning and analysis; CEO experience; Corporate governance; Energy industry experience; Ethics and compliance; Executive compensation; Risk management; Sustainability and environmental stewardship; Technology and cybersecurity; Local/regional understanding; Nuclear experience</t>
  </si>
  <si>
    <t>Public Policy and Responsibility Committee</t>
  </si>
  <si>
    <t>Audit; Corporate governance; Finance; Nuclear review; Organization and compensation; Public policy and responsibility</t>
  </si>
  <si>
    <t>Ultimate oversight of our companyâ€™s ESG efforts â€“ including enterprise risk management â€“ rests with the Board of Directors and permeates all levels of DTEâ€™s executive leadership. The Boardâ€™s commitment to ESG has been and continues to be effectuated through its committee structure. As further described below, the Public Policy and Responsibility Committee maintains primary oversight for ESG matters generally, while the Audit, Organization &amp; Compensation, and Corporate Governance Committees oversee those matters within their expertise, and the entire Board remains committed to and updated on these matters regularly.</t>
  </si>
  <si>
    <t>https://www.sec.gov/ix?doc=/Archives/edgar/data/936340/000155837023004430/dte-20230504xdef14a.htm</t>
  </si>
  <si>
    <t>Duke Energy Corporation</t>
  </si>
  <si>
    <t>DUK</t>
  </si>
  <si>
    <t xml:space="preserve"> https://p-cd.duke-energy.com/-/media/pdfs/our-company/climate-report-2022.pdf?rev=2c1952910fe34cf08c8520f68e1f1465&amp;_gl=1*hw30r5*_ga*MTc3MjIwOTIxMC4xNjkwOTkxNTg4*_ga_HB58MJRNTY*MTY5MDk5MTU4Ny4xLjEuMTY5MDk5MjI3NC4wLjAuMA..&amp;_ga=2.174595430.577662100.1690991588-1772209210.1690991588;https://p-cd.duke-energy.com/-/media/pdfs/our-company/191170-net-zero-carbon-emissions-factsheet.pdf?rev=52fefcc2ecf3458e93d5133d54394a29&amp;_gl=1*13h99vi*_ga*MTc3MjIwOTIxMC4xNjkwOTkxNTg4*_ga_HB58MJRNTY*MTY5MDk5MTU4Ny4xLjEuMTY5MDk5MjI2MC4wLjAuMA..&amp;_ga=2.94917976.577662100.1690991588-1772209210.1690991588</t>
  </si>
  <si>
    <t>Clean energy; Customer service; Cybersecurity/technology; ESG; Human capital management; Industry; Regulatory/government; Risk management</t>
  </si>
  <si>
    <t xml:space="preserve">â€‹ESG experience is important as incorporating sustainable business operations into Duke Energyâ€™s actions is vital to the success of our strategy.
</t>
  </si>
  <si>
    <t>Audit; Corporate governance; Operations and nuclear oversight; Compensation and people development; Finance and risk management</t>
  </si>
  <si>
    <t>The Board places an emphasis on its oversight of ESG risks because it understands the importance of those issues to the long-term success and vitality of Duke Energy, our customers, and our communities. Some of the key ESG risks that the Board focuses on are climate and environmental operations, strategies, policies, and regulations; human capital management; safety; diversity, equity, and inclusion; cybersecurity, including our information technology and operational technology systems; political expenditures; and ESG disclosures. The Board continued to focus on these issues in 2022 and so far in 2023.
The Board reviewed issues related to our climate strategy, opportunities, and risks at every regularly scheduled Board meeting and invited outside speakers to discuss these issues with the Board. These topics included discussions of:
Emerging technologies, our greenhouse gas emission reduction goals, and our generation fleet transition;
Customer needs as it relates to clean energy; and
Federal and state policy and regulations.
â€‹The Compensation and People Development Committee incorporated a qualitative climate goal into the Companyâ€™s STI Plan for the first time in 2021, and in 2022, the Compensation and People Development Committee incorporated a quantitative goal into the STI Plan, as further described on page 45 of this proxy statement. These goals further enhance other ESG performance measures in our compensation plans.</t>
  </si>
  <si>
    <t>https://www.sec.gov/ix?doc=/Archives/edgar/data/0001326160/000110465923035850/tm2233174d7_def14a.htm</t>
  </si>
  <si>
    <t>DuPont de Nemours, Inc.</t>
  </si>
  <si>
    <t>DD</t>
  </si>
  <si>
    <t>https://www.dupont.com/content/dam/dupont/amer/us/en/corporate/about-us/Sustainability/2023Sustainability/DuPont_2023SustainabilityReport.pdf</t>
  </si>
  <si>
    <t>CEO of public company; Public company board experience; Compensation/human capital management; Sustainability; Finance and accounting; Global business; IT/cybersecurity; Lobbying/public affairs; Mergers and acquisitions; Science and technology; Manufacturing and operations</t>
  </si>
  <si>
    <t>Environment, Health, Safety and Sustainability Committee</t>
  </si>
  <si>
    <t>Audit; Nomination and governance; People and compensation; Environment, health, safety and sustainability</t>
  </si>
  <si>
    <t>The Board of Directors is responsible for overseeing the Companyâ€™s strategic direction, including the integration of environmental, social and governance (â€œESGâ€) risks and opportunities into the Companyâ€™s strategy. Certain ESG oversight responsibilities are aligned with the most appropriate Committee as reflected in the table below. In addition, the chairs of each of the four standing Board Committees typically meet annually to discuss ESG risks impacting the Companyâ€™s strategy and to gain alignment on Board risk oversight in this area.
 Board of Directors. Responsible for overall strategy, including integration of ESG risks and opportunities into overall strategy. Board has delegated oversight of ESG-related risks to various committees as appropriate
EHSS Committee: Oversight of enterprise sustainability strategy, goals and actions; Oversight and review of Sustainability report;â€ŠVet current and emerging ESG issues</t>
  </si>
  <si>
    <t>https://www.sec.gov/ix?doc=/Archives/edgar/data/0001666700/000119312523094064/d341885ddef14a.htm</t>
  </si>
  <si>
    <t>DXC Technology Company</t>
  </si>
  <si>
    <t>DXC</t>
  </si>
  <si>
    <t>https://dxc.com/content/dam/dxc/projects/dxc-com/us/pdfs/about-us/esg/Environmental-Social-and-Governance-TCFD-Report.pdf</t>
  </si>
  <si>
    <t>Leadership and management; Public company governance; Industry; Audit and financial expertise; Enterprise transformation and culture building; Capital markets and treasury; Technology and information security; Government/regulatory and public policy; ESG</t>
  </si>
  <si>
    <t>Experience related to ESG matters.</t>
  </si>
  <si>
    <t>ESG Oversight
The governance of DXCâ€™s ESG program is a multitiered process involving the Board, members of our executive staff, and internal leadership.
Our Board provides oversight of our ESG program, enabling us to have the governance, long-term strategy, and processes to manage ESG outcomes and meet the needs of our stakeholders.
The Nominating and Corporate Governance Committee has specific oversight of ESG.
Our ESG leadership team updates the committee on ESG status quarterly and provides an update to the full board annually.</t>
  </si>
  <si>
    <t>https://www.sec.gov/ix?doc=/Archives/edgar/data/1688568/000168856823000062/dxc-20230612.htm</t>
  </si>
  <si>
    <t>Eastman Chemical Company</t>
  </si>
  <si>
    <t>EMN</t>
  </si>
  <si>
    <t xml:space="preserve">  https://www.eastman.com/content/dam/eastman/corporate/en/media-center/resources/eastman-climate-change-cdp.pdf;https://www.eastman.com/content/dam/eastman/corporate/en/media-center/resources/eastman-sustainability-report-2022.pdf</t>
  </si>
  <si>
    <t>International business; Corporate management and strategy; Chemical industry and specialty materials strategy, technology, innovation, or manufacturing; Finance and accounting; Risk management; Marketing; Information systems and cybersecurity; Legal, governmental, environmental policies compliance</t>
  </si>
  <si>
    <t>Environmental, Safety and Sustainability Committee</t>
  </si>
  <si>
    <t>Audit; Compensation and management development; Nominating and corporate governance; Environmental, safety and sustainability; Finance</t>
  </si>
  <si>
    <t>Sustainability
Board of Directors
At the highest level, the Board of Directors provides oversight to our growth strategy, which is founded in a model of innovating for a sustainable future. Chaired by Julie F. Holder, the Environmental, Safety and Sustainability Committee is a Board Committee of all the independent directors that oversees our sustainability strategy, initiatives, and performance. Eastmanâ€™s Chief Sustainability Officer meets regularly with the Environmental, Safety and Sustainability Committee to review sustainability initiatives and progress.
Sustainability Council and Executive Oversight
Eastmanâ€™s Sustainability Council is composed of executive team members and senior leaders to drive alignment of our commitments across the enterprise and address emerging opportunities. Eastmanâ€™s Chief Executive Officer and Board Chair has executive responsibility for the Companyâ€™s strategy and performance, including sustainability performance as it aligns to the corporate strategy. Sustainability goals are included in our Chief Executive Officerâ€™s annual personal performance commitments, including environmental performance and safety.
Eastmanâ€™s three sustainability sub-councils and their working groups proactively identify emerging issues, assess options, and make recommendations. The membership of the sub-councils is strategically selected for organizational representation and subject matter expertise to catalyze action on important issues.</t>
  </si>
  <si>
    <t>https://www.sec.gov/ix?doc=/Archives/edgar/data/915389/000119312523080423/d467113ddefr14a.htm</t>
  </si>
  <si>
    <t>Eaton Corporation plc</t>
  </si>
  <si>
    <t>ETN</t>
  </si>
  <si>
    <t xml:space="preserve"> https://www.eaton.com/content/dam/eaton/company/sustainability/files/eaton-sustainability-report.pdf;https://www.eaton.com/content/dam/eaton/company/sustainability/files/eaton-2030-sustainability-goals.pdf</t>
  </si>
  <si>
    <t>Cybersecurity; Financial; Global; Human capital management; Innovation and technology; M&amp;A; Operations and manufacturing; Regulatory/government; Risk management</t>
  </si>
  <si>
    <t>Audit; Compensation and organization; Executive; Finance; Innovation and technology; Governance</t>
  </si>
  <si>
    <t>ESG is central to our business strategy. By capitalizing on the global growth trends of electrification and digitalization, we are accelerating the planetâ€™s transition to renewable energy, helping to solve the worldâ€™s most urgent power management challenges, and doing whatâ€™s best for our stakeholders and all of society.  Our Board has ultimate oversight of ESG. The Boardâ€™s oversight of ESG includes review of environmental, community affairs, corporate governance, health and safety, diversity and inclusion, culture and human capital management matters. As noted above, the Governance Committee reviews matters related to the Companyâ€™s environmental and governance pillars of ESG and the Compensation and Organization Committee reviews matters related to the social pillar of ESG.
With the support and oversight of our Board of Directors, our Sustainability Executive Council, which is chaired by our Chairman and also includes our Chief Operating Officers, Chief Financial Officer, Chief Legal Officer, Chief Sustainability Officer and Chief Human Resources Officer, is responsible for developing and executing on our ESG strategy.</t>
  </si>
  <si>
    <t>https://www.sec.gov/ix?doc=/Archives/edgar/data/1551182/000130817923000228/letn2023_def14a.htm</t>
  </si>
  <si>
    <t>eBay Inc.</t>
  </si>
  <si>
    <t>EBAY</t>
  </si>
  <si>
    <t>https://static.ebayinc.com/assets/Uploads/Documents/eBay-Environmental-Policy.pdf  ;https://www.ebayinc.com/impact/sustainable-commerce/; https://static.ebayinc.com/assets/Uploads/Documents/eBay-TCFD-FY21-Report.pdf</t>
  </si>
  <si>
    <t>Technology; E-commerce/retail; Strategy; Investment/finance; Leadership; Entrepreneurship; Transactions/M&amp;A; Product, marketing and media; Management; Government/public policy; Sustainable business practices experience</t>
  </si>
  <si>
    <t>Corporate Governancea and Nominating Committee</t>
  </si>
  <si>
    <t>Audit; Compensation and human capital; Corporate governance and nominating; Risk</t>
  </si>
  <si>
    <t xml:space="preserve">On a regular basis, the Board and its committees engage with our senior management and other members of management on risk as part of broad strategic and operational discussions which encompass interrelated risks, as well as on a risk-by-risk basis. Management periodically reviews with the Risk Committee the major risks under its oversight and the steps management has taken to detect, monitor, and actively manage those risks within the agreed risk tolerance. Likewise, the Corporate Governance and Nominating Committee receives periodic updates on eBay sustainability initiatives
Many of our Impact sustainability initiatives involve cross-company collaboration on goal setting, impact measurement and reporting, which is published annually on the eBay Impact website. To advance our strategies, manage environmental, social and governance (ESG) risks and capitalize on opportunities, eBay formed the ESG Council, which is composed of key members of our management team and engages with numerous critical partners across the Company. This Council is chaired by our Chief Sustainability Officer and is key to eBay integrating sustainability into the business and supporting our transition to a low carbon economy, which is currently focused on achieving 100% renewable energy in our electricity supply by 2025. We published our third TCFD report in 2022, addressing the investor need for increased disclosure on climate risks and opportunities.
Through the combination of the ERM program and our Impact sustainability efforts, we believe eBay appropriately addresses the spectrum of risks facing our businesses, including but not limited to each of the material issues identified by the Sustainability Accounting Standards Board (SASB) industry standards as being applicable to companies in our industry, including climate risks. </t>
  </si>
  <si>
    <t>https://www.sec.gov/ix?doc=/Archives/edgar/data/1065088/000110465923052918/tm2225108d5_def14a.htm</t>
  </si>
  <si>
    <t>Ecolab Inc.</t>
  </si>
  <si>
    <t>ECL</t>
  </si>
  <si>
    <t>https://www.ecolab.com/stories/bold-new-climate-commitment ;https://www.ecolab.com/corporate-responsibility/sustainability-progress-report; https://www.ecolab.com/corporate-responsibility/2030-impact-goals</t>
  </si>
  <si>
    <t>Senior leadership; International business operations; Finance; Technology; Risk management; Human capital management; Global supply chain; Industrial business; Institutional and specialty business; Healthcare and life sciences business; Government relations; Mergers and acquisitions</t>
  </si>
  <si>
    <t>Safety, Health and Environment Committee</t>
  </si>
  <si>
    <t>Audit; Compensation and human capital management; Governance; Finance; Safety, Health and Environment</t>
  </si>
  <si>
    <t>Our Board actively oversees these efforts primarily via the Safety, Health and Environment (â€œSH&amp;Eâ€) Committee of the Board, which (as stated in the SH&amp;E Committee Charter) is responsible for reviewing and overseeing the Corporation's SH&amp;E and sustainability policies, programs and practices that affect, or could affect, the Corporation's employees, customers, stockholders, and neighboring communities.
The SH&amp;E Committeeâ€™s work is informed by Ecolabâ€™s Corporate Sustainability Team, which monitors the risks and opportunities related to climate change, as well as Ecolabâ€™s overall sustainability performance by collaborating with our global SH&amp;E, supply chain, regulatory, and corporate risk departments. The SH&amp;E Committee receives regular updates on the implementation of and progress against sustainability and climate-related goals and activities from the Senior Vice President and Chief Sustainability Officer who leads the Corporate Sustainability team. For example, as provided in its Charter, the SH&amp;E Committeeâ€™s sustainability reviews include: â€œoverall climate-related risks and progress towards the UN Global Compact Business Ambition for 1.5Â°C; and actions to implement the recommendations of the Task Force on Climate-related Financial Disclosures (â€œTCFDâ€) (or similar bodies), including whether the Corporation has set GHG emissions targets in line with the Business Ambition for 1.5Â°C and to achieve net-zero emissions before 2050.â€
The Board then receives an annual presentation from the SH&amp;E Committee on our progress against our sustainability goals, and implementation of projects and related activities, which includes management of water and climate-related issues, as appropriate. The SH&amp;E Committee discusses these matters with the Board, which consequently contributes to the Boardâ€™s oversight of sustainability and climate-related issues. In 2022, the SH&amp;E Committee received updates on Ecolabâ€™s climate-related risk and opportunity assessment, undertaken in alignment with best practices of the TCFD, the results of which are currently being used to develop adaptation and mitigation plans for relevant climate change risks.</t>
  </si>
  <si>
    <t>https://www.sec.gov/ix?doc=/Archives/edgar/data/31462/000155837023004123/ecl-20230504xdef14a.htm</t>
  </si>
  <si>
    <t>Edison International</t>
  </si>
  <si>
    <t>EIX</t>
  </si>
  <si>
    <t>https://www.edison.com/sustainability/sustainability-report; https://www.edison.com/sustainability</t>
  </si>
  <si>
    <t>Leadership; Risk management; Strategic planning; Regulatory; Workforce/talent management; Safety and operations; Utility industry; Legal/public policy; Cybersecurity; Technology and innovation; Financial expertise; Environmental and sustainability; Engineering and science; Corporate governance; Public company CEO; SCE/CA Utility customer</t>
  </si>
  <si>
    <t>Audit and finance; Compensation and executive personnel; Nominating and governance; Safety and operations; Pricing</t>
  </si>
  <si>
    <t>ESG issues are incorporated into topics reviewed at Board meetings and the Boardâ€™s annual in-depth strategy meeting. The Board regularly reviews and monitors safety, climate change, environmental compliance, DEI and other ESG risks and opportunities, including those arising from climate-related events that impact our business, such as wildfires, and provides direction and guidance to management on the mitigation of these risks. The Board and its committees have responsibility for risk and operational oversight of the following ESG-related issues:</t>
  </si>
  <si>
    <t>https://www.sec.gov/ix?doc=/Archives/edgar/data/827052/000155837023004096/eix-20230427xdef14a.htm</t>
  </si>
  <si>
    <t>Edwards Lifesciences Corporation</t>
  </si>
  <si>
    <t>EW</t>
  </si>
  <si>
    <t>https://edwardsweb.blob.core.windows.net/sustainability/report/EW_2022_Sust_Report_Final.pdf</t>
  </si>
  <si>
    <t>Medical technology industry experience; Regulatory and compliance; Innovation and technology; Finance and financial industry; IT and cybersecurity; International executive experience; Senior leadership; Risk management; Human capital resources; Corporate strategy; Corporate governance; Operations management; Risk oversight; Financial reporting; Corporate responsibility</t>
  </si>
  <si>
    <t>Compensation and Governance Committee</t>
  </si>
  <si>
    <t>Audit; Compensation and governance</t>
  </si>
  <si>
    <t>ur Compensation and Governance Committee of our Board (our â€œCompensation and Governance Committeeâ€) maintains formal oversight responsibilities for our Sustainability program, with regular discussions at meetings of the full Board. More details on our sustainability approach and performance can be found in our Sustainability Report posted on our website at www.edwards.com/sustainability.</t>
  </si>
  <si>
    <t>https://www.sec.gov/ix?doc=/Archives/edgar/data/1099800/000109980023000013/ew-20230327.htm</t>
  </si>
  <si>
    <t>Electronic Arts Inc.</t>
  </si>
  <si>
    <t>EA</t>
  </si>
  <si>
    <t>https://media.contentapi.ea.com/content/dam/eacom/common/ea-impact-report-22.pdf</t>
  </si>
  <si>
    <t xml:space="preserve">The Board of Directors oversees ESG matters directly and through its committees.  The Nominating and Governance Committee reviews topics such as our overall ESG performance, disclosures and investor engagement at least twice annually and surfaces our progress to the Board. These updates include a review of market developments, frameworks, evolving stakeholder expectations and EAâ€™s potential responses. The Nominating and Governance Committee oversees our commitments to environmental sustainability at least annually.
</t>
  </si>
  <si>
    <t>https://www.sec.gov/ix?doc=/Archives/edgar/data/0000712515/000130817923000906/ea4189411-def14a.htm</t>
  </si>
  <si>
    <t>Elevance Health, Inc.</t>
  </si>
  <si>
    <t>ELV</t>
  </si>
  <si>
    <t>https://www.elevancehealth.com/annual-report/2022/environmental-health/</t>
  </si>
  <si>
    <t>CEO; COO/executive leadership; Insurance industry; Finance/capital markets; Healthcare industry; Marketing/consumer insights; Technology; Regulatory/public policy; ESG</t>
  </si>
  <si>
    <t>Contributes to the Boardâ€™s understanding of leading corporate governance practices and environmental and social sustainability initiatives</t>
  </si>
  <si>
    <t>Audit; Compensation and talent; Governance; Finance</t>
  </si>
  <si>
    <t>Governance Committee Oversees Board processes and corporate governance-related risks; Monitors our corporate social responsibility and environmental sustainability initiatives and performance; Reviews, at least annually, our political strategy, contributions and activities, and oversees compliance with our policies and procedures regarding political contributions and activities.</t>
  </si>
  <si>
    <t>https://www.sec.gov/ix?doc=/Archives/edgar/data/1156039/000115603923000050/elv-20230331.htm#i9067bcc9fa344312b7bccec2cf16571a_40823</t>
  </si>
  <si>
    <t>Eli Lilly and Company</t>
  </si>
  <si>
    <t>LLY</t>
  </si>
  <si>
    <t>https://www.lilly.com/impact/minimizing-our-environmental-impact ; https://www.esg.lilly.com/transparency; https://www.esg.lilly.com/environmental/climate; https://www.esg.lilly.com/environmental</t>
  </si>
  <si>
    <t>CEO leadership; Finance/accounting; International business; Healthcare industry; Science/academia; Government relations/public policy; Sales/marketing; Technology/digital; Operations/strategy</t>
  </si>
  <si>
    <t>Directors and Corporate Governance Committee</t>
  </si>
  <si>
    <t>Audit; Talent and compensation; Directors and corporate governance; Ethics and compliance; Science and technology</t>
  </si>
  <si>
    <t>Our board, including its Directors and Corporate Governance Committee, oversees and maintains ongoing engagement on key climate and sustainability matters.
Our approach to ESG governance includes board oversight, management accountability, corporate policies and management systems, and stated public policies and positions on key ESG topics. Our full board is engaged in strategic ESG oversight, receives regular updates on ESG matters, reviews our long-term environmental goals, and weighs in on significant strategic investments, including those related to ESG. The Directors and Corporate Governance Committee is also responsible for identifying and bringing to the attention of the board, as appropriate, current and emerging environmental, social, political, and governance trends and public policy issues that may affect our business operations, performance, or reputation.
In addition, we have formed an ESG Governance Committee that includes senior leaders across many of our business functions. The committee reports to our senior leadership Executive Committee.</t>
  </si>
  <si>
    <t>https://www.sec.gov/ix?doc=/Archives/edgar/data/59478/000005947823000120/lly-20230317.htm#i7f7aaac3811a4d1d92fd943f11ebf8ee_289</t>
  </si>
  <si>
    <t>Emerson Electric Co.</t>
  </si>
  <si>
    <t>EMR</t>
  </si>
  <si>
    <t xml:space="preserve"> https://www.emerson.com/documents/corporate/2022-emerson-esg-report-en-us-9201398.pdf#page=147 ;https://www.emerson.com/en-us/news/corporate/esg-report-2021 ;https://www.emerson.com/documents/corporate/download-2022-emerson-esg-report-en-us-9201398.pdf</t>
  </si>
  <si>
    <t>Global business; Technology and innovation; Large company CEO or COO; Financial leadership or expertise; Operational leadership; Industry, end-markets and growth areas; Business development; Corporate governance</t>
  </si>
  <si>
    <t>Audit; Compensation; Corporate governance and nominating; Executive; Finance</t>
  </si>
  <si>
    <t>Our ESG and corporate social responsibility strategy is overseen by our Board and its committees as a part of their oversight of our overall strategy and risk management. These efforts are part of a process that is designed to provide the Board timely visibility into the identification, reporting, assessment, and management of ESG issues. The Corporate Governance and Nominating Committee is responsible for assisting the Board in the oversight of the Companyâ€™s sustainability strategy, engaging with shareholders on inquiries related to ESG, and establishing principles and policies for ESG, which includes, among other things, the matters covered in the Companyâ€™s ESG Report. Our ESG Report (formerly our Corporate Social Responsibility Report) has been published annually since 2015 and these reports are available on our website. Our Audit Committee provides oversight of the integrity of our ESG data in the Companyâ€™s disclosures, reviews a summary of the Companyâ€™s environmental activities and a summary of anticipated environmental audits and expenditures each year. Our Compensation Committee provides oversight of alignment of management compensation with the Companyâ€™s ESG objectives, including diversity, equity and inclusion (DE&amp;I) and GHG emissions reduction targets.</t>
  </si>
  <si>
    <t>https://www.sec.gov/Archives/edgar/data/32604/000119312522301782/d397384ddef14a.htm#toc397384_7</t>
  </si>
  <si>
    <t>Enphase Energy, Inc.</t>
  </si>
  <si>
    <t>ENPH</t>
  </si>
  <si>
    <t>https://enphase.com/download/esg-report-2022</t>
  </si>
  <si>
    <t>Senior leadership; Corporate governance; Risk management; Financial; Global business and operations; Innovation and technology; Sales and marketing; Environmental and climate; People and culture; Privacy and security; Public policy and government</t>
  </si>
  <si>
    <t>We published our inaugural ESG report in January 2021 and intend to do so on an annual basis. Our ESG efforts are overseen by our General Counsel, with participation from a senior management committee, along with board-level oversight led by our Nominating and Corporate Governance Committee. The Board receives reports on sustainability and ESG matters from the Nominating and Corporate Governance Committee and senior management team at a minimum on an annual basis. The current ESG report is available in the ESG section of our website. Additional information about the role of the Nominating and Corporate Governance Committee can be found in its written charter, also available to stockholders on our website. Information contained on our website is not incorporated by reference into this proxy statement or any other report we file with the SEC.
We believe that global warming and climate change present serious risk to the economic, environmental and social systems supporting human civilization. We create the clean energy technologies for the world to help slow the pace of global warming, protect the environment, and accelerate the transition to a clean, accessible, and resilient energy system. However, we also acknowledge that our ability to capitalize on climate opportunities continuously over the long term requires navigating climate risk successfully. We align our climate change strategy disclosures in our ESG report with the recommendations of the Taskforce for Climate-Related Financial Disclosures, given the frameworkâ€™s rate of global uptake and integration with emerging ESG disclosure regulations.</t>
  </si>
  <si>
    <t>https://www.sec.gov/ix?doc=/Archives/edgar/data/1463101/000146310123000061/enph-20230406.htm</t>
  </si>
  <si>
    <t>Entergy Corporation</t>
  </si>
  <si>
    <t>ETR</t>
  </si>
  <si>
    <t>https://www.entergy.com/userfiles/content/environment/docs/2022-Climate.pdf</t>
  </si>
  <si>
    <t>Technology and transformation; Executive leadership experience; Finance and accounting; Government/legal/public policy; Operational excellence; Regulated utility/nuclear; Risk management; Human capital management; Sustainability; Other public boards</t>
  </si>
  <si>
    <t>Directors with experience overseeing or advising on environmental, climate and sustainability or ESG strategies and practices will help to ensure that we understand and manage the related risks and opportunities effectively as we seek to create long-term sustainable value for all of our key stakeholders.</t>
  </si>
  <si>
    <t>Audit; Corporate governance; Talent and compensation; Finance; Nuclear</t>
  </si>
  <si>
    <t>We are striving to build a clean and sustainable future for our customers, employees, owners and the communities in which we operate. Consistent with this mission, the Board and its committees regularly receive and discuss reports and provide strategic oversight of a wide range of sustainability and corporate responsibility matters, as further discussed below.
The Corporate Governance Committee is responsible for the oversight of the Companyâ€™s sustainability strategies, practices and policies and environmental, social and governance reporting. The committee meets this responsibility by ensuring that recognized sustainability risks and opportunities are being addressed by the full Board or an appropriate Board committee and by overseeing the Companyâ€™s overall sustainability strategy.
The Board is actively and regularly engaged in the development and oversight of Entergyâ€™s climate strategy and consideration of climate change-related risks and opportunities, due to their many implications for our overall business strategy. Recognizing that we need to increase the level of renewables in our generation portfolio to continue to deliver the outcomes desired by our key stakeholders, the Board regularly engages in strategic discussions about potential paths to achieving that objective. The Board also engages in discussion of emerging clean energy technologies, such as hydrogen, battery energy storage systems, and carbon capture, use and sequestration, as well as the climate policy landscape, such as the recently enacted Inflation Reduction Act and Infrastructure Investment and Jobs Act, and the implications for our Company and stakeholders. The Board also receives regular briefings to help better understand how we benchmark against other utilities in various ESG and sustainability measures, such as carbon emissions rates, relative ownership of generation resources and net-zero carbon goals.
The Board is briefed regularly on progress toward Entergyâ€™s 2030 carbon emission intensity and 2050 net zero climate goals and reviewed and discussed our 2022 climate report and new climate goal to achieve 50% carbon free energy capacity by 2030. The Board also provides valuable input and oversight in the development of our strategy to support customer demands for more sustainable service offerings and assist customers in meeting their own sustainability goals through clean expansion and electrification. In addition, the Board is briefed regularly on the impacts of and recovery from extreme weather events and is overseeing the implementation of a strategy to substantially accelerate resilience investments to strengthen the ability of our transmission and distribution systems to withstand more frequent and severe major storm events.</t>
  </si>
  <si>
    <t>https://www.sec.gov/ix?doc=/Archives/edgar/data/65984/000114036123013592/ny20006006x501_def14a.htm</t>
  </si>
  <si>
    <t>EOG Resources, Inc.</t>
  </si>
  <si>
    <t>EOG</t>
  </si>
  <si>
    <t>https://eogresources-com.s3.us-west-2.amazonaws.com/EOG_2021_Data_Sheet.pdf ;https://eogresources-com.s3.us-west-2.amazonaws.com/EOG_2021_Sustainability_Report.pdf</t>
  </si>
  <si>
    <t>Executive management; Financial reporting, accounting and finance; Energy industry; Corporate governance and risk management; International; Governmental and regulatory; Environmental, health and safety; Human resources and compensation; Civic, community and charitable organizations; Technical, geologic, and engineering; Information technology</t>
  </si>
  <si>
    <t>Environmental, Health &amp; Safety Strengthens the Boardâ€™s oversight and understanding of the interrelationship between environmental and safety matters and our operational activities and strategy.</t>
  </si>
  <si>
    <t>Nominating, Governance and Sustainability Committee</t>
  </si>
  <si>
    <t>Audit; Nominating, governance and sustainability; Compensation and human resources</t>
  </si>
  <si>
    <t xml:space="preserve"> For example, to assist our Board in carrying out its oversight responsibilities with respect to climate change-related risks, members of our senior management report to our Board on our safety and environmental performance, climate-related scenario analyses, sustainability disclosures, and feedback from key stakeholders on ESG and other issues, in addition to reviewing trends and other industry information.
Our Nominating, Governance and Sustainability Committee focuses on issues relating to Board and Board committee composition and provides oversight with respect to environmental, social and governance (â€œESGâ€) matters as well as our trade association and political activities.</t>
  </si>
  <si>
    <t>https://www.sec.gov/ix?doc=/Archives/edgar/data/821189/000119312523100629/d460790ddef14a.htm#toc460790_40</t>
  </si>
  <si>
    <t>EPAM Systems, Inc.</t>
  </si>
  <si>
    <t>EPAM</t>
  </si>
  <si>
    <t>file:///C:/Users/kelly/Downloads/EPAM_ESG_Fast_Facts.pdf ;https://www.epam.com/about/who-we-are/corporate-responsibility/social-responsibility/environment</t>
  </si>
  <si>
    <t>Financial; Leadership; Global business; Human capital; Technology and innovation; Mergers and acquisitions; Sales and marketing; Public company board</t>
  </si>
  <si>
    <t>The Board oversees EPAMâ€™s ongoing commitment to integrate positive and ethical environmental, social, and governance, or ESG, practices into our overall ESG strategy. The Board is regularly involved in assessing the progress and activity of individual components that make up our ESG program, including corporate social responsibility, human capital, ethics and governance, environmental footprint, data privacy and information security, and supplier sustainability. Our approach to material ESG topics is key to our continual development as a business and drives value for our employees, clients, business partners, stockholders and the community.</t>
  </si>
  <si>
    <t>https://www.sec.gov/ix?doc=/Archives/edgar/data/0001352010/000119312523110465/d383614ddef14a.htm#toc383614_3</t>
  </si>
  <si>
    <t>Equifax Inc.</t>
  </si>
  <si>
    <t>EFX</t>
  </si>
  <si>
    <t>https://www.equifax.com/about-equifax/environment/ ;https://www.equifax.com/about-equifax/environment/ ;https://assets.equifax.com/marketing/US/assets/2023-tcfd-report.pdf ;https://www.equifax.com/newsroom/all-news/-/story/equifax-commits-to-net-zero-emissions-by-2040//</t>
  </si>
  <si>
    <t>Accounting, Consumer marketing; Corporate governance; Cybersecurity; Data and analytics; Equifax industry knowledge; Executive leadership and business operations; International business; Legal/regulatory; Mergers and acquisitions; Risk management; Strategy development; Technology</t>
  </si>
  <si>
    <t>Audit; Compensation; Governance; Technology</t>
  </si>
  <si>
    <t>The Board monitors the "tone at the top" and risk culture and oversees principal risks facing the Company. On an annual basis, the Board reviews an enterprise risk assessment prepared by management that descrives the principal risks and monitors the steps management is taking to map and mitigate these risks.
The Board then sets the general level of risk appropriate for the Company through business strategy reviews. RIsks are assessed throughout the business, focusing on (i) financial, operational and strateic risks, and (ii) ethical, legal, privacy, datas security (including cybersecurity), data quality, regulatory and other compliance risks
Governance Committee oversees strategy with respect to ESG priorities.</t>
  </si>
  <si>
    <t>https://www.sec.gov/ix?doc=/Archives/edgar/data/33185/000130817923000314/lefx2023_def14a.htm</t>
  </si>
  <si>
    <t>Equinix, Inc.</t>
  </si>
  <si>
    <t>EQIX</t>
  </si>
  <si>
    <t>https://www.equinix.com/newsroom/press-releases/2021/06/equinix-sets-2030-global-climate-neutral-target ;https://sustainability.equinix.com/wp-content/uploads/2023/05/Equinix-Inc.-2022-Sustainability-Report-Highlights.pdf</t>
  </si>
  <si>
    <t>Executive leadership; Digital infrastructure services; Relevant technology depth and customer perspective; Cloud/software domain expertise; Global experience/perspective; Human capital; Go-to-market; Capital markets; REITs/real estate development; M&amp;A experience; ESG; Finance and accounting; Risk management; Public company board</t>
  </si>
  <si>
    <t>ESG matters have taken on increasing importance to our customers, employees, investors and other key constituencies. Equinix is committed to protecting, connecting and powering a more sustainable digital world and greening our customersâ€™ supply chains, and we are committed to best-in-class ESG practices including transparent measurement and reporting. A Board memberâ€™s experience in any aspect of ESG is extremely valuable to inform the Boardâ€™s oversight in this area and provide guidance to management.</t>
  </si>
  <si>
    <t>Audit; Finance; Nominating and governance; Real estate; Talent, culture and compensation; Stock award</t>
  </si>
  <si>
    <t>Equinixâ€™s Nominating and Governance Committee is responsible for ESG oversight and reviews strategies, policies, performance and reporting related to the program.</t>
  </si>
  <si>
    <t>https://www.sec.gov/ix?doc=/Archives/edgar/data/1101239/000110465923044487/tm231819d2_def14a.htm</t>
  </si>
  <si>
    <t>Equity Residential</t>
  </si>
  <si>
    <t>EQR</t>
  </si>
  <si>
    <t>https://s1.q4cdn.com/843629197/files/doc_downloads/sustainability/2022/Equity-Residential-2022-ESG-Report-Final.pdf</t>
  </si>
  <si>
    <t>CEO/corporate leadership; Finance/capital markets; Real estate; Business operations; Entrepreneur/innovator; Technology,digital, and/or cybersecurity; Marketing and consumer insight; Environmental, social, and governance; Financial reporting/accounting; Public company board experience</t>
  </si>
  <si>
    <t>Experience in effective oversight of environmental, social and/or governance matters</t>
  </si>
  <si>
    <t>The Companyâ€™s executive-level ESG Steering Committee oversees our ESG strategy and goals and, through the CEO, reports directly to the Corporate Governance Committee of the Board, which provides direct oversight of the Companyâ€™s ESG strategy and goals in general.  At the corporate level, the Companyâ€™s cross-functional ESG Working Group manages progress on our strategy and directs communications between our functional material topic owners and the ESG Steering Committee.</t>
  </si>
  <si>
    <t>https://www.sec.gov/ix?doc=/Archives/edgar/data/906107/000095017023013299/eqr-20230417.htm</t>
  </si>
  <si>
    <t>Essex Property Trust, Inc.</t>
  </si>
  <si>
    <t>ESS</t>
  </si>
  <si>
    <t>https://s1.q4cdn.com/401188009/files/doc_downloads/2023/05/2022-Essex-ESG-Report.pdf</t>
  </si>
  <si>
    <t>Accounting and auditing expertise; Financial literacy; Capital market experience; Corporate governance expertise; Government relations experience; Property management and operations; Sales and marketing experience; Public company CEO experience; Real estate construction and development expertise; Multifamily experience; Strategic planning and oversight; Technology, cybersecurity and innovation; Environmental, social and governance</t>
  </si>
  <si>
    <t>Audit; Compensation; Nominating and corproate governance; Executive</t>
  </si>
  <si>
    <t>We have a formal reporting and oversight structure for the Companyâ€™s long-term ESG strategy and goals. Our ESG Steering Committee (â€œESG Committeeâ€) is composed of key members from various departments and chaired by our Chief Compliance Officer. The ESG Committee meets approximately six times per year and is responsible for setting strategy and long-term ESG targets, and monitoring ESG performance across the Company. The ESG Committeeâ€™s targets and strategy are reported to the Nominating Committee, which formally oversees ESG strategy, goals and initiatives, including DEI efforts and ESG strategy. Additionally, our management team regularly reports to the Nominating Committee and full Board on ESG matters.</t>
  </si>
  <si>
    <t>https://www.sec.gov/ix?doc=/Archives/edgar/data/920522/000114036123013531/ny20006354x2_def14a.htm#tOONEO</t>
  </si>
  <si>
    <t>Etsy, Inc.</t>
  </si>
  <si>
    <t>ETSY</t>
  </si>
  <si>
    <t>https://www.etsy.com/news/etsy-pledges-net-zero-carbon-emissions-by-2030 ;https://s22.q4cdn.com/941741262/files/doc_financials/2022/ar/2022-etsy-annual-report.pdf</t>
  </si>
  <si>
    <t>Technology, ecommerce and digital media; Brand strategy, marketing or merchandising; Global commerce or international business; Human resources or talent; Impact/ESG; Strategic transactions; Payments processing; Financing, accoutning, or financial reporting; Risk management; Information security/cybersecurity; Data analytics; Other current public company board service</t>
  </si>
  <si>
    <t>Etsy's full Board has overall responsibility for oversight of risk management at Etsy, including management of climate risk. Additionally, our Nominating and Corporate Governance Committee Charter provides that the Committee has responsibility for periodic review of our environmental and social ESG goals and our progress toward those goals. We typically report on our progress towards our ESG goals to our Nominating and Corporate Governance Committee or the full Board two times a year. In addition, our Audit Committee oversees the disclosures in our Form 10-K, which includes our ESG disclosures, and our Compensation Committee oversees our talent and employee development programs including our social ESG goals and our policies and strategies regarding diversity and inclusion.</t>
  </si>
  <si>
    <t>https://www.sec.gov/ix?doc=/Archives/edgar/data/0001370637/000137063723000036/etsy-20230425.htm</t>
  </si>
  <si>
    <t>Everest Re Group, Ltd.</t>
  </si>
  <si>
    <t>EG</t>
  </si>
  <si>
    <t>https://www.everestglobal.com/us-en/esg-at-everest/corporate-responsibility-reports</t>
  </si>
  <si>
    <t>Leadership; Insurance and/or reinsurance industry experience; Risk management; Regulatory; Finance /capital management and accounting; Corporate governance; Business operations; Information technology/cybersecurity; International; Claims; Investments; Legal; Marketing and branding</t>
  </si>
  <si>
    <t>Audit; Nominating and governance; Compensation; Executive; Investment policy; Risk</t>
  </si>
  <si>
    <t xml:space="preserve">The Board previously formally memorializedthe oversight of the Companyâ€™s ESG practices within the Nominating and Governance Committee charter, and theCompany published its second Corporate Responsibility Report in 2022 in accordance with the Global ReportingInitiative standards as well as a supplemental report under Sustainability Account Standards Board guidelines whichare both available on the Companyâ€™s corporate website. In addition to these frameworks, our report published in2022 aligned with the recommendations of the TCFD.The Nominating and Governance Committee is charged with annually determining the appropriate size of theBoard, identifying individuals qualified to become new Board members consistent with the criteria adopted by theBoard in the Corporate Governance Guidelines, recommending to the Board the director nominees for the nextannual meeting of shareholders, annually evaluating and recommending to the Board any appropriate changes tothe Corporate Governance Guidelines and overseeing the Companyâ€™s ESG initiatives and status. </t>
  </si>
  <si>
    <t>https://www.sec.gov/ix?doc=/Archives/edgar/data/0001095073/000109507323000012/re-20221231.htm</t>
  </si>
  <si>
    <t>Evergy, Inc.</t>
  </si>
  <si>
    <t>EVRG</t>
  </si>
  <si>
    <t>https://investors.evergy.com/sustainabilityreport; https://investors.evergy.com/news-releases/news-release-details/evergy-sets-goal-net-zero-carbon-emissions-2045-interim-carbon</t>
  </si>
  <si>
    <t>Strategy development; Federal and state regulation and compliance; Alignment of company culture and compensation and leadership development; Accounting, finance and investment management; Risk management; Operational oversight; Customer experience; Community and political relations; Environmental, social and governance</t>
  </si>
  <si>
    <t>Nominating, Governance, and Sustainability Committee</t>
  </si>
  <si>
    <t>Audit; Compensation and leadership development; Finance; Nominating, governance and sustainability; Nuclear, power supply, and environemental; Safety and power delivery</t>
  </si>
  <si>
    <t>he Board is responsible for the oversight of all major risks (as well as mitigation plans), including strategic, financial, operational and compliance risks. In an effort to ensure appropriate and in-depth oversight of risk, the Board has delegated some specific risk oversight responsibility to its committees, as summarized below and as described in those committeesâ€™ charters. The Nominating, Governance, and Sustainability Committee is charged with ensuring that risk oversight roles have been properly allocated, and the Audit Committee reviews Evergyâ€™s enterprise risk management policies and framework. Management is responsible for developing and implementing appropriate risk management practices on a day-to-day basis.</t>
  </si>
  <si>
    <t>https://www.sec.gov/ix?doc=/Archives/edgar/data/1711269/000114036123013066/ny20006042x1_def14a.htm#tP21</t>
  </si>
  <si>
    <t>Eversource Energy</t>
  </si>
  <si>
    <t>ES</t>
  </si>
  <si>
    <t>https://www.eversource.com/content/residential/about/sustainability/carbon-neutrality  ; https://www.eversource.com/content/docs/default-source/community/cdp_climate_change_questionnaire_2023.pdf ;https://www.eversource.com/content/docs/default-source/community/eversource-2022-sustainability-report.pdf</t>
  </si>
  <si>
    <t>Accounting and financial experience; Community and charitable organization experience; Management, senior executive, and director experience; Risk management experience; Regulatory experience; Environmental, social and governance experience</t>
  </si>
  <si>
    <t>We place the highest priority on the health and safety of our workforce and protection of our customers, employees, communities and the environemnt; therefore, Sustainability and Environmental experience is important to manage our sustainability practice including environmental, social and governance matters and continue our commitment to improving our environmental performance and reducing the potential negative impacts of our operations on the environment</t>
  </si>
  <si>
    <t>Governance, Environmental and Social Responsibility Committee</t>
  </si>
  <si>
    <t>Audit; Compensation; Executive; Finance; Governance, environmental and social responsibility</t>
  </si>
  <si>
    <t>Eversource recognizes that climate change is one of the greatest challenges facing the globe and that we have a responsibility to help mitigate the impacts. Reflecting this importance, in December 2022, our Board of Trusteesâ€™ Governance, Environmental and Social Responsibility Committee Charter was expanded to explicitly extend their oversight to include climate action and an annual review of progress against climate-related goals.
The Governance, Environmental and Social Responsibility Committee has primary oversight of ESG and reports each meeting to the Board of Trustees, who receive all Committee presentation materials. At its December 2021 meeting, the Committee received a comprehensive presentation on the Companyâ€™s ESG policies, programs, accomplishments and upcoming plans.</t>
  </si>
  <si>
    <t>https://www.sec.gov/ix?doc=/Archives/edgar/data/72741/000110465923036597/tm231858d4_def14a.htm</t>
  </si>
  <si>
    <t>Exelon Corporation</t>
  </si>
  <si>
    <t>EXC</t>
  </si>
  <si>
    <t>https://www.exeloncorp.com/sustainability/Documents/Path_To_Clean_Overview.pdf  ;https://www.exeloncorp.com/sustainability/interactive-csr?year=2022&amp;page=1; https://investors.exeloncorp.com/static-files/a5243dad-fd3c-47cc-be5c-c488a0a71862</t>
  </si>
  <si>
    <t>Accounting and finance; Executive; Talent management; Technology and innovation; Safety and cybersecurity; Utility operations and infrastructure; Regulatory and policy; Risk management; Corporate governance; Environment and sustainability; Business development and transformation</t>
  </si>
  <si>
    <t>Experience in overseeing or advising on environmental, climate or sustainability practices; understanding of environmental policy, regulation, risk, and business operations in regulated industries; experience in managing environmental impacts; in-depth knowledge of operational risks.</t>
  </si>
  <si>
    <t>Audit and risk; Compensation; Corporate governance</t>
  </si>
  <si>
    <t>he Corporate Governance Committee of the Exelon Board of Directors is tasked with overseeing sustainability and climate change strategies and efforts to protect and improve the environment. In addition to regular engagement with management, the Committee reviews and provides input on an annual report from management on issues such as climate change scenario planning, our GHG emission reduction goals, strategies for a decarbonized economy, and investor interest in sustainability practices and reporting. While the Corporate Governance Committee has primary oversight, the interdisciplinary nature of these issues leads every standing committee of the Board to consider the Companyâ€™s efforts in managing these topics.
Because sustainability is a core part of our business strategy, environmental, climate-related, and other sustainability topics are inherently part of the full Boardâ€™s discussions on many topics, including long-term planning, financial risks, policy issues, and other transformational changes occurring in the energy industry.</t>
  </si>
  <si>
    <t>https://www.sec.gov/ix?doc=/Archives/edgar/data/1109357/000130817923000188/exc4124431-def14a.htm</t>
  </si>
  <si>
    <t>Expedia Group, Inc.</t>
  </si>
  <si>
    <t>EXPE</t>
  </si>
  <si>
    <t>https://s27.q4cdn.com/708721433/files/doc_downloads/2023/06/Expedia-Group-Global-Impact-Report-2022.pdf</t>
  </si>
  <si>
    <t>Audit; Compensation; Executive; Nominating</t>
  </si>
  <si>
    <t>We recognize that effective corporate governance is the essential foundation for our ESG initiatives. From our CEO and Senior Management team and throughout our organization, we are relentlessly exploring ways to use our deep understanding of, and leadership in, the travel industry to make a positive impact on the world.
Our Board of Directors and its Executive Committee, which is composed of our Chairman and Senior Executive, and our Vice Chairman and CEO, provide insight, feedback, and oversight of a broad range of ESG initiatives. In addition, our Compensation Committee provides oversight and guidance on strategic inclusion and diversity policies and practices. Our Chief People, Inclusion and Diversity Officer updates the Board of Directors annually, or as needed, on ESG initiative progress. Implementation of ESG priorities is led by our Global Social Impact and Sustainability team, with oversight from our Vice President of Global Social Impact and Sustainability and leadership support by our Chief People, Inclusion and Diversity Officer.</t>
  </si>
  <si>
    <t>https://www.sec.gov/ix?doc=/Archives/edgar/data/0001324424/000132442423000018/expe-20230421.htm</t>
  </si>
  <si>
    <t>Expeditors International of Washington, Inc.</t>
  </si>
  <si>
    <t>EXPD</t>
  </si>
  <si>
    <t>https://www.expeditors.com/media/3499/expeditorssustainabilityreport2022.pdf</t>
  </si>
  <si>
    <t>Operations; Logistics industry; International; Financial; Sales and marketing; Information technology; Leadership and strategy; Governance/business; Conduct/legal</t>
  </si>
  <si>
    <t>The Board of Expeditors believes our responsibility toward ESG starts with â€œG.â€ It works to assure that good governance is well established and followed for anything that fundamentally affects the long-term sustainability of the Company.
This is the third year that the Committee dedicates part of its shareholder proxy statement to the matters of ESG.  In this yearâ€™s report, we highlight new matters or metrics, and invite readers to learn about prior developments in past proxy statements. Further, every reader can learn about the full story of our commitment to ESG in this yearâ€™s Sustainability report at https://www.expeditors.com/about-us/sustainability. This online report includes a refresh of 2022 metrics in both the SASB and TCFD reporting frameworks that we have used for several years.
In 2022, the Company conducted a Materiality Assessment with the help of an expert third party firm. Conducting a Materiality Assessment assures that the Company will not get lost in a field of hundreds of ESG topics, but rather will focus most on those factors that are connected deeply to our business and are influential to our long-term value creation.
Since the study was completed, management has ensured that the material matters are incorporated into Company strategy, and the Board is positioned to receive regular reports on them during strategy sessions that occur at every Board meeting.
The most material factors applicable to our global service organization include:
â€œGâ€ â€“ business continuity, business ethics, cybersecurity and data privacy
â€œEâ€ â€“ GHG emissions (two dimensions, see more below)
â€œSâ€ â€“ talent management, diversity and inclusion</t>
  </si>
  <si>
    <t>https://www.sec.gov/ix?doc=/Archives/edgar/data/746515/000095017023008886/expd-20230320.htm#compensation_discussion_analysis</t>
  </si>
  <si>
    <t>Extra Space Storage Inc.</t>
  </si>
  <si>
    <t>EXR</t>
  </si>
  <si>
    <t>https://ir.extraspace.com/static-files/26358f6a-0a82-40b3-89bc-db1316c72c58</t>
  </si>
  <si>
    <t>Real estate expert; Financial literacy; M&amp;A and capital markets; Technology expertise; Tax; Corporate governance; Public company executive experience; Public company board experience; Risk management</t>
  </si>
  <si>
    <t xml:space="preserve">During 2022, the board and its committees reviewed the committee charters to ensure there were clearly delineated responsibilities with respect to oversight of ESG matters, and clarifying amendments were made to the charters. Nominating and Governance Committee Oversees risks related to our overall corporate governance incluyding ESG strategy, initiatives and polieices and ESG-related risks.
</t>
  </si>
  <si>
    <t>https://www.sec.gov/ix?doc=/Archives/edgar/data/1289490/000162828023010615/exr-20230404.htm</t>
  </si>
  <si>
    <t>Exxon Mobil Corporation</t>
  </si>
  <si>
    <t>XOM</t>
  </si>
  <si>
    <t>https://corporate.exxonmobil.com/-/media/global/files/advancing-climate-solutions-progress-report/2023/2023-advancing-climate-solutions-progress-report.pdf ;https://corporate.exxonmobil.com/-/media/global/files/sustainability-report/publication/exxonmobil-sustainability-report.pdf;https://corporate.exxonmobil.com/-/media/global/files/advancing-climate-solutions-progress-report/2023/2023-acs-ghg-data-supplement.pdf?la=en&amp;hash=9C49F5635E64B347B7CBBDB6628E248BFAD2F910</t>
  </si>
  <si>
    <t>Current/former CEO of a large public company; Global business experience; Operation experience in a capital-intensive industry; Leadership experience in large-scale energy/commodity business; Financial expertise and portfolio management; Risk management / investment stewardship experience; Public policy / regulatory experience; Public company board governance experience; Relevant scientific/technology experience; Low carbon solutions technology and safety experience;</t>
  </si>
  <si>
    <t>Low carbon solutions technology and safety experience
Experience in environmental and safety operations, including lower carbon technologies, strengthens the Boardâ€™s oversight of the Companyâ€™s current and future business operations and promotes long-term sustainability.</t>
  </si>
  <si>
    <t>Environment, Safety and Public Policy Committee</t>
  </si>
  <si>
    <t>Audit; Compensation; Nominating and governance; Finance; Environment, safety and public policy; Executive</t>
  </si>
  <si>
    <t>The full Board of Directors provides oversight of key risks to ExxonMobilâ€™s business. The Board throughout the year participates in reviews with management on the Companyâ€™s business, including identified risk factors. As a whole, the Board reviews litigation and other legal matters; political contributions, budget, and policy; lobbying costs; developments in climate science and policy; the Outlook for Energy, which projects world energy supply and demand to 2050; the Advancing Climate Solutions report; stewardship of business performance; and long-term strategic plans. The Board receives updates and reviews from both internal ExxonMobil and external experts on issues of importance to the Company.
Environment, Safety and Public Policy Committee oversees operational risks such as those relating to employee and community safety, health, environmental performance, including actions taken to address climate-related risks, and security matters. The Committee also reviews and provides advice on objectives, policies, and programs related to lobbying activities and political and other contributions.</t>
  </si>
  <si>
    <t>https://www.sec.gov/ix?doc=/Archives/edgar/data/34088/000119312523100079/d429320ddef14a.htm</t>
  </si>
  <si>
    <t>F5, Inc.</t>
  </si>
  <si>
    <t>FFIV</t>
  </si>
  <si>
    <t>https://www.f5.com/company/blog/f5-s-first-climate-target; file:///C:/Users/kelly/Downloads/F5%20FY22%20ESG%20Report_March%202023.pdf</t>
  </si>
  <si>
    <t>Financial experience; Global business; Senior leadership; Strategy and risk management; Human capital management; Security/cybersecurity; Software; Capital markets; M&amp;A integration; Operational; ESG</t>
  </si>
  <si>
    <t>Nominating and Environmental, Social, and Governance Commitee</t>
  </si>
  <si>
    <t>Audit and risk oversight; Talent and compensation; Nominating and environmental, social and governance</t>
  </si>
  <si>
    <t>This approach is reflected in our commitment to Environmental, Social, and Governance (ESG) â€“ extending from the environmental sustainability of our products and operations to the well-being of our employees and our communities.
Since F5 formed the ESG team in fiscal year 2021, the Company has built a sound foundation for the program by centralizing the collection, monitoring, and disclosure of material ESG data, programs, and policies across the company.
Oversight of the ESG program is provided by the Nominating and Environmental, Social, and Governance (ESG) Committee of the Board, where ESG strategy, disclosures, and metrics are reviewed each quarter.</t>
  </si>
  <si>
    <t>https://www.sec.gov/Archives/edgar/data/1048695/000114036123002745/ny20006072x1_def14a.htm</t>
  </si>
  <si>
    <t>Factset Research Systems Inc.</t>
  </si>
  <si>
    <t>FDS</t>
  </si>
  <si>
    <t>file:///C:/Users/kelly/Downloads/factset-sustainability-report-2022.pdf; https://investor.factset.com/news-releases/news-release-details/factset-commits-science-based-targets-initiative-and-establishes</t>
  </si>
  <si>
    <t>Audit; Compensation and talent; Nominating and governance</t>
  </si>
  <si>
    <t>The Nominating and Corporate Governance Committee oversees the Board's efforts to maintain high standards of corporate governance, issues recommendations to the Board regarding corporate governance issues, and oversees risks related to our governance structure. It also oversees our position on corproate social responsibility7 and public issues of significance that affect our key stakeholders, including reviewing the impact of our business operations, procedures and processes on our employees, stockholders, citizens and communities.</t>
  </si>
  <si>
    <t>https://www.sec.gov/Archives/edgar/data/1013237/000101323722000165/fds-20220831xdefinitivepro.htm#i082a192ecff84a20acaf7588b715c0df_55</t>
  </si>
  <si>
    <t>Fastenal Company</t>
  </si>
  <si>
    <t>FAST</t>
  </si>
  <si>
    <t>https://crafter.fastenal.com/static-assets/pdfs/fcom/2023/q3/2023_ESG_Report_7.10_FINAL.pdf?_ga=2.137546544.1665830977.1691172505-80145324.1691172505 ;https://s23.q4cdn.com/591718779/files/doc_news/2023/07/fast-07-10-2023-esg-report_7-10-r5_final_with-logo_no-footers.pdf</t>
  </si>
  <si>
    <t>Nominating and Corporate Governance</t>
  </si>
  <si>
    <t>n matters of enterprise risk, including financial, operational, competitive, compliance, cyber security, reputational, and ESG matters, the full board has oversight responsibility and receives leadership and guidance on these topics from the audit, compensation, and nominating and corporate governance committees. This includes steps to monitor, manage, and mitigate such risks. Our standing committees support the board by addressing specific matters involving enterprise risk that relate to their respective areas of oversight.</t>
  </si>
  <si>
    <t>https://www.sec.gov/ix?doc=/Archives/edgar/data/815556/000081555623000017/fast-20230223.htm</t>
  </si>
  <si>
    <t>Federal Realty Investment Trust</t>
  </si>
  <si>
    <t>FRT</t>
  </si>
  <si>
    <t>https://issuu.com/federalrealty/docs/federal_realty_2022_esg_report?fr=sZDNiOTYwNTM0Njk ;https://ir.federalrealty.com/news-releases/news-release-details/federal-realty-releases-2021-environmental-social-and-governance</t>
  </si>
  <si>
    <t>Strategic planning and leadership; CEO/execurtive management; REIT/public company executive; Public company board service; Financial expertise/literacy; Real estate investing/finance; Retail industry; Risk management; Human capital management; Corporate governance; Sustainability</t>
  </si>
  <si>
    <t>Audit; Compensation and human capital management; Nominating and corporate governance</t>
  </si>
  <si>
    <t>Board oversight of ESG, cyber security, data protection and human resources. Nominating and corporate governance committee oversees ESG risks and issues that could affect Company performance or reputation and progress made on ESG goals</t>
  </si>
  <si>
    <t>https://www.sec.gov/ix?doc=/Archives/edgar/data/34903/000119312523078574/d396603ddef14a.htm</t>
  </si>
  <si>
    <t>FedEx Corporation</t>
  </si>
  <si>
    <t>FDX</t>
  </si>
  <si>
    <t>https://www.fedex.com/content/dam/fedex/us-united-states/sustainability/gcrs/FedEx_2023_ESG_Report.pdf</t>
  </si>
  <si>
    <t>Transportation/logistics/supply chain; International; Financial; Marketing; Retail/e-commerce; Technological/digital/cybersecurity; Energy; Human resources management; Government; Risk management; Leaderhsip</t>
  </si>
  <si>
    <t>Energy Expertise is important as we are committed to protecting the environment and have initiatives under way to reduce our energy use and minimize our environmental impact.</t>
  </si>
  <si>
    <t>Governance, Safety, and Public Policy Committee</t>
  </si>
  <si>
    <t>Audit and finance; Compensation and human resources; Cyber and technology oversight; Governance, safety, and public policy</t>
  </si>
  <si>
    <t>The FedEx Enterprise Sustainability Council is responsible for setting, implementing, and reviewing our company-wide sustainability strategy and is chaired by our Chief Sustainability Officer. The Chief Sustainability Officer also oversees the company-wide implementation of our environmental management system and reviews performance on an annual basis. The Chief Sustainability Officer regularly reviews our sustainability programs with the GSPP Committee.
Our governance, operations, culture, and CSR priorities are closely aligned. The Board of Directors and its committees oversee our global CSR initiatives. The Board is responsible for reviewing and overseeing our culture and evaluating managementâ€™s efforts to align corporate culture with our stated values and long-term strategy. Additionally, the Board has delegated to each of its committees responsibility for the oversight of specific aspects of our corporate culture and other CSR activities that fall within the committeeâ€™s areas of responsibility.
The Audit and Finance Committee reviews and discusses with management legislative, regulatory, and other developments regarding ESG reporting and disclosures, including the alignment of our financial reporting and ESG disclosures; reviews the implementation and effectiveness of the companyâ€™s corporate integrity and compliance programs and internal controls and procedures relating to ESG disclosures; and, in consultation with the GSPP Committee, reviews our annual ESG Report.
 The GSPP Committee reviews and discusses with management: (1) our CSR goals, strategies, and programs and management of sustainability- and climate-related risks, and, in consultation with the Audit and Finance Committee, our annual ESG Report; (2) our safety strategies, policies, programs, and practices; and (3) our participation in the political process, including our lobbying activities and expenditures.
 The Compensation &amp; HR Committee reviews and discusses with management the companyâ€™s key human resource management strategies and programs, including company culture; diversity, equity, and inclusion; workforce demographics; and enterprise healthcare programs.
 The Cyber and Technology Oversight Committee reviews and discusses with management the companyâ€™s technologies, policies, processes, and practices for managing and mitigating cyber- and technology-related risks and monitors the companyâ€™s business continuity and disaster recovery capabilities and contingency plans.</t>
  </si>
  <si>
    <t>https://www.sec.gov/Archives/edgar/data/1048911/000120677422002023/fdx4050561-def14a.htm#d4050561a015</t>
  </si>
  <si>
    <t>Fifth Third Bancorp</t>
  </si>
  <si>
    <t>FITB</t>
  </si>
  <si>
    <t>https://www.53.com/content/dam/fifth-third/docs/reports/esg-report.pdf; https://www.53.com/content/fifth-third/en/media-center/press-releases/2022/press-release-2022-05-09.html</t>
  </si>
  <si>
    <t>Accounting/financial reporting; Compensation and benefits; Corporate governance; Cybersecurity; Digital innovation and fintech; Sustainability; Executive management; Financial services industry; Human capital management; Legal and regulatory; Risk management; Strategic planning</t>
  </si>
  <si>
    <t>Sustainability Experience in environmental issues, such as climate matters, or social criteria and community affairs matters, including as part of a business and managing corporate social responsibility issues as strategic and business imperatives</t>
  </si>
  <si>
    <t>Audit; Finance; Human capital and compensation; Nominating and corporate governance; Risk and compliance; Technology</t>
  </si>
  <si>
    <t>The Nominating and Corporate Governance Committee has Oversight of corporate social responsibility and of the Company's commitment to sustainability issues and teh Company's sustainability business strategy</t>
  </si>
  <si>
    <t>https://www.sec.gov/ix?doc=/Archives/edgar/data/35527/000119312523061424/d403014ddef14a.htm</t>
  </si>
  <si>
    <t>FirstEnergy Corp.</t>
  </si>
  <si>
    <t>FE</t>
  </si>
  <si>
    <t xml:space="preserve"> https://firstenergycorp.com/newsroom/news_articles/firstenergy-pledges-to-achieve-carbon-neutrality-by-2050.html;https://www.firstenergycorp.com/content/dam/environmental/files/climate-strategy.pdf ;https://fecorporateresponsibility.com/content/dam/fecorporateresponsibility/files/reports-resources/highlights/Corporate-EESG%20Section_2022%20Highlights%20Booklet%202up.pdf ;https://www.firstenergycorp.com/content/dam/investor/files/climate-report.pdf  ;https://fecorporateresponsibility.com/content/dam/fecorporateresponsibility/files/reports-resources/tables/2023-EESGDataTables-cr.pdf</t>
  </si>
  <si>
    <t>CEO/senior leadership experience; Electric utility; Operations; Regulatory; Customer relations; Engineering; Technology or cybersecurity; Accounting, finance or investment; Risk oversight or management; Environmental, social or governance; Safety; Human capital management/resoruces</t>
  </si>
  <si>
    <t>Corporate Governance, Corporate Responsibility and Political Oversight Committee</t>
  </si>
  <si>
    <t>Audit; Compensation; Corporate governance, corporate responsibility and political oversight; Finance; Operations and safety oversight</t>
  </si>
  <si>
    <t>Corporate Governance, Corporate Responsibility and Political Oversight Committee oversees corporate citizenship practices, including the political and lobbying action policy and EESG and sustainability initiatives
FirstEnergyâ€™s Board of Directors provides oversight and guidance on EESG topics, including climate change. The Board has five standing committees that, through their respective oversight responsibilities, assist in guiding FirstEnergyâ€™s Climate Strategy and related efforts. The Corporate Governance, Corporate Responsibility and Political Oversight Committee has general responsibility for oversight of EESG matters and receives climate-related updates at its meetings. In coordination with the Corporate Governance, Corporate Responsibility and Political Oversight Committee, the Operations and Safety Oversight Committee reviews and monitors environmental-related strategies, initiatives and policies, including in the area of climate change. The Finance, Audit and Compensation Committees also provide specific oversight of EESG matters that fall within the scope of responsibilities set forth in each of their charters. Please see the companyâ€™s Climate Report for additional climate-related board oversight information: https://fecorporateresponsibility.com/content/dam/investor/files/climate-report.pdf.
At the management level, responsibilities for climate matters are spread across the companyâ€™s five organizational pillars â€“ Finance &amp; Strategy, Customer, Operations, Legal, and Human Resources &amp; Corporate Services. Cross-functional management-level committees â€“ including the Corporate Responsibility Steering Committee and its Climate Subcommittee â€“ are designed to bring relevant leaders together to help ensure FirstEnergy is advancing climate action in alignment with our corporate strategy, identifying and managing climate risks, capitalizing on energy transition opportunities, and providing transparency through disclosure efforts. 
Board and executive-level oversight of these EESG topics and other governance topics discussed throughout this Proxy Statement is vital to our commitment to corporate responsibility and our Companyâ€™s success.
FirstEnergyâ€™s Board committees each provide oversight and guidance on distinct employee, environmental, social and governance related topics. For a breakdown of their EESG oversight responsibilities, please review the committee charters (www.firstenergycorp.com/charters) and visit the Board Governance page of our Corporate Responsibility website (www.fecorporateresponsibility.com). In addition to these EESG oversight roles and responsibilities, our Corporate Responsibility Department, senior leadership-level Corporate Responsibility Steering Committee, management-level Climate Subcommittee, and Corporate Governance, Corporate Responsibility and Political Oversight Committee of the Board work to ensure the transparency and accountability of FirstEnergyâ€™s EESG efforts and continuously strive to improve our EESG performance across the Company.</t>
  </si>
  <si>
    <t>https://www.sec.gov/ix?doc=/Archives/edgar/data/1031296/000119312523082288/d414153ddef14a.htm</t>
  </si>
  <si>
    <t>Fidelity National Information Services, Inc.</t>
  </si>
  <si>
    <t>FIS</t>
  </si>
  <si>
    <t>https://www.investor.fisglobal.com/news-releases/news-release-details/fis-announces-climate-action-plan-part-its-sustainability ;https://www.fisglobal.com/-/media/fisglobal/files/PDF/report/2022-Global-Sustainability-Report.pdf?sc_lang=en&amp;hash=77179D4E01625A7F03CAD94C57E7FB4E</t>
  </si>
  <si>
    <t>Public company board experience; Global business experience; Mergers and acquisitions; Current or former relevant CEO experience; Banking or financial services experience; Gobernment and regulatory; Financial expertise; Enterprise risk management/information security; Technology; Sustainability; Human capital management</t>
  </si>
  <si>
    <t>Corporate Governance, Nominating and Sustainability Committee</t>
  </si>
  <si>
    <t>Audit; Corporate governance, nominating and sustainability; Compensation; Risk and technology</t>
  </si>
  <si>
    <t>Board-level oversight of ESG through the Corporate Governance, Nominating and Sustainability Committee
Our Boardâ€™s Corporate Governance, Nominating and Sustainability Committee has direct oversight responsibility of our ESG program and our Chief Sustainability Officer provides quarterly progress reports to the Committee.</t>
  </si>
  <si>
    <t>https://www.sec.gov/ix?doc=/Archives/edgar/data/1136893/000119312523101385/d306779ddef14a.htm</t>
  </si>
  <si>
    <t>Fiserv, Inc.</t>
  </si>
  <si>
    <t>FISV</t>
  </si>
  <si>
    <t>https://www.fiserv.com/en/about-fiserv/corporate-social-responsibility.html</t>
  </si>
  <si>
    <t>Payments; Technology and information security; Executive leadership C level; Public company board; Finance; Strategy; Global experience; Compensation and talent; Risk management; Governemnt, regulation, and geopolitical; Ecommerce, mobil, digital</t>
  </si>
  <si>
    <t>Audit; Nominating and corporate governance; Talent and compensation; RiskF</t>
  </si>
  <si>
    <t xml:space="preserve"> We formalized our nominating and corporate governance committeeâ€™s oversight of our ESG programs, policies, disclosures, and reporting and expanded the scope of our talent and compensation committeeâ€™s responsibilities to include human capital strategy, including with respect to diversity, equity and inclusion, talent engagement and culture.</t>
  </si>
  <si>
    <t>https://www.sec.gov/ix?doc=/Archives/edgar/data/798354/000130817923000520/lfisv2023_def14a.htm</t>
  </si>
  <si>
    <t>Fleetcor Technologies, Inc.</t>
  </si>
  <si>
    <t>FLT</t>
  </si>
  <si>
    <t>https://www.fleetcor.com/static-files/cf20440b-7e42-48fa-88e5-b91dd47c7fe2</t>
  </si>
  <si>
    <t>Payments, financial services and fintech; Finance and accounting; Marketing and advertising; Technology and innovation; Global business; Cyber and information security; Business development and strategy; Other public company leadership or board service</t>
  </si>
  <si>
    <t>Audit; Compensation; Nomination and governance; Executive and acquisitions; Information technology and security; Strategic review</t>
  </si>
  <si>
    <t>The nomination and governance committee is responsible for succession planning, governance structure and processes, ESG initiatives and considerations, legal and policy matters with potential significant reputational impact and shareholder concerns.</t>
  </si>
  <si>
    <t>https://www.sec.gov/ix?doc=/Archives/edgar/data/1175454/000114036123020941/ny20007407x1_def14a.htm</t>
  </si>
  <si>
    <t>FMC Corporation</t>
  </si>
  <si>
    <t>FMC</t>
  </si>
  <si>
    <t>https://www.fmc.com/sites/default/files/2022-06/FMC-7176%202021%20Sustainability%20Report%20Digital_Final_4.pdf ;https://s21.q4cdn.com/968238644/files/doc_news/FMC-Corporation-announces-Net-Zero-Greenhouse-Gas-emissions-by-2035-2021.pdf</t>
  </si>
  <si>
    <t>Senior management; Global business experience; Accounting or financial expertise; Innovation experience; Agriculture industry experience; Sustainability/ESG experience; Government/public affairs/ regulatory experience; Human capital/talent management experience; Corporate strategy/ M&amp;A experience; Public company governance experience; CYbersecurity experience</t>
  </si>
  <si>
    <t>Sustainability/ESG Experience â€” experience on sustainability issues or managed organization with significant environmental, health or safety issues</t>
  </si>
  <si>
    <t>Audit; Compensation and organization; Nominating and corporate governance; Executive; Sustainability</t>
  </si>
  <si>
    <t xml:space="preserve">The Sustainability Committee Role. Review and provide guidance on the Companyâ€™s Sustainability programs and progress relating to: Integration of sustainability into the Companyâ€™s business strategy and operations; Environmental and climate related issues, including progress toward Net Zero; Global community engagement and social impact initiatives; Diversity and inclusion strategies and initiatives; Employee occupational safety and health, and process safety, environmental responsibility and product safety and stewardship </t>
  </si>
  <si>
    <t>https://www.sec.gov/ix?doc=/Archives/edgar/data/37785/000130817923000114/lfmc2023_def14a.htm</t>
  </si>
  <si>
    <t>Ford Motor Company</t>
  </si>
  <si>
    <t>F</t>
  </si>
  <si>
    <t>https://media.ford.com/content/fordmedia/fna/us/en/news/2020/06/24/ford-expands-climate-change-goals.html ;https://corporate.ford.com/content/dam/corporate/us/en-us/documents/reports/2023-integrated-sustainability-and-financial-report.pdf</t>
  </si>
  <si>
    <t>Manufacturing; Current or former CEO; Marketing; International; Government; Finance; Technology; Risk management; Sustainability</t>
  </si>
  <si>
    <t>Sustainability. Experience with environmental/climate change, talent and culture, and social responsibility initiatives enables us to address key shareholder concerns regarding sustainability and corporate responsibility.</t>
  </si>
  <si>
    <t>Sustainability, Innovation and Policy Committee</t>
  </si>
  <si>
    <t>Audit; Compensation, talent and culture; Finance; Nominating and governance; Sustainability, innovation and policy</t>
  </si>
  <si>
    <t xml:space="preserve">Our leadership structure is optimal because it allows the CEO to focus on leading the organization to deliver product excellence, while the Chair leads the Board in its pursuit to provide the Company with direction on Company-wide issues such as sustainability, mobility, and stakeholder relationships.
As noted above, the full Board of Directors has overall responsibility for the oversight of risk management at Ford and oversees operating risk management with reviews at each of its regular Board meetings. The Board of Directors has delegated responsibility for the oversight of specific areas of risk management to certain committees of the Board, with each Board committee reporting to the full Board following each committee meeting. The Audit Committee assists the Board of Directors in overseeing compliance and reporting risk, and the Enterprise Risk Management process itself. The Sustainability, Innovation and Policy Committee assists the Board of Directors in overseeing environmental and social sustainability risks, while the Compensation. The Board and the appropriate committees also periodically review other policies related to personnel matters, including those related to sexual harassment and anti-retaliation policies related to whistleblowers. The Board, the Sustainability, Innovation and Policy Committee, the Compensation, Talent and Culture Committee, the Finance Committee, and the Audit Committee all play a role in overseeing operating and strategic risk management.
</t>
  </si>
  <si>
    <t>https://www.sec.gov/ix?doc=/Archives/edgar/data/37996/000155837023005203/f-20230511xdef14a.htm</t>
  </si>
  <si>
    <t>Fortinet, Inc.</t>
  </si>
  <si>
    <t>FTNT</t>
  </si>
  <si>
    <t>https://www.fortinet.com/content/dam/fortinet/assets/reports/fortinet-2022-sustainability-report.pdf ;https://www.fortinet.com/blog/business-and-technology/fortinets-pledge-to-the-environment</t>
  </si>
  <si>
    <t>Cybersecurity; Technology and product development; Leadership; Public service and legal; Finance; Sales and marketing</t>
  </si>
  <si>
    <t>Social Responsibility Committee</t>
  </si>
  <si>
    <t>Audit; Human resources; Governance; Social responsibility</t>
  </si>
  <si>
    <t>Our commitment to CSR starts at the highest level with the Social Responsibility Committee, which the Board of Directors established on its own initiative in 2021 to ensure proper focus on, and provide proper oversight of, our CSR strategy, initiatives and execution. Our senior leadership sponsors and helps oversee the integration of our CSR priorities broadly throughout our business operations, and our Global Head of Sustainability manages a team and chairs an internal cross-functional employee CSR Committee to define our CSR strategy and lead execution. We believe having oversight at the level of a committee of the Board of Directors reinforces the importance of CSR practices in our business and helps steer our CSR performance.</t>
  </si>
  <si>
    <t>https://www.sec.gov/ix?doc=/Archives/edgar/data/1262039/000117494723000676/def14a0423_fortinetinc.htm#T5</t>
  </si>
  <si>
    <t>Fortive Corporation</t>
  </si>
  <si>
    <t>FTV</t>
  </si>
  <si>
    <t>https://fortive.com/sites/default/files/2023-07/2022-Fortive-Sustainability-Report-0718_0.pdf ;https://www.fortive.com/sites/default/files/files/Fortive%20-%20CDP%20-%20Climate%20Questionnaire%20-%202022.pdf</t>
  </si>
  <si>
    <t>Global experience and international exposure; Senior executive leadership experience; Relevant industry experience; Sustainability (ESG) experience; Technology management expertise; Financial literacy or public accounting experience; Cybersecurity experience; Human capital management and organizational development experience; Mergers and acquisition experience; Public company board experience; Legal and corporate governance experience; Capital markets and corporate finance experience; Operational and risk management experience</t>
  </si>
  <si>
    <t>Audit; Compensation; Nominating and governance; Finance</t>
  </si>
  <si>
    <t>The Board has delegated to the Nominating and Governance Committee the responsibility of exercising oversight with respect to the reporting of our Sustainability disclosure as well as oversight of our climate-related strategies, goals, risk management and performance. Consistent with such delegation, our SVP â€“ General Counsel provides frequent reports and updates to the Nominating and Governance Committee, and a report to the Board on an annual basis, regarding the Companyâ€™s Sustainability program and strategies, including the corresponding risks and opportunities, climate-related goals and strategies, progress, shareholder engagement and disclosure. 
Fortive Sustainability Team
Led by Senior Director of Sustainability, Alexis Fuge, the team works cross-functionally to guide implementation of the Sustainability strategy with other functions and the OpCos. Ms. Fuge is responsible for development and implementation of the companyâ€™s Sustainability strategy, with primacy for the Protect the Planet and Invest in Our Communities pillars. She reports to Mr. Underwood, and on a quarterly basis briefs the senior leadership team on Sustainability targets and performance.</t>
  </si>
  <si>
    <t>https://www.sec.gov/ix?doc=/Archives/edgar/data/1659166/000119312523113067/d745814ddef14a.htm#txa745814_15</t>
  </si>
  <si>
    <t>Fortune Brands Innovations, Inc.</t>
  </si>
  <si>
    <t>FBIN</t>
  </si>
  <si>
    <t>https://www.fbin.com/app/uploads/2023/06/2022-FBIN-ESG-Report.pdf; https://www.fbin.com/corporate-responsibility/combating-climate-change/</t>
  </si>
  <si>
    <t>Considerable education; Extensive executive leadership or business management experience; Knowledge of issues affecting or that may affect the company; Consumer products experience; Financial and/or accounting expertise; Public company CEO, CFO, COO experience; Public company board experience;</t>
  </si>
  <si>
    <t>Audit; Compensation; Executive; Nominating, environmental, social and governance</t>
  </si>
  <si>
    <t>In addition, the NESG Committee oversees the Companyâ€™s ESG programs, initiatives and related risks, which include the Companyâ€™s environmental, health and safety, DEI, philanthropy, global citizenship and other social and governance programs and policies. Management reports to the NESG Committee on the Companyâ€™s safety programs and statistics as well as the Companyâ€™s DEI strategy and goals.
While each committee is responsible for evaluating certain risks and overseeing the management of such risks, the entire Board is regularly informed through committee reports about all of the risks described above. The Boardâ€™s assignment of responsibility for the oversight of specific risks to its committees enables the entire Board, under the leadership of the Chair and the Chief Executive Officer, to better monitor the risks of the Company and more effectively develop strategic direction, taking into account the magnitude of the various risks facing the Company.</t>
  </si>
  <si>
    <t>https://www.sec.gov/ix?doc=/Archives/edgar/data/1519751/000119312523085633/d271816ddef14a.htm#toc271816_3</t>
  </si>
  <si>
    <t>Fox Corporation</t>
  </si>
  <si>
    <t>FOX</t>
  </si>
  <si>
    <t>https://media.foxcorporation.com/wp-content/uploads/prod/2022/08/24150057/FOX-2022-Corporate-Social-Responsibiliy-Report-August-24-2022.pdf</t>
  </si>
  <si>
    <t xml:space="preserve"> During fiscal 2022, the Board updated the charters of its committees to reflect their responsibilities and oversight of various matters, including major risk exposures beyond financial risks; sustainability and corporate social responsibility risks and reporting; the Companyâ€™s political activities policies and reports; and strategies, policies and stockholder engagement efforts relating to human capital management. </t>
  </si>
  <si>
    <t>https://www.sec.gov/Archives/edgar/data/1754301/000119312522247085/d376635ddef14a.htm#rom376635_2</t>
  </si>
  <si>
    <t>Franklin Resources, Inc.</t>
  </si>
  <si>
    <t>BEN</t>
  </si>
  <si>
    <t>Net Zero Asset Managers Initiative</t>
  </si>
  <si>
    <t>https://franklintempletonprod.widen.net/s/rtv9m6jbxh/environmental-policy-statement ;https://ir.leggmason.com/news-center/press-releases/press-release-details/2022/Franklin-Templeton-Issues-Corporate-Social-Responsibility-Report-and-Broadens-Goals-for-2022/default.aspx ;https://franklintempletonprod.widen.net/s/trdkjtbnpc/franklin-templeton-csr-report?_gl=1*rnrybu*_ga*NjM3NzUwMzAxLjE2OTE0NDE2ODQ.*_ga_15V8ZZDP8Z*MTY5MTQ0MTY4NC4xLjEuMTY5MTQ0MTc5MC4wLjAuMA..#page=1</t>
  </si>
  <si>
    <t>Accounting and financial; Executive leadership; Financial services; Global business; Government and regulatory; Marketing and distribution; Risk management and compliance; Strategy and execution; Sustainability; Technology/cyber</t>
  </si>
  <si>
    <t>Audit; Compensation; Corporate governance</t>
  </si>
  <si>
    <t>The Corporate Governance Committee oversees the Companyâ€™s corporate responsibility and sustainability programs related to environmental, social and governance (â€œESGâ€) matters (including reviewing stockholder engagement efforts related to ESG matters).</t>
  </si>
  <si>
    <t>https://www.sec.gov/Archives/edgar/data/38777/000130817922000433/ben4107981-def14a.htm</t>
  </si>
  <si>
    <t>Freeport-McMoRan Inc.</t>
  </si>
  <si>
    <t>FCX</t>
  </si>
  <si>
    <t>International Council on Mining and Metals</t>
  </si>
  <si>
    <t>https://www.fcx.com/sites/fcx/files/documents/sustainability/2021-Climate-Report.pdf ;https://www.fcx.com/sites/fcx/files/documents/sustainability/2022-annual-report-on-sustainability.pdf</t>
  </si>
  <si>
    <t>Natural resources, mining, commodities industry experience; CEO experience; International business/global affairs; Accounting/financial expertise; ESG/sustainability; Capital markets/banking; Government/legal; Public company board experience</t>
  </si>
  <si>
    <t>Experience advancing and implementing ESG and sustainability strategy and programs supports our responsible production commitments and risk management, including prioritizing the health, safety and well-being of our workforce and host communities where we operate, strengthening our environmental programs, including our commitment to reducing our GHG emissions and enhancing the climate resilience of our business operations, respecting human rights in all of our business practices, and attracting, developing and retaining employees, among other environmental and social priorities.</t>
  </si>
  <si>
    <t>Corporate Responsibility Committee</t>
  </si>
  <si>
    <t>Audit; Compensation; Governance; Corporate responsibility</t>
  </si>
  <si>
    <t>The corporate responsibility committee oversees the companyâ€™s environmental and social policies and implementation programs and related risks. The corporate responsibility committee reviews the effectiveness of the companyâ€™s strategies, programs and policy implementation with respect to health and safety, responsible production frameworks, climate, tailings management and stewardship, water stewardship, biodiversity and land management, waste management, human rights, stakeholder relations, social performance and Indigenous Peoples, responsible sourcing, and political activity and spending practices. During 2022, the corporate responsibility committee met four times.
Additionally, each of the audit, governance and compensation committees oversees key ESG matters. The audit committee oversees our global compliance program and corporate compliance procedures and our information technology and cybersecurity processes and procedures. Additionally, tax matters are included within the audit committeeâ€™s financial oversight responsibilities. The governance committee maintains our corporate governance guidelines and oversees our corporate governance practices and procedures. The compensation committee oversees the companyâ€™s human capital management policies, programs, practices and strategies, including those relating to workforce recruitment, retention and development, pay equity and inclusion and diversity.</t>
  </si>
  <si>
    <t>https://www.sec.gov/ix?doc=/Archives/edgar/data/831259/000130817923000730/fcx4156971-def14a.htm#esgsusainability</t>
  </si>
  <si>
    <t>Garmin Ltd.</t>
  </si>
  <si>
    <t>GRMN</t>
  </si>
  <si>
    <t>https://www8.garmin.com/sustainability/reports-policies/policies-statements/SASB_2022.pdf;https://www8.garmin.com/sustainability/reports-policies/corp-responsibility/Corporate_Sustainability_Report_2022.pdf</t>
  </si>
  <si>
    <t>Executive leadership experience; Audit committee financial expert; Global tax compliance; Risk and compliance oversigth; Corporate governance; Cybersecurity and information technology oversight; Other public company board experience; Global operations; Technology product design and development; Product manufacturing; Mergers and acquisitions</t>
  </si>
  <si>
    <t>Audit; Compensation; Nominating and corporate governance;</t>
  </si>
  <si>
    <t>https://www.sec.gov/ix?doc=/Archives/edgar/data/0001121788/000130817923000747/grmn-20221231.htm#lgrmna009</t>
  </si>
  <si>
    <t>Gartner, Inc.</t>
  </si>
  <si>
    <t>IT</t>
  </si>
  <si>
    <t>https://www.sec.gov/ix?doc=/Archives/edgar/data/749251/000074925123000011/it-20230417.htm#i95579e80af2442b69f1e8c2270cee6c8_91 ;https://emtemp.gcom.cloud/ngw/globalassets/en/about/documents/2022-gartner-corporate-responsibility-report.pdf</t>
  </si>
  <si>
    <t>Industry experience; Technology; Public company boards; International; Leadership; Corporate governance; Accounting or finance; Capital markets; Executive compensation; Strategic planning/business development/ M&amp;A; Operations; Sales and marketing; Risk management; Cybersecurity</t>
  </si>
  <si>
    <t>Governance/ Nominating Committee</t>
  </si>
  <si>
    <t>Audit; Compensation; Governance/nominating</t>
  </si>
  <si>
    <t>The Governance Committee is responsible for overseeing and periodically reviewing the Companyâ€™s environmental, social and governance (â€œESGâ€) priorities and initiatives, taking into consideration the impact on internal and external stakeholders. The Governance Committee and/or Board receives quarterly updates on Gartnerâ€™s approach and progress on ESG matters. The Companyâ€™s Corporate Responsibility Executive Council, consisting of the CFO, CHRO, General Counsel, Chief Information Officer, Chief Corporate Counsel, head of DEI and other selected leaders, provides strategic guidance on ESG. Additionally, the Environmental Sustainability Steering Committee, consisting of leaders from Real Estate, Source to Contract, IT, Strategy, Conferences, Finance, and Legal, creates advances and oversees the environmental sustainability strategy at Gartner.</t>
  </si>
  <si>
    <t>https://www.sec.gov/ix?doc=/Archives/edgar/data/749251/000074925123000011/it-20230417.htm#i95579e80af2442b69f1e8c2270cee6c8_91</t>
  </si>
  <si>
    <t>Generac Holdings Inc.</t>
  </si>
  <si>
    <t>GNRC</t>
  </si>
  <si>
    <t>https://www.generac.com/GeneracCorporate/media/Library/Images/ESG/Generac_ESG_Report_2022_Final.pdf</t>
  </si>
  <si>
    <t>Risk management; CEO/CFO public company; Financial expert; Strategic growth and development; Mergers and acquisitions; Talent development/ human resources; Manufacturing/supply chain; Global markets/international leadership; Marketing/product development; Residential products/markets; Energy technology/utilities/renewables; Commercial and industrial products/markets; engineering and innovation processes; Information technology and cybersecurity; Investor relations; Government relations and regulatory compliance; Financial/capitla markets</t>
  </si>
  <si>
    <t>Audit; Human capital and compensation; Nominating and corporate governance</t>
  </si>
  <si>
    <t>The Nominating and Corporate Governance Committee reviews the Company's ESG policies, practices and disclosures.</t>
  </si>
  <si>
    <t>https://www.sec.gov/ix?doc=/Archives/edgar/data/1474735/000110465923052898/tm231856d2_def14a.htm</t>
  </si>
  <si>
    <t>General Dynamics Corporation</t>
  </si>
  <si>
    <t>GD</t>
  </si>
  <si>
    <t>https://www.gd.com/-/media/gd-corporate/responsibility/gd-2022-corporate-sustainability-report.ashx ;https://www.gd.com/-/media/gd-corporate/responsibility/general_dynamics_corporation-cdp_climate_change_questionnaire_2022.ashx</t>
  </si>
  <si>
    <t>Aerospace and defense industry; Corporate governance and public company board; Finance or accounting; Government relations and regulatory; Global business and strategy; Operations and manufacturing; Sustainability; Technology and cybersecurity</t>
  </si>
  <si>
    <t>Supports oversight of environmental, health, safety, human rights and social matters</t>
  </si>
  <si>
    <t>Audit; Compensation; Finance and benefit plans; Nominating and corporate governance; Sustainability</t>
  </si>
  <si>
    <t>The Boardâ€™s fully-independent Sustainability Committee assists the Board in overseeing corporate practices relating to sustainability, including environmental, health, safety, human rights and social matters.
Our Board focuses its oversight on material risks and opportunities, including those related to ESG matters, as it discharges its duties. The Boardâ€™s fully independent Sustainability Committee assists the Board in overseeing corporate practices relating to sustainability, including environmental, health, safety, human rights, and social matters. The Sustainability Committee is chaired by Robert K. Steel, an independent director with expertise and unique experience in the ESG field, including as a former board Co-Chair of the Value Reporting Foundation, now part of the IFRS Foundation.</t>
  </si>
  <si>
    <t>https://www.sec.gov/ix?doc=/Archives/edgar/data/40533/000130817923000367/gd-20221231.htm</t>
  </si>
  <si>
    <t>General Electric Company</t>
  </si>
  <si>
    <t>GE</t>
  </si>
  <si>
    <t>https://www.ge.com/sites/default/files/ge2022_sustainability_report.pdf; https://www.ge.com/about-us/energy-transition#:~:text=This%20year%2C%20GE%20announced%20a,the%20use%20of%20sold%20products.</t>
  </si>
  <si>
    <t>Industry and operations; Finance and accounting; Investor; Technology; Risk management; Global</t>
  </si>
  <si>
    <t>Governance and Public Affairs Committee</t>
  </si>
  <si>
    <t>Audit; Governance and public affairs; Management development and compensation</t>
  </si>
  <si>
    <t>Sustainability is an integrated aspect of how we think about strategy and risk. Our Board and management believe the long-term interests of shareholders are advanced by responsibly addressing the concerns of other stakeholders and interested parties including employees, recruits, customers, suppliers, GE communities, government officials and the public at large. We believe the integration of a sustainability lens with our daily operations, culture and company priorities is important to driving results. At the Board level, these topics often span multiple functional categories and areas of oversight, and therefore oftentimes involve discussion at the full Board level rather than individual committees. In addition, our Governance Committee has oversight responsibility for GEâ€™s priorities and external reporting related to sustainability matters, and our Audit Committee also plays a role in the oversight of such external reporting, including reporting on these matters in SEC filings and data quality related to this reporting.</t>
  </si>
  <si>
    <t>https://www.sec.gov/ix?doc=/Archives/edgar/data/40545/000130817923000208/ge4121681-def14a.htm#d412168a021</t>
  </si>
  <si>
    <t>General Mills, Inc.</t>
  </si>
  <si>
    <t>GIS</t>
  </si>
  <si>
    <t>file:///C:/Users/kclark/Downloads/General%20Mills%20AA1000%20Verification%20Statement%20RY2021.pdf ;https://www.generalmills.com/how-we-make-it/healthier-planet/environmental-impact/climate-change ;https://globalresponsibility.generalmills.com/images/General_Mills-Global_Responsibility_2023.pdf</t>
  </si>
  <si>
    <t>Senior executive leadership; Industry focus; Accounting and financial expertise; Global experience; Governance expertise; Marketing/e-commerce experience; Innovation; Health and wellness; Government/public policy expertise</t>
  </si>
  <si>
    <t>Public Responsibility Committee</t>
  </si>
  <si>
    <t>Audit; Compensation; Corporate governance; Finance; Public responsibility</t>
  </si>
  <si>
    <t xml:space="preserve">The board is focused on ensuring the company takes appropriate steps to address areas of risk and opportunity where the company has the greatest environmental and social impact. The board has made it a priority to ensure sustainability, environmental and regeneration considerations and goals are reflected at all levels of the company. The company has worked to create a robust sustainability culture and has built the oversight structure set forth below to ensure it remains a priority. We continue to refine and enhance our sustainability program and governance to ensure appropriate oversight and accountability. To that end, last year we reorganized our sustainability and philanthropy programs under a unified global impact team positioning us to better govern, execute and communicate our Force for Good strategy and impact. We also expanded our executive-level oversight of global impact matters by adding our Chief Strategy and Growth Officer; Chief Human Resources Officer; Group President, North America Retail and Chief Communications Officer to our Global Impact Governance Committee.
In 1971, General Mills was one of the first large public companies to form a public responsibility committee of the board. Today, the public responsibility committee is responsible for overseeing, among other things, the companyâ€™s sustainability, environmental, climate and corporate social responsibility strategies, plans and objectives. The public responsibility committee receives regular updates from our Chief Sustainability and Global Impact officer on the companyâ€™s environmental, climate and regenerative agriculture initiatives and monitors the companyâ€™s progress against its global impact commitments.
The General Mills global impact governance committee, led by our Chairman and Chief Executive Officer, is responsible for our global responsibility programs. The purpose of the global impact governance committee is to establish, direct and oversee General Millsâ€™ position on matters of significance to the company and its stakeholders concerning corporate social responsibility, environmental, climate and sustainability issues and philanthropy. The Chairman and Chief Executive Officer convenes the global impact governance committee, which consists of the Chairman and Chief Executive Officer; Chief Financial Officer; Chief Supply Chain Officer; Chief Innovation, Technology and Quality Officer; Chief Strategy and Growth Officer; Chief Human Resources Officer; Group President, North American Retail; Chief Communications Officer and the General Counsel and Secretary, at least three times per year. Our Chief Sustainability and Global Impact Officer is secretary of the global impact governance committee and attends all meetings.
</t>
  </si>
  <si>
    <t>https://www.sec.gov/Archives/edgar/data/40704/000120677422002021/gis4069791-def14a.htm#d406979a034</t>
  </si>
  <si>
    <t>General Motors Company</t>
  </si>
  <si>
    <t>GM</t>
  </si>
  <si>
    <t>https://news.gm.com/newsroom.detail.html/Pages/news/us/en/2021/jan/0128-carbon.html ;https://www.gmsustainability.com/_pdf/resources-and-downloads/GM_ESG_Data_2022.pdf ;https://www.gmsustainability.com/_pdf/resources-and-downloads/GM_2022_SR.pdf</t>
  </si>
  <si>
    <t>Public company CEO; Industry; Manufacturing; Technology; Risk management; Finance; Marketing; Cyber; ESG expertise</t>
  </si>
  <si>
    <t>Audit; Executive; Executive Compensation; Finance; Governance and corporate responsibility; Risk and cybersecurity</t>
  </si>
  <si>
    <t>To supplement the skills matrix, since 2021, the Board has also undertaken an annual ESG self-evaluation. The evaluation is designed to ensure that the Board possesses the requisite skills and expertise to oversee the Companyâ€™s ESG opportunities, priorities, and risks. The Governance Committee, led by our Independent Lead Director, leads this effort by asking directors to consider their expertise across 20 key ESG subject matter areas. Upon the conclusion of this evaluation in 2022, the Board determined that it has strong ESG expertise and possesses a broad range of skills, qualifications, and attributes that will support the Companyâ€™s sustainability commitments. Results of the Boardâ€™s ESG self-evaluation are represented on the skills matrix above and are highlighted in each of the director nominee biographies below.</t>
  </si>
  <si>
    <t>https://www.sec.gov/ix?doc=/Archives/edgar/data/1467858/000119312523126270/d333787ddef14a.htm</t>
  </si>
  <si>
    <t>Genuine Parts Company</t>
  </si>
  <si>
    <t>GPC</t>
  </si>
  <si>
    <t>https://filecache.investorroom.com/mr5ir_genuineparts/624/GPC%20Sustainability%202022%20Report_FINAL%20%281%29.pdf</t>
  </si>
  <si>
    <t>Finance/accounting; Distribution/supply chain; Automotive; Government/regulatory; Legal; CEO/leadership; Technology; International; Public company board</t>
  </si>
  <si>
    <t>Nominating and ESG Committee</t>
  </si>
  <si>
    <t>Audit; Compensation and human capital; Nominating and ESG; Executive</t>
  </si>
  <si>
    <t>The Company is committed to operating all aspects of its business with integrity, contributing to our local communities in a multitude of meaningful ways, promoting a culture of diversity, equity and inclusion, and using our natural resources thoughtfully and responsibly. These and other ESG matters are core to how we run our business and align closely with our corporate values. The Compensation, Nominating, and Governance Committee has had primary responsibility for oversight of the Companyâ€™s ESG initiatives; however, beginning this year, the newly formed Nominating and ESG Committee will have primary oversight responsibility. This oversight includes receiving regular reports from management on ESG strategy and initiatives as well as feedback from engagements with shareholders and stakeholders on various ESG-related topics. As appropriate, the full Board receives reports on our ESG initiatives, including a discussion of our ESG communications and disclosures as well as regular updates on our ESG progress.</t>
  </si>
  <si>
    <t>https://www.sec.gov/ix?doc=/Archives/edgar/data/40987/000119312523059072/d398421ddef14a.htm#toc398421_8</t>
  </si>
  <si>
    <t>Gilead Sciences, Inc.</t>
  </si>
  <si>
    <t>GILD</t>
  </si>
  <si>
    <t>https://www.gilead.com/-/media/files/pdfs/yir-2022-pdfs/2022-Environmental-Social-Governance-Impact-Report.pdf</t>
  </si>
  <si>
    <t>Public/private company CEO; Financial expert; Global; Sales and marketing; Public company board; Digital/technology-driven innovation; Pharma experience; Provider or payer perspective; Government/regulatory; Science/research; M&amp;A/transaction; Environmental, social, governance; Human capital management</t>
  </si>
  <si>
    <t>Has had direct responsibility for ESG issues as demonstrated by experience as a Chief Sustainability Officer, Corporate Secretary, Chair of a related committee (e.g., Governance, Sustainability, Corporate Responsibility) or Chief Executive Officer of a company with leading ESG practices</t>
  </si>
  <si>
    <t>Audit; Compensation and talent; Nominating and corporate governance; Science</t>
  </si>
  <si>
    <t>Our Board monitors our ESG practices through oversight by the Nominating and Corporate Governance Committee. We also have a management-led Corporate Responsibility Committee comprised of leaders from Public and Government Affairs, Human Resources, Office of General Counsel, the Chief Financial Officer organization, Commercial and Manufacturing. The Corporate Responsibility Committee is responsible for managing ESG issues and, in consultation with our senior leadership team, driving ESG-related goals, strategies, stakeholder engagement, public reporting, risk mitigation and other relevant activities across the company.
Our Nominating and Corporate Governance Committee has primary responsibility for oversight of ESG matters and receives regular reports from our Corporate Responsibility Committee regarding our ESG program. Our Corporate Responsibility Committee, which is comprised of key members of leadership, manages our ESG program and, in consultation with our senior leadership team, sets and implements strategy, reporting and other initiatives to advance our program.</t>
  </si>
  <si>
    <t>https://www.sec.gov/ix?doc=/Archives/edgar/data/882095/000130817923000323/gild4141721-def14a.htm#gild4141721-def14aa023</t>
  </si>
  <si>
    <t>Global Payments Inc.</t>
  </si>
  <si>
    <t>GPN</t>
  </si>
  <si>
    <t>https://d1io3yog0oux5.cloudfront.net/_9ff7fbbc2d8b750e05c5d69da9c9cdaa/globalpayments/db/2316/21039/file/2022-climate-questionnaire.pdf ;https://d1io3yog0oux5.cloudfront.net/_b3ca965a71919bb3a6990627865e7a6b/globalpayments/db/2315/21030/report/gpn-2022-global-responsibility-report_website.pdf</t>
  </si>
  <si>
    <t>Risk management, compliance and governance; Mergers and acquisitions; Strategic planning; Industry experience; Leadership and senior management experience; Public company experience; Accounting and finance; Technology and cybersecurity; Sustainability; Human capital management; Global business experience</t>
  </si>
  <si>
    <t>Audit; Governance and nominating; Compensation; Technology</t>
  </si>
  <si>
    <t>Our board oversees our ESG strategy and activities at both the full board and committee levels, with the Governance and Nominating Committee having formal oversight of the Companyâ€™s ESG activities, as reflected in the committeeâ€™s charter.
To advance our ESG initiatives, our ESG Steering Committee, a cross-functional management committee of the Company, reports to the Governance and Nominating Committee on ESG matters. The ESG Steering Committee serves as a central coordinating body facilitating our ESG strategy and reporting efforts. In addition, our Compensation Committee oversees our strategies and policies related to human capital management, and assists our full board with oversight with respect to our DEI efforts. Our Chief Human Resources Officer and Chief Diversity Officer report at least twice a year to the full board on DEI as a component of corporate culture.
At the board level, the Governance and Nominating Committee has primary oversight responsibility for the Companyâ€™s ESG initiatives and risks, reviewing at least annually our policies and activities regarding sustainability and ESG and assessing our management of risks with respect thereto. The Governance and Nominating Committee meets with management to review and discuss the Companyâ€™s ESG initiatives, challenges, and opportunities, so that it can advise on key ESG matters that affect all of the Companyâ€™s stakeholders, and also briefs the board on current and emerging ESG topics and progress on implementing the Companyâ€™s ESG priorities on a periodic basis.</t>
  </si>
  <si>
    <t>https://www.sec.gov/ix?doc=/Archives/edgar/data/1123360/000119312523072001/d395225ddef14a.htm#toc395225_33</t>
  </si>
  <si>
    <t>Globe Life Inc.</t>
  </si>
  <si>
    <t>GL</t>
  </si>
  <si>
    <t>https://investors.globelifeinsurance.com/environmental-social-and-governance/2022/2022-globe-life-esg-report_final</t>
  </si>
  <si>
    <t>Accounting/financial; Business operations; Capital markets; CEO/other high-level senior management running large organizations; Enterprise risk management; Human capital management; Information technology/information security; Insurance industry/financial services; Investments; Legal/regulatory/compliance; Marketing/advertising; Other public company board service; Sales management; Strategic planning</t>
  </si>
  <si>
    <t>As part of their general responsibility for overseeing the Companyâ€™s corporate strategy and approach to enterprise risk management, the Board and its standing committees monitor and guide managementâ€™s implementation of ESG initiatives. The Board has emphasized the importance of considering ESG factors when management develops and implements the Companyâ€™s strategic objectives, underscoring the need to ensure the sustainability of the Company and its business operations and to create long-term value for its shareholders and other stakeholders. To ensure adequate Board-level attention is devoted to relevant ESG-related issues, the Boardâ€™s standing committees have assumed oversight of specific ESG topics that fall within their respective areas of responsibility, as described below.
To enable the Company to appropriately respond to ESG-related challenges and opportunities, the Board and its committees regularly engage with senior management on ESG-related issues. Recent discussions have centered on topics such as corporate culture, employee engagement, health and wellness of Company employees (including measures taken in response to the COVID-19 pandemic), diversity, equity, and inclusion, talent management, risks associated with the Company's information assets, climate change-related risks and strategies, and investment portfolio risks, regulatory developments and other considerations, as further discussed under Sustainable Business Practices.
In 2022, the Company's independent Lead Director earned the Climate Leadership Certificate from Diligent Corporation, which will be an asset in facilitating discussions at the Board level to address climate-related issues.
Since 2018, the Company has had an ESG Committee, a sub-committee of the ERM Committee, comprised of a cross-functional group of key leaders and internal subject matter experts, including but not limited to the Companyâ€™s Executive Vice President, General Counsel and Chief Risk Officer; Executive Vice President, Policy Acquisition and Chief Strategy Officer; Executive Vice President and Chief Investment Officer; Executive Vice President and Chief Talent Officer; Corporate Senior Vice President, Associate Counsel and Corporate Secretary; Divisional Senior Vice President, Risk and Chief Security Officer; Divisional Vice President, Enterprise Risk; Director of Facilities; and the ESG Manager. The ESG Committee, which typically meets quarterly, but no less than semi-annually, reports regularly to the ERM Committee regarding topics discussed and issues considered at ESG Committee meetings. The Chair of the ERM Committee, in turn, provides quarterly updates to the Board with respect to risk-related topics, matters, or initiatives, including those that are ESG-related, and facilitates a targeted ESG discussion at least annually.
The ESG Manager, a member of the Enterprise Risk Management department, is responsible for helping to facilitate the Companyâ€™s ESG strategy and initiatives, as developed and implemented by management, consistent with guidance provided by the Board. The ESG Manager also supports efforts to enhance the Company's ESG disclosures.</t>
  </si>
  <si>
    <t>https://www.sec.gov/ix?doc=/Archives/edgar/data/320335/000032033523000014/gl-20230315.htm#i294b84b379b5423a9dc200dc618a0f0a_142</t>
  </si>
  <si>
    <t>The Goldman Sachs Group, Inc.</t>
  </si>
  <si>
    <t>GS</t>
  </si>
  <si>
    <t>https://www.goldmansachs.com/our-commitments/sustainability/2022-sustainability-report/multimedia/report.pdf</t>
  </si>
  <si>
    <t>Risk management (financial and nonfinancial risks); Public company/corporate governance; Technology/cyber threat; Complex/regulated industries; Sustainability/ESG; Financial services industry; International experience/established and growth markets; Human capital management, including diversity/talent development; Audit/tax/accounting/preparation of financial statements</t>
  </si>
  <si>
    <t>Public Responsibilities Committee</t>
  </si>
  <si>
    <t>Audit; Compensation; Governance; Public responsibilities; Risk</t>
  </si>
  <si>
    <t>Given the interdisciplinary nature of the oversight of sustainability, including the priorities of climate transition and inclusive growth, and the financial and nonfinancial risks related to these activities, including climate-related risks, the Board carries out its oversight of these matters directly, at the full Board level, as well as through its Committees.
This may include periodic updates on the firmâ€™s sustainability strategy, including the firmâ€™s approach, objectives and progress, discussions regarding the climate models the firm utilizes to assess physical and transition risks and reviews of our sustainability-and climate-related reporting, as well as presentations on initiatives such as One Million Black Women.</t>
  </si>
  <si>
    <t>https://www.sec.gov/ix?doc=/Archives/edgar/data/0000886982/000119312523073347/d353280ddef14a.htm</t>
  </si>
  <si>
    <t>Halliburton Company</t>
  </si>
  <si>
    <t>HAL</t>
  </si>
  <si>
    <t>https://cdn.brandfolder.io/XG3NESCC/at/vk8fc5fxq88hwskjw6gf3mvb/halliburton-2022-annual-sustainability-report.pdf</t>
  </si>
  <si>
    <t>Energy industry; Technology/engineering; International business; Accounting/finance; Strategic planning; Health, safety and environment and sustainability</t>
  </si>
  <si>
    <t>Audit; Nominating and corporate governance; Health, safety and environment; Compensation</t>
  </si>
  <si>
    <t xml:space="preserve">The Halliburton Board of Directors Nominating and Corporate Governance Committee conducts general oversight of ESG matters at Halliburton. However, each Board committee is responsible for different aspects of ESG (as outlined in each committeeâ€™s charter). In 2022, the Board increased its ESG oversight by dedicating more time to these matters in committee and full Board meetings, and in engagements with Halliburtonâ€™s shareholders.
 By regularly engaging with shareholders and other outside experts, the Board can more effectively prioritize relevant sustainability matters in the Companyâ€™s overall corporate strategy. Shareholders have endorsed this oversight structure and other governance enhancements.
 </t>
  </si>
  <si>
    <t>https://www.sec.gov/ix?doc=/Archives/edgar/data/0000045012/000130817923000504/hal-20221231.htm#lhal019a043</t>
  </si>
  <si>
    <t>The Hartford Financial Services Group, Inc.</t>
  </si>
  <si>
    <t>HIG</t>
  </si>
  <si>
    <t>https://s0.hfdstatic.com/sites/the_hartford/files/sustainability-highlight-report.pdf; https://s0.hfdstatic.com/sites/the_hartford/files/esg-supplement.pdf</t>
  </si>
  <si>
    <t>Public company CEO/president experience; CFO experience/finanace and accounting; Leadership experience; Insurance industry experience; Financial services industry experience; Digital/technology; Corporate governance; Risk management; Business operations/strategic planning; Regulatory; Human capital management</t>
  </si>
  <si>
    <t>Full board and Nominating and Corporate Governance Committee</t>
  </si>
  <si>
    <t>Audit; Compensation and management development; Finance, investment and risk management; Nominating and corporate governance</t>
  </si>
  <si>
    <t xml:space="preserve">Under our Corporate Governance Guidelines, the full Board retains oversight responsibility for The Hartford's corporate reputation and ESG activities. Specifically, the Board has the goal of overseeing the companyâ€™s journey to operationalizing and embedding ESG into broader enterprise strategy â€“ adapting to the continued rise of stakeholder capitalism and how business lines are managing ESG risks and seizing opportunities. In furtherance of that oversight, the Board receives and provides input on a "deep dive" report on at least one ESG topic annually. In addition to the Board's oversight responsibility of substantive ESG topics, the Nominating Committee retains oversight of the companyâ€™s governance framework and processes related to ESG activities.
In 2022, the Company undertook several important steps to fortify its sustainability governance framework. This included the appointment of our first Chief Sustainability Officer and the establishment of an Office of Sustainability, with experts dedicated to managing and facilitating ESG work across the enterprise. The company's Sustainability Governance Committee, a management committee comprised of senior leaders from across the enterprise, sets and helps drive execution of the company's sustainability strategy. The Sustainability Governance Committee was reconstituted in 2022 with increased C-level participation, and formal lines were built to dedicated ESG subcommittees aligned to our core ESG priorities, including climate risk, underwriting and investments, and DEI. This fortified structure lets us optimize our identification, assessment, and escalation of ESG risks and opportunities no matter where they arise.
The Sustainability Governance Committee meets six times a year. At a Board level, the Sustainability Governance Committeeâ€™s work is generally overseen by the Nominating Committee, although the Sustainability Governance Committee reports to the full Board at least annually.
</t>
  </si>
  <si>
    <t>https://www.sec.gov/ix?doc=/Archives/edgar/data/874766/000087476623000037/hig-20230406.htm#i2df3d3cfc582411a9ffa43203ab05e73_55</t>
  </si>
  <si>
    <t>Hasbro, Inc.</t>
  </si>
  <si>
    <t>HAS</t>
  </si>
  <si>
    <t>https://cdn.hasbro.com/a280efafc4e294483ab7f2d291426c0c26a4ae4b/c061f04fc40de050b761515e763a2863.pdf#page=3 ;https://investor.hasbro.com/news-releases/news-release-details/hasbro-announces-commitment-set-ambitious-science-based-targets</t>
  </si>
  <si>
    <t>Senior management; Human capital management; Global business; Finance/accounting; Strategic planning; ESG; Digital gamining/digital products; IT/technology; Consumer products; Sales and marketing; Entertainment; Corporate governance; Operations</t>
  </si>
  <si>
    <t>Directors with experience and commitment to our sustainability initiatives designed to achieve long-term stockholder value through a responsible sustainable business model
We recognize our responsibility to be a global, corporate citizen and positive environmental steward, which is a priority for the entire organization. Our directors are committed to our sustainability initiatives designed to achieve long-term stockholder value through a responsible, sustainable business model.</t>
  </si>
  <si>
    <t>Nominating, Governance and Social Responsibility Committee</t>
  </si>
  <si>
    <t>Audit; Compensation; Cybersecurity and data privacy; Finance and capital allocation; Nominating, governance and social responsibility</t>
  </si>
  <si>
    <t>Nominating, Governance and Social Responsibility analyzes significant issues of ESG, corporate social responsibility and related corporate conduct, including product safety, environmental sustainability and climate change, human rights and ethical sourcing, gender, diversity and inclusion, human capital management, responsible content and marketing, transparency, public policy matters, community relations and charitable contributions.</t>
  </si>
  <si>
    <t>https://www.sec.gov/ix?doc=/Archives/edgar/data/46080/000119312523088813/d443850ddef14a.htm</t>
  </si>
  <si>
    <t>HCA Healthcare, Inc.</t>
  </si>
  <si>
    <t>HCA</t>
  </si>
  <si>
    <t>https://hcahealthcare.com/util/documents/2021/Annual-Sustainability-Report.pdf</t>
  </si>
  <si>
    <t>Healthcare and pharmaceutical; Corporate finance and accounting; Chief executive officer experience; Human capital management; Investor experience; Consumer and hospitality; Payer and reimbursement; Patient care experience; Operational experience; Legal and regulatory; Public company board experience; Government experience; Academia; International experience</t>
  </si>
  <si>
    <t>Audit; Nominating and Corporate Governance Committee</t>
  </si>
  <si>
    <t>Audit and compliance; Compensation; Finance and investments; Nominating and corporate governance; Patient safety and quality of care</t>
  </si>
  <si>
    <t>Our Board of Directors and its committees oversee our enterprise-wide commitment to environmental, social and governance (â€œESGâ€) matters. In 2021, HCA Healthcare formalized the committeesâ€™ oversight responsibilities for ESG matters by documenting the committeesâ€™ roles in their respective charters. In particular, our Nominating and Corporate Governance Committee is responsible for overseeing HCA Healthcareâ€™s policies and practices regarding corporate governance, social responsibility and community interests, including political activities. Our Audit and Compliance Committee is responsible for overseeing HCA Healthcareâ€™s policies and practices regarding environmental and sustainability issues. Our Compensation Committee is responsible for overseeing HCA Healthcareâ€™s human capital management strategies and policies, including with respect to workplace culture, employee relations, diversity and inclusion initiatives, pay equity and workplace safety. Finally, our Patient Safety and Quality of Care Committee is responsible for overseeing HCA Healthcareâ€™s policies and practices for promoting its commitment to patient safety, quality of care and equity of patient care.</t>
  </si>
  <si>
    <t>https://www.sec.gov/ix?doc=/Archives/edgar/data/860730/000119312523067645/d374683ddef14a.htm#toc374683_40</t>
  </si>
  <si>
    <t>Healthpeak Properties, Inc.</t>
  </si>
  <si>
    <t>PEAK</t>
  </si>
  <si>
    <t>https://www.healthpeak.com/app/uploads/2023/06/Healthpeak-2022-ESG-Report.pdf</t>
  </si>
  <si>
    <t>Risk oversight/management experience; Investment expertise; Financial expertise and/or literacy; Human capital management experience; Public company board experience; REIT/real estate experience; ESG experience; Healthcare industry experience; Public company executive experience; Legal/regulatory experience; Cybersecurity oversight experience</t>
  </si>
  <si>
    <t>ESG Experience helps support the Boardâ€™s oversight of the Companyâ€™s long-term environmental, social and governance strategy and initiatives.</t>
  </si>
  <si>
    <t>Audit; Compensation; Governance; Investment</t>
  </si>
  <si>
    <t>The Board oversees all ESG matter and receives quarterly updates from management regardiung strategy, goals, opportunities, risks, initiatives and results</t>
  </si>
  <si>
    <t>https://www.sec.gov/ix?doc=/Archives/edgar/data/765880/000130817923000243/peak4130911-def14a.htm</t>
  </si>
  <si>
    <t>Henry Schein, Inc.</t>
  </si>
  <si>
    <t>HSIC</t>
  </si>
  <si>
    <t>https://www.henryschein.com/us-en/Corporate/Environment.aspx ;https://www.henryschein.com/us-en/images/corporate/2022CSRReport.pdf; https://investor.henryschein.com/news-releases/news-release-details/henry-schein-joins-business-ambition-150c-initiative</t>
  </si>
  <si>
    <t>Audit; Compensation; Nominating and governance; Regulatory; Compliance and cybersecurity; Strategic advisory</t>
  </si>
  <si>
    <t xml:space="preserve">While the responsibility to review and assess the overall structure and performance of the Companyâ€™s ESG programs is within the purview of the Nominating and Governance Committee, the Nominating and Governance Committee coordinates with the Compensation Committee on ESG matters related to human capital management and executive compensation. The management of ESG and sustainability matters is supported by (i) the Sustainability Committee, (ii) the Diversity and Inclusion Council and (iii) the Environmental Impact Council, each of which is a cross-functional team of senior management that reviews the Companyâ€™s ESG and sustainability progress regularly and coordinates with the Companyâ€™s Chief Sustainability Officer. The matters these respective teams manage include policies, targets and external reporting, community resilience and the safety, diversity and engagement of TSMs, as well as activities linked to the Companyâ€™s climate response such as reducing greenhouse gas emissions and energy consumption, environmental thought leadership and supply chain sustainability (including collaboration with the Companyâ€™s strategic suppliers and customers to jointly reduce the footprint of the supply chain). The Chief Sustainability Officer leads Company-wide ESG and sustainability activities and reports progress to the Nominating and Governance Committee and the full Board of Directors, each on at least an annual basis. </t>
  </si>
  <si>
    <t>https://www.sec.gov/ix?doc=/Archives/edgar/data/1000228/000119312523097107/d286501ddef14a.htm</t>
  </si>
  <si>
    <t>The Hershey Company</t>
  </si>
  <si>
    <t>HSY</t>
  </si>
  <si>
    <t>https://www.thehersheycompany.com/content/dam/hershey-corporate/documents/pdf/hershey-2022-esg-report.pdf ;https://www.thehersheycompany.com/en_us/home/newsroom/blog/a-strong-first-year-for-hersheys-climate-commitments.html</t>
  </si>
  <si>
    <t>Risk management; Mergers and acquisitions; Innovation experience; Operational leadership; International experience; Consumer packaged goods; ESG and human capital; Financial/investment leadership; Supply chain; Technology experience; Government relations/regulatory; IT/cybersecurity</t>
  </si>
  <si>
    <t>Experience at a senior level, including as Chief Sustainability Officer and/or Chief Human Resources Officer, overseeing and managing ESG risks and opportunities, including human capital management experience leading HR processes and risks</t>
  </si>
  <si>
    <t>Audit; Compensation and human capital; Finance and risk management; Governance; Executive</t>
  </si>
  <si>
    <t xml:space="preserve">Operating sustainably and with integrity are key drivers for how we build trust with our consumers, grow our business and make a positive impact in our society. ESG and sustainability governance oversight resides with our Board of Directors, and management regularly reviews our ESG strategies, priorities, progress, risks and opportunities with the Board each year. Each of our Board committees oversees certain ESG responsibilities and reporting requirements, as further detailed in our committee charters. Accountability for ESG and sustainability resides with our Chief Executive Officer, with shared responsibility across the management team and program strategy and operations led by our Chief Sustainability Officer.
</t>
  </si>
  <si>
    <t>https://www.sec.gov/ix?doc=/Archives/edgar/data/47111/000004711123000021/hsy-20230404.htm#if162c8c15d6445cd8575d0df6c888efe_124</t>
  </si>
  <si>
    <t>Hess Corporation</t>
  </si>
  <si>
    <t>HES</t>
  </si>
  <si>
    <t>https://www.hess.com/docs/default-source/sustainability/hess-2022-sustainability-report.pdf</t>
  </si>
  <si>
    <t>C-suite executive; ESG; Financial, banking and risk management; Innovation and technology; International; Oil and gas; Public policy and regulatory</t>
  </si>
  <si>
    <t>Understanding of key topics necessary for oversight of the companyâ€™s goal-setting, progress and initiatives related to sustainability, climate, environmental, social and governance matters</t>
  </si>
  <si>
    <t>Audit; Compensation and management development; Corporate governance and nominating; Environment, Health and Safety</t>
  </si>
  <si>
    <t>The board is actively engaged in overseeing Hessâ€™ sustainability practices and works alongside senior management to evaluate sustainability risks and global scenarios in making strategic decisions, including those related to climate change. Furthermore, our independent board chair periodically accompanies our chief executive officer and other members of senior management to meet with investors to discuss stockholder views on EHS &amp; SR and other topics.
The environmental, health and safety (â€œEHSâ€) committee has specific oversight responsibility and makes recommendations to the full board of directors so that sustainability practices, including those related to climate change, are taken into account when making strategic decisions. The EHS committee assists the board in identifying, evaluating and monitoring EHS &amp; SR strategies and material risks with the potential to affect the people, environment and communities where we operate as well as our companyâ€™s business activities, performance and reputation. The EHS committee makes recommendations to the full board on how to address EHS &amp; SR strategies and risks and monitors the companyâ€™s performance against such policies, programs and practices. The EHS committee reviews emergency response preparedness and planning and EHS &amp; SR legal and regulatory matters that could affect the companyâ€™s business and operations. The EHS committee also advises the boardâ€™s compensation and management development committee regarding executive compensation measures to advance the EHS &amp; SR goals of the company.
ur board is climate change literate, and these and other environmental issues are discussed at the board level and taken into account in strategic decisions. Each member of the EHS committee is independent and qualified under the standards established by applicable law, New York Stock Exchange (â€œNYSEâ€) listing standards and our Corporate Governance Guidelines. EHS committee members have extensive oil and gas industry experience, including operational, regulatory and financial expertise. During 2022, Lisa Glatch, Former President LNG &amp; Net-Zero Solutions at Sempra Infrastructure, joined the board and EHS committee. To supplement the expertise of EHS committee members and the full board of directors, we bring in outside subject matter experts to advise members on current and developing issues relevant to our business, such as climate change. Board members, together with our executive leadership, also participate in field visits to Hess operated and non-operated assets to better understand our key EHS &amp; SR strategies and risks. During these visits, the EHS committee engages with the Hess workforce and observes how Hess is managing EHS &amp; SR risks and opportunities, such as leveraging Lean and technology-focused initiatives in the field to create a culture of innovation and improve efficiency.</t>
  </si>
  <si>
    <t>https://www.sec.gov/ix?doc=/Archives/edgar/data/4447/000119312523094009/d368726ddef14a.htm</t>
  </si>
  <si>
    <t>Hewlett Packard Enterprise Company</t>
  </si>
  <si>
    <t>HPE</t>
  </si>
  <si>
    <t>https://www.hpe.com/us/en/newsroom/blog-post/2022/06/driving-net-zero-transformation-through-accountability.html ;https://www.hpe.com/psnow/doc/a50008243enw; https://www.hpe.com/psnow/doc/a50008396enw.pdf?jumpid=in_pdfviewer-psnow</t>
  </si>
  <si>
    <t>Business development and strategy; Business ethics; Executive level leadership; Growth and transformation; Extensive industry leadership; Global; Investment; Operations; Risk and compliance; Cybersecurity; Financial and audti; Technological innovation; Human resources management; Legal,regulatory, and public policy; Environmental; Social; Public company board governance</t>
  </si>
  <si>
    <t>Environmental: Experience in environmental and sustainability topics strengthens the Boardâ€™s oversight of our strategic business imperatives and long-term value creation for stockholders in an environmentally sustainable manner.</t>
  </si>
  <si>
    <t>Audit; HR and compensation; Finance and investment; Nominating, governance and social responsibility</t>
  </si>
  <si>
    <t>PE Living Progress is overseen by our Board and its various committees in an integrated manner, with the NGSR Committee primarily responsible for oversight and implementation of ESG strategy. HPE leadership regularly briefs the Board on ESG topics covering risks, opportunities, impacts, and strategies. In addition, the NGSR Committee reviews, assesses, reports, and provides guidance to management and the Board regarding HPEâ€™s policies and programs relating to ESG. In 2021 and 2022, the NGSR Committee charter was updated to strengthen oversight of (1) key ESG issues, such as climate change, privacy, and human rights, and (2) disclosures of ESG strategy, practices, and initiatives. In 2022, we also updated our Corporate Governance Guidelines to specify that the NGSR Committee must consider potential nomineesâ€™ ability to contribute to the diversity of background and experience represented on our Board. With the ever-growing importance of the â€œsocialâ€ aspect within ESG, our Board and the HRC Committee also play important roles in overseeing critical topics such as employee wellness, diversity metrics, and social justice initiatives.</t>
  </si>
  <si>
    <t>https://www.sec.gov/Archives/edgar/data/1645590/000164559023000022/a2023hpeproxy.htm</t>
  </si>
  <si>
    <t>Hilton Worldwide Holdings Inc.</t>
  </si>
  <si>
    <t>HLT</t>
  </si>
  <si>
    <t>https://esg.hilton.com/wp-content/uploads/sites/4/2023/04/Hilton-2022-Environmental-Social-and-Governance-Report.pdf</t>
  </si>
  <si>
    <t>Hospitality/travel industry; Accounting/CFO/auditing; Risk/crisis management; Capital markets/financing; Brands/marketing; International; Technology/cybersecurity; Senior executive leadership; ESG; Government/public policy; Public company board; Legal</t>
  </si>
  <si>
    <t>ESG insight will be critical to the future success of Hilton as we seek to do well by doing good</t>
  </si>
  <si>
    <t>Audit; Compensation; Nominating and ESG</t>
  </si>
  <si>
    <t>Board of directors works with the business to set Hilton's strategic direction; ensures the business is managed ethically and responsibly; and oversees Hilton's ESG performance, including reviewing the Company's ESG strategy on an annual and as-needed basis. The Board Nominating and ESG committee reviews and assesses the Company's ESG strategy, practices and policies, and makes recommendations to the Board as appropriate. CEO and Executive committee. Executive committee approves major ESG programs and monitors progress towards 2030 goals. CEO is accountable for ESG-related issues and decisions. Head of ESG oversees Hilton's ESG strategy and reporting efforts, and is a member of the EC and reports directly to the CEO.</t>
  </si>
  <si>
    <t>https://www.sec.gov/ix?doc=/Archives/edgar/data/1585689/000158568923000088/hlt-20230405.htm</t>
  </si>
  <si>
    <t>Hologic, Inc.</t>
  </si>
  <si>
    <t>HOLX</t>
  </si>
  <si>
    <t>https://www.hologic.com/sites/default/files/2023-02/22-CORP-22551-FullReport-v2.pdf</t>
  </si>
  <si>
    <t>Human capital management; Business development/M&amp;A; Executive leadership; Global experience; Healthcare industry experience; Operational; Financial expertise; Technology</t>
  </si>
  <si>
    <t>Audit and finance; Compensation; Nominating and corporate governance</t>
  </si>
  <si>
    <t xml:space="preserve">Led by our senior management team and overseen by our Nominating and Corporate Governance Committee along with the Board of Directors, Hologicâ€™s sustainability efforts are founded on the principle that virtually all business decisions have economic, environmental and social implications. We believe that integrating these considerations into our business strategy and decisions is an important part to growing the long-term success of the Company and benefits our stockholders, customers and employees. </t>
  </si>
  <si>
    <t>https://www.sec.gov/Archives/edgar/data/859737/000114036123002129/ny20005403x1_def14a.htm#ti</t>
  </si>
  <si>
    <t>Honeywell International Inc.</t>
  </si>
  <si>
    <t>HON</t>
  </si>
  <si>
    <t xml:space="preserve"> https://www.honeywell.com/content/dam/honeywellbt/en/documents/downloads/hon-esg-report.pdf#page=28;https://www.honeywell.com/us/en/news/2021/04/how-we-will-reach-carbon-neutral-by-2035</t>
  </si>
  <si>
    <t>Global experience; Regulated industries/government experience; Innovation and technology; Marketing; Industries, end markets and growth areas; ESG; Senior leadership expereince; public company board experience; risk management; Financial expertise</t>
  </si>
  <si>
    <t>Experience in environmental, social, and governance (ESG) matters enables management of ESG risks and opportunities as strategic business imperatives. With ESG at the forefront of Honeywellâ€™s long-term strategy, it is important to have directors with expertise in products and solutions that support more sustainable outcomes, climate change drivers and impacts, corporate social responsibility, human capital management, inclusion and diversity, and corporate ethics.</t>
  </si>
  <si>
    <t>Corporate Governance and Responsibility Committee</t>
  </si>
  <si>
    <t>Audit; Corporate governance and responsibility; Management development and compensation</t>
  </si>
  <si>
    <t xml:space="preserve">he Boardâ€™s engagement and oversight extends to E&amp;S initiatives in the following principle ways: The CGRC has primary jurisdiction for managing risks and opportunities associated with E&amp;S, meeting at least once a year with the Chief Sustainability Officer, the Vice President and General Counsel for ESG, the Senior Vice President, Government Relations, the Senior Vice President and General Counsel, the Senior Vice President and Chief Human Resources Officer, and other leaders with responsibility for E&amp;S to review and discuss various E&amp;S topics. Direct MDCC oversight of human capital management issues, including culture, diversity and inclusion, and talent recruitment and retention. Direct Audit Committee and Board engagement with E&amp;S risk areas, such as cybersecurity and product safety, through a robust and comprehensive ERM program. Direct Board engagement on select E&amp;S topics. In the past 12 months, management has presented to the Board on a variety of E&amp;S initiatives, such as inclusion and diversity, safety, business resiliency, and environmental matters. Feedback from engagement with shareowners. The Board values shareownersâ€™ perspectives on corporate responsibility and sustainability, and the Company (oftentimes with our independent Lead Director, MDCC Chair, and/or CGRC Chair) engages directly with shareowners throughout the year to discuss activities, goals, and achievements in these areas and to hear shareownersâ€™ views and suggestions so that the feedback can be provided to directors. Please see page 30 for additional information about our shareowner engagement program.
</t>
  </si>
  <si>
    <t>https://www.sec.gov/ix?doc=/Archives/edgar/data/773840/000077384023000024/hon-20230406.htm</t>
  </si>
  <si>
    <t>HRL</t>
  </si>
  <si>
    <t>https://www.hormelfoods.com/responsibility/our-20-by-30-challenge/ ;https://csr.hormelfoods.com/wp-content/uploads/Hormel-Foods-Global-Impact-Report-2021.pdf</t>
  </si>
  <si>
    <t>Audit; Compensation; Governance</t>
  </si>
  <si>
    <t>The Governance Committee monitors the Companyâ€™s overall approach to environmental, social and governance (â€œESGâ€) matters;</t>
  </si>
  <si>
    <t>https://www.sec.gov/Archives/edgar/data/48465/000110465922128851/tm2230866d2_def14a.htm#va_013</t>
  </si>
  <si>
    <t>Host Hotels and Resorts, Inc.</t>
  </si>
  <si>
    <t>HST</t>
  </si>
  <si>
    <t>https://www.hosthotels.com/Corporate-Responsibility/Corporate-Responsibility-Report</t>
  </si>
  <si>
    <t>Real estate/lodging; Sustainability/corporate responsibility; Management/operations; Marketing/brand management; Accounting/CFO/auditing; Investments/capital markets; Business head; Corporate governance/risk management; Legal; Government public policy; IT/cybersecurity; Academia/education</t>
  </si>
  <si>
    <t>Sustainability/corporate responsibility experience assures that strategic imperatives and long-term value are achieved within a socially and environmentally responsible business model</t>
  </si>
  <si>
    <t>Audit; Culture and compensation; Nominating, governance, and corporate responsibility</t>
  </si>
  <si>
    <t>versight of the Companyâ€™s policies, programs and strategies related to environmental, corporate and social responsibility mattersâ€”including human rights, human capital management, sustainability and other social and public mattersâ€”is part of the charter for the Nominating, Governance and Corporate Responsibility Committee. The Companyâ€™s executive vice president, development, design &amp; construction provides updates to the Committee, which typically meets 3 to 4 times per year. On an annual basis, the Corporate Responsibility Core Team presents program updates and progress against ESG targets to our CEO and the Nominating, Governance and Corporate Responsibility Committee. Additionally, our CEO chairs the Companyâ€™s Capital Expenditure Committee and Investment Committee, which meet regularly to review and approve significant investments including those identified to support our 2025 environmental targets and responsible investment strategies. The Companyâ€™s ESG Executive Steering Committee provides oversight of the Companyâ€™s corporate responsibility strategy and engagement with the Board, company leadership and external stakeholders. Encompassing our environmental, social and governance focus areas, the Companyâ€™s executive vice president, development, design &amp; construction serves as the executive sponsor, with the Companyâ€™s executive vice president, chief human resources officer; executive vice president, general counsel; and senior vice president, investor relations also serving on the ESG Executive Steering Committee
The Corporate Responsibility Core Team is responsible for the day-to-day management of the Companyâ€™s corporate responsibility strategy and program, including driving progress toward our 2050 vision and achievement of our ESG targets, investments, reporting and engagement with stakeholders and our ESG Executive Steering Committee and Advisory Committee. Led by the vice president of corporate communications and social responsibility and vice president of energy and sustainability, and advised by the senior vice president of engineering and sustainability, the Core Team, comprised of five non-executive level members, is directly responsible for achievement of our ESG-related corporate goals that are outlined in the Companyâ€™s annual business plan. Annual performance compensation includes evaluation of individual contributions toward progress and achievement of these ESG-related corporate goals. To support our Board and CEO, the Corporate Responsibility team and ESG Executive Steering Committee formally engage and convene a cross-functional Corporate Responsibility Advisory Committee representing nearly every department at the Company. Several Advisory Committee members also serve on the Companyâ€™s Capital Expenditure Committee and Investment Committee.
We have also established distinct responsibilities across the Companyâ€™s functional areas to execute on our responsible investment strategies and contribute to the achievement of our ESG-related corporate goals. These cross-functional responsibilities include asset-level sustainability assessments, 10-year capital plans, investment decisions, return on investment validation, project management, utility management and stakeholder engagement.</t>
  </si>
  <si>
    <t>https://www.sec.gov/ix?doc=/Archives/edgar/data/1070750/000119312523091642/d456607ddef14a.htm</t>
  </si>
  <si>
    <t>Howmet Aerospace Inc.</t>
  </si>
  <si>
    <t>HWM</t>
  </si>
  <si>
    <t>https://www.howmet.com/global/en/who-we-are/pdf/sustainability-reports/2022-Environmental-Social-and-Governance-Report.pdf</t>
  </si>
  <si>
    <t>Leadership; Industry; Global experience; Finance; Strategy and business development;Risk oversight/management; Human capital; Innovation and intellectual property; Information technology and cybersecurity; Corporate governance; Legal, regulatory and government contracting; Environmental, social and corporate responsibility</t>
  </si>
  <si>
    <t>Audit; Compensation and benefits; Cybersecurity; Finance; Governance and nominating</t>
  </si>
  <si>
    <t>Our Board is equally committed to our ESG goals and maintains oversight for ESG matters at the full Board level and through various Board committees. The full Board reviews our comprehensive ESG program at least annually. In addition, our Board and CEO meet to review talent in key positions across our Company and update our succession strategy and leadership pipeline for key roles, including the CEO. The Board also receives updates and presentations on key topics, including diversity, equity and inclusion and employee development and succession.
â€‹
Our full Board is responsible for risk oversight and the Board committees oversee certain key risks relating to their areas.
The Board and Board committees provide oversight of ESG risks and opportunities, including review of ESG strategies and challenges.</t>
  </si>
  <si>
    <t>https://www.sec.gov/ix?doc=/Archives/edgar/data/4281/000110465923038944/tm2230054d5_def14a.htm#tI1OD</t>
  </si>
  <si>
    <t>HP Inc.</t>
  </si>
  <si>
    <t>HPQ</t>
  </si>
  <si>
    <t>https://www8.hp.com/h20195/v2/GetPDF.aspx/c08636600.pdf ;https://press.hp.com/us/en/press-releases/2021/hp-inc-announces-ambitious-climate-action-goals.html</t>
  </si>
  <si>
    <t>Current or former CEO; Business management; Customer experience; Disruptive innovation; Environmental and social responsibility; Finance and capital allocation; Government and government affairs; Human capital management; International business and affairs; Operations; Risk management; Strategic transactions, M&amp;A; Strategy; Technology, cybersecurity and science</t>
  </si>
  <si>
    <t>Environmental and social responsibility
Experience in environmental and social responsibility related issues and topics strengthens the Boardâ€™s oversight of HPâ€™s policies and programs relating to these issues and reinforces HPâ€™s commitment to sustainability and social responsibility.</t>
  </si>
  <si>
    <t>Audit; Finance, investment and technology; HR and compensation; Nominating, governance and social responsibility</t>
  </si>
  <si>
    <t>The Board and its committees actively oversee HPâ€™s Sustainable Impact strategy and related risks. Below we have included an update on our Boardâ€™s involvement in our Environmental, Social and Governance (â€œESGâ€) efforts.
In many cases, committees will be the first level of oversight, although certain matters may be handled by the Board directly, or following initial review by a committee. The Board has ultimate oversight of ESG and Sustainable Impact strategy, risks and opportunities. The NGSR Committee oversees HPâ€™s progress on ESG policies and programs as well as risk and opportunities (shared with Audit Committee), especially for climate and environment. The Board receives regular updates on our progress toward our sustainable impact targets.</t>
  </si>
  <si>
    <t>https://www.sec.gov/Archives/edgar/data/47217/000004721723000009/hpq2023proxy.htm#i4aed06311b5544a9a752f0803404a8bc_306</t>
  </si>
  <si>
    <t>Humana Inc.</t>
  </si>
  <si>
    <t>HUM</t>
  </si>
  <si>
    <t>https://docushare-web.apps.external.pioneer.humana.com/Marketing/docushare-app?file=5118217</t>
  </si>
  <si>
    <t>Public company CEO, CFO, or COO experience; Financial oversight; Corporate governance; Healthcare industry experience; IT/Digital, data privacy, cyber; Marketing/consumer insights; Government relations/public policy; Strategy development; Risk assessment; Sustainability/ESG</t>
  </si>
  <si>
    <t>Nominating, Goverance and Sustainability Committee</t>
  </si>
  <si>
    <t>Audit; Organization and compensation; Nominating, governance and sustainability; Technology; Investment</t>
  </si>
  <si>
    <t>The Nominating, Governance &amp; Sustainability Committee has responsibility for Board-level oversight of the Companyâ€™s ESG strategy, practices and reporting. The Nominating, Governance &amp; Sustainability Committee receives formal ESG reports from management at least twice annually regarding the Companyâ€™s ESG initiatives, metrics and progress on established goals, as well as ad hoc ESG communications as necessary. The full Board is invited to attend and participate during these meetings and receives access to all ESG reporting. In addition, we have an internal ESG Steering Committee, overseen by our Chief Administrative Officer and Chief Legal Officer, to guide the integration of our ESG efforts with our long-term business strategy. This ESG governance structure complements the long-standing responsibility of our Board and each of our Board committees in overseeing various aspects of the Companyâ€™s ESG-related risks and practices,</t>
  </si>
  <si>
    <t>https://www.sec.gov/ix?doc=/Archives/edgar/data/49071/000119312523063813/d458267ddef14a.htm</t>
  </si>
  <si>
    <t>Huntington Bancshares Incorporated</t>
  </si>
  <si>
    <t>HBAN</t>
  </si>
  <si>
    <t>https://www.huntington.com/-/media/investor-relations/documents/environmental-social-government/huntington-2022-esg-report-final.pdf?rev=cd8ec310898a46e09ad90a9e43561f6b</t>
  </si>
  <si>
    <t>Audit/financial reporting; Client/consumer marketing, branding and communication; Compensation and human capital management; ESG; Financial services; Government, public policy and regulatory; Legal; Public company executive; Risk management; Strategic planning/M&amp;A; Technology, cybersecurity and information security</t>
  </si>
  <si>
    <t>Experience with ESG practices, from a sustainability and/or reporting perspective, with a focus on leadership in modern board practices and corporate governance. We are continually striving to further integrate and advance ESG throughout the Company. Having Directors who understand the different facets of ESG is important to the Boardâ€™s ability to oversee this rapidly changing field.</t>
  </si>
  <si>
    <t xml:space="preserve">Audit; Risk oversight; HR and compensation; Technology; Community development; Executive;  Nominating and ESG </t>
  </si>
  <si>
    <t>Due to the importance and growing shareholder interest of ensuring proper oversight of ESG, ESG-related topics are flagged within committee meeting materials for awareness and to invite discussion among the broader Board.
Our commitment to ESG is integrated with our core performance objectives, and our ESG performance management framework ensures our most significant ESG considerations are integrated into relevant Board committee agendas for discussion, awareness, and governance actions. The ELT is accountable for executing the ESG strategy approved by the Board, including setting and delivering on short-and long-term performance goals, which are made public in our annual ESG report. The following represents how ESG is overseen and integrated throughout the Company:
Board of Directors oversees Executive Leadership team oversees ESG workstreams including an ESG Enterprise Working Group, an ESG Strategy Team, an Accounting and Reporting Working Group, a DEI Strategic Counsel, and a Fair and Responsible Banking Working Group among others
As shown in the above chart, each of the Board-level committees provide oversight of ESG matters as it pertains to their specific areas of expertise and focus. Additionally, Huntington expanded and renamed the Nominating and Corporate Governance Committee as the Nominating and ESG Committee in early 2022 to oversee our ESG practices and disclosures, and the Compensation Committee was renamed as the HR and Compensation Committee to reflect its oversight of human resource matters. Further, ESG is incorporated throughout managementâ€™s risk management structure, which includes specific working groups, teams, councils, and committees focused on different pieces of ESG and climate change.
In addition to the oversight set forth above, we appointed a Chief ESG Officer in 2022 to bring even more focused leadership to all matters related to ESG.</t>
  </si>
  <si>
    <t>https://www.sec.gov/ix?doc=/Archives/edgar/data/0000049196/000130817923000101/lhban2023_def14a.htm#new_id-81</t>
  </si>
  <si>
    <t>Huntington Ingalls Industries, Inc.</t>
  </si>
  <si>
    <t>HII</t>
  </si>
  <si>
    <t>https://hii.com/wp-content/uploads/2022/11/HII-2022-Sustainability-Report.pdf</t>
  </si>
  <si>
    <t>Chief executive leadership and strategy; Chief financial officer and accounting; Investment strategy, corporate development and M&amp;A; Shipbuilding and manufacturing; Technical services executive leadership; Military and government relations; Corporate governance; Aerospace and defense industry knowledge; Compliance, legal and regulatory; Nuclear; Advanced technology (future warfare) and innovation; Cyber and IT risk management; Human resources and labor relations</t>
  </si>
  <si>
    <t>Audit; Compensation; Cybersecurity; Governance and policy; Finance</t>
  </si>
  <si>
    <t>he Board and its committees seek to ensure that environmental, social and governance (â€œESGâ€) principles are integrated into our business strategy in ways that optimize opportunities to make positive impacts while advancing long-term goals. We are committed to conducting our business in a safe, environmentally responsible and sustainable manner, and in a way that reflects our responsibilities to our stakeholders.
In 2022, we formalized our sustainability commitment to our stakeholders and appointed our first-ever chief sustainability officer to develop and execute an enterprise-wide sustainability strategy, in which ESG issues converge. The chief sustainability officer chairs HIIâ€™s Corporate Sustainability Committee, and is supported on a day-to-day basis by a director-level and cross-functional Sustainability Management Team. The chief sustainability officer is a member of the companyâ€™s senior leadership team and reports directly to HIIâ€™s CEO on sustainability program performance.
In connection with HIIâ€™s appointment of a Chief Sustainability Officer and formalization of its sustainability program in 2022, the Board refined its oversight of the companyâ€™s sustainability program. The Board allocated oversight responsibility among the Board and several committees for each of HIIâ€™s nine sustainability focus areas identified through a materiality assessment. The Governance and Policy Committee retains general oversight responsibility for the overall sustainability program, as well as four focus areas: ethical conduct, community relations, employee health and safety and environmental compliance. The Compensation Committee has general oversight responsibility for human capital resources, including the specific sustainability focus areas of diversity and inclusion, and employee engagement. The Audit Committee has oversight responsibility for energy management, including greenhouse gas emissions, and the Cybersecurity Committee is responsible for overseeing cybersecurity. The full Board retains oversight responsibility for product safety and quality and supply chain management, which the Board already oversees as enterprise risks.</t>
  </si>
  <si>
    <t>https://www.sec.gov/ix?doc=/Archives/edgar/data/1501585/000119312523074724/d252789ddef14a.htm#toc252789_50</t>
  </si>
  <si>
    <t>International Business Machines Corporation</t>
  </si>
  <si>
    <t>IBM</t>
  </si>
  <si>
    <t>Technology-Based (carbon capture, etc)</t>
  </si>
  <si>
    <t>https://newsroom.ibm.com/2021-02-16-IBM-Commits-To-Net-Zero-Greenhouse-Gas-Emissions-By-2030 ;https://www.ibm.com/about/environment/ghg-emissions-inventory ; https://www.ibm.com/impact/files/reports-policies/2022/IBM_2022_ESG_Report_and_Addendum.pdf</t>
  </si>
  <si>
    <t>Client industry expertise; Organizational leadership and management; Global operations; CFO; Specific risk oversight, Risk management exposure; Technology, cybersecurity, or digital; Academia; Government, regulatory, business associations or public policy; Public board</t>
  </si>
  <si>
    <t>Audit; Executive; Directors and corporate governance; Executive compensation and management resources</t>
  </si>
  <si>
    <t>The Board is responsible for overseeing management's execution of risk oversight and for assessing IBM's approach to risk management, and the full Board regularly reviews IBM's enterprise risk management framework and processes. The Board exercises its responsibilities in Board meetings; through the Board's three committees, each of which is comprised of independent directors and examines various components of both enterprise and emerging risks; and during executive sessions of the non-management directors, led by the independent Lead Director, which are held at every Board meeting. The Directors and Corporate Governance Committee oversees risks associated with government and industry regulations, as well as corporate social responsibility, sustainability, environmental and other societal and governance matters.</t>
  </si>
  <si>
    <t>https://www.sec.gov/ix?doc=/Archives/edgar/data/51143/000110465923029014/tm231774d2_def14a.htm#t2EC</t>
  </si>
  <si>
    <t>IDEX Corporation</t>
  </si>
  <si>
    <t>IEX</t>
  </si>
  <si>
    <t>https://www.idexcorp.com/wp-content/uploads/2023/05/IDEX_SustainabilityReport2022_accessible_version.pdf</t>
  </si>
  <si>
    <t>Deep senior leadership with decentralized/diversified business, scale, international/global manufacturing, M&amp;A, Customer-focused organic growth, technology/innovation; Current or former CEO and or president; Other public company board experience; Sustainability ESG experience; Hihg level of financial literacy; Audit committee financial expert</t>
  </si>
  <si>
    <t>The Board, along with the Audit Committee and the Nominating and Corporate Governance Committee, provides oversight of certain risks associated with environmental, social and governance (ESG) matters most relevant to the Company and its internal and external stakeholders, including risks related to climate change. As noted above, the Board reviews risks associated with a number of ESG topics as part of its annual assessment of enterprise risk exposure. The Audit Committee provides oversight of the Companyâ€™s compliance and corporate environmental, health and safety functions. The Nominating and Corporate Governance committee oversees the Companyâ€™s corporate sustainability efforts and progress generally, and, in 2022, added an additional meeting to the committee calendar focused on the Companyâ€™s sustainability initiatives.</t>
  </si>
  <si>
    <t>https://www.sec.gov/ix?doc=/Archives/edgar/data/832101/000119312523090402/d389379ddef14a.htm</t>
  </si>
  <si>
    <t>Idexx Laboratories, Inc.</t>
  </si>
  <si>
    <t>IDXX</t>
  </si>
  <si>
    <t xml:space="preserve"> https://www.idexx.com/files/idexx-corporate-responsibility-report-2022.pdf ;https://www.idexx.com/en/about-idexx/news/idexx-announces-new-goals-its-2021-corporate-responsibility-repo/</t>
  </si>
  <si>
    <t>Executive leadership; Direct financial reporting/accounting oversight; Corporate governance; Corporate strategy; science and technology; Human capital management/compensation; International business; Operations; Sustainability/ESG; Cybersecurity; Capital markets</t>
  </si>
  <si>
    <t xml:space="preserve">Audit; Compensation and talent; Governance and Corporate responsibility </t>
  </si>
  <si>
    <t xml:space="preserve">Our Director of Global Corporate Responsibility is responsible for advancing our Corporate Responsibility and ESG strategy and works in collaboration with a cross-functional team, including Legal, Investor Relations, Finance, Operations, Supply Chain, Human Resources and business leaders. Members of this cross-functional team periodically engage with external stakeholders, including some of our shareholders, on IDEXXâ€™s ESG initiatives and disclosures. In addition, ESG-related risks and opportunities are identified and assessed as part of managementâ€™s annual enterprise risk assessment process described earlier under â€œBoardâ€™s Role in Risk Management Oversight.â€ A senior management-level ESG steering committee composed of business and functional leaders provides strategic guidance to the cross-functional team and regularly reviews progress.
Our full Board oversees our overall strategy and management of material ESG risk and opportunities, and our Board committees provide support as follows: ... Governance and Corporate Responsibility Committee oversees environmental/sustainability and social matters (other than human capital and talent) such as: Climate change and sustainability; supply chain and human rights; Community and government relations; Charitable and political contributions; Reviews significant ESG disclosures not addressed by other Board members. Our senior management regularly reviews our material ESG activities and practices (including our ESG disclosures) with the Board and the Committees, including as part of the Boardâ€™s review of the results of our annual enterprise risk assessment.
</t>
  </si>
  <si>
    <t>https://www.sec.gov/ix?doc=/Archives/edgar/data/874716/000087471623000026/idxx-20230331.htm</t>
  </si>
  <si>
    <t>Illinois Tool Works Inc.</t>
  </si>
  <si>
    <t>ITW</t>
  </si>
  <si>
    <t>https://www.itw.com/media/g43hzfpx/itw_2022sustainabilityreport_final.pdf; https://www.itw.com/sustainability/our-environment/environmental-responsibility/</t>
  </si>
  <si>
    <t>Other public company board/corporate governance experience; Executive leadership; Global; Manufacturing and operations; Finance/ capital allocation; Risk management; Human capital management; Corporate responsibility/sustainability</t>
  </si>
  <si>
    <t>Audit; Compensation; Corporate governance and nominating; Finance; Executive</t>
  </si>
  <si>
    <t>The Board and management are committed to operating our business in a way that demonstrates our dedication to global environmental sustainability. The Board plays an active role in the oversight of ITWâ€™s sustainability strategy, including environmental, social and governance (ESG) matters. The Board receives periodic updates from management regarding the Companyâ€™s ESG initiatives and progress, which may include discussions relating to ESG risks, priorities and reporting, and annually reviews and approves the Companyâ€™s ESG strategy. As a result of the Boardâ€™s annual review of enterprise risks in 2022, the plastics in consumer packaging risk was expanded to environmental stewardship risk to include a wider range of products, risks related to changing laws and stakeholder views, and the impact of climate change. Additionally, Board committees may also review components of the ESG strategy that fall within their purview.</t>
  </si>
  <si>
    <t>https://www.sec.gov/ix?doc=/Archives/edgar/data/49826/000004982623000017/itw-20230323.htm</t>
  </si>
  <si>
    <t>Illumina, Inc.</t>
  </si>
  <si>
    <t>ILMN</t>
  </si>
  <si>
    <t>https://investor.illumina.com/news/press-release-details/2021/Illumina-Commits-to-Net-Zero-Global-Greenhouse-Gas-Emissions-by-2050/default.aspx ;https://www.illumina.com/content/dam/illumina-marketing/images/company/corporate-citizenship/illumina-csr-report-cy22-english.pdf</t>
  </si>
  <si>
    <t>MD/PhD; Financial expertise; International experience; Regulatory experience; Technology and innovation; Life sciences; Public company executive; Risk oversight/management</t>
  </si>
  <si>
    <t>Audit; Compensation; Nominating/corporate governance; Science and technology</t>
  </si>
  <si>
    <t>The Nominating/Corporate Governance Committee assists the Board in overseeing the Company's material environmental, social, and governance matters, except as specifically delegated to another Board committee</t>
  </si>
  <si>
    <t>https://www.sec.gov/ix?doc=/Archives/edgar/data/1110803/000119312523107465/d390175ddefc14a.htm#toc390175_25</t>
  </si>
  <si>
    <t>Incyte Corporation</t>
  </si>
  <si>
    <t>INCY</t>
  </si>
  <si>
    <t>https://www.incyte.com/responsibility/environment; https://www.incyte.com/Portals/0/Assets/Responsibility%20PDFs/global_responsibility_report_2022.pdf</t>
  </si>
  <si>
    <t>Biopharma industry; Operational leadership; International; Drug discovery, development and regulatory; Commercial; Financial</t>
  </si>
  <si>
    <t>Audit and Finance Committee</t>
  </si>
  <si>
    <t>Audit and finance; Compensation; Nominating and corporate governance; Science and technology</t>
  </si>
  <si>
    <t xml:space="preserve">The Audit and Finance Committee meets throughout the year and receives regular reports from executive management with respect to, and reviews such risks associated with, our financial and accounting systems, accounting policies, investment strategies, global tax matters, regulatory and ethics compliance, ESG strategy and reporting, and information systems and technology, including cybersecurity risks and readiness. </t>
  </si>
  <si>
    <t>https://www.sec.gov/ix?doc=/Archives/edgar/data/879169/000110465923052109/tm231988-2_def14a.htm</t>
  </si>
  <si>
    <t>Ingersoll Rand Inc.</t>
  </si>
  <si>
    <t>IR</t>
  </si>
  <si>
    <t>https://www.irco.com/en-us/company/corporate-responsibility/sustainability-reports; https://www.irco.com/en-us/company/corporate-responsibility/2030-and-2050-environmental-goals</t>
  </si>
  <si>
    <t>Recognizing the importance of sustainability to our Company and to our world, we established a new Sustainability Committee of our Board in October, 2021, focused on overseeing and advising the Board on the Companyâ€™s sustainability strategies and initiatives, including reviewing the overall sustainability, corporate social responsibility, and diversity, equity and inclusion strategies, initiatives and goals. We felt that a separate committee focused on these critical topics provides greater oversight and attention than simply having these matters addressed by an existing Board committee.</t>
  </si>
  <si>
    <t>https://www.sec.gov/ix?doc=/Archives/edgar/data/1699150/000114036123021647/ny20006863x1_def14a.htm#tCOMDA</t>
  </si>
  <si>
    <t>Intel Corporation</t>
  </si>
  <si>
    <t>INTC</t>
  </si>
  <si>
    <t>https://csrreportbuilder.intel.com/pdfbuilder/pdfs/CSR-2022-23-Full-Report.pdf ;https://www.intel.com/content/www/us/en/newsroom/news/net-zero-greenhouse-gas-emissions-operations.html#gs.3y3wag</t>
  </si>
  <si>
    <t>Senior leadership experience; Global/international experience; Industry and IT/technical experience; Financial expertise; Human capital experience; Operations and manufacturing experience; Sales, marketing, and brand management experience; Emerging technologies and business models experience; Business development and M&amp;A experience; Cybersecurity/information security; Government, legal, regulatory, and policy experience; Public company board experience</t>
  </si>
  <si>
    <t xml:space="preserve">Audit and finance; Compensation; Corporate governance and nominating; M&amp;A </t>
  </si>
  <si>
    <t xml:space="preserve">Corporate responsibility and ESG matters play an important role at Intel, and the Board is actively involved in overseeing our corporate responsibility initiatives. A number of directors have expertise on key ESG issues. For example, Ms. Novick has extensive experience with human capital management as a co-founder and manager of various departments at BlackRock, in addition to heading BlackRockâ€™s Investment Stewardship team and working closely with BlackRockâ€™s Sustainable Investing team on various ESG issues; Mr. Smith oversaw Boeingâ€™s strengthened focus on sustainability; Mr. Weisler championed diversity, inclusion, and corporate responsibility while leading HP; Dr. Lavizzo-Mourey has focused on companiesâ€™ promoting social good in public health through her work at the Robert Wood Johnson Foundation; and Dr. Goldsmith has actively promoted diversity and inclusion in electrical engineering.
The Board has delegated the Corporate Governance and Nominating Committee the primary responsibility for oversight of ESG issues at Intel, with additional topics also reviewed by other committees, Compensation Committee the responsibility for oversight of human capital issues, and Audit &amp; Finance Committee the responsibility for oversight of our ethics and compliance program.
Management provides formal updates to the Corporate Governance and Nominating Committee at least twice each year and at least annually to the full Board on the companyâ€™s ESG performance and disclosure. In 2022, this included a review of the annual Corporate Responsibility Report and updates on issues including environmental sustainability, climate risk, human capital, human rights, political accountability, and investor outreach and feedback.
</t>
  </si>
  <si>
    <t>https://www.sec.gov/ix?doc=/Archives/edgar/data/0000050863/000005086323000021/intc-20230327.htm#i8c5df68f8f1e4c3bbfd9acaaad97aada_136</t>
  </si>
  <si>
    <t>Intercontinental Exchange, Inc.</t>
  </si>
  <si>
    <t>ICE</t>
  </si>
  <si>
    <t>https://www.ice.com/about/sustainability-report; https://www.ice.com/publicdocs/2022_Sustainability_Report.pdf</t>
  </si>
  <si>
    <t xml:space="preserve">Our ESG strategy is guided by an ESG Governance Committee made up of senior officials from across the company including the President, Chief Financial Officer, Corporate Risk Officer, Human Resources Officer, Chief Regulatory Officer, General Counsel and Presidents of certain of our businesses. This committee meets quarterly and communicates frequently between meetings to assess our ESG risks and opportunities across the Company. Our ESG efforts are coordinated by our Vice President of Sustainability. At the Board level, our directors are focused on ESG risks and opportunities at both the full board and on multiple committees. At the committee level, ESG falls under the mandate of the Nominating &amp; Corporate Governance Committee, which is charged with reviewing and assessing the Companyâ€™s environmental, social and governance initiatives and making recommendations to the Company to further its ESG goals. The Nominating &amp; Corporate Governance Committee reviews ESG matters at two or more meetings each year. In addition to the mandate of the Nominating &amp; Corporate Governance Committee, certain ESG items are a focus for other committees including climate change at the Risk Committee and human capital management, including diversity and pay parity, at the Compensation Committee. </t>
  </si>
  <si>
    <t>https://www.sec.gov/ix?doc=/Archives/edgar/data/0001571949/000119312523088151/d328826ddef14a.htm</t>
  </si>
  <si>
    <t>International Flavors &amp; Fragrances Inc.</t>
  </si>
  <si>
    <t>IFF</t>
  </si>
  <si>
    <t>https://www.iff.com/sites/iff-corp/files/2023-05/iff-2022-esg-report-r7.pdf ;https://ir.iff.com/news-releases/news-release-details/iff-launches-esg-2030-do-more-good-plan</t>
  </si>
  <si>
    <t>M&amp;A/ integrations; Consumer products; Current or prior CEO; Operations/manufacturing; Innovation / R&amp;D; ESG (sustainability and human capital); Finance/accounting; ERM/risk management; International/emerging markets; Public board experience</t>
  </si>
  <si>
    <t>Audit; Human capital and compensation; Governance and corporate responsibility; Innovation</t>
  </si>
  <si>
    <t>The Governance and Corporate Responsibility Committee's responsibilities include supporting the Board in overseeing the Company's Environmental, Social and Governance program; reviewing the Company's policies, programs and practices on sustainability and corporate responsibility and assessing new opportunities that would support the Company's sustainability and corporate responsibility goals, including those related to environmental stewardship, operational eco-efficiency, climate and water risk strategy, and risks associated with responsible sourcing; and reviewing and discussing with management the Company's environmental performance including progress toward targets, programs, policies and disclosure related to climate change.</t>
  </si>
  <si>
    <t>https://www.sec.gov/ix?doc=/Archives/edgar/data/51253/000119312523077257/d444061ddef14a.htm</t>
  </si>
  <si>
    <t>International Paper Company</t>
  </si>
  <si>
    <t>Ip</t>
  </si>
  <si>
    <t>https://www.internationalpaper.com/sites/default/files/file/2023-05/2022%20Sustainability%20Report.pdf</t>
  </si>
  <si>
    <t>CEO leadership experience; ESG; Financial expert; International operations; Manufacturing; Marketing; Strategic planning; Supply chain; Technology/cybersecurity</t>
  </si>
  <si>
    <t>Environmental, Social &amp; Governance
Strengthens the Boardâ€™s oversight of climate risks and our environmental, safety and sustainability initiatives</t>
  </si>
  <si>
    <t>Public Policy and Environment Committee</t>
  </si>
  <si>
    <t>Audit and finance; Governance; Public policy and environment; Executive; Management development and compensation</t>
  </si>
  <si>
    <t xml:space="preserve">The Company has an integrated Board and executive-level governance structure to oversee climate-related and other ESG initiatives. The Public Policy and Environment Committee of our Board of Directors has overall responsibility for overseeing and assessing environmental and sustainability (including climate change), public policy, legal, and health and safety issues and risks that could affect the Company. Our Boardâ€™s Governance Committee also has oversight responsibility for certain public policy and sustainability matters, including oversight on our progress towards our Vision 2030 goals.
At the operational level, our Stewardship Councilâ€”a cross-functional leadership team with representatives from businesses and functional teamsâ€”guides and supports our ESG strategy and tactics. Within this framework, our Vice President and Chief Sustainability Officer leads our ESG strategy and initiatives day-to-day (including with respect to climate change and community engagement), while our Senior Vice President, Human Resources and Corporate Affairs leads our efforts with respect to human capital strategies and programs. Finally, our Board receives regular updates regarding ESG issues and risks, including updates regarding our ESG strategies and programs, from relevant Board committees, our Chief Sustainability Officer and members of management.
 </t>
  </si>
  <si>
    <t>https://www.sec.gov/ix?doc=/Archives/edgar/data/51434/000119312523081359/d738424ddef14a.htm</t>
  </si>
  <si>
    <t>Intuit Inc.</t>
  </si>
  <si>
    <t>INTU</t>
  </si>
  <si>
    <t>https://www.intuit.com/oidam/intuit/ic/en_us/content/intuit-cr-report-2022-icom.pdf; https://www.intuit.com/company/press-room/press-releases/2023/intuit-commits-to-reach-net-zero-greenhouse-gas-emissions-across-its-value-chain-by-fy2040/</t>
  </si>
  <si>
    <t>Customer domain expertise - consumer, small business and self employed; Go-to-market, digital marketing, partnerships and itnernational expertise; Public company board experience; Product domain expertise- SaaS, mobile, services and money innovation; Public policy/government relations; Financial acumen or expertise - CEO/CFO or audit committee experience; Technology domain expertise - software development, cloud, data, AI, platform, and cybersecurity; C-Suite experience (current and former); Proven business acumen, collaboration and industry engagement</t>
  </si>
  <si>
    <t>Audit and risk; Acquisition; Compoensation and organization development; Nominating and governance</t>
  </si>
  <si>
    <t>The Board has been highly engaged with management on the evolution of Intuitâ€™s ESG practices and reporting. The Board oversees the assessment of ESG risks as part of the development of our overall long-term strategy. Given our cross-functional approach to ESG, ESG oversight responsibility is allocated across the Boardâ€™s committees based on their areas of expertise. The Compensation and Organizational Development Committee (the â€œCompensation Committeeâ€) oversees our DEI initiatives in support of organizational development, including pay equity, and considers our True North goals relating to workforce diversity in making executive compensation decisions. The Nominating and Governance Committee oversees our corporate responsibility strategy and goals, including sustainability and social matters. The Audit and Risk Committee oversees our cybersecurity and anti-fraud practices, as well as our disclosure practices relating to ESG.</t>
  </si>
  <si>
    <t>https://www.sec.gov/Archives/edgar/data/896878/000110465922121633/tm2223271-2_def14a.htm#tBCAC</t>
  </si>
  <si>
    <t>Intuitive Surgical, Inc.</t>
  </si>
  <si>
    <t>ISRG</t>
  </si>
  <si>
    <t>https://www.intuitive.com/en-us/-/media/ISI/Intuitive/Pdf/2022-intuitive-esg-report.pdf</t>
  </si>
  <si>
    <t>Our Board of Directors provides oversight for business activities that align with our mission and respond to the evolving business environment. Our Board reviews our long-term strategy, discusses and assesses any risk exposures and how to best manage them, and evaluates our holistic performance, including economic, environmental, and social factors. We believe maintaining a mix of backgrounds and experience in our Board is vital, so that we are able to understand, meet, and reflect the needs of our diverse stakeholders. Currently, four of our 11 Board members (36%) are women, and we have three members (27%) who self-identify as an underrepresented minority. The Governance and Nominating Committee of the Board reviews and assesses our performance on environmental and sustainability matters. Management reports annually to the Governance and Nominating Committee on sustainability priorities, progress, and future goals and objectives. The cross-functional Compliance Committee oversees Intuitiveâ€™s compliance with applicable laws, including those related to ESG. The Compliance Committee is also charged with protecting the Companyâ€™s reputation and integrity. The Compliance Committee works both independently from and in conjunction with relevant functions across the business to help oversee compliance with applicable laws and coordination of our ESG activities. The ESG review board, which reports into our Governance and Nominating Committee, implements the Companyâ€™s ESG strategy and actions. Led by our Executive Vice President, Global Business Services, the ESG Review Board includes members from different functional groups across the organization, including medical and legal affairs, human resources, finance, and our product and commercial teams. The ESG Review Board sets our ESG priorities and communicates those priorities to help integrate throughout the company.</t>
  </si>
  <si>
    <t>https://www.sec.gov/ix?doc=/Archives/edgar/data/1035267/000103526723000083/isrg-20230310.htm#iad34fecd78f646749de33cbb6ed45617_46</t>
  </si>
  <si>
    <t>Invesco Ltd.</t>
  </si>
  <si>
    <t>IVZ</t>
  </si>
  <si>
    <t>https://www.invesco.com/content/dam/invesco/crr/en/pdfs/invesco-2022-corporate-responsibility-report.pdf</t>
  </si>
  <si>
    <t>Public company executive; International experience; Marketing and client focus; Executive strategy and execution; Accounting and financial reporting; Regulatory government and legal; Industry experience; Technology</t>
  </si>
  <si>
    <t>Audit; Compensation; Nomination and corporate governance</t>
  </si>
  <si>
    <t xml:space="preserve">The full Board has oversight responsibility for the companyâ€™s enterprise risk management program and processes. This includes oversight over the management of material risks with respect to the companyâ€™s business, including business strategy, financial performance, investments, operations, technology (including cyber security), regulatory compliance, governance, human capital management, and environmental and social matters.
 </t>
  </si>
  <si>
    <t>https://www.sec.gov/ix?doc=/Archives/edgar/data/914208/000119312523088075/d454008ddef14a.htm#txa454008_31</t>
  </si>
  <si>
    <t>IQVIA Holdings Inc.</t>
  </si>
  <si>
    <t>IQV</t>
  </si>
  <si>
    <t>Submitted</t>
  </si>
  <si>
    <t>https://www.iqvia.com/-/media/iqvia/pdfs/about-us/esg/iqvia-2022-esg-report.pdf</t>
  </si>
  <si>
    <t xml:space="preserve">Senior leadership; Public company board; Healthcare; Technology; Financial; Global; Government and public policy; </t>
  </si>
  <si>
    <t>Audit; Leadership development and compensation; Nominating and governance</t>
  </si>
  <si>
    <t>Our Board has delegated responsibility for oversight and review of our strategic plans, objectives and risks related to our ESG program to the N&amp;G Committee. The chair of the N&amp;G Committee, Colleen Goggins, provides oversight on behalf of the N&amp;G Committee and regularly reports back to the full Board on the progress of our ESG-related efforts and initiatives. Ms. Goggins also meets regularly with members of management to provide guidance on our ESG initiatives, including reporting, and to discuss progress made towards our sustainability objectives. She also engages regularly with stockholders to discuss ESG matters. The N&amp;G Committee works closely with senior management in performing these responsibilities and engages a variety of external advisors with expertise in these matters to support our ESG efforts and initiatives.
In addition, Dr. John Leonard, our Lead Independent Director and a member of the N&amp;G Committee, actively coordinates with Ms. Goggins to advance our ESG agenda through his regular meetings with our Chief Executive Officer and management team and with our stockholders.
At the management level, our sustainability program is governed by our ESG Executive Steering Committee, which is made up of senior executives, including our Chief Financial Officer, General Counsel, and Chief Human Resources Officer, and is responsible for setting our sustainability strategy.
In addition, our ESG Working Group focuses on implementing sustainability policies and processes throughout our operations, and assesses climate-related risks and issues at least every quarter. The ESG Working Group is made up of key functional leaders, including representatives from Thought Leadership, Health &amp; Safety, Public Health, Legal and Corporate Communications. The group reports its progress to our CEO and the ESG Executive Steering Committee.</t>
  </si>
  <si>
    <t>https://www.sec.gov/ix?doc=/Archives/edgar/data/1478242/000130817923000071/iqv-20221231.htm#new_id-20</t>
  </si>
  <si>
    <t>Iron Mountain Incorporation</t>
  </si>
  <si>
    <t>IRM</t>
  </si>
  <si>
    <t>https://www.ironmountain.com/about-us/sustainability;  https://www.ironmountain.com/about-us/sustainability/protecting-our-planet</t>
  </si>
  <si>
    <t>Audit; Compensation; Nominating and governance; Finance; Risk and safety</t>
  </si>
  <si>
    <t>The Nominating and Governance Committee periodically reviews the allocation of risk oversight among the Boardâ€™s committees. Each committee focuses on specific aspects of enterprise risk, emerging risk trends and ad-hoc risk issues in the areas of risk allocated to it. In coordination with the Board, the Nominating and Governance Committee also periodically reviews environmental, social and governance (â€œESGâ€œ) strategy and initiatives.</t>
  </si>
  <si>
    <t>https://www.sec.gov/ix?doc=/Archives/edgar/data/1020569/000130817923000452/irm4112791-def14a.htm</t>
  </si>
  <si>
    <t>J.B. Hunt Transport Services, Inc.</t>
  </si>
  <si>
    <t>JBHT</t>
  </si>
  <si>
    <t>https://www.jbhunt.com/content/dam/jbhunt/company/docs/JBHT-Sustainability-Report-2022.pdf</t>
  </si>
  <si>
    <t>Accounting and finance; M&amp;A; Business and management; Law; Academia; Strategic planning; Investor relations; Executive leaderhsip development; Executive compensation; Service as senior officer or trusted advisor to senior management of a public company</t>
  </si>
  <si>
    <t>Audit; Executive compensation; Nominating and corporate governance;</t>
  </si>
  <si>
    <t xml:space="preserve">In 2019, the executive management team advanced these efforts with the establishment of our Sustainability Committee led by our then Chief Operations Officer, Craig Harper. Mr. Harper was named our Chief Sustainability Officer in November 2020. In 2021, under the direction of Mr. Harper and with the help of many others, J.B. Hunt was able to successfully launch its first ever Sustainability Report in accordance with the Global Reporting Initiative (GRI) Standard and in alignment with the Sustainability Accounting Standards Board (SASB) and Task Force on Climate-related Financial Disclosures (TCFD) frameworks. The Sustainability Committee is comprised of a diverse group of employees responsible for identifying opportunities to advance our measurement, management and disclosure of our sustainability efforts. The work of this group helps identify and mitigate risks such as climate-related risks and other topics within the social and governance aspects of sustainability, including diversity and sustainable procurement. Members of the Committee regularly present to our Nominating and Corporate Governance Committee on the Companyâ€™s efforts and investments made to reduce our greenhouse gas (GHG) emissions as part of its oversight of fossil fuel efficiency and progress on reducing the Companyâ€™s environmental impact. </t>
  </si>
  <si>
    <t>https://www.sec.gov/ix?doc=/Archives/edgar/data/728535/000143774923006831/jbht20230310_def14a.htm</t>
  </si>
  <si>
    <t>Jack Henry &amp; Associates, Inc.</t>
  </si>
  <si>
    <t>JKHY</t>
  </si>
  <si>
    <t>https://ir.jackhenry.com/static-files/049ffb15-fe8d-4ff9-9f55-8d333a10a2b5; https://discover.jackhenry.com/hubfs/resources/landing-pages/sustainability/pdf/JH-CC-TCFD-Index-2023.pdf</t>
  </si>
  <si>
    <t>Leadership; Finance; Financial services industry; Regulatory compliance; Other public company board or governance; Technology and innovation; Strategy and mergers and acquisitions; Cybersecurity and risk management</t>
  </si>
  <si>
    <t>Audit; Human capital and compensation; Governance; Risk and compliance</t>
  </si>
  <si>
    <t xml:space="preserve">he Board has overall oversight responsibility for matters related to environmental, social, and governance issues, with individual Board committees responsible for certain subcomponents. The executive leadership team is held accountable for execution through their lines of business. </t>
  </si>
  <si>
    <t>https://www.sec.gov/Archives/edgar/data/779152/000077915222000087/jkhy-2022xdef14axproxystat.htm#if1efa308c82c442b948568e71e0b957f_16</t>
  </si>
  <si>
    <t>Jacobs Solutions Inc.</t>
  </si>
  <si>
    <t>J</t>
  </si>
  <si>
    <t>https://www.jacobs.com/sites/default/files/2022-04/FY21-ESG-Disclosures.pdf ;https://s24.q4cdn.com/280511176/files/doc_downloads/featured-docs/2021/Jacobs'-Climate-Risk-Assessment-FY21_.pdf ;https://s29.q4cdn.com/159670324/files/doc_downloads/ESG-featured-docs/Net-Zero_Approval_Letter__Jacobs.pdf ;https://www.jacobs.com/sites/default/files/2023-01/2022_Integrated_Annual_Report_0.pdf</t>
  </si>
  <si>
    <t>Audit committee financial expert (SEC rules); Finnacially literate (NYSE rules); Security clearance; CEO public company; CEO private company; CFO; Government/military; International operations; Financial (reporting, auditing, internal controls); strategy/business development/ M&amp;A; Talent/organizaitonal development; Project delivery; Legal/risk management/ compliance; Public company/governance; Technology and innovation; ESG</t>
  </si>
  <si>
    <t>ESG and Risk Committee</t>
  </si>
  <si>
    <t>Audit; ESG and risk; Human resource and compensation; Nominating and corporate governance</t>
  </si>
  <si>
    <t>In fiscal 2021, the Board formed a new standing committee, the ESG and Risk Committee, to further enhance the structure of the Boardâ€™s oversight for ESG and ERM. The ESG and Risk Committee assists the Board in overall oversight of ESG and ERM matters, with certain specified areas being allocated to the Boardâ€™s other standing committees as noted below. To ensure coordination and collaboration among the Boardâ€™s committees, the membership of the ESG and Risk Committee includes the Chairs of each of the Boardâ€™s committees. The specific risk areas of focus for the Board and each of its Committees are summarized below.</t>
  </si>
  <si>
    <t>https://www.sec.gov/Archives/edgar/data/52988/000119312522303804/d318559ddef14a.htm#not318559_18</t>
  </si>
  <si>
    <t>Deere &amp; Company</t>
  </si>
  <si>
    <t>DE</t>
  </si>
  <si>
    <t>https://www.deere.com/assets/pdfs/common/our-company/sustainability/sustainability-report-2022.pdf</t>
  </si>
  <si>
    <t>Executive experience; Manufacturing experience; International experience; Government/academic experience; Agriculture experience; Technology and innovation experience; Finance experience; Risk management experience; Corproate governance experience</t>
  </si>
  <si>
    <t>Audit review; Executive; Compensation; Corporate governance; Finance</t>
  </si>
  <si>
    <t>The Corporate Governance Committee monitors and oversees aspirations and activities related to environmental, social, and governance (ESG) matters</t>
  </si>
  <si>
    <t>https://www.sec.gov/Archives/edgar/data/315189/000155837023000200/tmb-20230222xdef14a.htm#PROPOSAL_2</t>
  </si>
  <si>
    <t>Johnson &amp; Johnson</t>
  </si>
  <si>
    <t>JNJ</t>
  </si>
  <si>
    <t>https://healthforhumanityreport.jnj.com/2022/_assets/downloads/esg-summary.pdf ;https://www.jnj.com/environmental-sustainability/climate-and-energy-action; https://healthforhumanityreport.jnj.com/2022/</t>
  </si>
  <si>
    <t>Academia/government; Digital; Executive leadership; Financial; Healthcare industry; International business/strategy; Marketing/sales; Regulatory; Science/technology</t>
  </si>
  <si>
    <t>Regulatory Compliance and Sustainability Committee</t>
  </si>
  <si>
    <t>Audit; Compensation and benefits; Nominating and corporate governance; Regulatory complaince and sustainability; Science and technology</t>
  </si>
  <si>
    <t xml:space="preserve">The companyâ€™s dedication to integrate ESG into our business strategies starts at the top, where the Board has overall accountability for ESG risk management oversight.
Effective ESG governance requires both management engagement and Boardâ€‘level oversight. The Boardâ€™s ESG risk management approach is designed to effectively govern and manage the ESG risks and opportunities that are integral to the Companyâ€™s core business strategy. Significant ESG risks are reviewed and evaluated by the Board and its Committees as part of their ongoing risk oversight of our Company.
On an annual basis, the full Board receives an in-depth briefing on the Companyâ€™s ESG strategy, including updates on its ESG priorities, performance and progress. In addition, the Board receives quarterly performance updates on key ESG risks and opportunities. After each regularly scheduled Committee meeting, the Boardâ€™s standing Committees report to the full Board with updates on their areas of designated oversight responsibilities, ensuring that our short- and long-term strategies are designed to promote sustainable growth.
In 2022, the Board regularly engaged with management as the Company proceeded to formalize its ESG strategy as announced in the June 2022 release of its annual Health for Humanity Report. The Board also conducted a comprehensive review of its charter and agendas in 2022, as well as the charter and agendas of each Committee, to ensure that the Board or a Committee was responsible for each of the significant ESG topics identified in our latest Priority Topics Assessment. This process resulted in revisions to the Regulatory Compliance &amp; Sustainability Committee and Science &amp; Technology Committee charters to further refine oversight of ESG topics at the Board level.
Examples of Committee ESG risk and opportunity oversight responsibilities include:
Regulatory Compliance &amp; Sustainability Committee: Provides oversight and strategic direction on healthcare compliance, product quality, cybersecurity, privacy, government affairs, and environmental strategy, including climate, and employee health and safety; and Reviews and discusses with management the progress of sustainability goals and objectives within the Company, and external industry benchmarks and practices in the area of ESG/sustainability.
</t>
  </si>
  <si>
    <t>https://www.sec.gov/ix?doc=/Archives/edgar/data/200406/000020040623000023/jnj-20230313.htm</t>
  </si>
  <si>
    <t>Johnson Controls International Public Limited Company</t>
  </si>
  <si>
    <t>JCI</t>
  </si>
  <si>
    <t xml:space="preserve"> https://www.johnsoncontrols.com/-/media/jci/corporate-sustainability/reporting-and-policies/2023/report/hq2302005_2023-sustainability-report-final.pdf;https://www.johnsoncontrols.com/media-center/news/press-releases/2021/01/29/johnson-controls-unveils-ambitious-sustainability-commitments</t>
  </si>
  <si>
    <t>Executive leadership experience; Experience leading global teams; Financial and accounting expertise; Public policy experience; Cybersecurity, technology and innovation; Manufacturing and industry experience; Corporate governance experience; Corporate responsibility; Sustainability; M&amp;A Experience</t>
  </si>
  <si>
    <t>Directors with experience in corporate responsibility initiatives, including sustainability, help drive our mission to create smart and sustainable buildings for the communities in which we live, work, learn and play.</t>
  </si>
  <si>
    <t>Audit; Governance and sustainability; Compensation and talent development; Executive</t>
  </si>
  <si>
    <t>The Board of Directors approves and oversees the implementation of the Companyâ€™s mission, vision and values. The Governance and Sustainability Committee provides oversight of our sustainability and corporate responsibility programs, goals, management, sustainability trends and environmental health and safety, receiving regular briefings on our ESG progress. In addition, the Compensation and Talent Development Committee provides oversight of certain social matters impacting our workforce, including human capital management, diversity and inclusion and organizational health.
The authority for management of economic, environmental and social topics is delegated to the Executive Committee, which comprises the senior executives responsible for all our major corporate functions, including our Vice President and Chief Sustainability and External Relations Officer and our Chief Human Resources Officer. Our CEO and Executive Committee members have sustainability and diversity goals embedded into their performance goals.
The Global ESG Leadership Committee (â€œESG LCâ€) is chaired by our Vice President of Global Sustainability and Regulatory Affairs, and reports to the Chief Sustainability and External Relations Officer. Its members consist of senior leaders across our businesses, functions and regions. The ESG LC is charged with leading the enterprise across all measures of sustainability, managing and reporting progress toward our ESG commitments, and is responsible for embedding sustainability into our culture and operations.</t>
  </si>
  <si>
    <t>https://www.sec.gov/Archives/edgar/data/833444/000119312523011980/d397457ddef14a.htm#toc397457_15</t>
  </si>
  <si>
    <t>JP Morgan Chase &amp; Co.</t>
  </si>
  <si>
    <t>JPM</t>
  </si>
  <si>
    <t>Net Zero Asset Managers</t>
  </si>
  <si>
    <t>https://www.jpmorganchase.com/impact/sustainability/es-commitments#operational-commitments ;https://www.jpmorganchase.com/content/dam/jpmc/jpmorgan-chase-and-co/documents/jpmc-esg-report-2022.pdf ;https://am.jpmorgan.com/content/dam/jpm-am-aem/global/en/sustainable-investing/tcfd-report.pdf</t>
  </si>
  <si>
    <t>Finance and accounting; Financial services; International business operations; Leadership of a large complex organization; Management development, succession planning and compensation; Public company governance; Technology; Regulated industries; Risk management and controls; ESG matters</t>
  </si>
  <si>
    <t>Experience with ESG-related matters is important to provide effective oversight of efforts to assess and manage potential risks and opportunities in relation to ESG-related matters that may impact the business, employees, customers and stakeholders, as well as shareholders</t>
  </si>
  <si>
    <t>Audit; Compensation and management development; Governance; Public responsibility; Risk</t>
  </si>
  <si>
    <t>Committee chairs report significant matters discussed at committee meetings to the full Board. Issues escalated to the full Board may be dealt with in several ways, as appropriate, for example: oversight of risk may remain with the particular principal standing committee of the Board, the Board may establish or direct a Specific Purpose Committee to oversee such matters, or the Board may ask management to present more frequently to the full Board on the issue.
Oversight of ESG-related matters is an important part of the Board's work in setting the policies and principles that govern our business, including: the Firmâ€™s governance-related policies and practices; our systems of risk management and controls; our investment in our employees; the manner in which we serve our customers and support our communities; and how we advance sustainability in our business and operations.
In particular, the PRC provides oversight of the Firmâ€™s positions and practices on public responsibility matters such as community investment, fair lending, consumer practices, sustainability and other public policy issues that reflect the Firmâ€™s values and character, and impact its reputation among all of its stakeholders. Other Board committees consider ESG-related matters within their scope of responsibility. For instance, the CMDC oversees the Firm's culture, including reviewing employee DEI programs; the Risk Committee considers climate risk; the Governance Committee reviews board diversity; and the Audit Committee provides oversight of compliance with the Firm's ethical standards, policies, plans and procedures, and with laws and regulations. In the past year, in addition to the work of the committees, all directors participated in full Board discussions regarding DEI, including an audit of the Firm's Racial Equity Commitment, sustainability, climate risk management and ESG-related disclosures.</t>
  </si>
  <si>
    <t>https://www.sec.gov/ix?doc=/Archives/edgar/data/0000019617/000001961723000281/jpm-20230403.htm#i2c6fa0abd6a04a77bf0afbd416ff9e1e_49</t>
  </si>
  <si>
    <t>Juniper Networks, Inc.</t>
  </si>
  <si>
    <t>JNPR</t>
  </si>
  <si>
    <t xml:space="preserve"> https://www.juniper.net/content/dam/www/assets/factsheet/us/en/2022/corporate-social-responsibility-report-2022.pdf ;https://blogs.juniper.net/en-us/driven-by-experience/juniper-networks-carbon-neutral-pledge</t>
  </si>
  <si>
    <t>CEO experience; Senior management expertise; Technical background; Financial/accounting expertise; Public company board service; Networking industry experience; Global operational perspective; Risk management/oversight; Corporate governance; M&amp;A/investment experience; Strategic business development; Sales and marketing; Cybersecurity background</t>
  </si>
  <si>
    <t>Oversight of our ESG activities, impacts and performance starts with our Board, which believes that operating sustainably is an ongoing priority for the Company. The Boardâ€™s oversight of our ESG program occurs through combined Board and committee oversight: The Board is responsible for ensuring ESG risk and opportunities are integrated into Juniper's long-term strategy. N&amp;CG Committee is primarily responsible for oversight of our ESG programs.
Our leadership team has ultimate responsibility for our ESG activities and has implemented enterprise risk management practices to identify and address climate events and corresponding risks that impact the Company and our operations. A Corporate Social Responsibility (â€œCSRâ€) Advisory Council comprised of a team of cross-functional senior executives representing the various business functions across the Company supports our continued focus and alignment within the Company on these initiatives. This advisory council guides our overall CSR vision, strategy, and priorities, enables us to execute our ESG activities, and works to maintain alignment with corporate priorities and objectives, as well as our values, which we refer to as The Juniper Way â€” Be Bold, Build Trust, and Deliver Excellence. At every meeting of the CSR Advisory Council, there is both an update of CSR activities and a knowledge advancement session within one or more sustainability topics. In addition, members of the Legal Department routinely offer ESG knowledge development to the Board, including briefings on the SECâ€™s proposed climate disclosure rules.
We conduct regular materiality assessments to gauge alignment of our CSR strategy, programs, and disclosures with the expectations of both our internal and external stakeholders. This process helps us to focus our resources and attention on those areas that we believe can most meaningfully impact Juniper and have a meaningful impact beyond Juniper. We maintain an ongoing and inclusive dialogue with our internal and external stakeholders in which we communicate our progress on important topics and collect valuable insights and feedback, which helps us assess both potential risks and opportunities and improve how we manage relevant issues.</t>
  </si>
  <si>
    <t>https://www.sec.gov/ix?doc=/Archives/edgar/data/1043604/000110465923038323/tm2228288d3_def14a.htm</t>
  </si>
  <si>
    <t>Kellogg Company</t>
  </si>
  <si>
    <t>K</t>
  </si>
  <si>
    <t>https://investor.kelloggs.com/environmental-social-governance/esg-homepage/default.aspx ; https://filecache.mediaroom.com/mr5mr_kelloggs_esg/181552/02_2022%20ESG%20Report_Reporting_2021%20CPD%20Climate%20Change%20Report.pdf ;https://betterdays.kelloggcompany.com/climate-action;  https://betterdays.kelloggcompany.com/tcfd</t>
  </si>
  <si>
    <t>Accounting and financial acumen; Branded consumer products / consumer dynamics; Crisis management; Health and nutrition; Innovation/research and development; International and emerging markets; People management; Manufacturing and supply chain; Marketing/brand building; Regulatory/government; Retail environment; Risk management; Sales and distribution; Social responsibility; Strategy/stategic planning</t>
  </si>
  <si>
    <t>Social Responsibility and Public Policy Committee</t>
  </si>
  <si>
    <t xml:space="preserve">Audit; Nominating and governance; Compensation and talent management; Manufacturing; Social responsibility and public policy </t>
  </si>
  <si>
    <t>The Social Responsibility and Public Policy  Committee oversees the Company's corporate responsibility strategy. Our Senior Vice President (SVP) of Global Corporate Affairs, who reports to the Chairman and CEO, is responsible for successfully implementing the strategy and regularly updating the CEO and the Committee. Our Chief Sustainability Officer reports to the SVP of Global Corporate Affairs. Additionally, numerous leaders are accountable for achieving specific corporate responsibility commitments, based on their roles. This work is aligned with and included in parallel work streams within internal audit and our Audit Committee. Policies and strategies overseen by the Committee are also aligned with our lobbying, advocacy, and membership efforts.</t>
  </si>
  <si>
    <t>https://www.sec.gov/ix?doc=/Archives/edgar/data/55067/000162828023006053/k-20230302.htm#ica54dcf0e22344dda059d9950a115ea0_106</t>
  </si>
  <si>
    <t>Keurig Dr Pepper Inc.</t>
  </si>
  <si>
    <t>KDP</t>
  </si>
  <si>
    <t>https://www.keurigdrpepper.com/content/keurig-brand-sites/kdp/en/our-company/goals.html ; https://www.keurigdrpepper.com/content/keurig-brand-sites/kdp/en/our-company/corporate-responsbility/reporting.html</t>
  </si>
  <si>
    <t>Executive leadership; Consumer product industry expertise; Strategic planning experience; Financial and accounting skills; Corporate governance, regulatory, and risk management experience</t>
  </si>
  <si>
    <t>Remuneration and nomination; Audit and finance</t>
  </si>
  <si>
    <t>Full Board oversight of corporate responsibility strategy and approval of Companyâ€™s long-term goals and commitments.
The Board oversees KDPâ€™s corporate responsibility strategy and sets the tone for the Companyâ€™s commitment to act responsibly and be a force for positive impact. Our Corporate Governance Principles reflect our longstanding commitment to addressing ESG matters directly with the full Board. In this regard, the Board oversees the Companyâ€™s environmental sustainability and social responsibility strategies and commitments, including for climate, water, circular economy, health and wellbeing, supply chain sustainability, human rights, and diversity and inclusion.
The full Board approves long-term goals and commitments under our focus areas of Environment, Supply Chain, Health &amp; Wellbeing and People &amp; Communities. KDP executive leaders help guide and develop these corporate responsibility programs and provide regular updates to the Board on progress against our goals. The RemCo assists the Board with oversight of human capital management strategies and corporate governance matters.</t>
  </si>
  <si>
    <t>https://www.sec.gov/ix?doc=/Archives/edgar/data/1418135/000119312523127023/d410624ddef14a.htm#toc410624_29</t>
  </si>
  <si>
    <t>Keycorp</t>
  </si>
  <si>
    <t>KEY</t>
  </si>
  <si>
    <t>https://www.key.com/about/corporate-responsibility/sustainability.html; https://www.key.com/content/dam/kco/documents/about/esg-reports/2022_KeyCorp_ESG_Report.pdf</t>
  </si>
  <si>
    <t>Banking and financial industry; Cybersecurity; Finance; Marketing; M&amp;A; Regulatory; Retail and small business; Risk management</t>
  </si>
  <si>
    <t>Audit; Nominating and corporate governance; Compensation and organization; Risk; Technology</t>
  </si>
  <si>
    <t>The Nominating and Corporate Governance Committee has primary oversight responsibility for significant issues of corporate social responsibility, such as ESG and sustainability matters. Our Board structure enables the Board to exercise vigorous oversight of key issues relating to management development, succession and compensation, compliance and integrity, corporate governance and ESG, cybersecurity, and company strategy and risk.
The Nominating and Corporate Governance Committee of the Board oversees KeyCorpâ€™s policies and practices on significant issues pertaining to ESG. Oversight of ESG matters is an important part of the Boardâ€™s work. In 2022, Board members participated in a director education session focused on ESG, and engaged throughout the year on a number of ESG topics, including, among others: climate change; climate risk management; diversity, equity, and inclusion; investing in our team members; data privacy and security; community investment; and consumer practices. Throughout the year, our directors participate in continuing education activities and receive educational materials on a wide variety of topics (including corporate governance, ESG, the financial services industry, cybersecurity, executive compensation, risk management, finance, and accounting).</t>
  </si>
  <si>
    <t>https://www.sec.gov/ix?doc=/Archives/edgar/data/91576/000119312523078581/d397638ddef14a.htm#toc397638_36</t>
  </si>
  <si>
    <t>Keysight Technologies, Inc.</t>
  </si>
  <si>
    <t>KEYS</t>
  </si>
  <si>
    <t>https://www.keysight.com/us/en/about/newsroom/news-releases/2021/0517-nr21070-keysight-technologies-commits-to-net-zero-emissions.html ;https://www.keysight.com/us/en/assets/7123-1001/corporate-reports/2022-Corporate-Social-Responsibility-Report.pdf</t>
  </si>
  <si>
    <t>Technology; Global business; Leadership; Strategic transactions; Financial literacy; Institutional knowledge; Sales and marketing; Enterprise human capital management; Information security; Environmental matters</t>
  </si>
  <si>
    <t>Environmental Matters: Experience in managing and overseeing enterprise-wide environmental policies, strategies, initiatives and investments</t>
  </si>
  <si>
    <t>Audit and finance; Compensation and human capital; Nominating and corporate governance</t>
  </si>
  <si>
    <t>Our ESG progress is overseen by our Board and its committees. Members of management representing Environmental Health and Safety, Human Resources, Information Security, and Legal are responsible for reviewing and assessing significant ESG risks that could impact the Company. Management regularly briefs the Board and the relevant committees on ESG topics and the Companyâ€™s strategy for addressing those issues.
The Board Reviews the Companyâ€™s ESG strategy to ensure alignment with the Companyâ€™s long-term value creation strategies and Evaluates environmental risks, opportunities strategies and long- and short-term goals and monitors the financial impact on the Company. Audit and Finance reviews and monitors compliance with environmental laws and regulations and reviews and evaluates risks and opportunities related to information security. The Compensation and Human Capital Committee Oversees Company culture including diversity, equity and inclusion initiatives and Establishes and measures achievement of ESG metrics in executive compensation programs and Monitors pay equity, sets compensation philosophy and oversees executive compensation programs
The Nominating and Corporate Governance Committee Periodically evaluates the skills and qualifications of current directors and Assists the Board in establishing a pool of director candidates and evaluates their qualifications and Periodically reviews corporate governance practices and makes recommendations for changes to the Board</t>
  </si>
  <si>
    <t>https://www.sec.gov/Archives/edgar/data/1601046/000114036123002408/ny20005019x3_def14a.htm</t>
  </si>
  <si>
    <t>Kimberly-Clark Corporation</t>
  </si>
  <si>
    <t>KMB</t>
  </si>
  <si>
    <t xml:space="preserve"> https://www.kimberly-clark.com/en-us/esg/safeguarding-natural-systems/climate ;https://www.kimberly-clark.com/-/media/kimberly/pdf/kc-tcfd-2021-final.pdf;https://www.kimberly-clark.com/-/media/kimberly/pdf/sustainability-reports/2020/k-c-2020-global-sustainability-report---addendum.pdf ; https://www.sec.gov/Archives/edgar/data/1601046/000114036123002408/ny20005019x3_def14a.htm</t>
  </si>
  <si>
    <t>Consumer products; International; Financial expertise; CEO leadership; Digital; Marketing; Innovation/R&amp;D; Cybersecurity; Social responsibility; M&amp;A; Strategy and transformation</t>
  </si>
  <si>
    <t>Audit; Management development and compensation; Nominating and corporate governance; Executive</t>
  </si>
  <si>
    <t>Our Board has established and approved the framework for our sustainability-related policies and procedures, including environmental stewardship, energy and climate, fiber sourcing, waste and water management, product safety, charitable contributions, human rights, labor, and inclusion, equity and diversity in employment. As part of their oversight roles, the Board and the Nominating and Corporate Governance Committee receive regular reports from management on these topics, our goals and our progress toward achieving them.
Our Board oversees risk management, including risks related to environmental issues, including climate-related risks and opportunities, and social issues. The Board is focused on our long-term business strategy, including fostering sustainability-driven innovations, and incorporates our sustainability risks and opportunities into its overall strategic decision-making. Sustainability risk areas for our company include shifting customer and consumer preferences toward sustainable products, increasing regulation and mandates related to single-use plastics and climate emissions, supply chain risks related to water security and deforestation and the cost of the commodities and natural resources required to make and market our products.
At the end of 2022, we formed a new Sustainability Subcommittee of the Nominating and Corporate Governance Committee to support the Committee in executing its oversight responsibilities for matters relating to sustainability, corporate social responsibilities and corporate citizenship and as we continue to incorporate related risks and opportunities into the Boardâ€™s overall strategic decision-making.</t>
  </si>
  <si>
    <t>https://www.sec.gov/ix?doc=/Archives/edgar/data/55785/000120677423000277/kmb4130451-defr14a.htm#a026</t>
  </si>
  <si>
    <t>Kimco Realty Corporation</t>
  </si>
  <si>
    <t>KIM</t>
  </si>
  <si>
    <t>https://www.kimcorealty.com/corporate-responsibility/esg-goals; https://kimcorealty.widen.net/s/m5lqgkffjp/2022-corporate-responsiblity-report</t>
  </si>
  <si>
    <t>Business leadership; REIT/real estate; Public company executive; Investment/financial; Environment, social, governance; Legal; Risk oversight; Cybersecurity</t>
  </si>
  <si>
    <t>Audit; Executive compensation; Nominating and corporate governance</t>
  </si>
  <si>
    <t>The Nominating and Corporate Governance Committee of the Companyâ€™s Board of Directors (â€œBoardâ€ or â€œBoard of Directorsâ€) is responsible for reviewing and monitoring (i) the development and implementation of goals established for the ESG program, (ii) the development of metrics to gauge progress toward the achievement of those goals, and (iii) the Companyâ€™s progress against those goals. The Companyâ€™s CEO, Conor Flynn, who is a director, is the executive sponsor for the Companyâ€™s ESG program with oversight over climate, diversity, equity, and inclusion (â€œDEIâ€), and other ESG topics. As of 2022, all Kimco named executive officers and corporate officers have ESG performance metrics, including certain climate metrics, tied into their compensation plans.
The Companyâ€™s management-level ESG Steering Committee is responsible for regularly reviewing and recommending strategic priorities and goals to management, as well as reporting to the Board quarterly. These updates include Board continued education sessions on ESG topics. This ESG Steering Committee is cross-functional and diverse, comprised of both named executive officers and departmental and regional executives across multiple dimensions of the Company, including representation from the ESG Department. Subcommittees of the ESG Steering Committee include the Communications Subcommittee focused on cross-stakeholder communications, and the ESG Capital Improvements Subcommittee focused on capital improvement planning to help the Company achieve its Science-Based climate target and other ESG goals.
Led by the Vice President of ESG, the Companyâ€™s ESG Department includes staff dedicated to driving key ESG strategies, programs, and initiatives across the organization. Additionally, the Companyâ€™s ESG Governance structure allows for employee feedback and programming via the employee driven KIMunity Councils, focused in the areas of DEI, sustainability, giving, wellness and tenant engagement.</t>
  </si>
  <si>
    <t>https://www.sec.gov/ix?doc=/Archives/edgar/data/879101/000120677423000368/kim4116701-def14a.htm</t>
  </si>
  <si>
    <t>Kinder Morgan, Inc.</t>
  </si>
  <si>
    <t>KMI</t>
  </si>
  <si>
    <t>https://www.kindermorgan.com/WWWKM/media/Safety-Environmental/documents/2022-ESG-Report.pdf ;https://www.kindermorgan.com/Safety-Environment/ESG/ESG-Reports ;https://www.kindermorgan.com/WWWKM/media/Safety-Environmental/documents/2022-ESG-Report.pdf</t>
  </si>
  <si>
    <t>Environment Health and Safety Committee</t>
  </si>
  <si>
    <t>Audit; Compensation; Environment, health and safety; Nominating and governance</t>
  </si>
  <si>
    <t>The EHS Committee assists the Board with oversight of risk management relating to environmental, health and safety matters, including reviewing with management our reputation as a responsible corporate citizen and our efforts to employ sustainable business practices and related ESG reporting. Additionally, the Board has delegated to the EHS Committee responsibility over all matters relating to ESG reporting, including the review and approval of our ESG Report.
In 2022, the Board received training on cybersecurity and ESG matters, in addition to other topics.</t>
  </si>
  <si>
    <t>https://www.sec.gov/ix?doc=/Archives/edgar/data/1506307/000110465923039853/tm231838d4_def14a.htm</t>
  </si>
  <si>
    <t>KLA Corporation</t>
  </si>
  <si>
    <t>KLAC</t>
  </si>
  <si>
    <t>https://www.kla.com/company/environmental-social-governance; https://www.kla.com/documents/2022/2022_Global_Impact_Report.pdf</t>
  </si>
  <si>
    <t>Current or former executives who demonstrate strong leadership qualities and possess significant operating experience that together enable them to contribute practical business advice to the Board and management, strategies regarding change and risk management, and valuable insight into developing, implementing and assessing our operating plan and business strategy; A deep understanding of the key issues relevant to technology companies, including specific knowledge regarding the semiconductor industry, which is vital in understanding and reviewing our business goals and challenges, as well as our product development and acquisition strategies; Substantial international experience, which is particularly important given our global presence and the international nature of our customer base; An understanding of finance and related reporting processes. In the case of members of our Audit Committee, we seek individuals with demonstrated financial expertise with which to evaluate our financial statements and capital structure; Corporate governance experience obtained from service as Board members and/or executives for other publicly traded companies, which we believe results in a greater sense of accountability for management and the Board and enhanced protection of stockholder interests</t>
  </si>
  <si>
    <t>While KLAâ€™s core approach to business has long included a focus on continuous innovation for the greater good, in 2020, we centralized our ESG activities under the leadership of an enterprise-wide ESG Steering Committee. This committee comprises leaders from across the business who create and drive strategies, cross-functional programs, and initiatives to achieve our ESG goals. To promote dialogue between management and the Board for engagement and prioritization of ESG issues, the ESG Steering Committee receives oversight from the Nominating and Governance Committee. The Nominating and Governance Committee is responsible for monitoring KLAâ€™s policies, programs and results related to environmental stewardship, corporate citizenship, human rights, and other social and public matters of significance to KLA and regularly receives updates from and engages with management. ESG oversight was added to the Committeeâ€™s charter in 2021, in response to input from our stakeholders.</t>
  </si>
  <si>
    <t>https://www.sec.gov/Archives/edgar/data/319201/000119312522249165/d375882ddef14a.htm#toc375882_37</t>
  </si>
  <si>
    <t>The Kraft Heinz Company</t>
  </si>
  <si>
    <t>KHC</t>
  </si>
  <si>
    <t>https://www.kraftheinzcompany.com/esg/pdf/KraftHeinz-2022-ESG-Report.pdf ;https://ir.kraftheinzcompany.com/news-releases/news-release-details/kraft-heinz-cements-climate-ambition-commits-carbon-neutrality</t>
  </si>
  <si>
    <t>Audit; CPG; Disruptive/digital; Financial; International; Legal/regulatory; Marketing/sales; Operations; Public company leadership; Strategic/M&amp;A</t>
  </si>
  <si>
    <t>Our ESG governance starts with oversight of our ESG strategy by the Board. We believe the full Boardâ€™s responsibility for consideration and oversight of critical ESG issues enhances our sustainability efforts, which are a critical component of our overall enterprise strategy. To fulfill its oversight responsibilities, the Board receives regular updates on priority ESG issues from our Global General Counsel and Chief Sustainability and Corporate Affairs Officer, as well as other team leaders throughout the business, which cover topics related to policy and program development, actions taken to protect the Company from the negative impacts of climate change on our operations and value chain, and progress toward achieving our ESG goals.</t>
  </si>
  <si>
    <t>https://www.sec.gov/ix?doc=/Archives/edgar/data/1637459/000110465923036287/tm2230899d2_def14a.htm#tGTCC</t>
  </si>
  <si>
    <t>The Kroger Co.</t>
  </si>
  <si>
    <t>KR</t>
  </si>
  <si>
    <t>https://www.thekrogerco.com/wp-content/uploads/2023/02/Kroger-GHG-Goal-Roadmap_Feb-2023.pdf ;https://www.thekrogerco.com/wp-content/uploads/2022/09/TCFD-Index-Kroger-2022-ESG-Report.pdf ;https://www.thekrogerco.com/wp-content/uploads/2022/08/Kroger-Co-2022-ESG-Report.pdf</t>
  </si>
  <si>
    <t>Business management; Retail; Consumer; Financial expertise; Risk management; Operations and technology; ESG; Manufacturing</t>
  </si>
  <si>
    <t>Audit; Compensation and talent development; Corporate governance; Finance; Public responsibilities</t>
  </si>
  <si>
    <t>Long-standing Board Committee dedicated to ESG oversightâ€‰â€”â€‰Public Responsibilities Committeeâ€‰â€”â€‰formed in 1977.
Given the breadth of topics and their importance to us, all of our Board Committees have direct oversight of environmental, social, and governance topics. ESG topics our Board Committees oversee are as follows: Public responsibilities oversees Environmental Sustainability including Climate impacts, packaging, and food waste.</t>
  </si>
  <si>
    <t>https://www.sec.gov/ix?doc=/Archives/edgar/data/56873/000110465923059456/tm233382d3_def14a.htm</t>
  </si>
  <si>
    <t>L3Harris Technologies, Inc.</t>
  </si>
  <si>
    <t>LHX</t>
  </si>
  <si>
    <t>https://www.l3harris.com/sites/default/files/2023-04/L3Harris_SustainabilityReport_2022_Final-DA.pdf</t>
  </si>
  <si>
    <t>CEO/general manager experience; Aerospace and defense; Military/government; Finance/accounting; International/global operations; Technology; Manufacturing/supply chain/quality; Strategy; M&amp;A/post-merger integration; Public company board</t>
  </si>
  <si>
    <t>Audit; Compensation; Finance; Innovation and cyber; Nominating and governance</t>
  </si>
  <si>
    <t>Our Board has responsibility for overseeing our ethics and compliance programs and our activities related to corporate citizenship, responsibility and sustainability. This oversight is carried out largely through our Boardâ€™s Nominating and Governance Committee, which assists our Board in overseeing our ethics and business conduct program, our environmental, health and safety programs, our political advocacy and our charitable, civic, educational and philanthropic activities, and also monitors and takes appropriate action regarding strategic issues and trends relating to environmental, social and governance efforts and corporate citizenship and responsibility that could affect our operations, financial performance or public image.</t>
  </si>
  <si>
    <t>https://www.sec.gov/ix?doc=/Archives/edgar/data/202058/000110465923031160/tm2232876d3_def14a.htm#tPRO1</t>
  </si>
  <si>
    <t>Laboratory Corporation of America Holdings</t>
  </si>
  <si>
    <t>LH</t>
  </si>
  <si>
    <t>https://files.labcorp.com/labcorp-d8/2023-03/Labcorp_Corporate_Responsibility_Report_2022_v18_033023.pdf</t>
  </si>
  <si>
    <t>Business strategy experience; Corporate finance and M&amp;A; Corporate governance epxerience; Executive leadership experience; Healthcare/clinical research background; International experience; Risk management experience; Sales and marketing background; Talent management expertise; Technology/cybersecurity experience</t>
  </si>
  <si>
    <t>Quality and Compliance Committee</t>
  </si>
  <si>
    <t>Audit; Compensation and human capital; Quality and compliance; Nominating and corporate governance</t>
  </si>
  <si>
    <t>The Board has principal responsibility for oversight of ESG topics, including environmental, social, human capital management, and governance, and delegates targeted oversight of specific areas of focus to its standing committees. For example, our CHC Committee oversees our human capital management risks, and regularly receives diversity, equity, and inclusion updates at its meetings from our Chief Human Resources Officer and our Chief Diversity and Inclusion Officer. Our Quality and Compliance Committee has oversight of our environmental sustainability and health and safety risks, our Audit Committee is responsible for the review of the system and controls over reporting that the Company has in place to ensure the accuracy of key disclosures related to environmental, social, and governance matters, and our Nominating and Corporate Governance Committee has oversight of our governance risks. Each committee regularly reports to the full Board.</t>
  </si>
  <si>
    <t>https://www.sec.gov/ix?doc=/Archives/edgar/data/920148/000119312523084648/d572204ddef14a.htm</t>
  </si>
  <si>
    <t>Lam Research Corporation</t>
  </si>
  <si>
    <t>LRCX</t>
  </si>
  <si>
    <t>https://www.lamresearch.com/company/environmental-social-and-governance/2050-net-zero-strategy/ ;https://www.lamresearch.com/company/environmental-social-and-governance/; https://www.lamresearch.com/esg-report/downloads/Lam-Research-2022-ESG-Report.pdf</t>
  </si>
  <si>
    <t>Industry knowledge; Customer/deep technology knowledge; Marketing experience; Leadership experience; Finance experience; Global business experience; Mergers and acquisitions; Board/governance experience; Cybersecurity experience; Human capital management experience; Risk management experience</t>
  </si>
  <si>
    <t>Audit; Compensation and human resources; Nominating and governance</t>
  </si>
  <si>
    <t xml:space="preserve">The Board and its committees have the primary responsibilities for overseeing ESG matters, with updates presented semiannually to the nominating and governance committee and the Companyâ€™s ESG progress and reporting reviewed by the full Board annually.
hile our Board is actively engaged in ESG oversight, the nominating and governance committee has the primary responsibility for our ESG priorities. For workforce-related issues, the compensation and human resources committee holds responsibility. The audit committee is responsible for oversight on ethics and compliance and information security. Our executive leadership provides regular updates to the Board and its committees and engages them to discuss ESG strategy, gain alignment on goals, and report on progress. Our CEO and members of the CEO staff participate in our ESG executive steering committee, which is responsible for guiding our ESG strategy, approving and supporting initiatives, and holding business leaders accountable. Our cross-functional ESG leadership team is responsible for proposing goals, developing and executing strategy, and embedding ESG into our operations management system. In 2021, we formed a new net zero leadership team that is responsible for working with business units to integrate climate considerations into decision-making processes, driving progress on our net zero strategy, and tracking performance against our climate goals </t>
  </si>
  <si>
    <t>https://www.sec.gov/Archives/edgar/data/707549/000110465922103703/tm2219406-1_def14a.htm</t>
  </si>
  <si>
    <t>Lamb Weston Holdings, Inc.</t>
  </si>
  <si>
    <t>LW</t>
  </si>
  <si>
    <t xml:space="preserve">https://esg.lambweston.com/lambweston-2022-esg-fact-sheet.pdf ;https://esg.lambweston.com/lambweston-2022-esg.pdf; https://esg.lambweston.com/lambweston-2022-tcfd.pdf ; </t>
  </si>
  <si>
    <t>Leadership experience; Financial acumen; Operational experience; Risk and compliance oversight experience; Strategic or mergers and acquisitions; Retail or consumer packaged good expertise; Quick service restaurant expertise; International experience; Corporate governance experience; Environmental, sustainability or social responsibility exp[ertise; Human capital expertise</t>
  </si>
  <si>
    <t>Environmental, Sustainability or Social Responsibility Expertise. Experience in environmental matters, community affairs, and/or social responsibility initiatives, including sustainability and diversity, equity and inclusion, supports our goals to operate ethically, and with accountability and transparency.</t>
  </si>
  <si>
    <t>Audit and finance; Compensation and human capital Nominating and corporate governance</t>
  </si>
  <si>
    <t>The Governance Committee assists the Board in managing risks associated with Board organization, membership and structure. It also assists management in the oversight of reputational risks and key public affairs matters and oversees the Companyâ€™s policies and programs related to corporate environmental, social and governance (â€œESGâ€) strategy. While the Board annually reviews the Companyâ€™s ESG report, the Governance Committee regularly reviews updates on the Companyâ€™s performance against its ESG strategy and ESG targets, which include carbon emissions and water stewardship. The Governance Committee also annually reviews updates on our charitable foundation, community involvement and government affairs matters. The Chair of the Governance Committee reports to the full Board on its activities.</t>
  </si>
  <si>
    <t>https://www.sec.gov/ix?doc=/Archives/edgar/data/1679273/000110465923088637/tm232878d2_def14a.htm#tCDAA</t>
  </si>
  <si>
    <t>Las Vegas Sands Corp.</t>
  </si>
  <si>
    <t>LVS</t>
  </si>
  <si>
    <t>https://www.sands.com/2022-environmental-social-and-governance-report/42/ ;https://www.sands.com/news/sands-updates-science-based-target-pledging-to-reduce-company-greenhouse-gas-emissions-by-17-5/</t>
  </si>
  <si>
    <t>Accounting/audit/finance; Senior leadership; Complaince/governance/legal; Hospitatlity/gaming/mice; Public company board experience</t>
  </si>
  <si>
    <t>Audit; Compensation; Nominating and governance; Compliance</t>
  </si>
  <si>
    <t>Board oversight of ESG matters is important to good governance.  	Board, via the Nominating and Governance Committee, considers ESG matters quarterly</t>
  </si>
  <si>
    <t>https://www.sec.gov/ix?doc=/Archives/edgar/data/1300514/000119312523086554/d410845ddef14a.htm#toc410845_9</t>
  </si>
  <si>
    <t>Leidos Holdings, Inc.</t>
  </si>
  <si>
    <t>LDOS</t>
  </si>
  <si>
    <t>https://www.leidos.com/insights/leidos-announces-2030-sustainability-goals; https://leidos.widen.net/s/7x7f5r2lxg/22-579102-crr-2021-pdf-digital</t>
  </si>
  <si>
    <t>Corporate Governance and Ethics Committee</t>
  </si>
  <si>
    <t>Audit and finance; Human resources and compensation; Corporate governance and ethics; Technology and information</t>
  </si>
  <si>
    <t>Our Board and the Corporate governance and ethics committee regularly review with management ESG issues that may significantly impact our business operations, reputation or relations with employees, customers, supplier partners, stockholders and other stakeholders, at least twice a year. Our Board and the committee are also responsible for reviewing practices and policies in the areas of corporate responsibility, including environmental safety, protection, risk, and other environmental issues that affect the business, operations, performance, business continuity planning, and public image or reputation.
Our overall sustainability strategy includes voluntary measures to minimize GHG emissions and energy use, track environmental risks, and improve environmental data collection and visibility. Our strategy is defined by our Sustainability Working Group (SWG), which includes key representatives from each Leidos function, as well as customer-facing sustainability experts. The SWG tracks environmental performance throughout our operations, helps guide our overall sustainability strategy, and identifies and manages climate-related risks to our company.</t>
  </si>
  <si>
    <t>https://www.sec.gov/ix?doc=/Archives/edgar/data/1336920/000133692023000024/ldos-20230315.htm#if4d032a615334d44ab5a038068275fdc_440</t>
  </si>
  <si>
    <t>Lennar Corporation</t>
  </si>
  <si>
    <t>LEN</t>
  </si>
  <si>
    <t>https://investors.lennar.com/~/media/Files/L/Lennar-IR-V3/documents/governance-documents/lennar-2022-social-responsibility-report.pdf</t>
  </si>
  <si>
    <t>Leadership and business management; Other board membership; Real estate or housing; Financial, accounting and/or investment; Corporate governance and compliance; Supply chain management; Human capital; Strategic risk management; Environmental; Technological innovation; Cybersecurity</t>
  </si>
  <si>
    <t>Audit; Compensation; Nominating and corporate governance; Independence directors transaction; Executive</t>
  </si>
  <si>
    <t>Nominating and Corporate Governance Committee oversees the Company's environmental, social, and governance efforts and progress.</t>
  </si>
  <si>
    <t>https://www.sec.gov/Archives/edgar/data/920760/000119312523055066/d378085ddef14a.htm</t>
  </si>
  <si>
    <t>Lincoln National Corporation</t>
  </si>
  <si>
    <t>LNC</t>
  </si>
  <si>
    <t>https://www.lincolnfinancial.com/pbl-static/pdf/Corp-Responsibility---CSR-Report-2021---PDF.pdf ;https://cdn1-originals.webdamdb.com/13193_136445608?cache=1689354022&amp;response-content-disposition=inline;filename=Lincoln%2520Financial%2520Group%2520Assurance%2520Statement_2022.pdf&amp;response-content-type=application/pdf&amp;Policy=eyJTdGF0ZW1lbnQiOlt7IlJlc291cmNlIjoiaHR0cCo6Ly9jZG4xLW9yaWdpbmFscy53ZWJkYW1kYi5jb20vMTMxOTNfMTM2NDQ1NjA4P2NhY2hlPTE2ODkzNTQwMjImcmVzcG9uc2UtY29udGVudC1kaXNwb3NpdGlvbj1pbmxpbmU7ZmlsZW5hbWU9TGluY29sbiUyNTIwRmluYW5jaWFsJTI1MjBHcm91cCUyNTIwQXNzdXJhbmNlJTI1MjBTdGF0ZW1lbnRfMjAyMi5wZGYmcmVzcG9uc2UtY29udGVudC10eXBlPWFwcGxpY2F0aW9uL3BkZiIsIkNvbmRpdGlvbiI6eyJEYXRlTGVzc1RoYW4iOnsiQVdTOkVwb2NoVGltZSI6MjE0NzQxNDQwMH19fV19&amp;Signature=hIkD54tfxtcmX7UdsPTdVyBTekCX3xvU1XE~mKsgLeKkjXGl~9mCx6VB6zgTEsgzhPIeFhxIqZgn46mVNvzK475EmqEMXhOgg4LrEnUoAlTvjo7tBaexAlo7DyBiZ9LtszNupnr~I9PO6yZWAO2DVDcaMtcCkPKC0VW2YbBJWwxZy5KpZXGAMGXOt9d5C~zhCmXNGoTvs1EPZl~Bd9as70utIWtlT-WkrHI8hPhIi7fs4OckxVGYK~iKWleUfZutivgVbmzbVcjPSLoUo5lr1OnHHTWYl-JIeDf4xVz1YKjhqCfVLwsx9qdGsWFcsqFqAqlJZaCusuoYCDEqXV8u4A__&amp;Key-Pair-Id=APKAI2ASI2IOLRFF2RHA</t>
  </si>
  <si>
    <t>Financial services/insurance; Finance and capital management; Business operations and strategic planning; Marketing/public relations; Public company CEO; Corporate governance; Talent management; Risk management; Accounting</t>
  </si>
  <si>
    <t>Audit; Compensation; Corporate governance; Executive; Finance; Corporate Action</t>
  </si>
  <si>
    <t>Our commitment to sustainability is formalized through Board and senior management oversight. The Corporate Governance Committee provides oversight of our governance, sustainability and corporate social responsibility strategy. As part of its oversight of the enterprise risk management function, our Audit Committee provides oversight of risks, which can include ESG risks, including climate risk. Our Office of Corporate Sustainability and Enterprise Risk Management team work together to screen for environmental risks across the enterprise through the Enterprise Risk Self-Assessment process. In addition, our Chief Sustainability Officer reports to the Corporate Governance Committee at least twice annually about ESG risks and opportunities, and collaborates with business units and functional areas to develop strategies, determine priorities, address issues and integrate ESG strategies aligned with the business. Since 2012, we have also had a Sustainability Advisory Group, which is a cross-functional team comprised of senior managers at the Company that meets quarterly with our Chief Sustainability Officer and team to consider market developments, societal trends and the potential impact, risk and opportunity for the company related to identified issues.</t>
  </si>
  <si>
    <t>https://www.sec.gov/ix?doc=/Archives/edgar/data/59558/000119312523100016/d433515ddef14a.htm</t>
  </si>
  <si>
    <t>Linde plc</t>
  </si>
  <si>
    <t>LIN</t>
  </si>
  <si>
    <t>A subset of Linde applications enabled customers and end users to avoid 90 million metric tons of CO2e in 2022. See page 21.
Such emissions represent avoided emissions, which are sometimes referred to as Scope 4.</t>
  </si>
  <si>
    <t>https://www.linde.com/-/media/linde/merger/documents/sustainable-development/2022-ekpi-assurance-statement.pdf?la=en ;https://www.linde.com/-/media/linde/merger/documents/sustainable-development/2022-sustainable-development-report.pdf?la=en ;https://www.linde.com/sustainable-development/targets-and-performance/35-by-35-climate-neutrality-ambition</t>
  </si>
  <si>
    <t>Industry experience; Linde end-markets experience; Linde foreign markets; Operations; International business experience; Technology experience; Financial expertise; Risk management experience; Public company experience</t>
  </si>
  <si>
    <t>Audit; Human capital; Executive; Nominating and governance; Sustainability</t>
  </si>
  <si>
    <t>he Boardâ€™s oversight of ESG risks and opportunities is integral to our business strategy. The Board and its committees actively oversee Lindeâ€™s ESG strategy, programs and policies, which in turn are managed on a day-to-day basis by senior executives including the CEO and his direct reports.
Lindeâ€™s Board has comprehensive oversight of Lindeâ€™s ESG programs and practices. At least one of its committees maintains oversight over each of the four aspects of ESG, as follows: The Sustainability Committee focuses on environmental matters, including climate change, decarbonization solutions, greenhouse gas emission reduction, and other key programs and initiatives. The Human Capital Committee has oversight over the policies, practices and goals related to Lindeâ€™s workforce generally, including diversity and inclusion, safety and community engagement; The Nomination and Governance Committee actively monitors the changing ESG landscape and recommends changes to Lindeâ€™s governance programs and practices. The Audit committee has oversight over integrity, compliance, and enterprise risks</t>
  </si>
  <si>
    <t>https://www.sec.gov/ix?doc=/Archives/edgar/data/1707925/000119312523130296/d399801ddef14a.htm</t>
  </si>
  <si>
    <t>Live Nation Entertainment, Inc.</t>
  </si>
  <si>
    <t>LYV</t>
  </si>
  <si>
    <t>https://www.livenationentertainment.com/wp-content/uploads/2019/05/Live-Nation-Environmental-Charter.pdf ;https://www.livenationentertainment.com/2019/05/live-nation-sets-sustainability-goals-for-concerts-and-live-events-as-part-of-ongoing-green-nation-program/</t>
  </si>
  <si>
    <t>The Audit committee has oversight responsibility for areas such as data privacy, cybersecurity, physical security, health and safety, ESG (including with respect to the companyâ€™s public disclosures related to ESG), and compliance with laws and regulations such as the United States Foreign Corrupt Practices Act.
To direct, support, and implement our Environmental, Social and Governance (ESG) efforts, we have formed a dedicated ESG Steering Committee. Chaired by our President and Chief Financial Officer, our ESG Steer Co is comprised of various cross-functional leaders from venue operations, concert promotions, risk, compliance, sustainability, communications, diversity, investor relations, and more. In 2022, we completed an ESG Strategic Planning effort to define priority focus areas, align our existing initiatives with longer term goals, and prepare for additional reporting in the future.</t>
  </si>
  <si>
    <t>https://www.sec.gov/ix?doc=/Archives/edgar/data/1335258/000133525823000046/lyv-20230426.htm#if93576b595fd48de92ca94f57609c685_55</t>
  </si>
  <si>
    <t>LKQ Corporation</t>
  </si>
  <si>
    <t>LKQ</t>
  </si>
  <si>
    <t>https://www.lkqcorp.com/wp-content/uploads/2023/06/LKQ-2022-Sustainability-Report_FINAL.pdf</t>
  </si>
  <si>
    <t>Executive leadership; Automotive industry; Digital technology; Operations; Treasury/capital allocation/corporate development; Finance/accounting/auditing; Government relations/regulatory; Human capital management/compensation; Corporate governance; International experience; Supply chain/logistics; Risk assessment and management; Investor relations</t>
  </si>
  <si>
    <t>Governance/Nominating Committee</t>
  </si>
  <si>
    <t>Audit; Compensation and human capital; Governance/nominating; Industry, regulatory and consumer awareness</t>
  </si>
  <si>
    <t>Oversight of the Companyâ€™s strategic planning process is a key responsibility of the Board. In this regard, the Board conducts an annual comprehensive review of our strategic plans and reviews our overall business. Discussion topics include, but are not limited to, our mission and values; competitive position of our existing businesses; potential new or expanded lines of business; potential geographic expansion; key industry trends and evolving technologies which may impact the demand for our products and services; financial trends and outlook; capital allocation; talent management; regulatory environment; and matters related to our ESG initiatives. Discussions about the Companyâ€™s strategy and execution are also undertaken by the Board committees. This process enables the Board to assess the Companyâ€™s strategy over the short, intermediate and long term.
The Compensation and Human Capital Committee of the Board provides oversight relating to the Companyâ€™s programs and policies relating to community involvement, culture and human capital, including diversity, equity and inclusion, workforce health, safety and engagement, and leadership development and effectiveness. The Governance/Nominating Committee of the Board has responsibility for overseeing the Companyâ€™s other ESG initiatives. As part of its oversight role, the Governance/Nominating Committee directed management to prepare an annual Corporate Sustainability Report addressing the Companyâ€™s commitment to responsible ESG practices. Our Corporate Sustainability Report for 2022 is scheduled to be released in the second quarter of 2023.</t>
  </si>
  <si>
    <t>https://www.sec.gov/ix?doc=/Archives/edgar/data/1065696/000106569623000030/lkq-20230316.htm#i1a6b84f20fb44ad982a2f2fcaaf82de1_55</t>
  </si>
  <si>
    <t>Lockheed Martin Corporation</t>
  </si>
  <si>
    <t>LMT</t>
  </si>
  <si>
    <t>https://sustainability.lockheedmartin.com/sustainability/2022-esg-performance-index/ ; https://sustainability.lockheedmartin.com/sustainability/content/Lockheed_Martin_2022_Sustainability_Performance_Report.pdf ;https://www.lockheedmartin.com/content/dam/lockheed-martin/eo/documents/Lockheed_Martin_Corporation_CDP_Climate_Change_Questionnaire_2022.pdf</t>
  </si>
  <si>
    <t>21st century security/defense industry transformation; 5G MIL/ digialt and networking open architecture; AI, autonomy, advanced comms, hypersonics, space; Business and digital transformation; Operational execution and efficiency; Supply chain excellence; Intenrational business expansion; Business model/commercial partnerships; M&amp;A expertise; Senior leadership experience; Financial expertise; ESG expertise; Cybersecurity expertise; Senior military/government experience</t>
  </si>
  <si>
    <t>Directors with environmental, social and governance experience, including employee safety and health, climate-related risks, political risks and cybersecurity, play an important role in the Boardâ€™s oversight of risks and the Companyâ€™s sustainability initiatives.</t>
  </si>
  <si>
    <t>Audit; Classified business and security; Management development and compensation; Nominating and corporate governance;</t>
  </si>
  <si>
    <t>The Governance Committee assists the Board in fulfilling its oversight efforts in corporate responsibility, corporate culture, human rights, environmental stewardship (including climate change), political contributions and lobbying expenditures, ethical business practices, community outreach, philanthropy, diversity, inclusion and equal opportunity, sustainability, and health and safety programs. 
Our formal sustainability governance structure is depicted below and its elements are collectively responsible for guiding and implementing our SMP. In 2022, we formally designated the Risk and Compliance Committee (RCC) as the vice president level committee with specific responsibilities for oversight of elements of our sustainability initiatives, further enhancing the integration of our sustainability and risk management programs. See â€œEnterprise Risk Managementâ€ on page 23 for more information on the RCC and enterprise risk management generally. The Governance Committee is responsible for ultimate oversight of our sustainability program, including regular reviews of performance against the SMP. The Governance Committee also approves the Companyâ€™s Code of Conduct and reviews our annual sustainability reporting and our topical reporting such as the 2021 and 2022 Human Rights Reports and the Climate Lobbying Report, which are available on our website. The Risk and Compliance Committee Oversees enterprise risk management to inform Executive Leadership Team and the Board on risk management efforts and provides a forum to review and guide enterprise sustainability initiatives and provide input on SMP execution. The Sustainability Management Team Reviews SMP progress and opportunities for program enhancement and shares internal and external insights and best practices.
The Board of Directors Monitors the Companyâ€™s adherence to our Code of Ethics and Business Conduct and oversees performance in corporate sustainability, employee safety and health, ethical business practices and diversity and inclusion. The Executive Leadership Team Oversees the sustainability program and enables business segment and functions to pursue and implement opportunities and practices that support the sustainability policy.</t>
  </si>
  <si>
    <t>https://www.sec.gov/ix?doc=/Archives/edgar/data/936468/000093646823000034/lmt-20230313.htm</t>
  </si>
  <si>
    <t>Loews Corporation</t>
  </si>
  <si>
    <t>L</t>
  </si>
  <si>
    <t>https://loews.com/FileStore/Loews-Sustainability-Q_A-2021.pdf</t>
  </si>
  <si>
    <t>Audit; Compensation; Nominating and governance; Executive</t>
  </si>
  <si>
    <t>The ESG Working Group helps Loewsâ€™s management develop risk management and external reporting strategies with respect to environmental, social and governance matters.</t>
  </si>
  <si>
    <t>https://www.sec.gov/ix?doc=/Archives/edgar/data/60086/000114036123014426/ny20006152x2_def14a.htm#tCDA</t>
  </si>
  <si>
    <t>Lowe's Companies, Inc.</t>
  </si>
  <si>
    <t>LOW</t>
  </si>
  <si>
    <t>https://corporate.lowes.com/sites/lowes-corp/files/2023-07/lowes-2022-crr-eng-v1.pdf ;https://corporate.lowes.com/newsroom/press-releases/lowes-sets-goal-reach-net-zero-emissions-across-scopes-1-2-and-3-2050-12-05-22</t>
  </si>
  <si>
    <t>Retail industry experience; Marketing/brand management; Technology and e-commerce; Corporate governance/regulatory/risk management; Finance; Human capital management; Senior leadership</t>
  </si>
  <si>
    <t>Audit; Compensation; Nominating and governance; Sustainability; Technology</t>
  </si>
  <si>
    <t>The Board views oversight and effective management of environmental and social issues and their related risks as important to the Companyâ€™s ability to execute its strategy and achieve long-term sustainable growth. In addition to oversight by the full Board, the Board has also delegated primary responsibility for more frequent and in-depth oversight of the Companyâ€™s environmental and social strategy to the Sustainability Committee. The Sustainability Committee of the Board receives regular updates on environmental and social topics from our Vice President, Corporate Sustainability. The Board also coordinates with its other committees to provide active Board- and committee-level oversight of the Companyâ€™s management of environmental and social related risks across the relevant committees.</t>
  </si>
  <si>
    <t>https://www.sec.gov/ix?doc=/Archives/edgar/data/60667/000119312523099980/d392221ddef14a.htm#toc392221_11</t>
  </si>
  <si>
    <t>Lumen Technologies, Inc.</t>
  </si>
  <si>
    <t>LUMN</t>
  </si>
  <si>
    <t>https://assets.lumen.com/is/content/Lumen/lumen-esg-report?Creativeid=6965257d-9815-40a6-9501-3cca81da4fa2</t>
  </si>
  <si>
    <t>Customer experience; Digital transformation; Industry experience; M&amp;A experience/legal; ESG; Finance; Strategy; Technology and innovation; Global business experience; HR leadership; Risk management/cybersecurity</t>
  </si>
  <si>
    <t>ESG:   Assessing business operations in conjunction with evolving corporate governance and ESG principles.</t>
  </si>
  <si>
    <t>Audit; Human resources and compensation;  Nominating and corporate governance; Risk and security</t>
  </si>
  <si>
    <t>Over the course of 2022, our Board collectively attended a combination of over 108 continuing education webinars and seminars covering an extensive list of topics ranging from board committee effectiveness, cybersecurity, and ESG, to human capital management and SOX controls.
The Board and the NCG Committee, in conjunction with designated management teams periodically evaluate our ESG programs and seek to identify meaningful opportunities to enhance our programs. The Board strives to set an appropriate â€œtone at the topâ€ stressing a positive corporate culture.</t>
  </si>
  <si>
    <t>https://www.sec.gov/ix?doc=/Archives/edgar/data/18926/000001892623000038/lumn-20230405.htm</t>
  </si>
  <si>
    <t>LyondellBasell Industries N.V.</t>
  </si>
  <si>
    <t>LYB</t>
  </si>
  <si>
    <t>https://www.lyondellbasell.com/498cad/globalassets/sustainability/2022-lyb-sustainability-report.pdf ;https://www.lyondellbasell.com/en/news-events/corporate--financial-news/lyondellbasell-announces-goal-of-achieving-net-zero-emissions-by-2050/</t>
  </si>
  <si>
    <t xml:space="preserve">Industry experience; Health safety and environment experience; Strategic planning; Mergers and acquisitions; Corporate finance; Executive management/CEO experience; Corporate governance; Risk management; Public company director </t>
  </si>
  <si>
    <t>Health, Safety, Environmental and Sustainability Committee</t>
  </si>
  <si>
    <t>Audit; Health safety environment and sustainability; Finance; Executive Compensation and Talent development; Nominating and governance</t>
  </si>
  <si>
    <t>Our Board leads our commitment to sustainability and maintains oversight of the Companyâ€™s environmental, social and governance (â€œESGâ€) profile. Management reports on key sustainability topics and initiatives at each regularly scheduled Board meeting, and directors participate in a deep dive on sustainability strategy and actions at least annually. During the Boardâ€™s annual strategy meeting in July 2022, the Board focused on the Companyâ€™s strategy, progress, and programs related to its goals on climate and the circular economy. The Boardâ€™s Committees provide guidance regarding specific ESG issues in accordance with their charters and responsibilities, as also described below.
 Health safety environment and sustainability committee reviews and monitors health, safety and environmental standards, compliance, programs, incidents and statistics and plans initiatives to continually improve results. It also reviews sustainability risks, trends and impacts, oversees climate initiatives and risk, and monitors the Company's progress on sustainability targets, ambitions and reporting, including the review and approval of the Company's sustainability report each year. The Nominating and Governance Committee oversees teh Company's overall ESG progile and strategy.
At the management level, our CEO oversees the Companyâ€™s ESG profile through regular reporting and discussion on key topics and initiatives among members of his Executive Committee, comprised of senior executives that lead LyondellBasellâ€™s businesses and functions. ESG matters impact, and are impacted by, all of our operations, with each function playing a role in identifying relevant opportunities, managing associated risks, and contributing to our overall sustainability program.
The Executive Committee includes, among others, our Executive Vice President, Sustainability and Corporate Affairs, with responsibility for sustainability strategy and ESG reporting, our Executive Vice President, Circular and Low Carbon Solutions, who is building and leading a scalable, circular and low-carbon solutions business, and our Executive Vice President, People and Culture, who is responsible for the Companyâ€™s vision and culture to enhance the employee experience, talent management, employee relations, reward and compensation, and diversity, equity and inclusion. Our Executive Committee meets regularly to review strategies, policies and risks related to sustainability and ESG topics.
In 2022, we promoted our Director, Global Sustainability to the role of Vice President and Chief Sustainability Officer (â€œCSOâ€). The CSO is responsible for the management of sustainability programs, strategy, and reporting, and is supported by a global group of dedicated employees. This group collaborates with leaders across the organization, including the members of the Executive Committee and the team that leads our GHG emissions reduction efforts, to bring together the functional expertise and skills needed to achieve our sustainability and ESG objectives.
HSE&amp;E provides oversight of the COmpany's sustainability programs, initiatives, and activities; review with management relevant sustainability risks and trends; and monitor the Companyâ€™s progress on sustainability targets, ambitions, and reporting</t>
  </si>
  <si>
    <t>https://www.sec.gov/ix?doc=/Archives/edgar/data/1489393/000130817923000608/llyb2023_def14a.htm</t>
  </si>
  <si>
    <t>M&amp;T Bank Corporation</t>
  </si>
  <si>
    <t>MTB</t>
  </si>
  <si>
    <t>https://www3.mtb.com/content/dam/mtb-web/images/esg-report/esg22_full_report.pdf</t>
  </si>
  <si>
    <t>CEO experience; Commercial banking; Wealth/investment management; Customer experience/retail; Technology/digital innovation; Cybersecurity; Risk management; Corporate governance; Bank regulatory; Finance/accounting; Human capital management</t>
  </si>
  <si>
    <t>Audit; Compensation and human capital; Executive; Nomination and governance; Risk</t>
  </si>
  <si>
    <t xml:space="preserve">The Board is committed to effective oversight of sustainability and ESG matters. In 2022 and 2023, the Board took several actions to provide further structure and clarity to its oversight of ESG. These changes included: N&amp;G Committee: Assigning to the N&amp;G Committee responsibility for oversight of the companyâ€™s overall ESG strategy and policies; Risk Committee: Incorporating climate risk into M&amp;Tâ€™s Risk Framework and adding climate risk as a category of risk overseen by the Risk Committee; C&amp;HC Committee: Assigning to the C&amp;HC Committee responsibility for M&amp;Tâ€™s human capital strategies, including employee diversity, equity and inclusion, well-being and engagement and recruitment, development and retention; and
Audit Committee: Assigning to the Audit Committee responsibility to review ESG data in public and regulatory reports. Board oversight is supported by a management governance structure which includes our ESG Committee. The ESG Committee oversees M&amp;Tâ€™s ESG management framework, including the strategies, objectives, disclosures, goals and targets, communications, and policies established across the company to identify, measure, monitor, control, respond to, report on, and execute on ESG risks and opportunities. The ESG Committee is comprised of key executive leaders and reports to the N&amp;G Committee. In addition, we have established an ESG Working Group and Climate Steering Committee comprised of senior leaders from across M&amp;T to provide feedback, guidance and ensure alignment and effectiveness of ESG initiatives and the enterprise-wide climate program, respectively.
Climate risk is integrated into our Risk Framework with oversight from the Risk Committee. The Climate Risk Working Group was established by M&amp;Tâ€™s senior-level Operational Risk Committee to aid in the governance and review of oversight of climate risk and is comprised of employees across the company that monitor for climate risks.
 </t>
  </si>
  <si>
    <t>https://www.sec.gov/ix?doc=/Archives/edgar/data/36270/000119312523062138/d437251ddef14a.htm#toc437251_30</t>
  </si>
  <si>
    <t>Marathon Oil Corporation</t>
  </si>
  <si>
    <t>MRO</t>
  </si>
  <si>
    <t>https://www.marathonoil.com/sustainability/environment/climate-change/;https://cdn.sanity.io/files/ghcnw9z2/website/12352ad93f64eb31f82b3e7cc0ba445a65879eba.pdf</t>
  </si>
  <si>
    <t>Public company CEO; Financial oversight; accounting; E&amp;P industry experience; Engineering expertise; Public policy/regulatory; HES experience; International; IT/cybersecurity; Risk management</t>
  </si>
  <si>
    <t>HES Experience: Experience in managing matters related to health, environmental, safety and social responsibility in executive and operating roles</t>
  </si>
  <si>
    <t>Health, Environmental, Safety and Corporate Responsibility Committee</t>
  </si>
  <si>
    <t>Audit and finance; Compensation; Corporate governance and nominating; Health, environmental, safety and corporate responsibility</t>
  </si>
  <si>
    <t>Our Boardâ€™s key oversight role includes reviewing and aligning on corporate strategy, financial integrity and overseeing the sustainability of our enterprise and the strength of our risk management efforts. Our Board believes we have a responsibility to deliver long-term value to our stockholders, while also providing affordable and reliable energy in a responsible, safe and sustainable manner, and their decision-making takes climate-related risks into account. Our Board has four standing committees that assist with various aspects of this oversight: Audit and Finance; Compensation; Corporate Governance and Nominating; and Health, Environmental, Safety and Corporate Responsibility (HESCR). The HESCR Committee plays a vital role in our sustainability efforts and includes directors with experience in this area. One of the principal functions of the HESCR Committee is to identify, evaluate and monitor: (i) safety, (ii) health, environmental and climate issues, (iii) social, public policy and political trends and (iv) issues and concerns that could affect our business activities and performance. This committee meets at least twice per year to understand and monitor climate-related trends, issues, legislation, policies, practices and concerns and oversees our policies, programs and practices concerning the environment, climate change and safety, among others. The Compensation Committee ensures that our sustainability focus carries through certain components of our compensation structure. In 2022, the annual cash bonus incentive program approved by the Compensation Committee included safety and environmental performance metrics and objectives.</t>
  </si>
  <si>
    <t>https://www.sec.gov/ix?doc=/Archives/edgar/data/0000101778/000010177823000085/mro-20230411.htm#i33712eac5cee4230a759e335f4e264ec_235</t>
  </si>
  <si>
    <t>Marathon Petroleum Corporation</t>
  </si>
  <si>
    <t>MPC</t>
  </si>
  <si>
    <t xml:space="preserve"> https://www.marathonpetroleum.com/content/documents/Responsibility/Sustainability_Report/2022_SustainabilityReport.pdf; https://www.marathonpetroleum.com/content/documents/Responsibility/Sustainability_Report/2022_Sustainability_pd.pdf ;https://www.marathonpetroleum.com/content/documents/Responsibility/2023-MPC-MPLX-ClimateReport.pdf</t>
  </si>
  <si>
    <t>Senior leadership; Risk management; Corporate governance; Finance and accounting; Energy industry; Sustainability; Government, legal, and regulatory</t>
  </si>
  <si>
    <t>Experience overseeing, operating or advising on matters of sustainable energy, corporate social responsibility or human capital management supports effective oversight over these matters and reinforces our commitment to creating shared value with our stakeholders.</t>
  </si>
  <si>
    <t>Sustainability and Public Policy Committee</t>
  </si>
  <si>
    <t>Audit; Compensation and organization development; Corporate governance; Sustainability and public policy</t>
  </si>
  <si>
    <t>The Board delegates responsibility for managing certain types of risk to its committees, which report regularly to the Board on activities in their individual areas of oversight. The Sustainability and Public Policy Committee oversees our environmental impact, including climate matters, and the establishment of our sustainability targets. Oversees risks associated with sustainability, ESG and public policy matters
Reviews our sustainability and climate reports and other key sustainability disclosures
Oversees establishment of our sustainability targets
Oversees governance framework and budgets for our political contributions and lobbying expenditures
Oversees stakeholder engagement related to sustainability, ESG and public policy matters</t>
  </si>
  <si>
    <t>https://www.sec.gov/ix?doc=/Archives/edgar/data/1510295/000151029523000028/mpc-20230313.htm</t>
  </si>
  <si>
    <t>MarketAxess Holdings Inc.</t>
  </si>
  <si>
    <t>MKTX</t>
  </si>
  <si>
    <t>https://cdn.bfldr.com/VLHKYIHS/at/8zhzrw2g9nw6tm3nmv7nvs/2022-MKTX_ESG-Sustainability-Report.pdf</t>
  </si>
  <si>
    <t>Corporate governance; Fixed income/electronic trading; Regulatory; Technology/cyber-security; Mergers and acquisitions; Finance/accounting; Risk management; Other public company board experience; Talent management</t>
  </si>
  <si>
    <t>Audit; Compensation and talent; Finance; Nominating and corporate governance; Risk</t>
  </si>
  <si>
    <t>Our board has played the leading role in setting the objectives and priorities for our ESG initiatives and will continue to do so. Their industry knowledge and independent viewpoints have helped ensure that our ESG initiatives align with our companyâ€™s values and the interests of our shareholders and clients. As a result, our corporate governance policies have consistently been recognized as among the best of our peers.
The Companyâ€™s ESG strategy and initiatives are generally overseen by the Boardâ€™s Nominating and Corporate Governance Committee.  In addition, other Board committees have oversight of specific topics that fall within our ESG umbrella. For example, the Compensation Committee oversees the Companyâ€™s efforts with respect to diversity, equity and inclusion and the Risk Committee oversees the Companyâ€™s cyber-security policies and procedures. Our CEO and General Counsel &amp; Corporate Secretary share management oversight over our ESG strategy and initiatives.</t>
  </si>
  <si>
    <t>https://www.sec.gov/ix?doc=/Archives/edgar/data/1278021/000156459023006295/mktx-def14a_20230607.htm</t>
  </si>
  <si>
    <t>Marriott International, Inc.</t>
  </si>
  <si>
    <t>MAR</t>
  </si>
  <si>
    <t>http://serve360.marriott.com/wp-content/uploads/2023/06/Marriott-2023-Serve-360-ESG-Report-accessible.pdf ;https://news.marriott.com/news/2021/09/22/marriott-international-announces-ambition-to-go-net-zero</t>
  </si>
  <si>
    <t>Senior executive leadership experience; Hospitality/travel and consumer focus experience; Financial expertise; Global/international; Culture and human capital management; Government, legal and regulatory affairs; Technology and information security; Public company board experience</t>
  </si>
  <si>
    <t>Inclusion and Social Impact Committee</t>
  </si>
  <si>
    <t>Audit; Human resources and compensation; Nominating and corporate governance; Inclusion and social impact; Technology and information security oversight; Executive</t>
  </si>
  <si>
    <t>. Throughout the year, a portion of the Board and relevant committee meetings are dedicated to reviewing and discussing specific risk topics in greater detail, which in the past year has included discussions related to information security, geopolitical conditions, industry trends and threats, safety and security, sustainability, and human capital management. The Inclusion and Social Impact committee Oversees risks related to the Companyâ€™s social and environmental strategies and policies, including strategies and policies related to associate wellbeing and inclusion, the diversity of the Companyâ€™s associates and its ownership, customer and supplier base, corporate social responsibility efforts, and sustainability and climate-relates issues, impacts and risks. DEI, talent acquisition and retention, and environmental matters, including sustainability and climate-related issues and other environmental, social and governance (ESG) matters are also discussed with the full Board as part of regular updates and management presentations, and as part of the Boardâ€™s oversight of enterprise risk management</t>
  </si>
  <si>
    <t>https://www.sec.gov/ix?doc=/Archives/edgar/data/1048286/000114036123014123/ny20006599x500_def14a.htm</t>
  </si>
  <si>
    <t>Marsh &amp; McLennan Companies, Inc.</t>
  </si>
  <si>
    <t>MMC</t>
  </si>
  <si>
    <t>https://www.marshmclennan.com/content/dam/mmc-web/v3/esg-report-2022/Marsh-McLennan-2022-ESG-Report.pdf ; https://www.marshmclennan.com/news-events/2022/march/marsh-mclennan-charts-a-path-to-net-zero-across-its-operations-b.html</t>
  </si>
  <si>
    <t>Leadership; Financial; Industry; International; Technology and cybersecurity; Corporate governance and ESG; Government regulations and regulatory; Risk management</t>
  </si>
  <si>
    <t>Corporate Governance &amp; ESG:
Experience with corporate governance for large companies or institutions or ESG matters, including climate risks, sustainability initiatives and inclusion and diversity efforts.</t>
  </si>
  <si>
    <t>Audit; Compensation; Directors and governance; Fiannce; ESG; Executive</t>
  </si>
  <si>
    <t>The Board oversees the Companyâ€™s ESG initiatives and strategies primarily through its committees.
ESG Committee. The ESG Committee oversees and supports the Companyâ€™s commitment to social, environmental and other public policy initiatives. It is comprised of members who have been selected based upon their tenure, skills and expertise. The ESG Committee receives reports at least annually on environmental matters from the Chair of the Companyâ€™s Management ESG Committee and on inclusion and diversity and social impact matters from the Companyâ€™s Chief People Officer. The ESG Committee coordinates with the Directors and Governance Committee and the Compensation Committee on matters of mutual interest relating to corporate governance and inclusion and diversity.
Management ESG Committee. An internal committee with members drawn from across the Companyâ€™s senior management helps coordinate the Companyâ€™s ESG initiatives. The committee is comprised of colleagues from our four global businesses and corporate departments. Members of the committee include the Companyâ€™s Deputy General Counsel &amp; Corporate Secretary, the Global Controller, Head of Investor Relations and Chief Public Affairs Officer, as well as other colleagues who support the Companyâ€™s ESG initiatives.</t>
  </si>
  <si>
    <t>https://www.sec.gov/ix?doc=/Archives/edgar/data/62709/000119312523086755/d450201ddef14a.htm</t>
  </si>
  <si>
    <t>Martin Marietta Materials, Inc.</t>
  </si>
  <si>
    <t>MLM</t>
  </si>
  <si>
    <t>https://mcdn.martinmarietta.com/assets/sustainability/2022sustainabilityreport.pdf</t>
  </si>
  <si>
    <t>Corporate governance/legal; Current or former CEO of public company; Financial or accounting; Government relations/regulatory/sustainability; Logistics/operations; Other public boards; Risk management; Strategy / M&amp;A; Technology</t>
  </si>
  <si>
    <t>Ethics, Environment, Safety and Health Committee</t>
  </si>
  <si>
    <t>Audit; Ethics, environment, safety and health; Management development and compensation; Nominating and corporate governance; Finance</t>
  </si>
  <si>
    <t>Board of directors Provides oversight of sustainability issues for the Company. Receives a report from each of the Committees on its work relating to sustainability matters. Engages in strategic review and risk assessments which also includes managementâ€™s sustainability goals, our performance relating to sustainability and our engagement with investors with regard to sustainability matters.
Ethics, Environment, Safety and Health Committee Established in 1994 and meets at least four times annually. Comprised wholly of independent directors, whose members are diverse and have relevant expertise to provide appropriate oversight in helping us achieve sustainable growth and reduce our risks. Reviews our Sustainability Report and our sustainability performance commitments and goals, including those relating to climate change, as well as capital investments and improved practices that reduce greenhouse gas (GHG) and other emissions. Reviews the input we have received from, and our engagement with, investors on climate, sustainability and other ESG matters. Monitors our safety performance, Ethics Office activity and compliance with environmental, health and safety laws and regulations, as well as our public reporting and disclosure with respect to climate change-related risks and opportunities and other environmental issues. Has the authority to investigate any matter falling within its purview.</t>
  </si>
  <si>
    <t>https://www.sec.gov/ix?doc=/Archives/edgar/data/916076/000119312523100957/d390557ddef14a.htm#toc390557_22</t>
  </si>
  <si>
    <t>Masco Corporation</t>
  </si>
  <si>
    <t>MAS</t>
  </si>
  <si>
    <t>https://masco.com/wp-content/uploads/2023/07/Collateral_ESG_Report_2023_final.pdf</t>
  </si>
  <si>
    <t>Business operations and leadership; M&amp;A; Risk management; Finance and accounting; Product innovation; International business; Manufacturing; Marketing and brand management; Talent management</t>
  </si>
  <si>
    <t>Our Board oversees our ESG enterprise strategy, strategic initiatives and disclosure, and in 2022, our Board met twice with management to discuss these items, as well as our Corporate Sustainability Report. These discussions focused on our development of a carbon mitigation strategy, including the establishment of aspirational emission reduction targets and our plan to make progress towards those targets. The Audit Committee oversees ESG data controls and verification</t>
  </si>
  <si>
    <t>https://www.sec.gov/ix?doc=/Archives/edgar/data/62996/000119312523088086/d400147ddef14a.htm#toc400147_25</t>
  </si>
  <si>
    <t>Mastercard Incorporated</t>
  </si>
  <si>
    <t>MA</t>
  </si>
  <si>
    <t>https://www.mastercard.com/global/en/vision/corp-responsibility.html ;  https://www.mastercard.com/news/press/2021/january/mastercard-pledges-net-zero-emissions-innovates-for-collective-climate-action/</t>
  </si>
  <si>
    <t>Consumer; C-suite experience; Financial and risk; Global perspective; Information security; Payments; Public company board experience; Regulatory and governmental; Sustainability; Technology and digital innocation</t>
  </si>
  <si>
    <t>Audit; Human resources and compensation; Nominating and corporate governance; Risk</t>
  </si>
  <si>
    <t>Sustainability at Mastercard is driven from the top by our Board of Directors and CEO and is embedded in every level of our company. The Board oversees our ESG strategy, as well as certain discrete ESG matters like privacy, data security and talent management, as part of strategic reviews of the business or standalone discussions. Nominating and Corporate Governance oversees significant ESG activities, policies and programs including Financial inclusion, Environmental stewardship, Human rights, and public policy activities.
Our senior management works together to assess and manage our ESG efforts across the organization. Our ESG Executive Steering Committee is co-chaired by our President of Strategic Growth and our Chief Administrative Officer, and includes leaders from every part of the companyâ€™s organizational structure including our Chief Financial Officer, regional presidents, business units, and marketing and communications. The committee is managed by our Chief Sustainability Officer and meets approximately quarterly to review performance against our ESG goals and provide strategic direction on key sustainability matters.
Our Chief Sustainability Officer is also tasked with developing organization-wide ESG goals and working with business units to leverage them as drivers of growth, in collaboration with ESG topic owners and our ESG Working Group made up of the managers responsible for day-to-day implementation of our ESG strategies. The Chief Sustainability Officer reports to the President of the Mastercard Center for Inclusive Growth and Executive Vice President of Sustainability. The President of the Mastercard Center for Inclusive Growth and Executive Vice President of Sustainability is a member of our Management Committee and reports to the President of Strategic Growth. The President of Strategic Growth reports directly to the CEO and provides regular updates to the Board on ESG.</t>
  </si>
  <si>
    <t>https://www.sec.gov/ix?doc=/Archives/edgar/data/1141391/000114139123000070/ma-20230428.htm#i2c085de3be59438a9f026cd5ed78383d_3669</t>
  </si>
  <si>
    <t>Match Group, Inc.</t>
  </si>
  <si>
    <t>MTCH</t>
  </si>
  <si>
    <t>https://d1sud0deeo84nn.cloudfront.net/T40dhgXrX39DAATPUcxR1OkENs9ibZMRNX2HMKFX.pdf</t>
  </si>
  <si>
    <t>Nominating and Corporate Governance COmmittee</t>
  </si>
  <si>
    <t>Audit; Compensation and human resources; Nominating and corporate governance</t>
  </si>
  <si>
    <t>Nominating and Corporate Governance Committee. The members of Match Groupâ€™s Nominating and Corporate Governance Committee, all of whom are independent directors, are Mses. McDaniel and Murdoch (Chairperson) and Mr. Spoon. The Nominating Committee met five times during 2022. The Nominating and Corporate Governance Committee is appointed by the Board to (i) identify and evaluate individuals qualified to become Board members and to recommend to the Board director nominees for the next annual meeting of stockholders or special meeting of stockholders at which directors are to be elected (and nominees to fill vacancies on the Board as necessary); (ii) periodically review Board committee composition and recommend changes as needed, (iii) oversee periodic evaluations of the Board and its committees, (iv) develop and periodically review corporate governance guidelines, (v) review director and director nominee independence, (vi) review and make recommendations regarding responses to stockholder proposals, (vii) oversee social and environmental policies and initiatives, including the preparation of our annual impact report, and (viii) oversee corporate governance practices and identify best practices for potential adoption.</t>
  </si>
  <si>
    <t>https://www.sec.gov/ix?doc=/Archives/edgar/data/891103/000089110323000039/mtch-20230501.htm#i04bfabbd19764d13a1bce6599266bcae_298</t>
  </si>
  <si>
    <t>McCormick &amp; Company, Incorporated</t>
  </si>
  <si>
    <t>MKC</t>
  </si>
  <si>
    <t>https://mccormick.widen.net/s/pnhtr9wxld/plp-indices-42123---tcfd ;https://mccormick.widen.net/s/dh2kf9rcld/2022-plp-report_final;https://www.mccormickcorporation.com/en/responsibility/purpose-led-performance/esg-issues/environment-and-planet/net-zero</t>
  </si>
  <si>
    <t>Senior executive experience; Consumer marketing experience, or a particular knowledge of the food industry; General management experience in international operations; Strategic leadership at large complex organization; High level of financial literacy; Gobernmental experience, regulatory expertise; Merger, acquisition and joint venture experience; Experience in aligning compensation with org. strategy and performance; Experience with enterprise risk management programs, including fincancial, operational, cybersecurity, and ESG risks</t>
  </si>
  <si>
    <t>Audit; Compensation and human capital; Nominating and corporate governance</t>
  </si>
  <si>
    <t>While our Board has general oversight of ESG matters, the charter of the Nominating and Corporate Governance Committee requires the committee to lead the oversight of our corporate responsibility programs relating to ESG matters, except to the extent reserved for the full Board or another committee of the Board, as detailed below. As part of this oversight, our Board and its committees regularly review our material initiatives and policies related to ESG matters and assess progress with respect to our ESG commitments.
Day-to-day management of ESG matters is led by our PLP Governing Council, which is responsible for providing overall coordination and strategic direction for driving PLP and its ESG components. The PLP Governing Council is led by McCormickâ€™s President, Global Flavor Solutions and Chief Administrative Officer and is composed of senior executives, including McCormickâ€™s Chief Sustainability Officer, with direct responsibility for a variety of functional areas, including sales and marketing, supply chain, human resources, packaging, sourcing, community relations, and communications. This cross-functional senior leadership steering committee is tasked to integrate the Companyâ€™s PLP strategy with overall business strategy, including identification and approval of initiatives, investments, and resources for ESG matters. The PLP Governing Council reports regularly to the Board and its Committees on ESG topics covering strategy and risks to major plans of action and key performance indicators. The PLP Governing Council also separately reports to McCormickâ€™s Management Committee, which is the top-level senior management committee.</t>
  </si>
  <si>
    <t>https://www.sec.gov/Archives/edgar/data/63754/000130817923000045/lmkc2023_def14a.htm#lmkca009</t>
  </si>
  <si>
    <t>McDonald's Corporation</t>
  </si>
  <si>
    <t>MCD</t>
  </si>
  <si>
    <t>https://corporate.mcdonalds.com/corpmcd/our-stories/article/net-zero-climate.html; https://corporate.mcdonalds.com/content/dam/sites/corp/nfl/pdf/McDonalds_PurposeImpact_ProgressReport_2022_2023.pdf</t>
  </si>
  <si>
    <t>Brand management; Customer-centric; Digital; Finance/capital markets; Global experience; Human capital management; Information technology/cybersecurity; Marketing; Other public company board; Real estate; Sustainability/corporate responsibility</t>
  </si>
  <si>
    <t>Audit and finance; Compensation; Governance; Public policy and strategy; Sustainability and corporate responsibility; Executive</t>
  </si>
  <si>
    <t xml:space="preserve">ur Sustainability &amp; Corporate Responsibility Committee monitors and oversees the development and implementation of our sustainability goals and metrics, as well as Company culture and our programs, progress and efforts to address human capital management matters (e.g., workplace health and safety, safe and respectful workplace environments and DEI). Our Public Policy &amp; Strategy Committee monitors and oversees our strategies and efforts to address matters that could materially affect our performance, reputation and image, as well as our government affairs strategies and priorities. Our Governance Committee recommends to our Board corporate governance principles addressing, among other matters, the size, composition and responsibilities of our Board and its Committees. These Committees regularly report to our Board regarding their activities. In addition, from time to time as circumstances warrant, other Committees and/or our full Board receive reports and updates on our management of ESG-related matters.
</t>
  </si>
  <si>
    <t>https://www.sec.gov/ix?doc=/Archives/edgar/data/63908/000155837023005957/mcd-20230525xdef14a.htm#Proposal2_206022</t>
  </si>
  <si>
    <t>McKesson Corporation</t>
  </si>
  <si>
    <t>MCK</t>
  </si>
  <si>
    <t>https://www.mckesson.com/uploadedFiles/McKessoncom/Content/_Documents/About_McKesson/McKesson%20FY22%20FY23%20Impact%20Report.pdf</t>
  </si>
  <si>
    <t>Senior executive leadership; Other public company board service; Business transformation/M&amp;A; Financial/accounting; Healthcare industry experience; Distribution/supply chain experience; Risk management and compliance; Sustainabilty and human capital management; Cybersecurity/technology; Global/international experience; Marketing/public relations/communications</t>
  </si>
  <si>
    <t>Sustainability and Human Capital Management
Experience with sustainability priorities is important to our Board as we strive to advance healthcare for all and attract and retain top talent</t>
  </si>
  <si>
    <t>Audit; Compensation and talent; Compliance; Finance; Governance and sustainability</t>
  </si>
  <si>
    <t>In 2022, our Board underwent a reorganization of responsibilities to better facilitate oversight of sustainability and other topics. Our Governance and Sustainability Committee is responsible for the oversight of corporate governance, environmental, climate and sustainability matters, including an annual review of sustainability strategy. Our Compensation and Talent Committee is responsible for the oversight of senior management succession planning and topics related to talent development, employee engagement, culture, and diversity, equity and inclusion matters. Together, these changes allow our Board to effectively address issues salient to our Company strategy and the broader market environment.</t>
  </si>
  <si>
    <t>https://www.sec.gov/ix?doc=/Archives/edgar/data/927653/000119312523164501/d407671ddef14a.htm#toc407671_4</t>
  </si>
  <si>
    <t>Medtronic plc</t>
  </si>
  <si>
    <t>MDT</t>
  </si>
  <si>
    <t>https://www.medtronic.com/content/dam/medtronic-wide/public/brand-corporate-assets/resources/decarbonization-roadmap.pdf ;https://www.medtronic.com/us-en/our-impact/carbon-reduction.html ;https://www.medtronic.com/content/dam/medtronic-wide/public/brand-corporate-assets/resources/2022-integrated-report_corpmark_mdt.pdf</t>
  </si>
  <si>
    <t>Executive leadership; Finance/accounting/strategic transactions; Health care industry; Technology and innovation; Legal/regulatory/risk management governance; Global operations; Cybersecurity/IT; Consumer marketing/brand management</t>
  </si>
  <si>
    <t>Audit; Compensation; Finance and financial risk; Nominating and corporate governance; Quality; Science and technology</t>
  </si>
  <si>
    <t>Recognizing the significant impact that ESG issues have on the companyâ€™s ability to achieve sustainable growth, the Nominating and Corporate Governance Committee of the Companyâ€™s Board of Directors has responsibility to oversee the Companyâ€™s ESG performance, including the impacts of its operations on society and the environment.
An executive-level Sustainability Steering Committee, sponsored by the Chief Financial Officer, oversees the Companyâ€™s sustainability strategy, performance and disclosure related to the Companyâ€™s priority ESG issues.
The Companyâ€™s Sustainability Program Office identifies and drives performance on activities related to our material ESG issues, including emerging risks and opportunities, and escalates them to the Sustainability Steering Committee as appropriate. The program office also sets performance and disclosure expectations and engages stakeholders on relevant topics.</t>
  </si>
  <si>
    <t>https://www.sec.gov/ix?doc=/Archives/edgar/data/1613103/000161310323000108/mdt-20230811.htm</t>
  </si>
  <si>
    <t>Merck &amp; Co., Inc.</t>
  </si>
  <si>
    <t>MRK</t>
  </si>
  <si>
    <t>https://www.merck.com/news/merck-accelerates-climate-goals-announces-carbon-neutrality-in-operations-by-2025/ ;https://www.merck.com/wp-content/uploads/sites/5/2023/08/Merck-Impact-Report-22-23.pdf</t>
  </si>
  <si>
    <t>CEo leadership; Financial; Scientific/technology; Health care industry; Global strategy and operations; Marketing/sales; Digital; Public company governance; Public policy and regulation; Talent management; Capital markets experience</t>
  </si>
  <si>
    <t xml:space="preserve">Audit; Compensation and development; Governance; Research; </t>
  </si>
  <si>
    <t>The Board of Directors and its Committees are responsible and accountable for the Companyâ€™s ESG matters, while management is responsible for reviewing, refining, and implementing the long-term ESG strategy and for updating the Board and its Committees.
Board: The work to address governance matters as well as our social impact and environmental footprint begins with the Board, which, as a whole and through its Committees, has responsibility for overseeing ESG strategy and related matters.
Governance Committee: This Committee monitors and assists the Board in its oversight of the Companyâ€™s ESG matters. This includes ensuring that applicable ESG matters are subject to review by Board committees with relevant areas of competency, by monitoring and evaluating programs and activities, and reviewing strategy regarding political engagement. This Committee also reviews our environmental sustainability practices.
Our Executive Team and senior management are responsible for reviewing, refining and implementing our Companyâ€™s long-term ESG strategy. Cross-functional groups, such as the Policy and ESG Council that consists of senior leaders from across the Company, direct the day-to-day supervision for ESG efforts.
By ensuring ongoing business engagement ownership and accountability with regard to ESG, management is working to create long-term value, to differentiate our Company as a leader, and to respond to stakeholder requests for information. The alignment of our ESG strategy with our corporate strategic framework ensures that the Company is meeting our public commitments and expectations of our stakeholders, which are presented in the annual ESG Progress Report.</t>
  </si>
  <si>
    <t>https://www.sec.gov/ix?doc=/Archives/edgar/data/310158/000119312523089525/d277607ddef14a.htm</t>
  </si>
  <si>
    <t>Meta Platforms, Inc.</t>
  </si>
  <si>
    <t>META</t>
  </si>
  <si>
    <t xml:space="preserve"> https://sustainability.fb.com/climate/ ;https://sustainability.fb.com/wp-content/uploads/2023/07/Meta-2023-Path-to-Net-Zero.pdf</t>
  </si>
  <si>
    <t>Audit and Risk Oversight Committee</t>
  </si>
  <si>
    <t>Audit and risk oversight; Privacy; Compensation, nominating and governance</t>
  </si>
  <si>
    <t xml:space="preserve">The audit &amp; risk oversight committee also reviews other programs, policies, and risk exposures, as well as our efforts to monitor or mitigate these exposures as the committee deems necessary or appropriate from time to time. These risk oversight areas encompass financial and enterprise risk, legal and regulatory compliance, ESG policies and practices, cybersecurity and other topics, including key areas such as content governance, community safety and security, human rights, and civil rights.
</t>
  </si>
  <si>
    <t>https://www.sec.gov/ix?doc=/Archives/edgar/data/1326801/000132680123000050/meta-20230414.htm#id8aff64984c64035b3e93501af472b14_43</t>
  </si>
  <si>
    <t>MetLife, Inc.</t>
  </si>
  <si>
    <t>MET</t>
  </si>
  <si>
    <t>https://sustainabilityreport.metlife.com/content/dam/metlifecom/us/sustainability/Sustainability-2023/sustainability-report-site/pdf/2022-sustainability-report.pdf ;https://www.metlife.com/content/dam/metlifecom/us/sustainability/pdf/data/policies-codes/environment/MetLife_Verificationletter_FY2022_05_23_2023_signed.pdf</t>
  </si>
  <si>
    <t>Executive leadership; Corporate governance/public company board; Financial services; Global literacy; Regulated industry/government; Investments; Financial expertise, CFO and audit; Risk management; Consumer Insight/analytics; Technology; Sustainability</t>
  </si>
  <si>
    <t>Sustainability. Experience with the principles of environmental stewardship, social issues including DEI, philanthropy and community development, and aligning these activities and values to financial and operational performance and building trust with customers, employees and other stakeholders.</t>
  </si>
  <si>
    <t>Audit; Finance and risk; Compensation; Governance and corporate responsibility; Investment</t>
  </si>
  <si>
    <t>The Board and its Committees oversee ESG matters, including the assessment and management of the relevant risks and opportunities in MetLifeâ€™s investments, operations and policies. MetLifeâ€™s management provides regular updates to the full Board and its Committees on various ESG matters. In 2022, MetLife launched a global Climate Advisory Council to enhance the governance of climate risk, which is chaired by MetLifeâ€™s Chief Risk Officer and includes the Chief Financial Officer, Chief Investment Officer, and General Counsel, among other executives. MetLifeâ€™s Global Diversity, Equity and Inclusion Leadership Council, led by MetLifeâ€™s President and CEO, is responsible for DEI commitment and accountability across the company. The council leaders are charged with driving and executing DEI strategy across businesses, functions and regions, providing strategic guidance and insight to improve performance, and promoting and championing DEI internally and externally.
At the operational level, MetLifeâ€™s Sustainability Function is part of MetLifeâ€™s Corporate Affairs department, and is dedicated to ESG strategy, management and reporting. The Sustainability Functionâ€™s efforts are led by the Chief Sustainability Officer and overseen by MetLifeâ€™s Executive Vice President, Head of Corporate Affairs, who reports directly to the CEO. MetLifeâ€™s DEI efforts are led by the Global Chief Diversity, Equity and Inclusion Officer, who reports directly to the CEO and the Chief Human Resources Officer, a reporting structure that underscores the importance of DEI. Additionally, MetLifeâ€™s leaders include ESG in annual performance objectives as part of a shared sustainability goal for MetLifeâ€™s executive leadership team. MetLife employees are responsible for driving progress toward MetLifeâ€™s Next Horizon Strategy, which includes making progress on sustainability commitments.</t>
  </si>
  <si>
    <t>https://www.sec.gov/ix?doc=/Archives/edgar/data/1099219/000109921923000151/met-20230428.htm</t>
  </si>
  <si>
    <t>Mettler-Toledo International Inc.</t>
  </si>
  <si>
    <t>MTD</t>
  </si>
  <si>
    <t>https://www.mt.com/dam/sustainability/CRR-2023/METTLER_TOLEDO-Corporate_Responsibility_Report_2023_.pdf</t>
  </si>
  <si>
    <t>Full Board</t>
  </si>
  <si>
    <t>The Board of Directors exercises oversight of the companyâ€™s management of ESG matters, and ESG-related updates are a periodic agenda item at board meetings. Relevant board committees additionally review ESG-related topics on a frequent basis. As described in the previous section related to the role of the board in risk oversight generally, the companyâ€™s annual enterprise risk assessment addresses ESG-related risks. The board also conducts regular shareholder engagement on ESG topics.
Given the importance of ESG topics, oversight responsibility of the companyâ€™s ESG strategy rests with the full board and is not delegated to a committee. The CEO and members of senior management have direct responsibilities related to ESG matters.</t>
  </si>
  <si>
    <t>https://www.sec.gov/ix?doc=/Archives/edgar/data/1037646/000155278123000117/e23068_mtd-def14a.htm#e23068_003</t>
  </si>
  <si>
    <t>MGM Resorts International</t>
  </si>
  <si>
    <t>MGM</t>
  </si>
  <si>
    <t>https://www.mgmresorts.com/content/dam/MGM/corporate/csr/annual-report/mgm-resorts-social-impact-and-sustainability-annual-report-2022.pdf; https://www.mgmresorts.com/content/dam/MGM/corporate/csr/disclosures/mgm-resorts-2022-consolidated-esg-factbook.pdf</t>
  </si>
  <si>
    <t>Leadership experience; Financial experience; Industry experience; Public company directorship experience; Government experience</t>
  </si>
  <si>
    <t>Corporate Social Responsibility and Sustainability Committee</t>
  </si>
  <si>
    <t>Audit; Human capital and compensation; Nominating/corporate governance; Corporate social responsibility and sustainability; Finance</t>
  </si>
  <si>
    <t>The Corporate Social Responsibility and Sustainability Committee has had oversight over environmental and social responsibility at the Company for over a decade. Mr. Hornbuckle, our Chief Executive Officer and President and a Director, is actively engaged in strategy development and implementation, oversees these matters on behalf of management and serves as a liaison to the Corporate Social Responsibility and Sustainability Committee and senior management.</t>
  </si>
  <si>
    <t>https://www.sec.gov/ix?doc=/Archives/edgar/data/789570/000119312523077890/d408488ddef14a.htm#toc408488_46</t>
  </si>
  <si>
    <t>Microchip Technology Incorporated</t>
  </si>
  <si>
    <t>MCHP</t>
  </si>
  <si>
    <t>https://ww1.microchip.com/downloads/aemDocuments/documents/corporate-responsibilty/sustainability/2022-Microchip-Sustainability-Report.pdf</t>
  </si>
  <si>
    <t>July</t>
  </si>
  <si>
    <t>Nominating, Governance, and Sustainability</t>
  </si>
  <si>
    <t>Audit; Compensation; Nominating, governance, and sustainability</t>
  </si>
  <si>
    <t xml:space="preserve">Our Board and our Nominating, Governance, and Sustainability Committee oversee our policies and practices relating to ESG and other public policy matters relevant to Microchip. The committee reviews and reports to the Board, and discusses with management, matters of corporate responsibility and sustainability performance, including potential long and short-term trends and impacts to our business of environmental, social, human capital, diversity and inclusion, and governance issues, including our public reporting on these topics.
In fiscal 2021, we instituted a corporate ESG Steering Committee that is comprised of executives and senior managers from various disciplines such as compliance, facilities, finance, human resources, legal, marketing communications, operations, sales, and technology. The ESG Steering Committee oversees the ESG Assurance team which is responsible for the development, implementation and measurement of Microchipâ€™s corporate ESG goals and policies.
ur commitment to corporate responsibility and sustainability is integrated throughout all levels of our business. Our culture and Guiding Values encourage all employees to embrace our environmental, social, and governance ("ESG") policies and empower them to make suggestions for improvement. Our ESG Assurance team is responsible for the development, implementation, and measurement of corporate ESG goals under the oversight of our ESG Steering Committee. The ESG Steering Committee is a matrixed team, comprised of executives and senior managers from various disciplines such as compliance, facilities, finance, human resources, legal, marketing communications, operations, sales, and technology.
The ESG Steering Committee reports to our CEO and our Nominating, Governance, and Sustainability Committee who oversee our ESG and sustainability policies and practices. Our Board has ultimate oversight over these matters.
</t>
  </si>
  <si>
    <t>https://www.sec.gov/ix?doc=/Archives/edgar/data/827054/000082705423000104/mchp-20230707.htm#ifa59871f8f1f4f508c4fcd4878fd4052_88</t>
  </si>
  <si>
    <t>Micron Technology, Inc.</t>
  </si>
  <si>
    <t>MU</t>
  </si>
  <si>
    <t>https://www.micron.com/-/media/Client/Global/Documents/General/About/2022/2022_Micron_Sustainability-Progress-Summary ; https://media-www.micron.com/-/media/Client/Global/Documents/General/About/2022/2022_Micron_CDPClimateChange.pdf;https://media-www.micron.com/-/media/client/global/documents/general/about/2023/2023_micron_sustainability_report.pdf?la=en&amp;rev=387083ff29e9481bba445a1d6972a41f</t>
  </si>
  <si>
    <t>Multinational experience; Executive leadership (public or private); Research and development; Technology industry; Corporate strategy; Corporate development; Corporate governance; Operations; Marketing; Cybersecurity; Other public board service; Finance; Auditing/accounting</t>
  </si>
  <si>
    <t>Audit; Compensation; Finance; Governance and sustainability</t>
  </si>
  <si>
    <t xml:space="preserve">The Board, supported by the Governance and Sustainability Committee and other Board committees as needed, oversees and monitors the development and integration of this strategy, and regularly reviews sustainability performance. Board oversight includes, but is not limited to, material ESG trends and related long and short-term impacts of the Companyâ€™s operations, supply chains, and products, as well as the Companyâ€™s activities and annual public reporting on these topics directed by the Companyâ€™s Sustainability Council, sustainability staff, and various teams implementing the Companyâ€™s sustainability efforts.
The Governance and Sustainability Committee reviews and discusses ESG issues at each regularly-scheduled committee meeting. Discussions and reports to the Committee include information about significant ESG issues, such as observations from consultations with team members, customers, investors, and other stakeholders about their interests and expectations for us; our social and environmental impacts and benefits; and the impacts of these issues on our business. Over the past year, the Governance and Sustainability Committee reviewed the implementation of our long-term environmental goals and aspirations. We expect to allocate about $1 billion of capital expenditures to support these goals, though we cannot guarantee that our environmental goals and aspirations set forth below will be realized. </t>
  </si>
  <si>
    <t>https://www.sec.gov/Archives/edgar/data/723125/000072312522000063/a2022definitiveproxy.htm#ic6088829423449a2b63e35696ffa7c73_16</t>
  </si>
  <si>
    <t>Microsoft Corporation</t>
  </si>
  <si>
    <t>MSFT</t>
  </si>
  <si>
    <t>https://query.prod.cms.rt.microsoft.com/cms/api/am/binary/RW15mgm#page=11; https://query.prod.cms.rt.microsoft.com/cms/api/am/binary/RW13PLE</t>
  </si>
  <si>
    <t>Financial; Global business; Leadership; Mergers and acquisitions; Sales and marketing; Technology</t>
  </si>
  <si>
    <t>Environmental, Social, and Public Policy Committee</t>
  </si>
  <si>
    <t>Audit; Compensation; Environmental, social and public policy; Governance and nominating</t>
  </si>
  <si>
    <t>Microsoftâ€™s Environmental, Social, and Public Policy Committee provides oversight and guidance on Microsoftâ€™s environmental sustainability strategy and commitments. Microsoftâ€™s Board and its Compensation Committee provide oversight and guidance to management on workplace and culture.</t>
  </si>
  <si>
    <t>https://www.sec.gov/Archives/edgar/data/789019/000119312522270484/d318171ddef14a.htm#toc318171_5</t>
  </si>
  <si>
    <t>Mid-America Apartment Communities, Inc.</t>
  </si>
  <si>
    <t>MAA</t>
  </si>
  <si>
    <t>https://s1.q4cdn.com/498755859/files/doc_downloads/sustainability/MAA.CSR.2021.pdf</t>
  </si>
  <si>
    <t>Real estate industry investment; Real estate industry development/construction; Strategic planning and oversight; Risk oversight; Cybersecurity; Public company platform; Capital markets; Financial literacy; Large organization leadership and human capital development; Corporate governance</t>
  </si>
  <si>
    <t>Audit; Compensation; Nominating and corporate governance; Real estate investment</t>
  </si>
  <si>
    <t>The Board is directly responsible for setting MAAâ€™s strategy, which includes long-term sustainability planning. As such, at its March 2022 meeting, the Board approved changes to the Audit Committee Charter to delegate oversight responsibility for our ESG strategies, programs, disclosures and controls to the Audit Committee. The Audit Committee will meet with executive management responsible for the execution of our ESG programs on at least an annual basis to consider the adequacy and effectiveness of internal controls related to our ESG disclosures and will provide a report to the Board on those discussions.
Other Board committees will assist the Board and Audit Committee with ESG oversight by continuing to evaluate managementâ€™s efforts related to each of their respective areas of oversight. In addition, the Board will continue to receive quarterly reports from management on ESG matters and discuss various aspects of ESG during its annual strategy session and throughout the year as deemed appropriate. Each committee also often discusses respective areas of ESG during their respective committee meetings.</t>
  </si>
  <si>
    <t>https://www.sec.gov/ix?doc=/Archives/edgar/data/912595/000114036123015626/ny20006766x1_def14a.htm#a012</t>
  </si>
  <si>
    <t>Moderna, Inc.</t>
  </si>
  <si>
    <t>MRNA</t>
  </si>
  <si>
    <t xml:space="preserve"> https://assets.modernatx.com/m/5cc10007e5a806e6/original/Moderna_ESG_2022.pdf ;https://investors.modernatx.com/news/news-details/2021/Moderna-Announces-Pledge-to-Achieve-Net-Zero-Carbon-Emissions-Globally-by-2030/default.aspx</t>
  </si>
  <si>
    <t>CEO experience; Digital/information security; Drug development; Drug commercialization; Finance/accounting; Government/regulatory; Healthcare industry; Human capital management; International experience; Investor experience; Manufacturing/supply chain; Science/technology/R&amp;D</t>
  </si>
  <si>
    <t>Audit; Compensation and talent; Nominating and corporate governance; Product development; Science and technology</t>
  </si>
  <si>
    <t>Our Nominating and Corporate Governance Committee oversees ESG matters and practices. The committee reports to the full Board on ESG matters and our progress on sustainability initiatives. Our Chief Legal Officer, reporting to our CEO, leads our ESG strategy, with Executive Committee members overseeing additional elements of particular ESG initiatives. Included below is a description of several topics that we view as key to promoting our long-term value and impact.</t>
  </si>
  <si>
    <t>https://www.sec.gov/ix?doc=/Archives/edgar/data/1682852/000130817923000184/lmrna2023_def14a.htm#new_id-11</t>
  </si>
  <si>
    <t>Mohawk Industries, Inc.</t>
  </si>
  <si>
    <t>MHK</t>
  </si>
  <si>
    <t>https://mohawkind.com/_pdf/Mohawk_2022_ESG_Report.pdf</t>
  </si>
  <si>
    <t>Global business; Mergers and acquisitions; Finance; Sustainability; Information technology; Cybersecurity; Knoweldge of flooring industry; Manufacturing/operations; Distribution/transportation</t>
  </si>
  <si>
    <t>Our CEO, Board of Directors and Governance Committee, alongside an Environmental, Social and Governance (ESG) Executive Council that includes our Chief Financial Officer, Vice President â€” Business Strategy &amp; General Counsel, Chief Operating Officer, business unit presidents and Vice President â€” Sustainability, lead our sustainability agenda. Our ESG Executive Council defines ESG strategy and programs and the associated goals and objectives, while our Governance Committee has specific oversight responsibility for our sustainability initiatives and our Audit Committee oversees risk management. In addition, the Companyâ€™s People Council and Planet Council are comprised of multi-business, multi-level stakeholder leadership groups which align business direction and decision-making with sustainability goals by identifying metrics to track performance, providing business segment feedback and sharing best practices.
Our Board of Directors receives quarterly updates from management regarding our progress towards our sustainability initiatives. Together with the CEO, the Board of Directors maintains ultimate responsibility for the Companyâ€™s ESG programs and initiatives.</t>
  </si>
  <si>
    <t>https://www.sec.gov/ix?doc=/Archives/edgar/data/851968/000119312523094796/d420362ddef14a.htm#toc420362_35</t>
  </si>
  <si>
    <t>MOH</t>
  </si>
  <si>
    <t>https://investors.molinahealthcare.com/static-files/705636a8-7033-4e42-b95e-c9ebd6ce241b</t>
  </si>
  <si>
    <t>Audit; Compensation; Corporate governance and nominating; Compliance and quality; Finance</t>
  </si>
  <si>
    <t>The corporate governance and nominating committee of the board assists the board in fulfilling its oversight responsibilities with regard to environmental, health and safety, corporate social responsibility, corporate governance, sustainability, and other public policy matters relevant to the Company.</t>
  </si>
  <si>
    <t>https://www.sec.gov/ix?doc=/Archives/edgar/data/1179929/000117992923000043/moh-20230320.htm#i91dd374aa25440e3aeb165594e040f58_16</t>
  </si>
  <si>
    <t>Molson Coors Beverage Company</t>
  </si>
  <si>
    <t>TAP</t>
  </si>
  <si>
    <t>https://www.molsoncoors.com/sites/molsonco/files/Molson_Coors_Our_Imprint_Report_20230830.pdf</t>
  </si>
  <si>
    <t>CEO/ P&amp;L Management; Brand management; Audit; Finance; Human resources management; International; Supply chain; Procurement/logistics; Mergers &amp; acquisitions; eCommerce/digital; Cybersecurity/information technology; Innovation; Regulatory affairs; COnsumer products</t>
  </si>
  <si>
    <t>Audit; Compensation and human resources; Finance; Goverannce</t>
  </si>
  <si>
    <t>Board: Oversee and monitor the Companyâ€™s overall ESG program (with specific areas of oversight delegated to the Audit, Compensation &amp; Human Resources, Finance and Governance Committees); Review certain corporate citizenship, social responsibility and public policy issues of significance to the Company, including the Companyâ€™s own policies and programs, and public disclosures related to ESG matters; Review regular reports from the committees on ESG matters</t>
  </si>
  <si>
    <t>https://www.sec.gov/ix?doc=/Archives/edgar/data/24545/000130817923000559/ltap2023_def14a.htm</t>
  </si>
  <si>
    <t>Mondelez International Inc.</t>
  </si>
  <si>
    <t>MDLZ</t>
  </si>
  <si>
    <t>https://www.mondelezinternational.com/News/Commitment-to-2050-Net-Zero-Emissions-Target/; https://www.mondelezinternational.com/Snacking-Made-Right/Reporting-and-Disclosure/Goals-and-Progress/ ;https://www.mondelezinternational.com/assets/Snacking-Made-Right/SMR-Report/2022/2022-MDLZ-Snacking-Made-Right-ESG-Report.pdf</t>
  </si>
  <si>
    <t>Industry experience; Significant operating experience; Leadership experience; Substantial global business and other international experience; Accounting and financial expertise; Product research, development and marketing experience; Public company board and corporate governnce experience</t>
  </si>
  <si>
    <t>Governance, Membership and Sustainability Committee</t>
  </si>
  <si>
    <t>Audit; Finance; Governance, membership and sustainability; People and compensation</t>
  </si>
  <si>
    <t>ur Board oversees our ESG-related risks, strategy, progress, alignment with purpose, stakeholder interests, and strategic risks and opportunities, and reviews progress and challenges on evolving our growth culture and our DEI goals. Specific responsibilities are delegated to our Board committees, which are composed solely of independent directors. Governance, Membership and Sustainability Committee: Oversees our ESG policies and programs related to corporate citizenship, social responsibility and public policy issues significant to us, such as sustainability and environmental responsibility; food labeling, marketing and packaging; philanthropic and political activities and contributions; and Board ESG education and capabilities. Management is responsible for the day-day-day management and oversight of our critical sustainability programming and strategy development, in addition to regular progress reviews. Our SVP, Chief Impact &amp; Sustainability Officer (â€œChief Impact Officerâ€) leads our sustainability strategy development and oversees our sustainability strategy through implementation, as well as our long-term sustainability vision. Our Sustainability Steering Committee, chaired by our Chief Impact Officer, includes leaders from our key global functions and businesses and focuses on our environmental and social sustainability-related strategies. Our Chief Impact Officer and our EVP, Corporate &amp; Legal Affairs and General Counsel regularly report on sustainability matters to the Board and the Governance Committee</t>
  </si>
  <si>
    <t>https://www.sec.gov/ix?doc=/Archives/edgar/data/1103982/000130817923000589/lmdlz2023_def14a.htm#a039</t>
  </si>
  <si>
    <t>Monolithic Power Systems, Inc.</t>
  </si>
  <si>
    <t>MPWR</t>
  </si>
  <si>
    <t>https://media.monolithicpower.com/mps_cms_document/m/p/mps-esg-2023_report-5.pdf?_gl=1*1qb2uss*_ga*MTA2Mzk3NTQ2NC4xNjk4OTY1NzUx*_ga_XNRPF6L9DD*MTY5ODk2NTc1MS4xLjEuMTY5ODk2NTc1Ni41NS4wLjA.&amp;_ga=2.102513671.789781037.1698965751-1063975464.1698965751</t>
  </si>
  <si>
    <t>Executive leadership; Corporate governance; Global business and operations; Innovation and technologies; Risk management; Cybersecurity; Finance and accounting expertise; Human capital management</t>
  </si>
  <si>
    <t>We believe that effective oversight is essential to ensure our ESG practices and policies are aligned with our business strategy and serve the long-term interests of our stockholders and other stakeholders. Our Board is actively engaged on ESG matters and has the ultimate responsibility on the oversight, management and implementation of our ESG program. In its oversight role, our Board primarily focuses on: Assessing ESG risks and opportunities and the impact of our strategy on our business and operations. Setting measurable and rigorous goals, monitoring progress and reviewing status reports. Establishing management accountability for ESG performance. Reviewing our reporting processes and controls. Overseeing our engagement and communications strategy with our stockholders and other stakeholders.
Our Board has assigned oversight responsibilities of our ESG compliance efforts to its committees, and receives reports and updates from each committee on a quarterly basis:
Nominating and Governance Committee - Provides oversight of overall strategy, performance and risk assessments related to our ESG program, including environmental sustainability and social initiatives, and corporate governance matters.
Compensation Committee - Establishes executive accountability through compensation policies and programs, and oversees human capital management.
Audit Committee - Oversees cybersecurity matters, reporting, internal controls and disclosure requirements pursuant to regulatory standards.
Our ESG Steering Committee is responsible for the day-to-day management of our ESG program and consists of a cross-functional group that includes two senior executives and leaders from Legal and Compliance, Information Technology, Facilities, Operations, Procurement, Quality Assurance, Product Line, Human Resources, Supply Chain Management, and Environmental, Health and Safety. Under the supervision of the Board committees, the ESG Steering Committeeâ€™s primary role is to: (a) manage the execution of our corporate strategy relating to ESG, (b) develop and implement initiatives and policies, (c) drive ESG performance, (d) oversee communications with employees, customers, suppliers, regulators and other stakeholders, and (e) monitor and assess developments and trends relating to ESG. On a quarterly basis, each Board committee receives updates from the ESG Steering Committee. These updates provide the Board committees with the opportunities to evaluate our ESG priorities, performance against our goals, and regulatory requirements.</t>
  </si>
  <si>
    <t>https://www.sec.gov/ix?doc=/Archives/edgar/data/1280452/000143774923011840/mpwr20230428_def14a.htm#named</t>
  </si>
  <si>
    <t>Monster Beverage Corporation</t>
  </si>
  <si>
    <t>MNST</t>
  </si>
  <si>
    <t>https://www.monsterbevcorp.com/monster-sustainability-report-2023.php</t>
  </si>
  <si>
    <t xml:space="preserve">The Audit Committee reviews and discusses with management the risks faced by the Company and the policies, guidelines and process by which management assesses and manages the Companyâ€™s risks, including the Companyâ€™s major financial risk exposures and risks related to financial statements, the financial reporting process and accounting and legal matters, as well as the steps management has taken to monitor and control such exposures. The Audit Committee also reviews key aspects of the Companyâ€™s sustainability strategies. The Nominating and Corporate Governance Committee oversees the Companyâ€™s corporate governance framework and the Companyâ€™s policies related to human rights. </t>
  </si>
  <si>
    <t>https://www.sec.gov/ix?doc=/Archives/edgar/data/0000865752/000110465923053065/tm231870d9_def14a.htm#a_013</t>
  </si>
  <si>
    <t>Moody's Corporation</t>
  </si>
  <si>
    <t>MCO</t>
  </si>
  <si>
    <t>https://www.moodys.com/sites/products/ProductAttachments/Sustainability/2022-stakeholder-sustainability.pdf</t>
  </si>
  <si>
    <t>Financial experience; Strategic planning/critical thinking; Innovation and technology; Industry knowledge; Organizational management; Legal and governance; Risk; ESG; International experience</t>
  </si>
  <si>
    <t>Audit; Governance and nominating; Compensation and human resources</t>
  </si>
  <si>
    <t>The Board oversees sustainability matters, with assistance from the Audit, Governance &amp; Nominating, and Compensation &amp; Human Resources Committees, as part of its oversight of management and the Companyâ€™s overall strategy. The Board also oversees Moodyâ€™s policies for assessing and managing the Companyâ€™s exposure to risk, including climate-related risks such as business continuity disruption and reputational or credibility concerns stemming from incorporation of climate-related risks into the credit rating methodologies and credit ratings of Moodyâ€™s Investors Service, Inc. (â€œMoodyâ€™s Investors Serviceâ€ or â€œMISâ€).</t>
  </si>
  <si>
    <t>https://www.sec.gov/ix?doc=/Archives/edgar/data/0001059556/000119312523064073/d433468ddef14a.htm#toc433468_8</t>
  </si>
  <si>
    <t>Morgan Stanley</t>
  </si>
  <si>
    <t>MS</t>
  </si>
  <si>
    <t xml:space="preserve"> ;https://www.morganstanley.com/content/dam/msdotcom/en/assets/pdfs/Morgan_Stanley_2022_ESG_Report.pdf ; https://www.morganstanley.com/ideas/climate-change-net-zero-financed-emissions ;https://www.morganstanley.com/content/dam/msdotcom/about-us/netzero/Morgan-Stanley-Net-Zero-Target-Methodology.pdf</t>
  </si>
  <si>
    <t>Leadership; Global/internationa perspective; Financial services; Current or former CEO; Accounting/financial reporting; Human capital management; Risk management; Cybersecurity/technology/information security; Academia/government/public policy/regulatory affairs; ESG/sustainability; Public company governance</t>
  </si>
  <si>
    <t>Audit; Compensation, management development and succession; Governance and sustainability; Operations and technology; Risk</t>
  </si>
  <si>
    <t xml:space="preserve">We also conduct ongoing educational briefings on ESG, regulatory and control matters, as well as â€œdeep diveâ€ presentations on certain businesses, emerging risks and focus areas identified by the Board, including climate risk.  ESG matters are overseen by our management-level ESG Committee, which provides regular reporting to the Governance and Sustainability Committee, and, as applicable, the Board. </t>
  </si>
  <si>
    <t>https://www.sec.gov/ix?doc=/Archives/edgar/data/0000895421/000114036123016930/ny20005681x1_def14a.htm#tEXC</t>
  </si>
  <si>
    <t>Motorola Solutions, Inc.</t>
  </si>
  <si>
    <t>MSI</t>
  </si>
  <si>
    <t>https://www.motorolasolutions.com/content/dam/msi/docs/corporate-responsibility/2021_Corporate_Responsibility_Report.pdf</t>
  </si>
  <si>
    <t>Relevant industry experience; Public company CEO, division CEO or CFO; Financial and accounting expertise; Technology experience; Cybersecurity, safety and security experience; Software and services business experience; Global business experience; Developing markets experience; Government, public policy and regulatory experience; Private equity, investment banking or capital allocation experience; Public company board experience; Human capital management experience</t>
  </si>
  <si>
    <t xml:space="preserve">Audit; Compensation and leadership; Governance and nominating </t>
  </si>
  <si>
    <t>Our Board views oversight and effective management of ESG-related risks, particularly environmental and social issues and their related risks, as important to our ability to execute our strategy and achieve long-term sustainable growth. Our Board receives periodic updates on ESG topics. In addition to oversight by the full Board, our Board has delegated primary responsibility for more frequent and in-depth oversight of our ESG strategy, initiatives and policies to the Governance and Nominating Committee. The Governance and Nominating Committee receives at least semi-annual updates on topics such as DEI, environmental stewardship, human capital management and community engagement. The Governance and Nominating Committee receives such updates from our Vice President, Legal and ESG, who is also a member of our Executive Management ESG Governance Team. We formed our Executive Management ESG Governance Team in 2020 to drive decision-making on ESG strategies and initiatives, and the team is headed by two members of our Executive Committee. In addition, the Audit Committee reviews ESG-related risks as part of our enterprise risk management program, reviews our corporate responsibility report each year (along with the full Board) and receives at least semi-annual updates on ESG-related risks. In addition, in 2022 our Audit Committee reviewed the Companyâ€™s TCFD report.</t>
  </si>
  <si>
    <t>https://www.sec.gov/ix?doc=/Archives/edgar/data/68505/000119312523084527/d398107ddef14a.htm#toc398107_31</t>
  </si>
  <si>
    <t>MSCI Inc.</t>
  </si>
  <si>
    <t>MSCI</t>
  </si>
  <si>
    <t>https://www.msci.com/documents/1296102/32918722/MSCI+TCFD+Report%2722.pdf/12ed312d-7204-118b-e601-3e6adc3a0192 ;https://www.msci.com/documents/1296102/32918722/Climate-Transition-Plan-2022.pdf/f4b09cff-9c17-1af0-1e2f-10c9f9ec2895; https://www.msci.com/documents/1296102/32918722/2019-2021_EmissionsMetricsReport.pdf/0fb15516-dcd1-3072-de0a-937877c18717?t=1657800582204 ;https://www.msci.com/documents/1296102/32918722/MSCI+Inc+-+CY2021+CDP+Verification+Statement+Final+-+issued+20220613.pdf ;https://www.msci.com/who-we-are/corporate-responsibility/sustainability-reports-policies</t>
  </si>
  <si>
    <t>Executive experience; Investment industry experience; Global perspective; Regulatory, government and public policy engagement; Corporate development; Financial reporting and capital allocation; Corporate/enterprise risk management; Climate relations, marketing and brand development; Digital, data and cybersecurity expertise; ESG and climate practices; Human capital management</t>
  </si>
  <si>
    <t>Experience with ESG or climate practices, goals, tools and strategies used by investors helps us support the needs of our clients, as we enable their efforts to integrate ESG and climate considerations into their investment processes. Additionally, experience with corporate ESG or climate practices, including initiatives such as setting carbon reduction targets or DE&amp;I strategies, contributes to the Boardâ€™s oversight of MSCIâ€™s corporate practices in these areas.</t>
  </si>
  <si>
    <t>Audit and risk; Compensation, talent and culture; Governance and corporate responsibility; Strategy and finance;</t>
  </si>
  <si>
    <t>In order to maintain effective Board oversight, the Board delegates to individual committees certain elements of its oversight function, as described below. The Board then receives regular updates from its committees on individual categories of risk, including strategy, reputation, operations, climate change, corporate responsibility, people, technology, data, legal and regulatory. Our Boardâ€™s focus on overseeing risk management also enhances our directorsâ€™ ability to provide insight and feedback to senior management, who regularly interact with, and report to, the Board and its committees on risk matters.
Governance Committee - Oversees risks related to our overall corporate governance (including the effectiveness, structure and succession of the Board), related person transactions and political activities practices and disclosure; Monitors evolving risks related to ESG and climate matters, including corporate responsibility strategy, programs and reporting; Receives annual reports from our Head of Compliance and the Chief Compliance Officer of MSCI ESG Research LLC, an SEC-registered investment advisor; Receives annual update on governance trends and benchmarking of peers and best practices. ur management team has day-to-day responsibility for identifying, assessing and managing risks and opportunities. In assessing these risks and opportunities, management regularly interacts with outside advisors, including external information security advisors, compensation consultants, counsel, financial advisors and others. The Companyâ€™s EROC oversees the Companyâ€™s key risk management activities to ensure that the Company is identifying, evaluating and managing risks that may have an impact on the Companyâ€™s ability to achieve its operational and strategic objectives. 
Corporate Responsibility - Assesses ESG and climate-related risks and leads initiatives of the Companyâ€™s corporate responsibility program with regular reporting to the Audit Committee (via the ERM framework) and the Governance Committee</t>
  </si>
  <si>
    <t>https://www.sec.gov/ix?doc=/Archives/edgar/data/1408198/000140819823000026/msci-20230315.htm#id31249eadc554554b51d719cba18077f_76</t>
  </si>
  <si>
    <t>Nasdaq, Inc.</t>
  </si>
  <si>
    <t>NDAQ</t>
  </si>
  <si>
    <t>https://www.nasdaq.com/nasdaq-2022-sustainability-report</t>
  </si>
  <si>
    <t>Capital markets; Technology and innovation; Client experience; Corporate governance; Cybersecurity; Environmental and social  (including human capital management); Financial; Global leadership; M&amp;A; Risk management</t>
  </si>
  <si>
    <t>Experience in support of environmental and social initiatives and in human capital management strengthens the Board's oversight and assures that business imperatives and long-term value creation are achieved within a responsible and sustainable business model.</t>
  </si>
  <si>
    <t>Audit and risk; Finance; Management compensation; Nominating and ESG</t>
  </si>
  <si>
    <t>ur Board is committed to overseeing Nasdaqâ€™s integration of ESG principles and practices throughout the enterprise. Thirty-six percent of our Board nominees have experience with environmental and social matters (including human capital management), which strengthens our Boardâ€™s review and oversight of our sustainability initiatives. The Nominating &amp; ESG Committee has formal responsibility and oversight for ESG policies and programs and receives regular reporting on related key matters.
Our internal Corporate ESG Steering Committee is co-chaired by executive leaders and is comprised of geographically diverse representatives from multiple business units. The Corporate ESG Steering Committee serves as the central coordinating body for our ESG strategy, and regularly reports that strategy to the Nominating &amp; ESG Committee.
The Corporate ESG Strategy and Reporting team, which ultimately reports to the CFO, is responsible for execution of the sustainability strategy, communicating our performance, metrics and ambitions through our annual Sustainability Report, TCFD Report and related ESG filings and surveys, and collaborating with various stakeholders across the organization to ensure a timely and accurate data gathering process.</t>
  </si>
  <si>
    <t>https://www.sec.gov/ix?doc=/Archives/edgar/data/1120193/000119312523127255/d418886ddef14a.htm#toc418886_18</t>
  </si>
  <si>
    <t>NetApp, Inc.</t>
  </si>
  <si>
    <t>NTAP</t>
  </si>
  <si>
    <t>https://www.netapp.com/pdf.html?item=/media/79434-NetApp-esg-report.pdf</t>
  </si>
  <si>
    <t>Financial; Executive level leadership; Human capital management; Strategy; Sales and marketing; Cybersecurity; Technology; Risk management</t>
  </si>
  <si>
    <t>Audit; Corporate governance and nominating; Talent and compensation</t>
  </si>
  <si>
    <t>The Corporate Governance and Nominating Committee, pursuant to its charter, is charged with oversight and periodic review of the Companyâ€™s ESG programs, policies and practices, and considers any feedback received from stockholders. Management presents updates with respect to the Companyâ€™s ESG programs to the Corporate Governance and Nominating Committee at least twice a year. The Corporate Governance and Nominating Committee is responsible for evaluating ESG goals set by NetApp management and ensuring that those goals align with NetAppâ€™s stated values and long-term strategy. Our ESG leader, who reports to Elizabeth M. Oâ€™Callahan, Executive Vice President, Chief Legal Officer and Corporate Secretary, is responsible for driving the development of the Companyâ€™s ESG strategy and coordinating implementation of those efforts throughout the business.
The ESG leader leads our Global Business Conduct Council (â€œGBCCâ€), which has management oversight of the Companyâ€™s ESG program, including strategy, goal setting and progress, and reporting. The GBCC is a cross-functional leadership team that includes executives from our finance, human resources, legal, go to market, investor relations, internal audit, operations, and engineering teams.</t>
  </si>
  <si>
    <t>https://www.sec.gov/ix?doc=/Archives/edgar/data/1002047/000130817923000928/ntap4201481-def14a.htm#Compensation_Discussion_and_Analysis</t>
  </si>
  <si>
    <t>Netflix, Inc.</t>
  </si>
  <si>
    <t>NFLX</t>
  </si>
  <si>
    <t>https://about.netflix.com/en/news/net-zero-nature-our-climate-commitment;https://s22.q4cdn.com/959853165/files/doc_downloads/2021/03/2020-SASB-Report_FINAL.pdf ;https://about.netflix.com/en/sustainability;https://s22.q4cdn.com/959853165/files/doc_downloads/governance_docs/2023/06/NFLX-FY22-Netflix-Independent-Accountants-Report.pdf ; https://downloads.ctfassets.net/4cd45et68cgf/7rnC6zK537cM8zAGrXA90E/3c654a2d0023a4dac26a20b2fff39855/Netflix_2022-ESG-Report-FINAL.pdf</t>
  </si>
  <si>
    <t>Leadership; Strategy; Finance and accounting;  entertainment and media; Global business and government relations; Technology; Marketing; Human capital management</t>
  </si>
  <si>
    <t>Audit; Nominating and Governance; Compensation</t>
  </si>
  <si>
    <t>The Board oversees the Companyâ€™s ESG efforts, which includes human capital management, inclusion, diversity, sustainability and other matters. The Board also oversees succession planning. The Board receives regular updates from management, typically in the form of an interactive memo, where directors ask questions to management, and further discuss matters at meetings. Each of the committees oversee various ESG matters, depending on the specific issues. Committees report to the full Board regarding their respective considerations and actions.</t>
  </si>
  <si>
    <t>https://www.sec.gov/ix?doc=/Archives/edgar/data/1065280/000119312523110513/d405125ddef14a.htm#toc405125_34</t>
  </si>
  <si>
    <t>Newell Brands Inc.</t>
  </si>
  <si>
    <t>NWL</t>
  </si>
  <si>
    <t>https://www.newellbrands.com/corporate-citizenship/our-operations;  https://www.newellbrands.com/contentAsset/raw-data/12371821-f855-4859-8997-a8562ae500bf/asset/5c894e36-eebb-48de-8a5b-67198a4e60e9/5c894e36-eebb-48de-8a5b-67198a4e60e9/Newell-CCR-Report-2022-072623.pdf</t>
  </si>
  <si>
    <t>Senior executive leadership; Technology systems/ cybersecurity; Global business experience; R&amp;D/innovation; CPG/consumer durables industry; Marketing/sales; M&amp;A/corporate development/finance; Public company board/ corporate governance; RIsk management/regulatory; Human capital management, diversity and inclusion; Supply chain; Data analytics</t>
  </si>
  <si>
    <t>Nominating/Governance Committee</t>
  </si>
  <si>
    <t>Audit; Finance; Compensation and human capital; Nominating/governance</t>
  </si>
  <si>
    <t>The Board engages in risk oversight throughout the year as a matter of course in fulfilling its role overseeing management and business operations. In addition, each year, the full Board receives reports on the strategic plans and related risks facing the Company from senior management, including reports from the Companyâ€™s individual functions and businesses and their respective management teams. As detailed below, these risks include, but are not limited to, Environmental, Social &amp; Governance (â€œESGâ€) risks, financial risks, political and regulatory risks, legal risks, supply chain risks, competitive risks, privacy and information technology risks and other risks relevant to the Company and the way it conducts business.</t>
  </si>
  <si>
    <t>https://www.sec.gov/ix?doc=/Archives/edgar/data/814453/000119312523092265/d382656ddef14a.htm#toc382656_8</t>
  </si>
  <si>
    <t>Newmont Corporation</t>
  </si>
  <si>
    <t>NEM</t>
  </si>
  <si>
    <t>https://s24.q4cdn.com/382246808/files/doc_downloads/2023/05/Newmont-2022-TCFD-Index.pdf ; https://s24.q4cdn.com/382246808/files/doc_downloads/2023/05/Newmont-Carbon-Offset-Strategy.pdf;https://s24.q4cdn.com/382246808/files/doc_downloads/2023/05/Newmont-2022-Climate-Report.pdf</t>
  </si>
  <si>
    <t>Public company CEO experience; Accounting experience; Health and safety experience; Compensation expertise; Risk management experience; Mergers and acquisitions experience; Extractive experience; Leading academic; Environmental and social responsibility experience; Public company chair or lead director experience; International business experience; Financial expertise; Innovation and technology expertise; Government/regulatory affairs experience; Designated audit committee financial expert; Operational delivery</t>
  </si>
  <si>
    <t>Safety and Sustainability</t>
  </si>
  <si>
    <t>Audit; Leadership development and compensation; Corporate governance and nominating; Safety and sustainability</t>
  </si>
  <si>
    <t>As a component of long-term strategy, the Board also oversees sustainability strategy and hold management accountable for performance and ensuring sustainability is integrated into the business at all levels. The S&amp;S Committee assists the Board in oversight of sustainability matters and has authority to investigate and review key sustainability matters and performance. As part of this oversight the S&amp;S Committee reviews Newmontâ€™s Energy &amp; Climate Strategy, the Annual Sustainability Report and TCFD-aligned Climate Report each year. Other Board committees maintain oversight of other ESG matters such as corporate governance at CGN Committee, inclusion &amp; diversity and compensation measures related to ESG at LDC Committee, and anti-corruption, ethical conduct, taxes and royalties and cyber security at Audit Committee, among other matters.</t>
  </si>
  <si>
    <t>https://www.sec.gov/ix?doc=/Archives/edgar/data/0001164727/000110465923030754/tm2231936d4_def14a.htm#tDNO</t>
  </si>
  <si>
    <t>News Corporation</t>
  </si>
  <si>
    <t>NWS</t>
  </si>
  <si>
    <t>https://newscorp.com/news-corp-sustainability/ ;https://newscorp.com/wp-content/uploads/2023/10/News-Corp-2023-ESG-Report-10.16.pdf ;https://newscorp.com/news-corp-sustainability/; https://newscorp.com/wp-content/uploads/2023/10/News-Corp-CDP-Climate-Change-2023.pdf</t>
  </si>
  <si>
    <t>Financial; Strategic planning; Media; Digital; Consumer insights; Senior leadership; Public company CEO; Government/public policy; Outside board; International perspective</t>
  </si>
  <si>
    <t>ntributing to the communities in which we live and work. Oversight of ESG is integrated into the purview of the Board and its Committees, all of whom report to the Board on these issues regularly, including as follows: The Nominating and Corporate Governance Committee is responsible for reviewing ESG matters relevant to the Companyâ€™s business to the extent not the responsibility of other committees, including environmental sustainability, corporate governance and political contributions.</t>
  </si>
  <si>
    <t>https://www.sec.gov/ix?doc=/Archives/edgar/data/0001564708/000114036123046940/ny20009421x1_def14a.htm#pPROP1</t>
  </si>
  <si>
    <t>NextEra Energy, Inc.</t>
  </si>
  <si>
    <t>NEE</t>
  </si>
  <si>
    <t>https://www.nexteraenergy.com/sustainability.html; https://www.nexteraenergy.com/content/dam/nee/us/en/pdf/2022_NEE_ESG_Report_Final.pdf</t>
  </si>
  <si>
    <t>Public company CEO; Strategy expertise; Operations management and leadership; Mergers and acquisitions; Utility./regulated industry leadership; Energy industry leadership; Financial; Risk management; Marketing, sales and customer service; Engineering and construction leadership; Information technology leadership</t>
  </si>
  <si>
    <t>Audit; Finance and investment; Nuclear; Compensation; Governance and nominating; Executive</t>
  </si>
  <si>
    <t>The entire NextEra Energy Board of Directors, led by the chairman, has oversight of climate-related risks and opportunities, including their impacts on the Companyâ€™s strategy. The Board understands the impacts of climate change on the Companyâ€™s future growth, as well as how the Company prepares its business to adapt to the effects of climate change. At every scheduled board of directors meeting, the Board performs a review of the Companyâ€™s performance against business objectives and key risks and opportunities for the Company. The Board also holds an annual strategy session devoted to discussing, debating and validating managementâ€™s overall strategy. Oversight of climate-related issues includes discussion of physical risks from climate change, such as hurricanes, climate- and emissions-related government policies, incentives and regulations, emissions-reduction initiatives, renewable energy, trends and business plans, and emerging clean energy technologies, among others.</t>
  </si>
  <si>
    <t>https://www.sec.gov/ix?doc=/Archives/edgar/data/753308/000110465923042222/tm2228016d3_def14a.htm#tP1EA</t>
  </si>
  <si>
    <t>Nielsen Holdings plc</t>
  </si>
  <si>
    <t>NLSN</t>
  </si>
  <si>
    <t>https://www.nielsen.com/wp-content/uploads/sites/2/2022/09/2023-environmental-social-governance-esg-report.pdf</t>
  </si>
  <si>
    <t>Media; Technology and digital; Global experience; Consumer insights; CEO/C-suite experience; Outside public company board experience; Financial leadership; Accounting/auditing/risk management; Corporate governance; Marketing/sales; Legal/regulatory; Strategy planning/business development/M&amp;A; Sustainability/ESG</t>
  </si>
  <si>
    <t>Nomination and Corporate Governance Committee</t>
  </si>
  <si>
    <t>Audit; Compensation and talent; Nomination and corporate governance; Finance</t>
  </si>
  <si>
    <t>While it is the responsibility of all teams within Nielsen to consider relevant ESG impacts in their everyday work, we aim to approach ESG risks and opportunities in a holistic way through our strategy, infusing these considerations into regular engagement with our Board of Directors, Executive Committee leaders and internal working groups, as well as across functional groups, teams and other forums.
Our Board committees have direct oversight responsibilities for a range of ESG issues, including:
The Nomination and Corporate Governance Committee oversees the Companyâ€™s overall ESG matters, including overall ESG strategy, except to the extent reserved for the full Board or another Committee.
Our Compensation and Talent Committee oversees Nielsenâ€™s human capital management strategies and programs, including overall employee wellness and engagement; strategies in support of DE&amp;I; talent development and employee experience.
The Audit Committee has primary oversight for the management of key enterprise risks, including its Compliance &amp; Integrity, Cybersecurity and Privacy programs, and reviews external reporting on ESG in the Companyâ€™s financial reports, as appropriate.</t>
  </si>
  <si>
    <t>https://www.sec.gov/Archives/edgar/data/1492633/000119312522096334/d14967ddef14a.htm#toc14967_27</t>
  </si>
  <si>
    <t>Nike, Inc.</t>
  </si>
  <si>
    <t>NKE</t>
  </si>
  <si>
    <t>https://about.nike.com/en/newsroom/reports/fy22-nike-inc-impact-report; https://about.nike.com/en/newsroom/resources/2025-targets-summary;  https://about.nike.com/en/newsroom/releases/nike-move-to-zero-climate-change-initiative</t>
  </si>
  <si>
    <t>Financial expertise; CEO experience; International; Digital/technology; Retail industry; Media; Academia; HR/talent management; Governance</t>
  </si>
  <si>
    <t>Corporate Responsibility, Sustainability and Governance Committee</t>
  </si>
  <si>
    <t>Audit and finance; Compensation; Corporate responsibility, sustainability and governance; Executive</t>
  </si>
  <si>
    <t xml:space="preserve">he Board takes an active role overseeing NIKE's commitment to, and progress on, environmental, social, and governance ("ESG") matters. The Board oversees ESG matters primarily through the Corporate Responsibility, Sustainability &amp; Governance Committee. In addition to overseeing corporate governance (generally, the "G" in "ESG"), this committee also oversees the risks and opportunities associated with NIKE's Purpose to move the world forward through the power of sport, with a focus on the three pillars of people, planet, and play (generally, the "E" and "S" in "ESG"). The committee's responsibilities include reviewing and providing guidance to management regarding significant Purpose strategies, activities, policies, investments, and programs; reviewing the development of NIKE's five-year Purpose targets and long-term sustainability targets, and monitoring the Company's progress towards those targets; and reviewing and providing guidance to management regarding NIKE's annual Impact Report, which describes our progress towards our Purpose targets for our shareholders and other stakeholders. The Compensation Committee also plays a key role with respect to ESG by overseeing talent management and development for executive officers and senior management, including with respect to employee engagement and workplace diversity, equity, and inclusion. More information about Purpose, including NIKE's annual Impact Report, is available on the Impact section of our website.
</t>
  </si>
  <si>
    <t>https://www.sec.gov/ix?doc=/Archives/edgar/data/320187/000032018723000040/nke-20230720.htm#i028b14950bd7415abfe426d44c78335b_31</t>
  </si>
  <si>
    <t>NiSource Inc.</t>
  </si>
  <si>
    <t>NI</t>
  </si>
  <si>
    <t xml:space="preserve"> https://www.nisource.com/docs/librariesprovider2/nisource-documents/news/nisource-cleaner-future.pdf?sfvrsn=bb881751_4;https://www.nisource.com/news/article/path-to-net-zero-greenhouse-gas-emissions  ;https://www.nisource.com/docs/librariesprovider2/sustainability-archives/2022/nisource-inc-2022-integrated-annual-report.pdf;https://www.nisource.com/docs/librariesprovider2/sustainability-archives/2023/2023-cdp-climate-change-report.pdf</t>
  </si>
  <si>
    <t>Industry experience; Other operations/customer service; Government and regulatory; Public company board; Financial or capital markets; Risk management; Technology; Safety; Environmental. sustainability, corporate responsibility and ethics; Nonprofit board/community service; CEO (current or prior); Strategic planning; Finance/accounting expertise; Talent management (executive compensation and benefits, talent development)</t>
  </si>
  <si>
    <t>Environmental, Social, Nominating and Governance Committee</t>
  </si>
  <si>
    <t>Audit; Compensation and human capital; Safety, operations, regulatory and policy; Finance; Environmental, social, nominating and governance</t>
  </si>
  <si>
    <t xml:space="preserve">The Board has oversight over risks related to Environmental, Social and Governance (â€œESGâ€) strategy and governance, including assuring that ESG risks and opportunities are directly tied to our business strategy and understanding how we are measuring progress toward goals as part of our ESG strategy. </t>
  </si>
  <si>
    <t>https://www.sec.gov/ix?doc=/Archives/edgar/data/1111711/000114036123018017/ny20006933x4_def14a.htm#tCDA</t>
  </si>
  <si>
    <t>Nordson Corporation</t>
  </si>
  <si>
    <t>NDSN</t>
  </si>
  <si>
    <t>https://www.nordson.com/en/about-us/newsroom/corporate-news/nordson-corporation-releases-climate-targets-and-esg-update#:~:text=Nordson's%20climate%2Drelated%20targets%20include,CO2%20emissions%20by%202050 ;https://nc-p-001.sitecorecontenthub.cloud/api/public/content/2b1078c97b184c4d9ff11dff53b4d889?v=63930bd0 ;https://nc-p-001.sitecorecontenthub.cloud/api/public/content/0b4bfc20c6934b9da852c6e38976f06f?v=a16d1c0d</t>
  </si>
  <si>
    <t>Business strategy and operations; Accounting and financial; Global business; Public company; Additional public boards; C-suite; Mergers and acquisitions; Corporate governance; Industry and end market expertise; Technology</t>
  </si>
  <si>
    <t xml:space="preserve">The Board plays an active role, both as a whole and also at the committee level, in overseeing management of the Companyâ€™s risks. Management is responsible for the Companyâ€™s day-to-day risk management activities and oversees areas of material risk, which include operational, financial, legal and regulatory, human capital, information technology, cyber and physical security, ESG and strategic and reputational risks.
 Our Board oversees our corporate responsibility efforts, while cross functional teams of senior management drive these and our sustainability efforts throughout the Company. </t>
  </si>
  <si>
    <t>https://www.sec.gov/Archives/edgar/data/72331/000119312523016893/d397561ddef14a.htm#toc397561_17</t>
  </si>
  <si>
    <t>Norfolk Southern Corporation</t>
  </si>
  <si>
    <t>NSC</t>
  </si>
  <si>
    <t>https://www.norfolksouthern.com/en/commitments/sustainability;  https://www.nscorp.com/content/dam/nscorp/get-to-know-ns/about-ns/environment/Norfolk-Southern-2021-CDP-filing.pdf</t>
  </si>
  <si>
    <t>CEO/senior officer; Environmental and safety; Finance and accounting; Governance/board; Governmental and stakeholder relations; Human resources and compensation; Information technology; Marketing; Risk management; Strategic planning; Transportation</t>
  </si>
  <si>
    <t>A thorough understanding of safety and environmental issues and transportation industry regulations.</t>
  </si>
  <si>
    <t>Audit; Executive; Finance and risk management; Governance and nominating; Human capital management and compensation; Safety</t>
  </si>
  <si>
    <t>Governance and Nominating Committee provided oversight of our sustainability initiatives, political contributions to candidates, committees and trade associations, lobbying, and charitable giving;  provided oversight of our sustainability and climate change risks;</t>
  </si>
  <si>
    <t>https://www.sec.gov/ix?doc=/Archives/edgar/data/702165/000155278123000213/e23052_nsc-def14a.htm#e23052a_034</t>
  </si>
  <si>
    <t>Northern Trust Corporation</t>
  </si>
  <si>
    <t>NTRS</t>
  </si>
  <si>
    <t>https://insights.northerntrust.com/story/sustainability-report-2022/page/1;  https://www.northerntrust.com/content/dam/northerntrust/pws/nt/documents/governance/ppn621-carbon-reduction-plan.pdf</t>
  </si>
  <si>
    <t>Finance/accounting; Financial services; Global/international; Leadership; Public company board experience; Regulatory; Risk management; Talent management and development; Technology/innovation/cybersecurity/digital</t>
  </si>
  <si>
    <t>Audit; Business risk; Capital governance; Corporate governance; Executive; Human capital and compensation</t>
  </si>
  <si>
    <t>Our Board and its committees engage in active oversight of sustainability and ESG matters of significance to the Corporation and its subsidiaries. The Human Capital &amp; Compensation Committee provides oversight of talent management and DE&amp;I practices. The Business Risk Committee provides oversight of certain financial and operational risks associated with climate change and other environmental risk factors through its oversight of the Corporationâ€™s global risk management framework and risk management policies. The Corporate Governance Committee provides oversight over a variety of matters relating to corporate governance, human rights, philanthropy, and sustainability. Finally, the Audit Committee provides oversight over accounting and financial reporting processes and managementâ€™s operation of disclosure controls over ESG-related disclosures.
ur Head of Corporate Sustainability, Inclusion and Social Impact, who reports directly to our Chairman and CEO, is responsible for the design and implementation of our enterprise sustainability and ESG strategy and also chairs the Enterprise Sustainability Council, a group of senior employees that enables the implementation and execution of Northern Trustâ€™s sustainability and ESG strategy through the setting and tracking of goals related to material aspects of our ESG initiatives and outcomes.</t>
  </si>
  <si>
    <t>https://www.sec.gov/ix?doc=/Archives/edgar/data/73124/000119312523072579/d448230ddef14a.htm#toc448230_30</t>
  </si>
  <si>
    <t>Northrop Grumman Corporation</t>
  </si>
  <si>
    <t>NOC</t>
  </si>
  <si>
    <t>https://cdn.prd.ngc.agencyq.site/-/media/wp-content/uploads/2022/UQA00000935-RY22-NGC-Verification-AS-Feb-6-2023-Final-ASRauth.pdf?rev=16604cc5cac649f09eddbfff66331a29 ;  https://cdn.prd.ngc.agencyq.site/-/media/wp-content/uploads/2022-ESG-Report-Final.pdf?rev=166f7aab4d98419793ad5a6d43be798a  ;https://news.northropgrumman.com/news/releases/northrop-grumman-sets-net-zero-goal-in-operations-by-2035</t>
  </si>
  <si>
    <t>Senior leadership experience; Corporate governance; Financial expertise/literacy; Risk oversight/management; Aerospace/defense industry experience; international experience; Human capital strategy/talent management; Cyber expertise; Environmental sustainability/corporate responsibility</t>
  </si>
  <si>
    <t>Strengthens the Boardâ€™s oversight and assures that strategic business imperatives and long-term value creation are achieved consistent with our commitment to sustainability initiatives and corporate responsibility</t>
  </si>
  <si>
    <t>Governance Committee and Policy Committee</t>
  </si>
  <si>
    <t>Audit and risk;  Compensation; Governance; Policy</t>
  </si>
  <si>
    <t>ur Board of Directors provides leadership and oversight with respect to ESG practices, and regularly receives reports from management on these varied issues.
â€¢The Audit and Risk Committee assists the Board of Directors in its oversight of effective internal controls; approves auditors; reviews and approves publicly filed data in annual and quarterly reports and earnings releases.
â€¢The Compensation Committee provides oversight of compensation programs, including approving environmental goals and diversity, equity and inclusion goals; and the Companyâ€™s management of its human capital and talent, including the Companyâ€™s focus on diversity, equity and inclusion.
â€¢The Governance Committee oversees matters related to corporate governance, the Board (including diversity, equity and inclusion for Board members), shareholder rights, and our corporate culture.
â€¢The Policy Committee provides oversight of the Companyâ€™s policies and programs for environmental matters and climate change-related risks (including among other things, Scope 1 and 2 greenhouse gas emissions, and targets for emissions reductions); ethics and standards of business conduct, corporate responsibility, human rights, employee health and safety and corporate citizenship and charitable programs. The Committee receives periodic updates from the Chief Sustainability Officer and Vice President, Global Corporate Responsibility.
The Enterprise Risk Management Council also reviews risks related to sustainability, including risks related to climate change and natural disasters that may affect operations, especially in regions prone to hurricanes, earthquakes, damaging storms and other natural disasters.</t>
  </si>
  <si>
    <t>https://www.sec.gov/ix?doc=/Archives/edgar/data/1133421/000113342123000021/noc-20230331.htm#i553c27ce32c947c99ee4dbfe3f0dc7d6_37</t>
  </si>
  <si>
    <t>Gen Digital Inc.</t>
  </si>
  <si>
    <t>GEN</t>
  </si>
  <si>
    <t>https://s201.q4cdn.com/771113172/files/doc_downloads/2023/07/gen-2023-social-impact-report.pdf</t>
  </si>
  <si>
    <t>Cyber safety, technology experience; Leadership experience; Public company board experience; Strategic transformation experience; Business combinations and partnerships experience; Financial experience; Sales, marketing and brand management</t>
  </si>
  <si>
    <t>Audit; Compensation and leadership development; Nominating and governance; Technology and cybersecurity</t>
  </si>
  <si>
    <t>he Nominating and Governance Committee of our Board of Directors has oversight over the Companyâ€™s ESG strategy, and our full Board of Directors receives a quarterly ESG update. This quarterly update includes performance data and program information across environmental stewardship, ethics, community investment, and more; progress made toward our ESG targets; and information on emerging ESG priorities. Additionally, as part of our ESG reporting process, we hold regular meetings with functional leaders to review our ESG disclosures. Our Leadership Team is highly engaged in our ESG efforts. Our Head of Corporate Responsibility and Government Affairs reports to our Chief Marketing Officer and meets quarterly with our CEO and Leadership Team and cross-functional ESG Working Group to review our strategy, progress, and program updates.</t>
  </si>
  <si>
    <t>https://www.sec.gov/ix?doc=/Archives/edgar/data/849399/000110465923085523/tm232872d2_def14a.htm#tECAR</t>
  </si>
  <si>
    <t>Norwegian Cruise Line Holdings Ltd.</t>
  </si>
  <si>
    <t>NCLH</t>
  </si>
  <si>
    <t>https://d1io3yog0oux5.cloudfront.net/_aaf509243c0b2c3fa4fc74dba3c082dc/nclhltd/db/1204/11424/file/NCLH+2022+ESG+Report.pdf ;https://www.nclhltd.com/news-media/press-releases/detail/483/norwegian-cruise-line-holdings-commits-to-pursue-net-zero</t>
  </si>
  <si>
    <t>Travel, leisure and entertainment industries; Executive leadership; Operations or strategy oversight; Financial; Public company; Maritime; Sales and marketing; ESG; Cybersecurity</t>
  </si>
  <si>
    <t>Technology, Environmental, Safety and Security Committee</t>
  </si>
  <si>
    <t>Audit; Compensation; Nominating and governance; Technology, environmental, safety and security</t>
  </si>
  <si>
    <t>At regular meetings of our Board, committee members report to the full Board regarding matters reported and discussed at committee meetings, including matters relating to risk assessment or risk management. Our TESS Committee reviews metrics regarding our cybersecurity and privacy programs and the ESG topics it is responsible for overseeing on at least a quarterly basis. At each meeting of our TESS Committee, members of the management team that are responsible for the areas our TESS Committee oversees have the opportunity to conduct a deep dive discussion regarding the relevant matter.</t>
  </si>
  <si>
    <t>https://www.sec.gov/ix?doc=/Archives/edgar/data/0001513761/000110465923052195/tm232119-2_def14a.htm#tP1EO</t>
  </si>
  <si>
    <t>NRG Energy, Inc.</t>
  </si>
  <si>
    <t>NRG</t>
  </si>
  <si>
    <t>https://www.nrg.com/assets/documents/sustainability/2022-nrg-year-in-review.pdf; https://www.nrg.com/assets/documents/sustainability/NRG-2022-GHG-Emissions-Report.pdf</t>
  </si>
  <si>
    <t>Executive leadership; Human capital management/talent; Corporate governance; Environmental/sustainability/corporate responsibility; Finance/accounting; Relevant business experience; M&amp;A; Regulatory policy/compliance; Risk management; Cyber security, technology and digital innovation; Customer service; Branding/marketing</t>
  </si>
  <si>
    <t>Audit; Compensation; Governance and nominating; Finance and risk management; Nuclear oversight</t>
  </si>
  <si>
    <t>The Governance and Nominating Committee oversees our strategies and efforts to manage our environmental, economic and social impacts, including our environmental, climate change, sustainability and political expenditure policies and programs. The Chairs of each of the Committees regularly report to the Board on all matters reviewed by their respective Committees, thereby providing the Board with the opportunity to identify and discuss any risk-related issues or request additional information from management or the Committees that may assist the Board in its risk oversight role. To this end, risk-related issues presented to the Committees are routinely presented to the full Board to ensure proper oversight.</t>
  </si>
  <si>
    <t>https://www.sec.gov/ix?doc=/Archives/edgar/data/1013871/000110465923032997/tm231822d2_def14a.htm#tPN1</t>
  </si>
  <si>
    <t>Nucor Corporation</t>
  </si>
  <si>
    <t>NUE</t>
  </si>
  <si>
    <t>https://nucor.com/esg ;https://indd.adobe.com/view/publication/562acfce-3986-4b51-aade-6c3600379873/1/publication-web-resources/pdf/2022_TCFD.pdf ; https://nucor.com/sustainability; https://assets.ctfassets.net/aax1cfbwhqog/4ct4qqj0clP2Xz4vrVCZSD/bd04310547b8aaec277caaf36e4c0ed6/Net_Zero_by_2050_One_Pager.pdf;  https://indd.adobe.com/view/cfc4e669-fedb-4841-837a-3cf00b8d1204</t>
  </si>
  <si>
    <t>Manufacturing/operations; Finance/capital allocation; CEO leadership; Business development/growth strategy; Talent development and succession planning; Global business; Sustainability; Risk management and controls; Public company governance; Technology</t>
  </si>
  <si>
    <t>Audit; Compensation and executive development; Governance and nominating</t>
  </si>
  <si>
    <t>The Governance and Nominating Committee oversees and makes recommendations to the Board regarding corporate sustainability and environmental, social and related governance (â€œESGâ€) matters, including the Companyâ€™s ESG strategy, initiatives and policies.</t>
  </si>
  <si>
    <t>https://www.sec.gov/ix?doc=/Archives/edgar/data/0000073309/000119312523078647/d389977ddef14a.htm#toc389977_10</t>
  </si>
  <si>
    <t>NVIDIA Corporation</t>
  </si>
  <si>
    <t>NVDA</t>
  </si>
  <si>
    <t>https://images.nvidia.com/aem-dam/Solutions/documents/FY2023-NVIDIA-Corporate-Responsibility-Report-1.pdf</t>
  </si>
  <si>
    <t>Senior leadership and operations experience; Industry and technical; Financial/ financial community; Governance and public company board; Emerging technologies and business models; Marketing, communications and brand management; Regulatory, legal and risk management; Human capital management experience</t>
  </si>
  <si>
    <t xml:space="preserve">ur goal is to integrate sound CR principles and practices into every aspect of the Company. Our Board and management believe that environmental stewardship, social responsibility and solid governance are important to our business strategy and long-term value creation. While the full Board has ultimate responsibility for CR matters that impact our business, each committee of the Board oversees CR matters across our business operations in the areas that align with their respective responsibilities. The NCGC is responsible for reviewing and discussing with management our policies, issues and reporting related to CR, including overall CR strategy, risks and opportunities, and related programs and initiatives. The AC has primary responsibility for overseeing our risk management program, and supplements the Boardâ€™s oversight of risks related to the adequacy and effectiveness of the Companyâ€™s information security policies and practices and the internal controls regarding information security risks. The CC is responsible for reviewing and discussing with management our human capital management practices, including diversity and inclusion matters. We assess our programs annually in consideration of stakeholder expectations, market trends, and business risks and opportunities. These issues are important for our continued business success and reflect the topics of highest concern to NVIDIA and our stakeholders.
</t>
  </si>
  <si>
    <t>https://www.sec.gov/ix?doc=/Archives/edgar/data/1045810/000104581023000080/nvda-20230508.htm#i1a8563e0b0a449e3b14f04981dcbc608_76</t>
  </si>
  <si>
    <t>NVR, Inc.</t>
  </si>
  <si>
    <t>NVR</t>
  </si>
  <si>
    <t>https://nvri.gcs-web.com/static-files/622ccfcb-c419-4de8-847e-3d2b4b5a10c4; https://nvri.gcs-web.com/static-files/9d8e2a96-ce6f-440b-a245-60892ad2b323</t>
  </si>
  <si>
    <t>Audit; Compensation; Nominating; Executive</t>
  </si>
  <si>
    <t>The Nominating Committee is responsible for setting our ESG strategy and overseeing the mitigation of ESG risks as part of our strong governance framework. In 2022, management briefed our Nominating Committee on ESG matters in each of the Committee's four regularly scheduled meetings, including a discussion of the following topics:
â€¢NVR's Responsible Building Policy and Practices document, which describes our commitment to responsible building practices including sustainability and energy efficiency. Shareholder feedback and priorities related to ESG matters; Peer group ESG disclosures; and ESG reporting frameworks. The Nominating Committee considers our shareholdersâ€™ views and perspectives as part of the decision-making process on key ESG issues, taking into account the feedback from our managementâ€™s active monitoring of the broader ESG environment.</t>
  </si>
  <si>
    <t>https://www.sec.gov/ix?doc=/Archives/edgar/data/906163/000090616323000035/nvr-20230310.htm#if0a664c202984824a26cce6f1cd961b4_46</t>
  </si>
  <si>
    <t>NXP Semiconductors N.V.</t>
  </si>
  <si>
    <t>NXPI</t>
  </si>
  <si>
    <t>https://www.nxp.com/docs/en/supporting-information/Corporate-Sustainability-Report-2022.pdf</t>
  </si>
  <si>
    <t>Executive leadership; Industry and technology experience; Strategic planning; Financial expertise; Manufacturing and operations; International experience; Human capital; RIsk management; IT and cybersecurity; Corporate governance; ESG expertise.</t>
  </si>
  <si>
    <t>ESG Expertise: experience in understanding and addressing strategic environmental, social and governance issues</t>
  </si>
  <si>
    <t>Audit; Human resources and compensation; Nominating, governance and sustainability</t>
  </si>
  <si>
    <t>Our ESG strategy is aligned with and incorporated into the companyâ€™s long-term business strategy. NXP's Board of Directors has ultimate oversight responsibility for ESG matters. The full Board focuses on significant ESG matters, with Board Committees undertaking oversight of ESG issues relevant to their responsibilities, and then integrating committee work on these issues in their reports to the full Board.
ESG Program oversight is delegated to the Nominating, Governance, and Sustainability Committee, which oversees integration of a broad set of ESG considerations into business functions, and delegates aspects of ESG oversight to the Audit Committee and the Human Resources and Compensation Committee for ESG matters within their core areas of expertise. Nominating, Governance, and Sustainability Committee â€“ Oversight of sustainability policies, goals, and programs; Audit Committee â€“ Oversight of ESG disclosure processes and controls, and internal and external assurance over ESG reporting; Human Resources and Compensation Committee â€“ Oversight of human-capital management policies, programs, and initiatives, including company culture, talent development, employee retention, diversity and inclusion, and compensation, including the alignment of ESG goals to incentive pay programs
The Nominating, Governance, and Sustainability Committee receives quarterly updates from representatives of the ESG Management Board and, in turn, reports on these efforts in plenary meetings of NXPâ€™s Board of Directors.
The CEO and the NXP Management Team, under the supervision of NXPâ€™s Board of Directors, are responsible for implementation of NXP's ESG strategy, policies, and goals. NXP's ESG Management Board, which is comprised of Management Team members and other senior leaders, oversees the implementation of ESG strategy and policy, and ensures appropriate resourcing. The ESG Management Board is chaired by our General Counsel and Chief Sustainability Officer, and supported by our Chief Financial Officer, Chief Strategy Officer, Chief Technology Officer, Chief Human Resources Officer, and Executive Vice President (EVP) Global Operations. The ESG Management Board meets regularly to ensure our ESG performance is in line with our strategy and goals.</t>
  </si>
  <si>
    <t>https://www.sec.gov/ix?doc=/Archives/edgar/data/0001413447/000141344723000014/nxpi-20230407.htm#i8268b047d74d448fb4854e1269d5229f_660</t>
  </si>
  <si>
    <t>Occidental Petroleum Corporation</t>
  </si>
  <si>
    <t>OXY</t>
  </si>
  <si>
    <t>https://www.oxy.com/sustainability/; https://www.oxy.com/siteassets/documents/publications/oxy-climate-report-2022.pdf;  https://www.oxy.com/siteassets/documents/publications/2021-sustainability-report-web.pdf; https://www.oxy.com/siteassets/documents/sustainability/Oxy_CDP_Climate_Change.pdf</t>
  </si>
  <si>
    <t>Corporate governance; Environmental, health, safety and sustainability; Executive compensation; Finance/capital markets; Financial reporting/accounting experience; Government, legal and regulatory; Industry background; Intenrational experience; Investor relations; Public company executive experience; Risk management; Technology/cyber security</t>
  </si>
  <si>
    <t>Environmental, Health, Safety &amp; Sustainability contributes to the Boardâ€™s oversight and understanding of EHS and sustainability issues and their relationship to the companyâ€™s business and strategy</t>
  </si>
  <si>
    <t>Sustainability and Shareholder Engagement Committee</t>
  </si>
  <si>
    <t>Audit; Environmental, health and safety; Corporate governance and nominating; Executive compensation; Sustainability and shareholder engagement</t>
  </si>
  <si>
    <t>As part of its overall responsibility for overseeing Occidentalâ€™s policies and procedures with respect to risk management, the Board has empowered its committees with oversight responsibility for the risks and matters described below, which are tailored to each committeeâ€™s area of focus.The SUSTAINABILITY AND SHAREHOLDER ENGAGEMENT Committee oversees the external reporting on ESG and sustainability matters, including climate-related risks and opportunities; Oversees the companyâ€™s social responsibility programs, policies and practices, including the Human Rights Policy; Oversees Occidentalâ€™s Political Contributions and Lobbying Policy and Charitable Contributions and Matching Gift Program; Oversees the shareholder engagement program. Senior leadership, including the ERM Council (a group of senior executives responsible for governance and oversight of the ERM program), manages risk. Occidental maintains internal processes and controls to facilitate risk identification and management. As part of Occidentalâ€™s governance and risk management processes, senior management regularly reports to the Board on financial, operational, human capital, cyber security, environmental, health, safety and sustainability matters.</t>
  </si>
  <si>
    <t>https://www.sec.gov/ix?doc=/Archives/edgar/data/797468/000130817923000331/oxy4107731-def14a.htm#toc1</t>
  </si>
  <si>
    <t>Old Dominion Freight Line, Inc.</t>
  </si>
  <si>
    <t>ODFL</t>
  </si>
  <si>
    <t>https://d1io3yog0oux5.cloudfront.net/_32373dbbc11e57ad0434fcd96d9f0efd/odfl/db/515/4099/pdf/ODFL_2022_ESG+Report.pdf</t>
  </si>
  <si>
    <t>Industry; Executive management; Human resources and safety; Shareholder relations; Customer relations; Information technology; International/global; Legal/regulatory/government affairs</t>
  </si>
  <si>
    <t>Governance and Nomination Committee</t>
  </si>
  <si>
    <t>Audit; Compensation; Governance and nomination</t>
  </si>
  <si>
    <t>Our Board and our Governance and Nomination Committee regularly review and consider our diversity, equity and inclusion practices generally; environmental and sustainability matters; and corporate citizenship practices. Our Audit Committee also regularly considers the enterprise risks, initiatives and other programs associated with these protocols, and our Compliance Department and the leader of our internal ESG working group periodically reports on our various ongoing ESG initiatives and related matters. Our Compensation Committeeâ€™s oversight of our human capital management initiatives includes, but is not limited to, periodic review and discussion with management on topics including: (i) talent acquisition, development, assessment and retention of employees; (ii) initiatives with regard to employee diversity, equity and inclusion; (iii) opportunities to further leverage technology in developing workforce analytics; and (iv) our unique OD Family culture and its connection to our overall strategy. On a day-to-day basis, ESG is collaboratively managed by our respective operational departments with oversight by our ESG working group, which interacts regularly with our third-party ESG consultant, as well as our management-level ESG Steering Committee. Members of our ESG Steering Committee report to the Board regarding our ESG progress, and our operational leaders are responsible for measuring and monitoring such progress and for reviewing and applying stakeholder feedback and insights.</t>
  </si>
  <si>
    <t>https://www.sec.gov/ix?doc=/Archives/edgar/data/878927/000095017023013009/odfl-20230417.htm#compensation_discussion_analysis</t>
  </si>
  <si>
    <t>OmnicomGroup Inc.</t>
  </si>
  <si>
    <t>OMC</t>
  </si>
  <si>
    <t>https://www.omnicomgroup.com/wp-content/uploads/2023/06/NYSE_OMC_2022.pdf</t>
  </si>
  <si>
    <t>Risk management and controls; Finance and accounting; Talent management; Strategic planning; Industry experience; CEO experience; Legal/regulatory; International business; Technology; Public company board experience</t>
  </si>
  <si>
    <t>Audit; Governance; Compensation; Finance</t>
  </si>
  <si>
    <t>Oversees governance-related risk by working with management to establish Corporate Governance Guidelines and policies applicable to the Company and our management, including recommendations regarding director nominees, the determination of director independence, Board leadership structure and membership on Board committees. The Companyâ€™s Governance Committee also oversees risk by working with management to adopt codes of conduct and business ethics designed to encourage the highest standards of business conduct and ethics. The Governance Committee also oversees the Companyâ€™s climate change initiatives and processes, and receives periodic reports from management on progress against goals and targets.</t>
  </si>
  <si>
    <t>https://www.sec.gov/ix?doc=/Archives/edgar/data/29989/000121390023022354/def14a2023_omnicom.htm#T104</t>
  </si>
  <si>
    <t>ON Semiconductor Corporation</t>
  </si>
  <si>
    <t>ON</t>
  </si>
  <si>
    <t>https://www.onsemi.com/site/pdf/sustainability-report.pdf</t>
  </si>
  <si>
    <t>Semiconductor/technology; Manufacturing; Enterprise risk management (ERM); Environmental, social, governance (ESG); Public company management; Finance; Mergers and acquisitions; Sustainability/climate; Marketing; International; Compliance; Government relations; Information security</t>
  </si>
  <si>
    <t>Audit; Executive; Governance and sustainability; Human capital and compensation</t>
  </si>
  <si>
    <t>Given the ESG goals that we have set for ourselves (as discussed in greater detail below), we have Board-level oversight and support for our ESG initiatives. Under its charter, our GS Committee has the primary responsibility of overseeing matters related to ESG, except for any ESG initiatives that are expressly assigned to another committee. Under its charter, the HCC Committee has the responsibility of overseeing our policies and strategies regarding human capital, including those focused on diversity, equity and inclusion.</t>
  </si>
  <si>
    <t>https://www.sec.gov/ix?doc=/Archives/edgar/data/1097864/000109786423000006/on-20230406.htm#ie0c5f95c36534a4195a4a610e462e0d7_112</t>
  </si>
  <si>
    <t>Oneok, Inc.</t>
  </si>
  <si>
    <t>OKE</t>
  </si>
  <si>
    <t>https://oneokcsr-13bc3.kxcdn.com/wp-content/uploads/2023/08/2022-2023_Oneok_CSR_Aug28.pdf#page=75&amp;zoom=100,0,0</t>
  </si>
  <si>
    <t>Accounting/auditing; Business operations; Capital management; Corporate governance leadership; Financial expertise/literacy; Independence; Industry experience; Capital markets; Public company executive experience; Recent public company board experience; Regulatory/risk management</t>
  </si>
  <si>
    <t>Audit; Executive compensation; Corporate governance</t>
  </si>
  <si>
    <t>Our Board provides key leadership, guidance and diverse energy industry and business expertise as it oversees executive managementâ€™s development of the companyâ€™s ESG practices. This oversight includes regular engagement with, and updates by, our CEO, executive management and others, and beginning in 2022, a goal to conduct a biannual examination of the companyâ€™s ESG practices, performance, risks and opportunities. Such examinations are scheduled to take place at the Boardâ€™s regular February and August meetings.</t>
  </si>
  <si>
    <t>https://www.sec.gov/ix?doc=/Archives/edgar/data/1039684/000119312523091474/d406129ddef14a.htm#txa406129_59</t>
  </si>
  <si>
    <t>Oracle Corporation</t>
  </si>
  <si>
    <t>ORCL</t>
  </si>
  <si>
    <t>https://www.oracle.com/social-impact/sustainability/operations/; https://www.oracle.com/a/ocom/docs/cdp-climate-change-questionnaire-2022.pdf</t>
  </si>
  <si>
    <t>Finance and accouynting; Operations of global organizations; International tax and monetary policy; Technology industry; Healthcare industry; Intellectual property and artificial intelligence; Cybersecurity and risk management; Governmental affairs and regulation; Executive leadership and talent development; Mergers and acquisitions; Strategic transformation; Customer perspective</t>
  </si>
  <si>
    <t>Finance and audit; Compensation; Nomination and governance; Independence issues</t>
  </si>
  <si>
    <t>The Governance Committee Oversees risks associated with our overall governance practices and the leadership structure of management and the Board, as well as risks related to the pledging of Oracle securities. Oversees and periodically reviews ESG matters such as environmental sustainability and greenhouse gas emissions, climate change, energy transition and workforce and Board diversity, including through the review of a matrix that breaks down oversight of ESG matters by Board committee.</t>
  </si>
  <si>
    <t>https://www.sec.gov/ix?doc=/Archives/edgar/data/1341439/000119312523240594/d744477ddef14a.htm#txa744477_209</t>
  </si>
  <si>
    <t>O'Reilly Automotive, Inc.</t>
  </si>
  <si>
    <t>ORLY</t>
  </si>
  <si>
    <t>https://www.oreillyauto.com/cmsstatic/OReillyAutoParts-2022-ESG-Report.pdf</t>
  </si>
  <si>
    <t>Public company board experience; Csuite experience; Financial/accounting expertise; Retail industry experience; Automotive aftermarket experience; Human capital management/compensation expertise; International expertise; Strategic planning/capital allocation expertise; Omnichannel expertise; Technology/cybersecurity expertise; Distribution/supply chain expertise; Real estate expertise; Risk assessment/management expertise; Government/regulatory/public policy expertise; Business ethics/Corporate sustainability and social responsibility expertise</t>
  </si>
  <si>
    <t>Audit; Human capital and compensation; Corporate governance/nominating</t>
  </si>
  <si>
    <t xml:space="preserve">The Corporate Governance/Nominating Committee reviews and assesses the Companyâ€™s environmental, sustainability, social and governance policies, goals and programs, and make recommendations to management based on their review and assessment.
</t>
  </si>
  <si>
    <t>https://www.sec.gov/ix?doc=/Archives/edgar/data/898173/000089817323000015/orly-20221231xdef14a.htm#EQUITYCOMPENSATIONPLANS</t>
  </si>
  <si>
    <t>Organon &amp; Co.</t>
  </si>
  <si>
    <t>OGN</t>
  </si>
  <si>
    <t>https://www.organon.com/wp-content/uploads/sites/2/2022/06/OurGoals_Product.pdf; https://www.organon.com/wp-content/uploads/sites/2/2023/06/Organon_2022_ESG_Report_FINAL.pdf</t>
  </si>
  <si>
    <t>Executive leadership; CEO experience; Financial/accounting; Global healthcare; Marketing, sales or public relations; Public policy/regulatory; Corporate governance/public company; Global business experience</t>
  </si>
  <si>
    <t>Audit; Talent; ESG</t>
  </si>
  <si>
    <t xml:space="preserve">The full Board has oversight of Organonâ€™s ESG strategy and performance and receives regular updates from management on these topics.
The entire Executive Leadership Team is responsible for implementing Organonâ€™s ESG strategy and is accountable for making progress against the goals and targets that have been set.
ESG Committee advises on policies and practices that pertain to our responsibilities as a global corporate citizen, and our special obligations as a healthcare company whose products and services affect health and quality of life around the world. The ESG Committee also reviews feedback from shareholder engagements on ESG, market and peer ESG reporting and disclosure practices, and the companyâ€™s performance on priority ESG issues including environmental and product quality matters. As needed, the ESG Committee receives information from third-party consultants and other experts on relevant ESG topics to inform the Committeeâ€™s thought process and to ensure continuous knowledge building in support of its ESG oversight role
</t>
  </si>
  <si>
    <t>https://www.sec.gov/ix?doc=/Archives/edgar/data/1821825/000119312523122171/d377667ddef14a.htm#toc377667_21</t>
  </si>
  <si>
    <t>Otis Worldwide Corporation</t>
  </si>
  <si>
    <t>OTIS</t>
  </si>
  <si>
    <t>https://www.otisinvestors.com/2022esgreport; https://www.otis.com/documents/256045/333177596/ESG+At+A+Glance_FINAL.pdf/1148edce-8677-16b6-8a33-b1bb424f602f?t=1622024823871</t>
  </si>
  <si>
    <t>Senior industry leadership; Environmental, social and governance; Innovation and optimization; Financial; Risk management; Global</t>
  </si>
  <si>
    <t>Environmental, social and governance
Experience managing or overseeing matters related to environmental, health and safety, and social and governance initiatives, including human capital management</t>
  </si>
  <si>
    <t>Nominations and Governance Committee</t>
  </si>
  <si>
    <t>Audit; Compensation; Nominations and governance</t>
  </si>
  <si>
    <t>For Otis, being a good corporate citizen is fundamental to everything we do. Underscoring that importance, the Board and its committees engage in extensive review and oversight of ESG-related topics.
â€‹Otis has developed an ESG Governance Model that supports its commitment to doing good in line with its business strategy. ESG matters impact every corner of the business, and, accordingly, ESG governance is cross-functional, involving team members from multiple functional and business areas. The ESG Council â€“ composed of senior leaders representing Communications; Engineering; Environment, Health and Safety; Human Resources; Investor Relations; Legal; Quality and Continuous Improvement; Supply Chain; and Sustainability â€“ works closely with an internal ESG Working Group. Both the ESG Council and ESG Working Group meet frequently, with the ESG Council reporting regularly to the CEO.
ESG Risks
A number of ESG risks are expressly considered in the ERM risk identification and assessment process, including climate-related risks; meeting stakeholder ESG expectations; ESG reporting in accordance with the Global Reporting Initiative Standards, as well as in alignment with the Sustainability Accounting Standards Board guidelines for the Resource Transformation sector and the Task Force on Climate-related Financial Disclosures; DE&amp;I; ethical culture; and colleague and public safety. ESG risks and corresponding mitigation actions that do not make the list of Top ERM Risks are managed by the ESG Council and ESG Working Group using a modified version of the ERM process.</t>
  </si>
  <si>
    <t>https://www.sec.gov/ix?doc=/Archives/edgar/data/1781335/000114036123017048/ny20004612x1_def14a.htm#tESGP1</t>
  </si>
  <si>
    <t>PCAR</t>
  </si>
  <si>
    <t>https://s202.q4cdn.com/173635405/files/doc_downloads/ESG/2023/sasb-esg-combined-report-july-2023-rev1.pdf ;https://s202.q4cdn.com/173635405/files/doc_downloads/ESG/TCFD-CDP-report-july-2023.pdf ;https://s202.q4cdn.com/173635405/files/doc_presentations/2023/Jul/esg-presentation-july-2023r1.pdf</t>
  </si>
  <si>
    <t>Audit; Compensation; Executive; Nominating and governance</t>
  </si>
  <si>
    <t>The Board oversees risk through management presentations at Board meetings and through its Audit, Compensation and Nominating and Governance Committees.The Nominating and Governance Committee oversees potential environmental, social and governance (ESG) risks and monitors legal developments and trends.</t>
  </si>
  <si>
    <t>https://www.sec.gov/ix?doc=/Archives/edgar/data/75362/000119312523071313/d402196ddef14a.htm#toc</t>
  </si>
  <si>
    <t>Packaging Corporation of America</t>
  </si>
  <si>
    <t>PKG</t>
  </si>
  <si>
    <t>https://www.packagingcorp.com/filebin/pdf/ResponsibilityReports/PCA_2022_Responsibility_Report.pdf</t>
  </si>
  <si>
    <t>Leadership or technical experience in the paper/packagin sectors; Expertise in capital allocation and decision making; Senior leadership experience in complex business environments; Sustainability experience; Governance or public policy experience; Finance, auditing and accounting experience; Information technology systems and security experience</t>
  </si>
  <si>
    <t>Audit; Nominating and governance; Compensation; Sustainability</t>
  </si>
  <si>
    <t>The sustainability committee oversees companyâ€™s strategy and effectiveness with respect to environmental stewardship, climate change and sustainability matters.</t>
  </si>
  <si>
    <t>https://www.sec.gov/ix?doc=/Archives/edgar/data/0000075677/000119312523077463/d405175ddef14a.htm#txa405175_8</t>
  </si>
  <si>
    <t>Paramount Global</t>
  </si>
  <si>
    <t>PARA</t>
  </si>
  <si>
    <t>https://www.paramount.com/sites/g/files/dxjhpe226/files/2023-10/2023_Paramount_ESG_Report_v3.pdf</t>
  </si>
  <si>
    <t>Senior leadership experience; Public/private company board experience; Financial expertise; Entertainment/media epxertise; Strategic planning/adbisory expertise; International expertise</t>
  </si>
  <si>
    <t>Our commitment to ESG starts at the top, with our Board of Directors and senior leadership. The Nominating and Governance Committee of the Board has direct oversight of our handling of ESG matters and regularly considers ESG-related matters at its meetings.
We have a team dedicated to driving our ESG strategy forward and overseeing our annual reporting and responses to ESG inquiries and assessments, which is led by a steering committee that includes our Chief Executive Officer, Chief Financial Officer and General Counsel. We have prioritized transparency and disclosure, particularly of our most material impacts.</t>
  </si>
  <si>
    <t>https://www.sec.gov/ix?doc=/Archives/edgar/data/813828/000119312523074091/d436078ddef14a.htm#toc436078_17</t>
  </si>
  <si>
    <t>Parker-Hannifin Corporation</t>
  </si>
  <si>
    <t>PH</t>
  </si>
  <si>
    <t>https://d1io3yog0oux5.cloudfront.net/_64f2b57d53edc5b77510e60faa97fb0a/parker/files/pages/corporate-governance/sustainability-report/Parker-FY23-Sustainability-Report.pdf</t>
  </si>
  <si>
    <t>Public company leadership; Corporate strategy and culture; Risk management; International; Industrial/aerospace industries; Manufacturing; Technology and innovation; Finance and accounting; Sales and marketing</t>
  </si>
  <si>
    <t>Risk management- Experience identifying, managing and mitigating significant business risks (financial. operational, compliance, reputational, etc.) including those related to ESG, cyber security, human capital, and supply chain.</t>
  </si>
  <si>
    <t>Our Board maintains oversight over ESG matters at the full Board level and through our relevant committees, while senior management manages and monitors such matters on a day-to-day basis throughout the year, supported by our internal ESG Steering Committee, which includes our Chief Operating Officer and other members of our senior management. The full Board reviews our ESG program at least annually. In August 2022, we amended our Corporate Governance Guidelines and the charters of each of our Committees to more clearly describe ESG areas of oversight responsibility for the full Board and its Committees. Our full Board retains ultimate oversight responsibility over strategies, initiatives, policies and risks related to ESG matters, including in the areas of corporate strategy, purpose and values, environmental sustainability (e.g., climate targets and actions), social responsibility, team member safety and engagement, diversity, equity and inclusion, cybersecurity, and external reporting.</t>
  </si>
  <si>
    <t>https://www.sec.gov/ix?doc=/Archives/edgar/data/0000076334/000130817923000993/ph4203071-def14a.htm#spotlightesgoversight</t>
  </si>
  <si>
    <t>Paychex, Inc.</t>
  </si>
  <si>
    <t>PAYX</t>
  </si>
  <si>
    <t>https://www.paychex.com/sites/default/files/2023-10/gri-and-sasb-indices-2023.pdf; https://www.paychex.com/sites/default/files/2023-09/paychex-esg-report-fy23.pdf; https://www.paychex.com/sites/default/files/2023-09/paychex-esg-report-fy23.pdf</t>
  </si>
  <si>
    <t>Capital markets literacy; Industry knoweldge; Financial literacy; Global experience; Leadership experience; Product marketing; Risk management; Technology experience</t>
  </si>
  <si>
    <t>Audit; Compensation and leadership; Corporate development advisory; Executive; Investment; Nominating and ESG</t>
  </si>
  <si>
    <t>Our Board is focused on the long-term sustainability of our business. Currently, the N&amp;E Committee has oversight of ESG policies and DE&amp;I initiatives. ESG efforts at Paychex are overseen by the Ethics and ESG Steering Committee (the â€œSteering Committeeâ€). The Steering Committee is chaired by the Vice President (â€œVPâ€), Chief Legal &amp; Ethics Officer, and Secretary, and is comprised of members representing Legal, Human Resources and Organizational Development, Business Operations, Compliance and Data Analytics, Internal Audit, Finance, Marketing, Enterprise Risk Management, Sustainability, Information Technology, and Corporate Communications.</t>
  </si>
  <si>
    <t>https://www.sec.gov/ix?doc=/Archives/edgar/data/723531/000119312523226898/d474083ddef14a.htm#toc474083_2</t>
  </si>
  <si>
    <t>Paycom Software, Inc.</t>
  </si>
  <si>
    <t>PAYC</t>
  </si>
  <si>
    <t>https://www.paycom.com/media/resources-content/Corporate_Social_Responsibility_Report.pdf</t>
  </si>
  <si>
    <t>Senior leadership; Public company board; Financial and accounting; Industry; Government relations/regulatory; Risk management; Cybersecurity</t>
  </si>
  <si>
    <t xml:space="preserve">Nominating and Corporate Governance Committee
</t>
  </si>
  <si>
    <t>Our Board of Directors actively oversees our ESG efforts through comprehensive ESG-governance and oversight practices. The nominating and corporate governance committee has direct oversight of our ESG policies, practices and disclosures while specific ESG topics are reviewed by other committees as needed. In 2022, the nominating and corporate governance committee reviewed and discussed aspects of our ESG program in five of its seven meetings.
The ESG Steering Committee assists the Chief Executive Officer and the Board of Directors in understanding, managing and setting a general strategy relating to ESG matters and initiatives. The ESG Steering Committee is comprised of our Chief Financial Officer and multiple senior leaders from across our company in pertinent departments including: Legal, HR, IT and Accounting.
As part of this oversight, we have implemented a formal ESG risk management program, in which the ESG Steering Committee is responsible for assessing and managing ESG-related risks, including climate-related risks according to the recommendations of the Task Force on Climate-Related Financial Disclosures. Additionally, we have started integrating ESG risks into our enterprise risk management program.</t>
  </si>
  <si>
    <t>https://www.sec.gov/ix?doc=/Archives/edgar/data/1590955/000119312523081403/d115109ddef14a.htm#toc115109_31</t>
  </si>
  <si>
    <t>PayPal Holdings, Inc.</t>
  </si>
  <si>
    <t>PYPL</t>
  </si>
  <si>
    <t>https://s202.q4cdn.com/805890769/files/doc_downloads/2023/05/2022-Global-Impact-Report_FINAL-73.pdf</t>
  </si>
  <si>
    <t>Payments/financial services/fin tech; Technology/ innocation; Global business; Senior leadership; Business development and strategy; Legal/regulatory/governmental; Cybersecurity/information security; Finance/accounting; Consumer/sales/marketing/brand management; ESG; Talent management; Other public company board service</t>
  </si>
  <si>
    <t>An understanding of effective management and disclosure of environmental, social and/or governance (â€œESGâ€) risks and opportunities is essential to ensure appropriate oversight of ESG at PayPal and create long-term value for our stakeholders.</t>
  </si>
  <si>
    <t>Audit, risk and compliance; Compensation; Corporate governance and nominating</t>
  </si>
  <si>
    <t>Our governance framework is designed to provide sound company oversight, drive Board and management accountability and demonstrate PayPalâ€™s commitment to transparency, independence and diversity. We take a decentralized approach to management of ESG within the organization, led by oversight from our Board and strategy-setting from senior leadership. The entire Board engages on ESG matters that impact business strategy, and Board committees are tasked with oversight of specific matters. Management briefs Board committees and executive management on ESG topics on a quarterly basis and meets with a subcommittee of the Enterprise Risk Management (â€œERMâ€) Committee at least annually to review current and emerging ESG-related risk topics.</t>
  </si>
  <si>
    <t>https://www.sec.gov/ix?doc=/Archives/edgar/data/1633917/000119312523100559/d430571ddef14a.htm#toc430571_30</t>
  </si>
  <si>
    <t>Penn Entertainment, Inc.</t>
  </si>
  <si>
    <t>PENN</t>
  </si>
  <si>
    <t>https://www.pennentertainment.com/-/media/Project/PNG-Tenant/Corporate/PNG-Corp/2022-PENN-CSR-Report.pdf</t>
  </si>
  <si>
    <t>Industry knowledge and business exeperience (includes gaming, hospitality, and media); Technology/digital; Sales and marketing; Financial (including capital markets, accounting and tax); Strategic planning / M&amp;A; HR/talent management; Risk management; ESG/DEI; Corporate governance; Regulatory/legal; Government affairs</t>
  </si>
  <si>
    <t>ESG/DEI Board experience provides insight into new and best practices which inform PENN's commitment to authenticity in ESG and DEI</t>
  </si>
  <si>
    <t>Audit; Compensation; Nominating and corporate governance; Compliance</t>
  </si>
  <si>
    <t>The Nominating and Corporate Governance Committee oversees risks associated with Board structure and succession planning, including Board diversity, ESG risks and initiatives, and other governance policies and practices.
â€ƒ
The Nominating and Corporate Governance committee oversees and receives regular reports from the Chair of the Company's ESG Committee and Diversity Committee</t>
  </si>
  <si>
    <t>https://www.sec.gov/ix?doc=/Archives/edgar/data/921738/000114036123020195/ny20007164x1_def14a.htm</t>
  </si>
  <si>
    <t>Pentair plc</t>
  </si>
  <si>
    <t>PNR</t>
  </si>
  <si>
    <t>https://www.pentair.com/content/dam/extranet/enterprise/resources/reports/pentair-cr-report-2022.pdf</t>
  </si>
  <si>
    <t>Audit and finance; Compensation; Governance</t>
  </si>
  <si>
    <t>Our Board provides ESG oversight by periodically reviewing our ESG strategy, including social responsibility strategic targets, communications, and risks. In addition, the Governance Committee oversees ESG strategy and risks, including business sustainability risks.
We publish an annual corporate responsibility report that reports on ESG and our accomplishments. We also maintain a formal social responsibility program to further advance our social responsibility goals.
Karla Robertson, our EVP, General Counsel, and Secretary, serves in the additional role of Chief Social Responsibility Officer. She leads Pentairâ€™s social responsibility program and provides regular ESG updates at least annually to our Board and the Governance Committee.</t>
  </si>
  <si>
    <t>https://www.sec.gov/ix?doc=/Archives/edgar/data/77360/000110465923036625/tm238216d2_def14a.htm#tECT</t>
  </si>
  <si>
    <t>PepsiCo, Inc.</t>
  </si>
  <si>
    <t>PEP</t>
  </si>
  <si>
    <t>https://www.pepsico.com/docs/default-source/sustainability-and-esg-topics/2023-cdp-climate-submission.pdf?sfvrsn=e4d1d3_6; https://www.pepsico.com/our-impact/sustainability/esg-summary; https://www.pepsico.com/our-impact/esg-topics-a-z/climate-change</t>
  </si>
  <si>
    <t>Public company CEO; Financial expertise/financial community; Consumer products; Risk management; Public policy; Science/medical/research/innovation; Technology/ data analytics/e-commerce/digital marketing/cyber; Developing and emerging markets/international residence</t>
  </si>
  <si>
    <t>Sustainability, Diversity and Public Policy Committee</t>
  </si>
  <si>
    <t>Audit; Compensation; Nominating and corporate governance; Sustainability, diversity and public policy</t>
  </si>
  <si>
    <t>The Board refined the roles of its Committees by establishing a Sustainability, Diversity and Public Policy Committee in 2017. The Committee assists the Board in providing more focused oversight over PepsiCoâ€™s policies and programs and related risks that concern key sustainability, diversity, equity and inclusion and public policy matters.</t>
  </si>
  <si>
    <t>https://www.sec.gov/ix?doc=/Archives/edgar/data/77476/000130817923000279/pep4134371-def14a.htm</t>
  </si>
  <si>
    <t>Revvity, Inc.</t>
  </si>
  <si>
    <t>RVTY</t>
  </si>
  <si>
    <t>https://esg.revvity.com/overview/default.aspx;https://ir.revvity.com/news/investor-news/news-details/2023/Revvity-Debuts-Inaugural-ESG-Report/default.aspx ;https://s202.q4cdn.com/561573250/files/doc_downloads/ESG/2023-ESG-Report_Final.pdf</t>
  </si>
  <si>
    <t>Strategic and executive leadership; CEO of public company; Finance/capital markets; Investment management; Mergers and acquisitions; International experience; Industry; Public company board experience; ESG experience</t>
  </si>
  <si>
    <t>Audit; Nominating and corporate governance; Compensation and benefits</t>
  </si>
  <si>
    <t>The nominating and corporate governance committee oversees the Companyâ€™s corporate responsibility and sustainability efforts, which includes the impact of environmental and social issues on the Company. This includes engaging with senior management, and considering input from our shareholders and other stakeholders on what are commonly referred to as ESG issues, on a periodic basis to review and assess our policies and procedures in this area. The nominating and corporate governance committee reports any notable trends or issues back to the full board on a regular basis for further review. We believe that this level of oversight is appropriate and in the best interests of the Company and our shareholders given the high degree of importance that we place on advancing our environmental, social and governance strategy.</t>
  </si>
  <si>
    <t>https://www.sec.gov/ix?doc=/Archives/edgar/data/31791/000119312523063847/d270422ddef14a.htm</t>
  </si>
  <si>
    <t>Pfizer Inc.</t>
  </si>
  <si>
    <t>PFE</t>
  </si>
  <si>
    <t>https://www.pfizer.com/about/responsibility/ehs-key-performance-indicators ;  https://www.pfizer.com/news/articles/net_zero_by_2040_how_pfizer_is_fighting_climate_change_with_ambitious_science_based_goals ; https://www.pfizer.com/sites/default/files/investors/financial_reports/annual_reports/2022/files/Pfizer_ESG_Report.pdf</t>
  </si>
  <si>
    <t>Business leadership and operations; International business; Medicine and science; Healthcare and pharma; Finance and accounting; Risk management; Academia; Human capital management; Government and public policy; Technology</t>
  </si>
  <si>
    <t>Audit; Regulatory and compliance; Compensation; Governance and sustainability; Science and technology</t>
  </si>
  <si>
    <t>The Board considers significant enterprise risk topics, including, among others: risks associated with our strategic plan, our capital structure, our R&amp;D and business development activities, drug pricing, manufacturing and supply, access and reimbursement, our response to COVID-19, cybersecurity, our ESG program, culture and human capital management. In addition, it receives regular reports from members of our ELT that include discussions of the risks involved in their respective areas of responsibility. The Board is routinely informed of developments that could affect our risk profile or other aspects of our business.
The Board is kept informed of its Committeesâ€™ risk oversight and other activities through reports by the Committee Chairs to the full Board. These reports are presented at every regular Board meeting.</t>
  </si>
  <si>
    <t>https://www.sec.gov/ix?doc=/Archives/edgar/data/0000078003/000007800323000040/pfe-20230315.htm</t>
  </si>
  <si>
    <t>Philip Morris International Inc.</t>
  </si>
  <si>
    <t>PM</t>
  </si>
  <si>
    <t>https://www.pmi.com/resources/docs/default-source/pmi-sustainability/pmi-scope-3-ghg-verification-statement-2022.pdf?sfvrsn=5619afb6_2 ; https://www.pmi.com/resources/docs/default-source/pmi-sustainability/pmi-scopes-1-2-ghg-verification-statement-2022.pdf?sfvrsn=2b19afb6_2 ; https://www.pmi.com/resources/docs/default-source/pmi-sustainability/pmi-integrated-report-2022.pdf?sfvrsn=2619afb6_4</t>
  </si>
  <si>
    <t>Senior executive; Tobacco industry; Global consumer-centric engagement; Operations; Information technology and privacy; Sustainability/ESG; Risk assessment and oversight; CFO or banking; Civic leadership; Global pharmaceutical; Marketing and retail</t>
  </si>
  <si>
    <t>Audit; Compensation and leadership development; Consumer relationships and regulation; Finance; Nominating and corporate governance; Product innovation and regulatory affairs</t>
  </si>
  <si>
    <t>The Nominating and Corporate Governance Committee oversees the Company's ESG and sustainability strategies and performance, and related risks.</t>
  </si>
  <si>
    <t>https://www.sec.gov/ix?doc=/Archives/edgar/data/0001413329/000110465923036062/tm231786d2_def14a.htm#tCDAA</t>
  </si>
  <si>
    <t>Phillips 66</t>
  </si>
  <si>
    <t>PSX</t>
  </si>
  <si>
    <t>https://www.phillips66.com/sustainability/our-targets/; https://investor.phillips66.com/financial-information/news-releases/news-release-details/2022/Phillips-66-Adds-2050-Target-to-Greenhouse-Gas-Emissions-Reductions-Plans/default.aspx; https://phillips66.widen.net/s/kh2rqsqtkv/23-0054_2_sustainability-report_web_performancedata-only_phillips66; https://phillips66.widen.net/s/xrz9pvmmvh/eyassurance-review-report; https://www.phillips66.com/sustainability/sustainability-report/; https://issuu.com/phillips66co/docs/2023_sustainability_report?fr=sYjdjODYxOTI2NjY</t>
  </si>
  <si>
    <t>C-suite experience; Financial; Global business; Risk management; Environmental; Industry experience;</t>
  </si>
  <si>
    <t>Audit and finance; Human resources and compensation; Nominating and governance; Public policy and sustainability; Executive</t>
  </si>
  <si>
    <t>Board level oversight of ESG efforts, including sustainability initiatives, corporate culture and human capital management. The Public Policy and Sustainability Committee oversee risks related to corporate social responsibility and sustainability programs.
Our Board regularly reviews trends in corporate governance and sustainability best practices, changing regulatory requirements and feedback from our shareholders to evolve our corporate responsibility and sustainability programs and practices in ways that the Board believes are in the best interest of Phillips 66 and its shareholders. Recognizing the growing importance of sustainable business practices, the Board expanded the remit of the public policy committee in 2020 and named it the Public Policy and Sustainability Committee ("PPSC"). The Board expanded the committee's oversight responsibilities to include the Company's sustainability programs and initiatives that support a lower-carbon future. In furtherance of our commitment to help the world address climate change, the Board and the PPSC jointly oversee climate-related risks and opportunities to our business, and the PPSC regularly receives updates on management's progress against our sustainability goals.</t>
  </si>
  <si>
    <t>https://www.sec.gov/ix?doc=/Archives/edgar/data/1534701/000153470123000064/psx-20230329.htm</t>
  </si>
  <si>
    <t>Pinnacle West Capital Corporation</t>
  </si>
  <si>
    <t>PNW</t>
  </si>
  <si>
    <t>https://www.pinnaclewest.com/corporate-responsibility/esg-reporting/default.aspx ;https://www.pinnaclewest.com/corporate-responsibility/; https://s22.q4cdn.com/464697698/files/doc_downloads/2023/05/2303179-ESG-Highlights-Final.pdf</t>
  </si>
  <si>
    <t>Audit expertise; Finance/capital allocation; Financial literacy and accounting; Investment experience; Business strategy; COmplex operations experience; Corporate governance; Customer perspectives; Extensive knowledge of company's business environment; Sustainability; CEO/senior leadership; Public board service; Human capital management; Nuclear experience; Utility industry experience; Government/public policy/regulatory; Risk oversight and risk management</t>
  </si>
  <si>
    <t>Corporate Governance and Public Responsibility Committee</t>
  </si>
  <si>
    <t>Audit; Corporate governance and public responsibility; Finance; Human resources; Nuclear and operating</t>
  </si>
  <si>
    <t>To demonstrate the heightened attention on ESG, the Corporate Governance and Public Responsibility Committee has the responsibility to review significant ESG trends that may impact the Company, ensure the oversight of relevant ESG issues by the Board and its committees, and make recommendations to the Board, as appropriate. In early 2023, the Corporate Governance and Public Responsibility Committee charter was amended to include oversight of climate change related issues and the Companyâ€™s strategies in response to those issues. Another key focus of the Board is the adoption and maintenance of good governance practices, which is a primary responsibility of the Corporate Governance and Public Responsibility Committee.
The full Board also dedicates a significant amount of time to ESG matters. As an electric utility, environmental matters are at the forefront of our discussions on operations, strategy and risk. The Nuclear and Operating Committee has primary responsibility over operational environmental practices. Our social impact, within the Company, in our community and with our customers, is overseen by the Corporate Governance and Public Responsibility and Human Resources Committees.
In support of our Clean Energy Commitment and the growing role of ESG in our organization, we formed a Sustainability department that is dedicated to integrating environmental, social and governance best practices into the everyday work of APS. Its fundamental purpose is to drive our performance and enhance our reputation as a responsible corporate citizen. The department reports to the Vice President of Sustainability, who reports directly to our Senior Vice President of Public Policy.
In addition, an ESG Executive Council was established to guide the Companyâ€™s development of a common, cross-functional ESG vision, ensuring alignment and integration with the corporate strategic framework. The ESG Executive Council also has oversight of ESG reporting and implementation and is responsible for measuring and reporting on the actions taken to reach our Clean Energy Commitment.
The Company also established a framework for the Social Issues Committee. The goal of the framework is to provide a process for considering emergent social issues, and for determining whether or how best to engage on these important issues.</t>
  </si>
  <si>
    <t>https://www.sec.gov/ix?doc=/Archives/edgar/data/0000764622/000130817923000547/lpnw2023_def14a.htm</t>
  </si>
  <si>
    <t>Pioneer Natural Resources Company</t>
  </si>
  <si>
    <t>PXD</t>
  </si>
  <si>
    <t>https://www.pxd.com/sites/default/files/reports/2023_SustainabilityReport.pdf; https://www.pxd.com/sites/default/files/reports/2023%20Performance%20Data%20Table.pdf</t>
  </si>
  <si>
    <t>Senior executive experience; E&amp;P industry experience; Science/technology/engineering/research and development; Accounting/finance; M&amp;A/ commercial transactions; Strategic planning/risk management; Environmental/safety/health/sustainability; marketing/sales; Global business/international; Legal/government/regulatory; Human resources; Other public boards</t>
  </si>
  <si>
    <t>Sustainability and Climate Oversight Reporting Committee</t>
  </si>
  <si>
    <t>Audit; Compensation and leadership development; Health, safety and environment; Nominating and corproate governance; Sustainability and climate oversight</t>
  </si>
  <si>
    <t xml:space="preserve">The Board and senior management of the Company understand that in order to continue to provide value to the Company's stockholders, Pioneer must remain focused on its social license to operate and committed to environmental, social and governance ("ESG") issues. the Board is actively engaged in overseeing the Company's sustainability practices: The Nominating and Corporate Governance Committee assists the Board in identifying, evaluating and monitoring social, governance, political, human rights and public policy trends, issues and concerns and other sustainability and corporate responsibility matters that could affect the Company's business and reputation, including climate change-related risks and opportunities. The Sustainability and Climate Oversight Reporting Committee ("SCOC") oversees the Company's overall climate strategy and the preparation of its annual sustainability report, climate risk report and other significant disclosures regarding ESG matters.
 </t>
  </si>
  <si>
    <t>https://www.sec.gov/ix?doc=/Archives/edgar/data/1038357/000103835723000050/pxd-20230412.htm</t>
  </si>
  <si>
    <t>PNC</t>
  </si>
  <si>
    <t>https://www.pnc.com/content/dam/pnc-com/pdf/aboutpnc/CorporateResponsibilityReports/PNC_Verification_Statement.pdf ;https://www.pnc.com/content/dam/pnc-com/pdf/aboutpnc/CorporateResponsibilityReports/PNC_Corporate_Responsibility_Report_2022.pdf</t>
  </si>
  <si>
    <t>Large institution leadership; Public company board; Regulatory/risk management; Finance/accounting/audit; Financial services; Marketing/branding/retail; ESG; Technology/cybersecurity; Talent management/succession planning</t>
  </si>
  <si>
    <t>Audit; Nominating and governance; Human resources; Risk; Executive</t>
  </si>
  <si>
    <t>The Boardâ€™s oversight of our strategy, including the risks and opportunities flowing from the environmental, social and governance (â€œESGâ€) issues material to our business.
The Board is committed to our ESG efforts and believes that effective management of ESG matters plays an important part in our ability to drive results for our stakeholders. Under the Boardâ€™s oversight, we made considerable progress in 2022 across the full spectrum of ESG matters, including the notable recent highlights below. In September 2022, established the Climate Policy Program Office to centralize, coordinate and optimize enterprise-wide efforts related to climate risk management.</t>
  </si>
  <si>
    <t>https://www.sec.gov/ix?doc=/Archives/edgar/data/713676/000119312523070779/d377505ddef14a.htm#txa377505_101</t>
  </si>
  <si>
    <t>Pool Corporation</t>
  </si>
  <si>
    <t>POOL</t>
  </si>
  <si>
    <t>https://www.poolcorp.com/pdf/esg-report-2022Web.pdf</t>
  </si>
  <si>
    <t>Knowledge, skills and experience; Senior executive management; Finance/accounting; Audit committee financial expert; Strategic planning/ business development; Risk management; Marketing; Mergers and acquisitions; Operational exprtise; International operations; Corporate governance/compliance; Humnan resources/executive compensation; Distribution expertise</t>
  </si>
  <si>
    <t>Audit; Compensation; Nominating and corporate governance; Strategic planning</t>
  </si>
  <si>
    <t>Our Boardâ€™s objective is to have systems and processes in place that bring material risks facing our Company to the Boardâ€™s attention and permit the Board to effectively oversee the management of these risks. As reflected in our Code of Business Conduct and Ethics, our Board seeks to establish a â€œtone at the topâ€ communicating our Boardâ€™s strong commitment to ethical behavior and compliance with the law. In furtherance of these goals, our Board regularly includes agenda items at its meetings relating to its risk oversight obligations and meets with various members of management on a range of topics, including regulatory obligations, disaster recovery and business continuity planning, succession planning, safety and risk management, environmental, social and corporate governance (ESG) matters, insurance, information technology and operations. Our Board also sets and regularly reviews quantitative and qualitative authority levels for management. Further, our Board oversees the strategic direction of our Company, and in doing so considers the potential rewards and risks of our Companyâ€™s business opportunities and challenges and monitors the development and management of risks that may impact our strategic goals.</t>
  </si>
  <si>
    <t>https://www.sec.gov/ix?doc=/Archives/edgar/data/945841/000094584123000066/pool-20230329.htm#i236bb10ad1d144f7b7217534d7bf37aa_55</t>
  </si>
  <si>
    <t>PPG Industries, Inc.</t>
  </si>
  <si>
    <t>PPG</t>
  </si>
  <si>
    <t>https://assets-us-01.kc-usercontent.com/2a927e0d-6649-001d-033d-d488bdff5f23/7124f94f-b1d3-4d1c-bfef-2a2e9f282673/UQA00001822%20CY22%20PPG%20Verification%20AS%20April%2019%202023%20Final.pdf; https://assets-us-01.kc-usercontent.com/2a927e0d-6649-001d-033d-d488bdff5f23/e1682d97-4502-46fc-a02e-e3c334e762bd/PPG-2022-ESG-REPORT.pdf</t>
  </si>
  <si>
    <t>Leadership; Finance; Manufacturing; Global; Mergers and acquisitions; Environment; Retail/marketing; Technology</t>
  </si>
  <si>
    <t>Audit; Nominating and governance; Sustainability and innovation; Human capital management and compensation</t>
  </si>
  <si>
    <t>Our Board is actively engaged in our ESG programs and initiatives. Our ESG approach is grounded in our vision of delivering lasting value for stakeholders and customers by operating with integrity, working safely, respecting the contributions of our people, preserving the environment and supporting the communities where we operate. Our ESG oversight structure is designed to effectively govern and manage the ESG risks and opportunities that are integral to our business strategy, and Board oversight of significant ESG matters is incorporated into its oversight of our business and our strategy. Significant ESG risks are reviewed and evaluated by the Board and its committees as part of their ongoing risk oversight of our Company.
The Boardâ€™s long-standing Sustainability and Innovation Committee (formerly known as the Technology and Environment Committee) oversees and receives regular updates on the Companyâ€™s environment, health, safety, product stewardship and sustainability initiatives, including the Companyâ€™s sustainability goals and progress toward our goals. In connection with its review of our ESG oversight program, the Board selected the Sustainability and Innovation Committee as the committee with responsibility for reviewing the risks and opportunities to PPG of the effects of climate change.</t>
  </si>
  <si>
    <t>https://www.sec.gov/ix?doc=/Archives/edgar/data/79879/000155837023003276/tmb-20230420xdef14a.htm</t>
  </si>
  <si>
    <t>PPL Corporation</t>
  </si>
  <si>
    <t>PPL</t>
  </si>
  <si>
    <t>https://www.pplweb.com/wp-content/uploads/2023/04/PPL-Corporation_2022-Sustainability-Report_FINAL.pdf</t>
  </si>
  <si>
    <t>Senior executive leadership; Risk management; Capital markets, finance and accounting; Operations experience and safety; Regulated industry; Environmental and sustainability; Technology, digitalization and innovation; Cybersecurity; Customer relationships and marketing; Regulated utility experience</t>
  </si>
  <si>
    <t>Environmental and Sustainability-Experience in overseeing, operating or managing the environmental, clean energy, and sustainability initiatives including corporate social responsibility. Directors with these skills provide effective oversight for our clean energy strategy and our sustainability goals and disclosures.</t>
  </si>
  <si>
    <t>Governance, Nominating, and Sustainability Committee</t>
  </si>
  <si>
    <t>Audit; Compensation; Executive; Finance; Governance, nominating and sustainability</t>
  </si>
  <si>
    <t>Oversight of Environmental, Social and Governance (ESG) Risks. The Board has delegated to the GNSC responsibility for overseeing the companyâ€™s practices and positions to further its sustainability strategy and corporate governance, including specific environmental and corporate social responsibility initiatives. The committee receives updates, which include climate-related issues, at regularly scheduled meetings, and the full Board receives sustainability updates as significant issues arise. The committee also oversees the companyâ€™s corporate political activity and, in that capacity, receives reports at least annually regarding political spending and related activities by the company. The company has also established a Corporate Sustainability Committee, which includes senior leaders throughout the company. The Corporate Sustainability Committee is responsible for reviewing and guiding the development of a sustainability strategy, providing oversight and establishing priorities and performance metrics. The sustainability strategy, commitments and priorities are reviewed and approved by the Corporate Leadership Council, which consists of the CEO, CFO, COO, CLO and CHRO, and presented to the Board. The company also maintains a robust enterprise risk management process that provides a business portfolio view of material risks that may affect achievement of the companyâ€™s business strategy. As part of this process, representatives from the companyâ€™s operating companies and service groups identify, assess, monitor and report on ongoing and emerging risks, including climate-related and broader ESG risks. The companyâ€™s Risk Management group oversees this process and reports quarterly to the Audit Committee.</t>
  </si>
  <si>
    <t>https://www.sec.gov/ix?doc=/Archives/edgar/data/922224/000119312523090601/d385698ddef14a.htm#toc385698_15</t>
  </si>
  <si>
    <t>Principal Financial Group, Inc.</t>
  </si>
  <si>
    <t>PFG</t>
  </si>
  <si>
    <t>https://secure02.principal.com/publicvsupply/GetFile?fm=EE12535&amp;ty=VOP&amp;_gl=1*1ir0h68*_ga*MjAyNTA2Njg4OC4xNzAxODAxNzIw*_ga_GP3ZP21MGH*MTcwMTgwMTcyMC4xLjEuMTcwMTgwMTcyMC4wLjAuMA..</t>
  </si>
  <si>
    <t>Senior executive experience; Accounting and finance; Asset and investment management; Consumer (retail); Executive compensation; Financial services; Human resources/talent management; International; Marketing; Mergers and acquisitions; Product development; Risk management; Strategic planning; Sustainability/ESG; Technology</t>
  </si>
  <si>
    <t>Audit; Human resources; Nominating and governance; Finance; Executive</t>
  </si>
  <si>
    <t xml:space="preserve">The Nominating and Governance Committee: risk and mitigation related to the Companyâ€™s environmental, sustainability and corporate social responsibilities as well as the Companyâ€™s political contribution activities. </t>
  </si>
  <si>
    <t>https://www.sec.gov/ix?doc=/Archives/edgar/data/1126328/000110465923040574/tm2233176d3_def14a.htm#t2CPH</t>
  </si>
  <si>
    <t>The Procter &amp; Gamble Company</t>
  </si>
  <si>
    <t>PG</t>
  </si>
  <si>
    <t>https://us.pg.com/blogs/net-zero-by-2040/; https://www.pginvestor.com/esg/environmental/climate/default.aspx; https://assets.ctfassets.net/oggad6svuzkv/5mWEfMVpxtLFX7dNg1VvwZ/dfb7ee1049f9d42a22b6654aebd3660b/Assurance_Statement_PG_FY19-20_GHG_Inventory.pdf; https://downloads.ctfassets.net/oggad6svuzkv/6c8spc91y3m5xLRvGfU4Al/630a468e13377bf4892ad72d8a59e315/PG_CTAP.pdf</t>
  </si>
  <si>
    <t>Marketing; Corporate Governance; Finance; Consumer industry/retail; Leadership, strategy, and risk management; Government/regulatory/public policy; Global; Digital/technology/innovation; Environmental sustainability</t>
  </si>
  <si>
    <t>Governance and Public Responsibility Committee</t>
  </si>
  <si>
    <t>Audit; Compensation and leadership development; Governance and public responsibility; Innovation and technology</t>
  </si>
  <si>
    <t>The Board and its Committees are actively engaged in our environmental sustainability and social responsibility efforts as part of their critical governance oversight role. Highlights of the full Boardâ€™s engagement this year include:
Reviewed, with the Chief Sustainability Officer, the Executive Sponsor for Corporate Sustainability, and other senior business leaders, the integration of the Companyâ€™s environmental sustainability pillarsâ€”climate, waste, water, and natureâ€”into the Companyâ€™s superiority strategy, including progress and challenges with regard to the Companyâ€™s goals and commitments in each focus area.
Discussed, as needed, separate Committee engagement in key aspects of environmental sustainability, social responsibility, and governance, consistent with each Committeeâ€™s oversight responsibility, as highlighted further in the Corporate Governance section of this proxy statement.</t>
  </si>
  <si>
    <t>https://www.sec.gov/ix?doc=/Archives/edgar/data/0000080424/000119312523220645/d436191ddef14a.htm</t>
  </si>
  <si>
    <t>The Progressive Corporation</t>
  </si>
  <si>
    <t>PGR</t>
  </si>
  <si>
    <t>https://www.progressive.com/about/corporate-responsibility/environment/; https://investors.progressive.com/files/doc_downloads/2023/csr/progressive_2022csr.pdf</t>
  </si>
  <si>
    <t>Accounting and finance; Corporate governance; Highly regulated business; Insurance/financial services; Investment and capital management; Leadership; Retail/marketing; Risk management; Technology/cybersecurity</t>
  </si>
  <si>
    <t>Audit; Compensation; Investment and capital; Nominating and governance; Technology</t>
  </si>
  <si>
    <t>he Board and its committees oversee the assessment and management of various sustainability and ESG matters. In their oversight role, our directors ask questions, probe our thinking, provide strategic input, and give guidance informed by their diverse skills and experiences. The following chart highlights some of our Boardâ€™s involvement with these matters. Nominating and Governance Committee oversees our ESG activities, including climate change.</t>
  </si>
  <si>
    <t>https://www.sec.gov/ix?doc=/Archives/edgar/data/80661/000008066123000017/pgr-20230327.htm#i8fa803af503545f28c651644ccb9491b_43</t>
  </si>
  <si>
    <t>Prologis, Inc.</t>
  </si>
  <si>
    <t>PLD</t>
  </si>
  <si>
    <t>https://prologis.getbynder.com/m/78b46312eda10df0/original/Prologis-CY22-Assurance-Statement.pdf; https://prologis.getbynder.com/m/341c024f0b023afa/original/Prologis-2022-23-ESG-Report.pdf</t>
  </si>
  <si>
    <t>Real estate/logistics; CEO/executive management; Strategic planning; Finance/accounting; Global operations; Risk management; Customer products, services and solutions; Cybersecurity/data systems; Climate/energy/ESG</t>
  </si>
  <si>
    <t>Board Governance and Nomination Committee</t>
  </si>
  <si>
    <t>Audit; Talent and compensation; Board governance and nomination; Executive</t>
  </si>
  <si>
    <t xml:space="preserve">Formal board oversight over ESG efforts through Board Governance and Nomination Committee charter and updates to the full Board and other committees.
 Energy, Sustainability, Mobility and ESG group reporting directly to C-suite (COO).
 </t>
  </si>
  <si>
    <t>https://www.sec.gov/ix?doc=/Archives/edgar/data/1045609/000119312523079100/d412709ddef14a.htm#toc412709_10</t>
  </si>
  <si>
    <t>Prudential Financial, Inc.</t>
  </si>
  <si>
    <t>PRU</t>
  </si>
  <si>
    <t>https://s1.q4cdn.com/379746662/files/doc_downloads/2023/08/2023-prudential-financial-cdp-climate-change-questionnaire_public.pdf; https://s1.q4cdn.com/379746662/files/sustainability_reports/2023/TCFD-2022-Summary-Report.pdf; https://s1.q4cdn.com/379746662/files/doc_downloads/2023/08/2022-Prudential-Sustainability-Report-ADA-8-1-23.pdf</t>
  </si>
  <si>
    <t>Academia/education; Business ethics; Business head/administration; Business operations; Corporate governance; Environmental/sustainability/climate change; Finance/capital allocation; Financial expertise/literacy; Financial services industry; Government/public policy; Human capital management/talent/inclusion and diversity; Insurance industry; International; Investments; marketing/sales; Real estate; Risk management; Technology/systems/cybersecurity</t>
  </si>
  <si>
    <t>Environmental/Sustainability/Climate Change Strengthens the Boardâ€™s oversight and assures that strategic business imperatives and long term value creation are achieved within a sustainable, environmentally focused model</t>
  </si>
  <si>
    <t>Corporate Governance and Business Ethics Committee</t>
  </si>
  <si>
    <t xml:space="preserve">Audit; Compensation; Corporate governance and business ethics; Executive; Finance; Investment; Risk </t>
  </si>
  <si>
    <t>Environmental Sustainability is overseen by the Corporate Governance and Ethics Committee and Prudentialâ€™s Board of Directors. The Companyâ€™s sustainability strategy is led by Prudentialâ€™s senior leaders including Prudentialâ€™s Vice Chairman, who leads the Companyâ€™s Climate Change Steering Council that guides climate policy for the enterprise. The Corporate Governance and Business Ethics Committee discusses the Companyâ€™s environmental sustainability (including climate), social and governance objectives and strategy at least quarterly. In addition, the full Board receives periodic briefings and education on core concepts and trends that impact our businesses and society as well as regular discussions in the Investment and Risk Committees.</t>
  </si>
  <si>
    <t>https://www.sec.gov/ix?doc=/Archives/edgar/data/1137774/000119312523077836/d369076ddef14a.htm#tx369076_21</t>
  </si>
  <si>
    <t>PTC Inc.</t>
  </si>
  <si>
    <t>PTC</t>
  </si>
  <si>
    <t>https://www.ptc.com/-/media/Files/PDFs/About/December-2022-Information-2.pdf; https://www.ptc.com/-/media/Files/PDFs/About/PTC-Corporate-Social-Responsibility-Report-2020-2021.pdf; https://www.ptc.com/en/news/2023/ptc-advances-environmental-sustainability-initiatives ;https://www.ptc.com/en/blogs/corporate/liveworx-2023-takeaways</t>
  </si>
  <si>
    <t>Leadership; Strategy; Global; Financial; Software industry; Manufacturing; Marketing; Research and development</t>
  </si>
  <si>
    <t>Audit; Compensation and people; Corporate Governance; Cybersecurity; Nominating</t>
  </si>
  <si>
    <t xml:space="preserve">The ESG council and designation of the ESG operating leads were added in 2022. The ESG Council is responsible for the strategic direction of ESG initiatives, oversight of progress of ESG initiatives, oversight of ESG reporting and alignment with applicable standards, and periodic reporting to the Board and appropriate committees on ESG initiatives.
</t>
  </si>
  <si>
    <t>https://www.sec.gov/Archives/edgar/data/857005/000130817922000428/ptc4124081-def14a.htm#d412408a034</t>
  </si>
  <si>
    <t>Public Service Enterprise Group Incorporated</t>
  </si>
  <si>
    <t>PEG</t>
  </si>
  <si>
    <t>https://poweringprogress.pseg.com/wp-content/uploads/2023/11/2023-Sustainability-Report-Final.pdf; https://investor.pseg.com/sustainability/sustainability-and-climate-disclosures/default.aspx; https://s24.q4cdn.com/601515617/files/doc_downloads/ESG-Assessments/2023/cdp-2022-pseg-final.pdf</t>
  </si>
  <si>
    <t>Accounting/finance; Construction/engineering/manufacturing; Corporate governance; Customer satisfaction and sales; Environment/science; Government/policy/regulatory; Human capital management; Industrial operations; Risk management; Technology/cybersecurity; Energy industry</t>
  </si>
  <si>
    <t>Governance, Nominating and Sustainability Committee</t>
  </si>
  <si>
    <t>Audit; Organization and compensation; Finance; Governance, nominating and sustainability; Industrial operations</t>
  </si>
  <si>
    <t>The Boardâ€™s Governance, Nominating and Sustainability Committee has the mandated responsibility for overseeing sustainability, climate strategy, and our net-zero transition. The full Board plays a proactive role in understanding how each business area incorporates ESG and corporate citizenship into the companyâ€™s strategy.</t>
  </si>
  <si>
    <t>https://www.sec.gov/ix?doc=/Archives/edgar/data/788784/000119312523066199/d436901ddef14a.htm#txb436901_4</t>
  </si>
  <si>
    <t>Public Storage</t>
  </si>
  <si>
    <t>PSA</t>
  </si>
  <si>
    <t>https://s1.q4cdn.com/588671402/files/doc_downloads/Sustainable-Moving-Supplies/2023/06/Public-Storage-Sustainability-Report-2023-vF-1.pdf</t>
  </si>
  <si>
    <t>CEO or senior executive experience; Public board experience; Relevant industry experience; Financial or tax experience; Corporate governance experience; Enterprise risk management or crisis management experience; M&amp;A/capital markets/capital allocation experience; Succession planning/human capital management experience; Cybersecurity experience; Technology/data analytics experience; Brand marketing or consumer facing/retail experience; International executive or global company board experience; Legislative/regulatory or legal experience</t>
  </si>
  <si>
    <t>Audit; Compensation and human capital; Nominating, governance and sustainability</t>
  </si>
  <si>
    <t>The Boardâ€™s commitment to effective oversight of the Companyâ€™s environmental, social, and governance (ESG) risks and opportunities and to ensuring the Companyâ€™s progress across our sustainability initiatives is reflected in its allocation of oversight responsibilities among its standing committees, which responsibilities are regularly reviewed.
Currently, the Nominating, Governance, and Sustainability (NGS) Committee has formal responsibility for leading the Boardâ€™s oversight of ESG matters including: (i) supporting the Board in overseeing company-level ESG policies and in identifying and overseeing risks associated with ESG matters; (ii) overseeing the Companyâ€™s Environmental, Social, and Governance Steering Committee (ESG Committee) and overseeing and monitoring managementâ€™s efforts and activities on ESG initiatives, including any Company ESG performance goals; and (iii) overseeing the Companyâ€™s disclosure practices related to ESG matters, including our annual Sustainability Report.The Board is supported in its oversight of the Companyâ€™s ESG risks and opportunities by the ESG Committee, comprising our CEO and other senior executives across functions including executive management, enterprise risk management, audit, real estate, operations, human resources, finance, legal, construction, architecture, and investor relations. The ESG Committee assists the Companyâ€™s executive management in setting general strategy relating to ESG matters; implementing initiatives and policies based on that strategy; overseeing communications with our stakeholders; and assessing developments relating to, and improving the Companyâ€™s understanding of, ESG matters. The ESG Committee reports to and receives guidance from our Board through formal and informal meetings and interactions. This includes formal reporting to the NGS Committee, Audit Committee, and CHC Committee, in addition to informal reporting to the rest of the Board on a regular basis.</t>
  </si>
  <si>
    <t>https://www.sec.gov/ix?doc=/Archives/edgar/data/1393311/000119312523076669/d347280ddef14a.htm#rom347280_37</t>
  </si>
  <si>
    <t>PulteGroup, Inc.</t>
  </si>
  <si>
    <t>PHM</t>
  </si>
  <si>
    <t>https://pultegroupcares.com/sustainability/2022-report/</t>
  </si>
  <si>
    <t>Public company leadership; Public company board experience; Real estate and housing; Financial expertise; Consumer markets experience; Corporate governance; Human capital; Strategic risk management</t>
  </si>
  <si>
    <t>Audit; Compensation and management development; Nominating and governance; Finance and investment</t>
  </si>
  <si>
    <t>The Nominating and Governance Committee has been designated to monitor risks related to the Companyâ€™s ESG initiatives, and in 2019 the Nominating and Governance Committee began formally reviewing metrics regarding the Companyâ€™s culture, including key company metrics with regard to workforce diversity, stability, health and safety, as well as our compliance policies relating to employee conduct and anti-harassment.
We believe that oversight is essential to effective ESG practices. Therefore, our entire Board and Executive Leadership Team receive regular updates on the Companyâ€™s ESG efforts, with the Nominating and Governance Committee of our Board having primary responsibility for overseeing our ESG goals and objectives as delineated in the Nominating and Governance Committeeâ€™s charter. Our Nominating and Governance Committee also receives updates on ESG matters on a quarterly basis and evaluates key risks regarding environmental, workforce diversity, and health and safety issues, along with policies related to employee conduct and ethics.</t>
  </si>
  <si>
    <t>https://www.sec.gov/ix?doc=/Archives/edgar/data/822416/000119312523075819/d432685ddef14a.htm#toc432685_18</t>
  </si>
  <si>
    <t>PVH Corp.</t>
  </si>
  <si>
    <t>PVH</t>
  </si>
  <si>
    <t>https://www.pvh.com/responsibility/climate-action; https://www.pvh.com/-/media/Files/pvh/responsibility/PVH-CR-Report-2022.pdf</t>
  </si>
  <si>
    <t>CEO. president, COO, CFO,or CAO (or similar function); Business unit CEO, president, COO or similar leaderhsip position; Financial expertise; Consumer products or services; Digital/e-commerce; Technology/cyber risk/information security; Regulatory/corporate governance; International experience; Risk management; Sales/marketing/public relations; Human capital management; Diversity/equity/inclusion; Climate</t>
  </si>
  <si>
    <t>Audit and risk management; Compensation; Nominating, governance and management development; Corporate responsibility</t>
  </si>
  <si>
    <t>The Board of Directors oversees the management of risks related to the operation of our business. As part of its oversight, the Board receives periodic reports (no less often than annually) from members of senior management on various aspects of risk, including our enterprise risk management program, business continuity planning, and cybersecurity. Each Board committee oversees the management of risks that fall within its areas of responsibility, as summarized below. In performing this function, each committee has full access to management, as well as the authority to engage advisors. Committee chairs report on their committeesâ€™ activities, including agenda items relating to risk, at each Board meeting following a committee meeting, and can raise risk issues with the full Board at that time. The Board and each of its committees also meets with, receives reports from, and works with management to navigate our company and businesses through the impacts of macroeconomic events, such as the COVID-19 pandemic, as we seek to mitigate the effects through business, operational, financial and human capital management initiatives. The Corporate Responsibility Committee monitors our response to climate and environmental risk, including cross-sector collaboration on global solutions and relevant policies, and evolving business practices, such as reducing waste, prioritizing climate-friendly raw materials, and investing in renewable energy</t>
  </si>
  <si>
    <t>https://www.sec.gov/ix?doc=/Archives/edgar/data/0000078239/000121390023038132/def14a0423_pvhcorp.htm#T9934</t>
  </si>
  <si>
    <t>Qorvo, Inc.</t>
  </si>
  <si>
    <t>QRVO</t>
  </si>
  <si>
    <t>https://www.qorvo.com/about-us/corporate-social-responsibility</t>
  </si>
  <si>
    <t>Governance/public company experience; Accounting or financial experience; Semiconductor/wireless communication experience; International experience; Strategic planning; CEO or executive leadership experience; Cybersecurity and information technology; Manufacturing/operations</t>
  </si>
  <si>
    <t>Audit; Compensation; Corporate development; Governance and nominating</t>
  </si>
  <si>
    <t>Ultimate oversight for CSR and ESG resides with our Board of Directors and its Governance and Nominating Committee. Day-to-day oversight and leadership for these matters sits with our senior leadership team. We also have an Environmental, Social and Governance Steering Committee comprised of senior management that coordinates our ESG and CSR initiatives. Directors are regularly briefed on CSR and ESG matters by our senior leadership team. In addition, in 2023, Qorvo created a Sustainability Council, which includes key members from planning and logistics, environmental health and safety, facilities, supply chain, technology, prototype and quality. Roles and responsibilities include issuing recommendations, selecting key metrics and prioritizing goals, overseeing resources and allocations, assisting with the development of sub-committees and supporting sustainable strategies at Qorvo.</t>
  </si>
  <si>
    <t>https://www.sec.gov/ix?doc=/Archives/edgar/data/0001604778/000119312523177516/d498338ddef14a.htm#toc498338_29</t>
  </si>
  <si>
    <t>Qualcomm Incorporated</t>
  </si>
  <si>
    <t>QCOM</t>
  </si>
  <si>
    <t>https://www.qualcomm.com/news/releases/2021/11/qualcomm-announces-goal-achieve-net-zero-emissions-2040; https://www.qualcomm.com/content/dam/qcomm-martech/dm-assets/documents/2022-qualcomm-corporate-responsibility-report.pdf</t>
  </si>
  <si>
    <t>Audit; HR and compensation; Governance</t>
  </si>
  <si>
    <t>We have integrated corporate responsibility throughout our business, from our daily operations to our executive leadership and our Board. The Governance Committee of our Board provides oversight on corporate responsibility matters, including ESG policies, programs and initiatives, and the HR and Compensation Committee of our Board provides oversight of our human capital initiatives and our workforce diversity, equity and inclusion programs and initiatives. Our ESG Leadership Committee, composed of executives and senior management, provides guidance on global corporate responsibility issues. Our ESG Governance Committee, composed of certain other employees from a broad range of departments, implements directives from the ESG Leadership Committee, measures progress on achieving our goals and reports to management on accomplishments and challenges.</t>
  </si>
  <si>
    <t>https://www.sec.gov/Archives/edgar/data/804328/000110465923005003/tm2229835-1_def14a.htm#tCPBP</t>
  </si>
  <si>
    <t>Quanta Services, Inc.</t>
  </si>
  <si>
    <t>PWR</t>
  </si>
  <si>
    <t>https://sustainability.quantaservices.com/wp-content/uploads/2023/09/2022-Quanta-Sustainability-Report-Appendix-TCFD-Index.pdf; https://sustainability.quantaservices.com/wp-content/uploads/2023/09/2022-Quanta-Sustainability-Report-Appendix-Sustainability-Data-Metrics.pdf; https://sustainability.quantaservices.com/wp-content/uploads/2023/09/2022-Quanta-Sustainability-Report.pdf</t>
  </si>
  <si>
    <t>Industry experience; Risk oversight and management; Operations/strategic planning; Senior leadership; Finance/accounting/capital allocation; Government/regulatory; Legal/compliance; Environmental/social/governance; Other public company board experience</t>
  </si>
  <si>
    <t>Environmental / Social / Governance -Experience with governance principles or corporate responsibility and sustainability initiatives</t>
  </si>
  <si>
    <t>Audit; Compensation; Governance and nominating; Investment</t>
  </si>
  <si>
    <t>As set forth below, the Board and the committees of the Board have oversight responsibility for risk management in certain areas. The full Board, in addition to its ultimate oversight responsibility for the risk management process, retains oversight responsibility for certain risks.  The Governance and Nominating Committee focuses on risks relating to Quantaâ€™s corporate governance, Board membership and structure and management succession planning, as well as corporate responsibility and sustainability matters, including environmental issues, social issues and practices and policies relating to the support of business, charitable, educational and industry/trade organizations and with respect to political activity. The Governance and Nominating Committee also periodically reviews Quantaâ€™s risk management process, reporting its findings to the Board</t>
  </si>
  <si>
    <t>https://www.sec.gov/ix?doc=/Archives/edgar/data/1050915/000119312523099832/d458724ddef14a.htm#txa458724_11</t>
  </si>
  <si>
    <t>Quest Diagnostics Incorporated</t>
  </si>
  <si>
    <t>DGX</t>
  </si>
  <si>
    <t>https://www.questdiagnostics.com/our-company/corporate-responsibility/sustainability; https://www.questdiagnostics.com/content/dam/corporate/unrestricted/documents/our-company/corporate-responsibility/Quest-Diagnostics-Corporate-Responsibility-Report-2022.pdf</t>
  </si>
  <si>
    <t>Accounting/finance; Advisory; Capital markets; Consumer focus; Corporate governance; Executive management; Government; Healthcare; International; Operations; Medical/science; Strategic planning</t>
  </si>
  <si>
    <t>Audit and finance; Compensation and leadership development; Cybersecurity; Executive; Governnace; Quality and compliance</t>
  </si>
  <si>
    <t xml:space="preserve">The program includes a formal continuous process that identifies, assesses, mitigates and manages the risks from both internal and external conditions that could significantly impact the Company and influence its business strategy and performance, including ESG issues. </t>
  </si>
  <si>
    <t>https://www.sec.gov/ix?doc=/Archives/edgar/data/1022079/000093041323001199/c105212_def14a-ixbrl.htm</t>
  </si>
  <si>
    <t>Ralph Lauren Corporation</t>
  </si>
  <si>
    <t>RL</t>
  </si>
  <si>
    <t>https://corporate.ralphlauren.com/citizenship-and-sustainability</t>
  </si>
  <si>
    <t>CEo; International experience; Additional public company executive; Retail/consumer products; Ecommerce/digital/technology; Data protection/cyber/IT;
Finance/capital allocation; Consumer insights/marketing/sales; Policy/regulatory/governance</t>
  </si>
  <si>
    <t>Nominating, Governance, Citizenship and Sustainability</t>
  </si>
  <si>
    <t>Audit; Talent, culture and total rewards; Nominating, governance, citizenship and sustainability; Finance</t>
  </si>
  <si>
    <t>Citizenship &amp; Sustainability â€“ Oversight of environmental, social, and governance matters by the Nominating, Governance, Citizenship &amp; Sustainability Committee (the â€œNominating Committeeâ€) with quarterly reviews, and annual report published on June 20, 2023
Board maintains oversight of ESG so it can effectively govern and manage the ESG risks and opportunities that are integral to our corporate mission and core business strategy. Significant ESG risks are reviewed and evaluated by the Board and its Committees quarterly as part of their ongoing risk oversight of our Company</t>
  </si>
  <si>
    <t>https://www.sec.gov/ix?doc=/Archives/edgar/data/1037038/000114036123030952/ny20008517x500_def14a.htm</t>
  </si>
  <si>
    <t>Raymond James Financial, Inc.</t>
  </si>
  <si>
    <t>RJF</t>
  </si>
  <si>
    <t>https://www.raymondjames.com/-/media/rj/dotcom/files/pdfs/2022_corp_responsibility_report.pdf</t>
  </si>
  <si>
    <t>Financial industry experience; Chair and CEO experience; Financial reporting; Corporate governance; Risk management; Technology</t>
  </si>
  <si>
    <t>Corporate Governance and ESG</t>
  </si>
  <si>
    <t>Audit and risk; Corporate governance and ESG; Compensation and talent; Capital planning</t>
  </si>
  <si>
    <t xml:space="preserve">Raymond James has continued to take steps over the past year to grow, enhance and formalize our Enterprise ESG program and reporting. In our continued investment towards sustainability and ESG, weâ€™ve established the Enterprise ESG Office, a group led by a senior-level leader, which enabled team members leading existing programs to provide additional focus and dedication to efforts such as community impact, diversity, equity and inclusion, and sustainable investing. Additionally, following the leadership of the Board, we established a management-level ESG Committee, comprising a cross-functional group of senior leaders, to provide oversight over the Enterprise ESG program. </t>
  </si>
  <si>
    <t>https://www.sec.gov/Archives/edgar/data/720005/000072000523000011/a2023raymondjamesnps.htm#i16e743e51b0d42c9a94014e01862ee94_2067</t>
  </si>
  <si>
    <t>Raytheon Technologies Corporation</t>
  </si>
  <si>
    <t>RTX</t>
  </si>
  <si>
    <t>https://prd-sc102-cdn.rtx.com/-/media/rtx/social-impact/our-esg-vision/esg-2023/report/2022-rtx-esg-appendix.pdf?rev=e76c527674a9433798d9f71b693215fe; https://prd-sc102-cdn.rtx.com/-/media/rtx/social-impact/our-esg-vision/esg-2023/report/2022-rtx-esg-report_103123.pdf?rev=a4e248fbfc9648d1bbe88891fc324745</t>
  </si>
  <si>
    <t>Other public boards; Financial; Government; International; Experience in industry; Risk management/oversight; Senior leadership; ESG; Technology/cybersecurity; Manufacturing, operations and supply chain</t>
  </si>
  <si>
    <t>Environmental, Social and Governance (ESG) - Directors with experience in environmental issues, sustainability, social responsibility, product safety, ethics and compliance, and public company governance (including service on a public company board) strengthen the Boardâ€™s oversight of key ESG initiatives, reporting and risks.</t>
  </si>
  <si>
    <t>Audit; Governance and public policy; Finance; Human capital and compensation; Special activities</t>
  </si>
  <si>
    <t>Our Board provides active and independent oversight and guidance to management regarding the Companyâ€™s long-term strategy and priorities, risk management, CEO and senior management succession planning, and ESG, as well as other aspects of our business and affairs. In addition, the Board has adopted robust governance practices to enhance its effectiveness and is engaged on behalf of our shareowners.</t>
  </si>
  <si>
    <t>https://www.sec.gov/ix?doc=/Archives/edgar/data/101829/000130817923000143/rtx4101921-def14a.htm</t>
  </si>
  <si>
    <t>Realty Income Corporation</t>
  </si>
  <si>
    <t>O</t>
  </si>
  <si>
    <t>https://www.realtyincome.com/sites/realty-income/files/realty-income/sustainability/sustainability-report/realty-income-corporation-2022-sustainability-report.pdf#page=53&amp;zoom=100,0,0</t>
  </si>
  <si>
    <t>Senior leadership experience; Global exposure; Board experience; Accounting and financial expertise; Investment management; Capital markets; Strategic planning; Risk management; Human capital management; ESG; Technology; Real estate; Retail/consumer goods</t>
  </si>
  <si>
    <t>Audit; Compensation and talent; Nominating/corporate governance;</t>
  </si>
  <si>
    <t>ur Sustainability Department reports to the Executive Vice President, Chief Legal Officer, General Counsel &amp; Secretary and has oversight from the Nominating/Corporate Governance Committee of the Board of Directors on ESG matters and the Audit Committee of the Board of Directors has oversight with respect to quantitative public disclosures related to ESG.
Our commitment is infused within all levels of our organization and in our partnerships with stakeholders. Our Chief Executive Officer and Board of Directors have given their support to our Sustainability Department and our employees so that we can maximize our potential through operational initiatives and employee-driven initiatives such as our voluntary Team Building Committees and Green Team. The Team Building Committees are comprised of volunteer-employees across the Companyâ€™s offices, departments and seniority levels that organizes employee-driven, team-building events and activities to promote involvement, communication, and organizational continuity to foster strong interconnected relationships. We complement the Team Building Committee in support of our ESG efforts with the Green Team, a volunteer-based, employee-driven team that focuses on sustainability related matters at our offices and in our communities. These teams foster employee engagement and morale and provide our team members an outlet to work towards our sustainability efforts.</t>
  </si>
  <si>
    <t>https://www.sec.gov/ix?doc=/Archives/edgar/data/726728/000072672823000059/o-20230331.htm</t>
  </si>
  <si>
    <t>Regency Centers Corporation</t>
  </si>
  <si>
    <t>REG</t>
  </si>
  <si>
    <t>https://issuu.com/regencycenters/docs/regencycenters-2022corporateresponsibilityreport?fr=sMDZkMzUxNzY0OTg</t>
  </si>
  <si>
    <t>Business/strategic leadership; Real estate/REIT; Capital markets/investments; Consumer retail; Corporate governance/public board; Financial/accounting; Human capital; Technology/cyber</t>
  </si>
  <si>
    <t>Audit; Compensation; Nominating and governance; Investment</t>
  </si>
  <si>
    <t>Our Board is responsible for the oversight of our ESG strategy, initiatives, and business alignment, and has delegated to our Nominating and Governance Committee oversight of Regencyâ€™s ESG program. Our President and CEO, Lisa Palmer, has ultimate senior management responsibility for our ESG program, including oversight of our management-led Corporate Responsibility Committee. Our Corporate Responsibility Committee comprises senior leaders from key areas of our business and is tasked with working with managementâ€™s Executive Committee to ensure that our ESG strategy and near-and long-term objectives are embedded throughout our business decisions, processes, and activities.
In 2022, the Boardâ€™s Nominating and Governance Committee was briefed regularly on our strategic sustainability initiatives, our goal-setting process, progress toward developing goals aligned with the Science Based Targets initiative (or SBTi), the Task Force on Climate-Related Financial Disclosures (TCFD), performance against metrics and targets, sustainability reporting, and the shifting landscape of ESG expectations and practices among our investors and other stakeholders.</t>
  </si>
  <si>
    <t>https://www.sec.gov/ix?doc=/Archives/edgar/data/910606/000119312523076308/d420051ddef14a.htm</t>
  </si>
  <si>
    <t>Regeneron Pharmaceuticals, Inc.</t>
  </si>
  <si>
    <t>REGN</t>
  </si>
  <si>
    <t>https://investor.regeneron.com/pdf/2022RR</t>
  </si>
  <si>
    <t>Industry experience; Executive/leadership experience; Science/biotech background; Research/academic experience; Business strategy/operations experience; Financial expertise; Public company CEO experience; National academy of sciences membership</t>
  </si>
  <si>
    <t>Corporate Governance and Compliance Committee</t>
  </si>
  <si>
    <t>Audit; Compensation; Corporate governance and compliance; Technology</t>
  </si>
  <si>
    <t>The Corporate Governance and Compliance Committee oversees the Companyâ€™s key corporate responsibility initiatives and conduct a periodic review of environmental, social, and governance (â€œESGâ€) matters.
While the full board has retained oversight of the Companyâ€™s strategies and policies related to diversity, equity, and inclusion, the boardâ€™s Corporate Governance and Compliance Committee has been tasked with oversight of corporate responsibility as set forth in its charter. Under our Corporate Governance Guidelines, the Corporate Governance and Compliance Committee is responsible for conducting a periodic review of ESG matters and overseeing the Companyâ€™s key corporate responsibility initiatives, including those expected to have a significant impact on the Companyâ€™s ability to deliver sustained growth. Management, who has the responsibility for formulating and implementing such initiatives and matters, has established for these purposes a Responsibility Committee comprised of cross-functional business leaders.</t>
  </si>
  <si>
    <t>https://www.sec.gov/ix?doc=/Archives/edgar/data/872589/000130817923000728/lregn2023_def14a.htm#new_id-107</t>
  </si>
  <si>
    <t>Regions Financial Corporation</t>
  </si>
  <si>
    <t>RF</t>
  </si>
  <si>
    <t>https://www.regions.com/-/media/pdfs/about-regions/ESG/Regions---2022-CDP-Climate-Change-Questionnaire-Response.pdf; https://www.regions.com/-/media/pdfs/about-regions/environmental-social-and-governance/Regions-2022-TCFD-Report.pdf; https://www.regions.com/-/media/pdfs/about-regions/environmental-social-and-governance/Regions-2022-ESG-Report.pdf</t>
  </si>
  <si>
    <t>Audit/accounting/finance and capital planning; Banking and financial services; Business operations and technology innovation/AI; Continuous improvement; Corporate governance; Customer focus and community engagement; Environmental sustainability practices; Executive compensation and benefits; Human capital management; Information/cyber security; Regulatory compliance; Risk management; Strategic planning and strategy development</t>
  </si>
  <si>
    <t>Audit; Risk; Compensation and human resources; Nominating and corporate governance; Technology</t>
  </si>
  <si>
    <t xml:space="preserve">The Board also assures appropriate enterprise-wide risk management by overseeing the processes used to evaluate the Companyâ€™s internal controls, risk management, financial reporting, key ESG matters, and legal and regulatory compliance; these responsibilities are thoughtfully delegated to the Boardâ€™s five standing committees, which provide regular reports to the full Board on their respective activities. The NCG Committee monitors the Companyâ€™s risks related to ESG. Information covering the Companyâ€™s ESG practices and disclosures is reviewed by the NCG Committee regularly.SG Governance. Delivering on our commitment to shared value means that we have identified ESG considerations in the Companyâ€™s broader business and operations, including our strategic plan, our enterprise risk appetite, and the inventory of risks we assess. In doing so, we are able to apply our robust governance processes to our ESG decision-making on an ongoing basis, putting ESG into perspective for our internal experts as they carry out various oversight and execution responsibilities.
</t>
  </si>
  <si>
    <t>https://www.sec.gov/ix?doc=/Archives/edgar/data/1281761/000128176123000018/rf-20230306.htm</t>
  </si>
  <si>
    <t>Republic Services, Inc.</t>
  </si>
  <si>
    <t>RSG</t>
  </si>
  <si>
    <t>https://www.republicservices.com/sustainability/reporting; https://www.republicservices.com/cms/documents/sustainability_reports/2022-Republic-Services-Sustainability-Assurance-Statement.pdf</t>
  </si>
  <si>
    <t>Executive (acting or retired Chair, CEO or COO); Financial accounting; Strategy; Finance/investments; marketing/sales; Technology/cybersecurity; Operations/logistics; HR/talent; Legal; Sustainability</t>
  </si>
  <si>
    <t xml:space="preserve">Sustainability: Republicâ€™s strategy is designed to generate profitable growth by partnering with customers to create a more sustainable world. As an environmental services company, directors with expertise in evolving issues around talent, specifically inclusion and diversity, employee safety, climate leadership and community engagement provide valuable guidance and insight to the Board when providing oversight on Republicâ€™s sustainability efforts.
</t>
  </si>
  <si>
    <t>Audit; Talent and compensation; Nominating and corporate governance; Sustainability and corporate responsibility; Finance</t>
  </si>
  <si>
    <t xml:space="preserve">ur Sustainability &amp; Corporate Responsibility Committee meets at least quarterly and takes various steps to assist the Board in fulfilling its oversight responsibility with respect to risks and opportunities, including climate change, safety, environmental and reputational risks, and the practices by which these risks are managed and mitigated.
Our Board is directly involved in the oversight of Republicâ€™s environmental and sustainability initiatives and conducts a comprehensive review of the Companyâ€™s sustainability performance on an annual basis. Republicâ€™s commitment to corporate sustainability also led to the formation of a dedicated Sustainability &amp; Corporate Responsibility Committee of the Board in 2015. This committee has oversight responsibility with respect to our sustainability performance, our corporate responsibilities, our role as a socially responsible organization, and risks and opportunities related to climate change, safety, community engagement, environmental, and reputation. The Sustainability &amp; Corporate Responsibility Committee is focused on reviewing the Companyâ€™s sustainability performance and progress toward sustainability strategic goals and objectives as well as providing guidance to management with respect to significant sustainability and corporate responsibility initiatives.
 </t>
  </si>
  <si>
    <t>https://www.sec.gov/ix?doc=/Archives/edgar/data/1060391/000156459023004660/rsg-def14a_20230512.htm</t>
  </si>
  <si>
    <t>ResMed</t>
  </si>
  <si>
    <t>RMD</t>
  </si>
  <si>
    <t>https://s2.q4cdn.com/231003812/files/doc_downloads/2023/03/ResMed_ESG_FY2023_vF_small.pdf; https://investors.resmed.com/investor-relations/about-us/Corporate-Citizenship-at-ResMed/default.aspx</t>
  </si>
  <si>
    <t>Public company board; Private company board; Chair of board of directors; Governance, compensation, audit, compliance committee experience; CEO; Non-CEO P&amp;L leader; Non-CEO functional leader; Medical device industry; SAAS industry; Sales and marketing; Direct to consumer business; Non-US business; Health policy and government affairs; Healthcare reimbursement; Finance and accounting; Business/corporate development; M&amp;A; Legal, regulatory compliance and risk management; People and talent management; Communications and investor relations; Environmental sustainability and corporate social responsibility; Research and development; Clinical research; Clinical expertise in sleep and related comorbidities; Manufacturing and supply chain; Digital health technology; Machine learning, artificial intelligence and advanced analytics; Cybersecurity, privacy and information technology</t>
  </si>
  <si>
    <t>Audit; Compensation; Compliance oversight; Nominating and governance</t>
  </si>
  <si>
    <t>ESG Oversight. The full board is responsible for general oversight of our environmental, social, governance, and sustainability strategy. We have designated a cross-functional management team to execute our ESG programs, and during fiscal year 2023, the board reviewed our ESG strategy and progress with members of this team, as well as independent outside advisors during multiple meetings. The nominating and governance committee specifically oversees our corporate governance programs.</t>
  </si>
  <si>
    <t>https://www.sec.gov/ix?doc=/Archives/edgar/data/943819/000094381923000019/rmd-20231005.htm#if2993f7f28c945f58121675d5b29f902_112</t>
  </si>
  <si>
    <t>Robert Half International Inc.</t>
  </si>
  <si>
    <t>RHI</t>
  </si>
  <si>
    <t>https://www.roberthalf.com/content/dam/roberthalf/documents/us/en/non-indexed/esg/2022%20GHG%20Assurance%20Statement.pdf ;https://www.roberthalf.com/content/dam/roberthalf/documents/us/en/non-indexed/esg/Robert%20Half%20ESG%20Report%202022.pdf</t>
  </si>
  <si>
    <t>Leadership; Industry knowledge; Human capital management; Global/international; Government/legal/regulatory; Financial literacy; Sales and marketing; Technology; Information security</t>
  </si>
  <si>
    <t>The full Board is responsible for overseeing our ESG policies and initiatives. The Board receives reports on ESG activity at least annually, including the ESG report, human capital management policies and programs, DEI initiatives, cybersecurity and privacy updates, environmental considerations, and related compliance topics. ESG across the enterprise is led by our Chief ESG and DEI officer who reports to our CEO.</t>
  </si>
  <si>
    <t>https://www.sec.gov/ix?doc=/Archives/edgar/data/315213/000114036123018155/ny20007678x1_def14a.htm#tBAC</t>
  </si>
  <si>
    <t>Rockwell Automation, Inc.</t>
  </si>
  <si>
    <t>ROK</t>
  </si>
  <si>
    <t>https://literature.rockwellautomation.com/idc/groups/literature/documents/br/esap-br032_-en-p.pdf; https://literature.rockwellautomation.com/idc/groups/literature/documents/sp/esap-sp003_-en-p.pdf</t>
  </si>
  <si>
    <t>Public company CEO or executive leadership; Global business; Financial/accounting; Industry/operational/manufacturing; Relevant technology and innovation; Sales and marketing; Risk and governance oversight</t>
  </si>
  <si>
    <t>Board Composition and Corporate Governance Committee</t>
  </si>
  <si>
    <t>Audit; Board composition and corporate governance; Compensation and talent management; Technology</t>
  </si>
  <si>
    <t xml:space="preserve">Board plays active role in strategy, risk, and ESG oversight. The Board has primary responsibility for oversight of ESG matters, including initiatives and programs related to sustainability, corporate culture, and human capital management, with the standing Committees supporting the Board by addressing these specific ESG matters related to their respective areas of oversight. The Board Composition and Corporate Governance Committee reviews and assesses the Companyâ€™s policies and practices with respect to matters affecting the Companyâ€™s culture and corporate responsibilities, including environmental protection, climate change, and sustainability. </t>
  </si>
  <si>
    <t>https://www.sec.gov/Archives/edgar/data/1024478/000130817922000421/lrok2022_def14a.htm#new_id-63</t>
  </si>
  <si>
    <t>Rollins, Inc.</t>
  </si>
  <si>
    <t>ROL</t>
  </si>
  <si>
    <t>https://d1io3yog0oux5.cloudfront.net/_b5b6cb3c16e6c296b9abfd3c617b573c/rollins/files/pages/rollins/db/919/description/Rollins_2022Sustainability_DIGITAL_Report.pdf</t>
  </si>
  <si>
    <t>Audit; Executive; Human capital management and compensation; Nominating and corporate governance</t>
  </si>
  <si>
    <t>The Nominating and Corporate Governance Committee, pursuant to its charter, is formally charged with oversight of our Environmental, Social and Governance (â€œESGâ€) initiatives and strategy. We also have a management-level ESG Oversight Committee that is comprised of diverse representatives from multiple business functions within the organization and led by our General Counsel. The ESG Oversight Committee is responsible for setting our ESG strategy and long-term objectives and providing regular reports to the Nominating and Corporate Governance Committee. The Company has also engaged an independent third-party consultant with diverse perspectives to help us better understand our ESG-related risks and opportunities. Our goal is to prioritize our ESG efforts to drive value for stakeholders and our business. For 2022, the Company focused on prioritizing areas such as safety, workplace inclusion and greenhouse gas emissions. The Company expects to issue its 2022 Sustainability Report later this year highlighting these initiatives.</t>
  </si>
  <si>
    <t>https://www.sec.gov/ix?doc=/Archives/edgar/data/0000084839/000155837023003871/rol-20230425xdef14a.htm</t>
  </si>
  <si>
    <t>Roper Technologies, Inc.</t>
  </si>
  <si>
    <t>ROP</t>
  </si>
  <si>
    <t>https://www.ropertech.com/wp-content/uploads/2023/04/Roper_2022-ESG-Update-Report.pdf</t>
  </si>
  <si>
    <t>Executive leadership experience; Financial and accounting expertise; Corporate governance experience; Decentralized operating model experience; Software/technology industry experience; Cybersecurity experience; Healthcare industry experience; Industrial experience; Capital deployment experience; Organizational development/talent management experience; Risk management experience; Strategic planning experience</t>
  </si>
  <si>
    <t>Our Chief ESG Officer oversees our ESG program and each of our businesses has appointed an ESG Coordinator to support continued progress along our ESG Roadmap. The coordinators serve an essential role as we sustain the momentum generated from our collective ESG effort.  The Chief ESG officer reports to the Board of Directors.</t>
  </si>
  <si>
    <t>https://www.sec.gov/ix?doc=/Archives/edgar/data/882835/000119312523124554/d356364ddef14a.htm#toc356364_20</t>
  </si>
  <si>
    <t>Ross Stores, Inc.</t>
  </si>
  <si>
    <t>ROST</t>
  </si>
  <si>
    <t>https://corp.rossstores.com/wp-content/uploads/2023/10/2022-Ross-Corporate-Social-Responsibility-Report.pdf</t>
  </si>
  <si>
    <t>Audit; Compensation; Nominating and corporate Governance</t>
  </si>
  <si>
    <t xml:space="preserve">As noted above, our Board oversees the Companyâ€™s approach to ESG matters, including matters related to climate change, DE&amp;I matters, human capital management, health, safety, and stakeholder relations, with oversight assistance led by the Audit Committee relating to the Companyâ€™s environmental, sustainability, and climate risk efforts, and oversight led by the Nominating and Corporate Governance Committee relating to stakeholder relations.
</t>
  </si>
  <si>
    <t>https://www.sec.gov/ix?doc=/Archives/edgar/data/745732/000074573223000023/rost-20230403.htm</t>
  </si>
  <si>
    <t>Royal Caribbean Cruises Ltd.</t>
  </si>
  <si>
    <t>RCL</t>
  </si>
  <si>
    <t>https://www.royalcaribbeangroup.com/wp-content/uploads/2023/04/TCFD-Report-2022-Final.pdf; https://www.royalcaribbeangroup.com/wp-content/uploads/2023/04/RCG_Key_Performance_Tables.pdf; https://www.royalcaribbeangroup.com/wp-content/uploads/2023/05/RCG_ESG_Report_2022-1.pdf</t>
  </si>
  <si>
    <t>Industry; Executive leadership; Regulated business; Government/public policy; Sustainability/environmental; Finance/accounting; Glboal enterprise; Technology/innovation/cyber security; Consumer Business; Risk management</t>
  </si>
  <si>
    <t>Strengthens the Boardâ€™s oversight and assures that strategic business imperatives and long-term value creation are achieved within a sustainable, environmentally focused model</t>
  </si>
  <si>
    <t>Safety, Environment, Sustainability and Health Committee</t>
  </si>
  <si>
    <t>Audit; Talent and compensation; Safety, environment, sustainability and health; Nominating and corporate governance</t>
  </si>
  <si>
    <t>Our Board provides oversight and guidance on the Companyâ€™s performance and management of environmental, social and governance (â€œESGâ€) issues, including climate change, environmental stewardship, supply chain risk management, human rights, diversity, equity and inclusion and ESG reporting.
The Safety, Environment, Sustainability adn Health Committee Reviews and monitors overall strategies, policies and programs that impact the safety, environment, sustainability and health of our guests, crew, the communities where we operate and the ports where our ships call, as well as our overall development of strategies, policies, and practices in the areas of energy consumption, greenhouse gas, physical and transition risks related to climate change and other criteria, pollutant emissions, waste disposal and water use.</t>
  </si>
  <si>
    <t>https://www.sec.gov/ix?doc=/Archives/edgar/data/884887/000130817923000689/rcl4106121-def14a.htm</t>
  </si>
  <si>
    <t>S&amp;P Global Inc.</t>
  </si>
  <si>
    <t>SPGI</t>
  </si>
  <si>
    <t>https://www.spglobal.com/en/who-we-are/corporate-responsibility/assurance-statement-2022.pdf; https://www.spglobal.com/en/who-we-are/corporate-responsibility/tcfd-report-2023.pdf; https://www.spglobal.com/en/who-we-are/corporate-responsibility/impact-report-2022.pdf</t>
  </si>
  <si>
    <t>CEO leadership experience; Accounting and finance; Global perspective and international expertise; Industry experience financial services; Industry experience - capital and commodities markets; Innovation, digital and technology; Environmental and social; Operations; Strategic plannig and business development; Government, public policy and regulatory; Risk management; Consumer,s ales and marketing; Corporate governance; Cyber</t>
  </si>
  <si>
    <t>Environmental and social - experience with environmental and social matters, including human capital management at other organizations, including through oversight of corproate responsibility and sustainability initiatives</t>
  </si>
  <si>
    <t>The Board views oversight and effective management of ESG-related risks and opportunities as essential to the Companyâ€™s ability to execute its strategy and achieve long-term sustainable growth. As such, the full Board receives regular updates on a variety of ESG topics, including sustainability and climate-related matters, as part of its annual, in-depth strategy and risk management sessions, as well as ongoing discussions and committee reports throughout the year. The full Board also receives biannual updates on the Companyâ€™s ESG products and offerings.
In addition to oversight by the full Board, the Board coordinates with its various Committees to ensure active and ongoing Committee-level oversight of the Companyâ€™s management of ESG related risks and opportunities across the relevant Committees. In 2021, the Board updated the Corporate Governance Guidelines to formally reflect the Boardâ€™s role and responsibilities overseeing material ESG matters pertaining to the Companyâ€™s business and long-term strategy and the Nominating Committee Charter to clarify the Committeeâ€™s role coordinating with the Board on material ESG issues, including its responsibility for overseeing and bringing to the attention of the full Board emerging ESG trends and issues.</t>
  </si>
  <si>
    <t>https://www.sec.gov/ix?doc=/Archives/edgar/data/64040/000110465923035844/tm231918-2_def14a.htm#tCDAA</t>
  </si>
  <si>
    <t>Salesforce. Inc.</t>
  </si>
  <si>
    <t>CRM</t>
  </si>
  <si>
    <t>https://www.salesforce.com/content/dam/web/en_us/www/assets/pdf/reports/salesforce-climate-action-plan.pdf</t>
  </si>
  <si>
    <t>Profitable/sustainable growth strategies; Operational efficiency and costs discipline; Capital allocation; Sales and distribution leadership; Marketing and brand building leadership; International operations or relations leaderhsip; Cybersecurity or data privacy; Financial statements and accounting; Significant technigal, advisory or business experience in software industry; Clound computing infrastructure implementation, strategy or advisory work; Senior executive leadership at  public company or other large organization; Government/regulaotry experience; Former/current director of another public company; Long-term succession planning or executive leaderhsip transitions</t>
  </si>
  <si>
    <t>Audit; Compensation; Nominating and governance; Cybersecurity and privacy; Business transformation</t>
  </si>
  <si>
    <t>Our Board of Directors has oversight over ESG initiatives and ensures our cohesive ESG strategy delivers impact throughout the company in an integrated way. Our Governance Committee oversees our corporate governance generally, meeting regularly with our Chief Compliance Officer, and periodically reviews our ESG programs, as set forth in its charter.</t>
  </si>
  <si>
    <t>https://www.sec.gov/ix?doc=/Archives/edgar/data/1108524/000119312523122123/d406753ddef14a.htm</t>
  </si>
  <si>
    <t>SBA Communications Corporation</t>
  </si>
  <si>
    <t>SBAC</t>
  </si>
  <si>
    <t>https://s201.q4cdn.com/321536525/files/doc_financials/2022/sr/sbac_2022_sustainability_report.pdf</t>
  </si>
  <si>
    <t>Global perspective; Wireless/technology; Senior leadership; Financial/accounting; Investment/capital allocation; Public company board/corporate governance; Risk management/compliance; mergers and acquisitions/strategic investments; Operational/human resources</t>
  </si>
  <si>
    <t>To this end, we have developed effective governance processes that facilitate the integration of our sustainability commitment across our business and value chain. Our sustainability strategy and programs are governed by (1) the Executive Sustainability Committee, comprised of our President and Chief Executive Officer and members of the executive leadership team, and (2) the Sustainability Steering Group, comprised of senior leaders across our business units. The Executive Sustainability Committee and Sustainability Steering Group convene regularly to agree on strategic priorities, investments, and initiatives and to review progress against targets and objectives. These meetings allow us to leverage the diverse expertise of our executives and senior leaders, ensuring that our sustainability strategy is embedded within our core business and contributes to a positive bottom line for our shareholders.
Our NCG Committee has oversight of our environmental, social and governance initiatives and receives reports from management on our strategy and initiatives at each regularly scheduled meeting.</t>
  </si>
  <si>
    <t>https://www.sec.gov/ix?doc=/Archives/edgar/data/1034054/000119312523099284/d457201ddef14a.htm</t>
  </si>
  <si>
    <t>Schlumberger N.V. (Schlumberger Limited)</t>
  </si>
  <si>
    <t>SLB</t>
  </si>
  <si>
    <t>https://www.slb.com/sustainability/climate-action/road-map-to-net-zero; https://www.slb.com/-/media/files/sustainability/2022/sustainability-report-2022.ashx; https://www.slb.com/news-and-insights/newsroom/press-release/2021/pr-2021-0622-slb-net-zero-2050</t>
  </si>
  <si>
    <t>Current or former CEO; Energy industry and operations; Finance and accounting; Science, technology and engineering; Energy transition and sustainability; Digital innovation; Digital transformation; Information security; Strategy development and implementation; International business; Risk management; Economic modeling; Health, safety and environmental; Mergers and acquisitions; Academic relations; Government, regulatory and public policy</t>
  </si>
  <si>
    <t>Audit; Compensation; Nominating and governance; Finance; New energy and innovation</t>
  </si>
  <si>
    <t>As part of this commitment, the Board and its committees oversee the performance and management of various environmental, social and other sustainability issues, including our energy transition strategy, emissions reduction targets, climate change, sustainability reporting, workforce health and safety, human rights, diversity, equity and inclusion in our workforce, and ethics and compliance. For example:
The Board oversees SLBâ€™s long- and short-term strategy, including monitoring portfolio advancements that focus on decarbonizing our Core businessesâ€”such as our Transition Technologies and emissions monitoring portfoliosâ€”as well as our SLB New Energy investments in low-carbon and carbon-neutral energy technologies. The Board oversees the Companyâ€™s roadmap to reach its 2050 net zero commitment that is inclusive of Scope 3 emissions and includes interim Scope 1, 2, and 3 emissions reduction milestones.
 The Board also oversees SLBâ€™s enterprise risk management process, as discussed on the previous page under â€œâ€”Board Oversight of Risk Managementâ€, and reviews major risks facing SLB, including geopolitical risks, acute and chronic climate risks, and energy transition risks. We take a data-centric, scenario-based approach to managing climate and transition risk, and we use both the Task Force on Climate-Related Financial Disclosures (TCFD) recommendations and Sustainability Accounting Standards Board (SASB) standards as disclosure frameworks and methodology guides.
 The Nominating and Governance Committee oversees our sustainability programs, initiatives, and activities, and receives regular updates from senior management on the progress we are making toward a low-carbon future. This committee also monitors and reviews the effectiveness of SLBâ€™s Ethics and Compliance program, including our Code of Conduct and all significant compliance allegations.</t>
  </si>
  <si>
    <t>https://www.sec.gov/ix?doc=/Archives/edgar/data/87347/000130817923000057/slb-20221231.htm</t>
  </si>
  <si>
    <t>Seagate Technology Holdings Public Limited Company</t>
  </si>
  <si>
    <t>STX</t>
  </si>
  <si>
    <t>https://www.seagate.com/esg/; https://www.seagate.com/content/dam/seagate/assets/esg/resources/files/seagate-fy2022-esg-performance-report.pdf; https://investors.seagate.com/news/news-details/2022/Seagate-Commits-to-Power-Global-Footprint-With-100-Renewable-Energy-by-2030-and-to-Achieve-Carbon-Neutrality-by-2040/default.aspx</t>
  </si>
  <si>
    <t>Senior leadership; Public company board; Fianncial; Risk management; Cybersecurity, IT and data security; Legal/regulatory; Accounting and financial audit; Human capital management; Mergers and acquisitions; Sales and/or marketing; R&amp;D; Technology; Manufacturing; International</t>
  </si>
  <si>
    <t>Audit and finance; Compensation and people; Nominating and corporate governance</t>
  </si>
  <si>
    <t>The Board is responsible for ensuring that ESG opportunities and oversight of related risks are integrated into our long-term strategy. Given the multi-faceted nature of the Companyâ€™s approach to ESG and its integration into our overall strategy, the Board believes each of its committees should maintain oversight over the particular ESG matters that fall within its scope rather than concentrating all ESG oversight solely to the Board or to a single Board committee. More specifically, the Nominating and Corporate Governance Committee annually reviews and oversees our governance structure, the Audit and Finance Committee annually reviews our disclosure controls, and the Compensation and People Committee reviews ESG performance metrics.</t>
  </si>
  <si>
    <t>https://www.sec.gov/ix?doc=/Archives/edgar/data/1137789/000113778923000062/stx-20230905.htm#i234141a257b746cea3fc900b70fbb18f_853</t>
  </si>
  <si>
    <t>Sealed Air Corporation</t>
  </si>
  <si>
    <t>SEE</t>
  </si>
  <si>
    <t>https://www.sealedair.com/content/dam/sealedair---brand-assets/brand-images-/gir/see-impact-report-2022.pdf</t>
  </si>
  <si>
    <t>Executive leadership; Global business; Finance and accounting; Manufacturing and industry experience; Environmenatl and sustainability; Strategic planning; Corporate governance; Risk management; Technology, science and innovation; Human resources</t>
  </si>
  <si>
    <t>Audit; Nominating and corporate governance; Organization and compensation;</t>
  </si>
  <si>
    <t>We recognize sustainability and ESG as strategic business imperatives at Sealed Air and have made them an integral part of our strategy and business. Recognizing the importance of these matters, the Board designated the Nominating and Corporate Governance Committee with the responsibility of overseeing our sustainability strategies and other matters concerning ESG and public policy issues affecting Sealed Air. The Board also designated the Organization and Compensation Committee with the responsibility of overseeing our workforce and people management strategies, including matters relating to corporate culture, employee engagement, and diversity, equity and inclusion in furtherance of our ESG related strategies.
The Board is highly engaged in assessing sustainability and ESG matters affecting Sealed Air. The Board and its committees regularly discuss Sealed Airâ€™s sustainability and ESG matters with management. In 2022, such discussions included matters related to corporate culture, sustainability and circular economy, carbon neutrality, climate and natural disaster responses, diversity, equity and inclusion, employee health and safety, materiality assessment, stakeholder engagement, community impact, as well as ESG reporting and governance.</t>
  </si>
  <si>
    <t>https://www.sec.gov/ix?doc=/Archives/edgar/data/1012100/000119312523094066/d432840ddef14a.htm</t>
  </si>
  <si>
    <t>Sempra Energy</t>
  </si>
  <si>
    <t>SRE</t>
  </si>
  <si>
    <t>https://www.sempra.com/innovation/global-energy-transition; https://csr.sempra.com/wp-content/uploads/sempra_csr_2022_rgb.pdf#page=1</t>
  </si>
  <si>
    <t>Accounting and finance; Business/markets; Corporate governance; Cybersecurity; Diversity, equity and inclusion; Electric and or gas utility; Energy industry; Government, regulatory and public policy; Health and safety; Human capital management; Infrastructure development; Risk management; Strategic planning; Sustainability; Technology (operational)</t>
  </si>
  <si>
    <t>Sustainability- Experience in operating responsible and sustainable businesses</t>
  </si>
  <si>
    <t>Safety, Sustainability and Technology Committee</t>
  </si>
  <si>
    <t>Audit; Compensation and talent development; Corporate governance; Safety, sustainability and technology; Executive</t>
  </si>
  <si>
    <t xml:space="preserve">The board recognizes the importance of overseeing risks and opportunities related to environmental stewardship, safety, stakeholder engagement, diversity and inclusion and responsible governance consistent with our vision, mission and values.
As a general practice, the board monitors overall governance processes and delegates specific areas of focus to standing committees, including for sustainability matters. The board has mandated the Safety, Sustainability and Technology Committee with responsibility for the oversight of the companyâ€™s risk management and oversight programs and performance related to environmental, health, safety, security, technology, climate change, sustainability, human rights, and other related ESG matters. The board updated the Safety, Sustainability and Technology Committeeâ€™s charter in 2020, 2021 and 2022 to strengthen and clarify the way this committee oversees and considers sustainability and other related matters. </t>
  </si>
  <si>
    <t>https://www.sec.gov/ix?doc=/Archives/edgar/data/1032208/000114036123014423/ny20005698x501_def14a.htm</t>
  </si>
  <si>
    <t>ServiceNow, Inc.</t>
  </si>
  <si>
    <t>NOW</t>
  </si>
  <si>
    <t>https://www.servicenow.com/standard/other-documents/servicenow-global-impact-report-2023.html; https://www.servicenow.com/content/dam/servicenow-assets/public/en-us/doc-type/public-document/servicenow-global-impact-esg-fact-sheet-2023.pdf</t>
  </si>
  <si>
    <t>Senior leadership exerperience; Global operations leadership experience; Public company board experience; Risk management experience; Designated audit committee financial experts; Significant technical or business experience in software industry; Experience at high-growth organization with 5 billion or more in revenu; Multi-product/services or multi-segment company experience; Knoweldge of emerging technologies; Experience with large scale transformation in key functions; Experience with M&amp;A, debet and equity financings and other strategic transactions; Non-profits and education</t>
  </si>
  <si>
    <t>Our senior leadership team helps develop and implement our ESG strategy with Board oversight. Our Nominating and Governance Committee reviews and discusses with management at least twice a year the Company's ESG program, initiatives and progress against goals. Our Audit Committee reviews and discusses with management at least twice a year risks related to ESG, the regulatory environment and associated reporting requirements, as well as the controls and procedures supporting the Companyâ€™s ESG disclosures. Our Compensation Committee oversees compensation matters and human capital management strategies, including initiatives for talent management, pay equity and management succession planning. Our enterprise-wide ESG Steering Committee, led by our CFO, helps guide our ESG strategy, goals, progress, and key initiatives, and other management steering committees and councils help address specific priorities such as risk and compliance and data governance.</t>
  </si>
  <si>
    <t>https://www.sec.gov/ix?doc=/Archives/edgar/data/1373715/000137371523000145/now-20230413.htm#i07a504ef166c403a916e53dc48fa05cd_55</t>
  </si>
  <si>
    <t>The Sherwin-Williams Company</t>
  </si>
  <si>
    <t>SHW</t>
  </si>
  <si>
    <t>https://corporate.sherwin-williams.com/sustainability/reports-and-downloads.html</t>
  </si>
  <si>
    <t>Senior management experience; Independence; Financial expertise; Manufacturing/distribution; Technical/research and development; International operations; Marketing/sales; Retail operations</t>
  </si>
  <si>
    <t>Audit; Compensation and management development; Nominating and corporate governance</t>
  </si>
  <si>
    <t>Our ESG Council consists of subject matter experts that oversee (a) the development, implementation, and monitoring of the Companyâ€™s key ESG metrics, targets, goals, strategies, policies, and practices and (b) the monitoring, assessing, and addressing of trends, risks, and opportunities with respect to ESG topics most significant to the Company and its stakeholders. The ESG Steering Committee, composed of members of senior management and other senior leaders, supports alignment across the organization in overseeing the work of the ESG Council. The full Board and its committees receive periodic updates from members of the ESG Steering Committee. We provide more information about Board and committee oversight of specific ESG-related risks under the heading â€œBoard and Committee Oversightâ€ in the Corporate Governance section.</t>
  </si>
  <si>
    <t>https://www.sec.gov/ix?doc=/Archives/edgar/data/89800/000119312523063893/d405996ddef14a.htm</t>
  </si>
  <si>
    <t>Simon Property Group, Inc.</t>
  </si>
  <si>
    <t>SPG</t>
  </si>
  <si>
    <t>https://investors.simon.com/static-files/024423c1-93eb-4c84-9153-880b7926cd28</t>
  </si>
  <si>
    <t>Financial/accounting literacy; Capiutal markets experience; Real estate development/ management experience; Executive leadership; Risk management; Marketing/brand management/ consumer focus; Retail distribution; Technology; Human capital management; International business experience; Public policy/government experience; Corporate governance; Sustainability</t>
  </si>
  <si>
    <t>Audit; Compensation and human capital; Governance and nominating</t>
  </si>
  <si>
    <t xml:space="preserve"> the Board initiated a comprehensive review, led by the Governance and Nominating Committee, of the oversight of ESG matters at the Company, in particular looking at the allocation of responsibilities among the Board and each of the Boardâ€™s committees. Each of the Boardâ€™s committees is tasked with monitoring the elements of ESG and DEI for which it is responsible and regularly reporting to and advising the Board on these matters.</t>
  </si>
  <si>
    <t>https://www.sec.gov/ix?doc=/Archives/edgar/data/1063761/000110465923036085/tm231787-2_def14a.htm#tECT</t>
  </si>
  <si>
    <t>Skyworks Solutions, Inc.</t>
  </si>
  <si>
    <t>SWKS</t>
  </si>
  <si>
    <t>https://www.skyworksinc.com/-/media/SkyWorks/Documents/Brochures/SustainabilityReport2022.pdf</t>
  </si>
  <si>
    <t xml:space="preserve">The Board, and in particular our Nominating and Corporate Governance Committee, oversees corporate responsibility and sustainability. </t>
  </si>
  <si>
    <t>https://www.sec.gov/Archives/edgar/data/4127/000110465923036608/tm231843-2_def14a.htm#tIAEA</t>
  </si>
  <si>
    <t>SNA</t>
  </si>
  <si>
    <t>https://www.snapon.com/EN/Investors/Sustainability-Commitment/Environment; https://www.snapon.com/Snap-on-Files/Investors/SASB-Index/2022SOIClimateSummary_ForPosting_1_20_23.pdf</t>
  </si>
  <si>
    <t>Snap-on industry/market knowledge; Public company experience; Global business experience; Manufacturing expertise; Sales expertise; Marketing expertise; Product innovation and product development; Information technology; Operations; Qualified financial expert; CFO experience; Mergers and acquisitions; Strategy development; Executive compensation; Leadership development; Franchising; CEO experience</t>
  </si>
  <si>
    <t>Audit; Corporate governance and nominating; Organization and executive compensation</t>
  </si>
  <si>
    <t xml:space="preserve">While the full Board has ultimate oversight of the Companyâ€™s ESG (as defined in â€œSustainability Committeeâ€ below) strategy, the Corporate Governance and Nominating Committee reviews the Companyâ€™s ESG programâ€™s plans and progress, as well as updates the full Board on ESG-related matters and initiatives on a regular basis. Periodically, the full Board itself conducts a review of risk management at the Company. The internal Environmental, Social and Governance Committee (â€œESGCâ€) supports the Companyâ€™s ongoing commitment to the environment, health and safety, social responsibility, governance and sustainability (collectively, â€œESGâ€). </t>
  </si>
  <si>
    <t>https://www.sec.gov/ix?doc=/Archives/edgar/data/91440/000119312523066324/d417746ddef14a.htm</t>
  </si>
  <si>
    <t>SolarEdge Technologies, Inc.</t>
  </si>
  <si>
    <t>SEDG</t>
  </si>
  <si>
    <t>https://knowledge-center.solaredge.com/sites/kc/files/se-cdp-climate-change-response-report-nam.pdf; https://knowledge-center.solaredge.com/sites/kc/files/se-solaredge-2022-sustainability-report-nam.pdf</t>
  </si>
  <si>
    <t>Leadership and executive experience in public companies; Extensive knowledge of company's business; High level financial expertise; Broad international exposure; Innovation and technology; Independence; Corporate governance and ESG</t>
  </si>
  <si>
    <t>Corporate Governance and ESG - Our core business is inherently focused on products that are aimed to help mitigate climate change by making solar power more efficient and enhance our positive impact on the environment and society. We believe that experience in ESG matters by our directors is helpful to address the ESG needs of the Company and our customers as well as ESG matters as they concern and are aligned with the interests of our stockholders.</t>
  </si>
  <si>
    <t>Audit; Compensation; Nominating and corporate governance; Technology</t>
  </si>
  <si>
    <t>As part of the Boardâ€™s risk oversight, the Board receives quarterly reports on key ESG matters and progress of the Companyâ€™s attainment of its ESG goals. The Board has delegated the overall oversight for the Companyâ€™s sustainability performance, disclosure, strategies, goals and objectives as well as monitoring evolving sustainability risks and opportunities to the Companyâ€™s Nominating and Corporate Governance Committee. The Board has delegated the overall oversight for the Companyâ€™s human capital management, including with respect to matters such as diversity and inclusion to the Compensation Committee.
In 2021, the Board formally expanded the charter of the Nominating and Corporate Governance Committee to reflect its responsibility over the Companyâ€™s sustainability matters, and the Compensation Committeeâ€™s charter was expanded to include its responsibility over human capital management.</t>
  </si>
  <si>
    <t>https://www.sec.gov/ix?doc=/Archives/edgar/data/1419612/000117891323001490/zk2329539.htm</t>
  </si>
  <si>
    <t>Southern Company</t>
  </si>
  <si>
    <t>SO</t>
  </si>
  <si>
    <t>https://s27.q4cdn.com/273397814/files/doc_presentations/2023/11/SO-Shareholder-Engagement_Nov-2023-vF.pdf; https://www.southerncompany.com/content/dam/southerncompany/sustainability/pdfs/sustainability-summary.pdf; https://www.southerncompany.com/content/dam/southerncompany/pdfs/about/governance/reports/Net-zero-report_PDF1.pdf; https://www.southerncompany.com/content/dam/southerncompany/sustainability/pdfs/southern_company_data_download.pdf</t>
  </si>
  <si>
    <t>Public company CEP experience; Geographic regional; Business integration; Cybersecurity; Nuclear; Utility Operations; Audit committee financial expert; National security clearance; Environmental; Finance/banking; Government affairs and regulatory; Technology (digital); Southern operating company board experience; Major projects; Technology</t>
  </si>
  <si>
    <t>Environmental - Exposure and understanding of oversight of environmental policy, regulation, risk and business operation matters in highly regulated industries. Experience reducing environmental risks to provide safe, reliable and responsible business operations. An in-depth understanding of the risks and opportunities for an organization in a low-carbon future.</t>
  </si>
  <si>
    <t>Operations, Environmental and Safety Committee and Nominating, Governance and Corporate Responsibility Committee</t>
  </si>
  <si>
    <t>Audit; Business security and resiliency; Compensation and talent development; Finance; Nominating, governance and corporate responsibility; Operations, environmental and safety</t>
  </si>
  <si>
    <t>The Boardâ€™s oversight of strategy and risks includes oversight of key ESG matters, including climate, human capital, diversity, equity and inclusion, safety and cybersecurity. These matters are important to the long-term success of the Company and, accordingly, are integrated into topics reviewed and discussed at each Board meeting as well as the Boardâ€™s annual in-depth strategy session.
Our Committee structure facilitates oversight of ESG issues that impact many areas of our business.
Nominating, Governance and Corporate Responsibility Committee oversees significant corporate responsibility strategies, programs and practices, including environmental sustainability and climate change, supporting community investment and social justice, advancing supplier diversity, public policy advocacy, political contributions and lobbying and assessing ESG feedback from stockholders and other stakeholders
Operations, Environmental and Safety Committee oversees reduction of GHG emissions and fleet transition, including net zero carbon strategies, resource planning, emerging technologies and R&amp;D and the impact on employees and communities of implementing the business strategies and operations</t>
  </si>
  <si>
    <t>https://www.sec.gov/ix?doc=/Archives/edgar/data/92122/000130817923000671/so4109301-def14a.htm</t>
  </si>
  <si>
    <t>Southwest Airlines Co.</t>
  </si>
  <si>
    <t>LUV</t>
  </si>
  <si>
    <t>https://www.southwest.com/assets/pdfs/communications/one-reports/Southwest-Airlines-2022-One-Report.pdf</t>
  </si>
  <si>
    <t>Audit; Compensation; Nominating and corporate governance; Safety and compliance oversight; Operations review; Executive</t>
  </si>
  <si>
    <t>Recognizing the fundamental importance of the Companyâ€™s corporate responsibility practices, the Board and its committees provide oversight of the Companyâ€™s ESG-related initiatives, objectives, and progress. The Compensation Committee assists the Board with its oversight of human resources policies and practices, including the Companyâ€™s diversity, equity, and inclusion (DEI) philosophy, practices, and initiatives. The Board believes that other ESG matters expand well beyond a single committee and that each Board member offers a unique perspective and valuable input critical in overseeing ESG matters. Accordingly, Board has decided the Company, its Employees, and its Shareholders are best served if the full Board is entrusted to oversee and evaluate the Companyâ€™s other ESG matters.</t>
  </si>
  <si>
    <t>https://www.sec.gov/ix?doc=/Archives/edgar/data/92380/000119312523093040/d361430ddef14a.htm#toc361430_12</t>
  </si>
  <si>
    <t>Stanley Black &amp; Decker, Inc.</t>
  </si>
  <si>
    <t>SWK</t>
  </si>
  <si>
    <t>https://www.stanleyblackanddecker.com/sites/default/files/2023-09/2022_sbd_esg_report.pdf</t>
  </si>
  <si>
    <t>Active executive; CEO experience; Public company/corporate governance; Corporate Social Responsibility; Digital; Finance/capital allocation; Legal/regulatory/government affairs; Human capital; Product development; Manufacturing/logistics/supply chain; Global operations; M&amp;A and corporate strategy; Risk management; Innocation/technology/cybersecurity; Sales/marketing/brand management; Climate-related risk; Diversity, equity and inclusion</t>
  </si>
  <si>
    <t>Climate-Related Risk experience strengthens the Boardâ€™s oversight of environmental policies, ESG initiatives and reporting.
Corporate Social Responsibility experience is important in managing risk and furthering long-term value creation for shareholders by operating in a sustainable and responsible manner.</t>
  </si>
  <si>
    <t>Audit; Corporate governance; Finance and pension; Compensation and talent development; Executive</t>
  </si>
  <si>
    <t>ESG Risk Oversight. ESG is an area of significant Board focus. The Corporate Governance Committee oversees the Companyâ€™s policies, objectives and practices regarding the Companyâ€™s ESG strategy, reporting and public communications, and the full Board reviews the incorporation of ESG goals and metrics into our long-term corporate strategy. The full Board also regularly reviews our human capital management strategy, focusing on areas such as culture, diversity, equity and inclusion, and talent acquisition, retention and development. 
The Corporate Governance Committee of the Board oversees the Companyâ€™s policies, objectives and practices regarding environmental, social and governance strategy. The full Board reviews our long-term ESG strategies and goals as a component of the annual strategic plan review process.
The full Board also regularly reviews our human capital management strategy, focusing on areas such as culture; diversity, equity and inclusion; and talent attraction, development and retention. We have organized additional management governing bodies to guide, review, implement and track our progress against our ESG objectives.
In 2021, we formed an ESG Executive Steering Committee led by the CEO, which meets biannually to provide overarching strategic support and internal governance on matters related to ESG. Additionally, the business units participate quarterly in an ESG Business Steering Committee that provides a forum for ESG strategy alignment and feedback, review of progress and collaboration on opportunities. In 2022, we formalized a cross-functional ESG Council comprised of senior leaders representing Corporate Social Responsibility, EHS, DEI, Human Resources, Legal, Accounting and Investor Relations. The Council meets on a monthly basis to discuss ESG program strategy and execution. With a mandate to interpret and govern the strategic direction set forth by the Steering Committees, the Council makes decisions and recommendations that advance our ESG priorities and reporting strategy.We formed an external ESG advisory board to inform our sustainability and social impact strategies and performance, offer key perspectives on emerging issues and to make recommendations for how our strategy can remain current and relevant in relation to evolving circumstances and stakeholder expectations. The ESG Advisory Board meets quarterly.</t>
  </si>
  <si>
    <t>https://www.sec.gov/ix?doc=/Archives/edgar/data/93556/000120677423000344/swk4118481-def14a.htm#a_047</t>
  </si>
  <si>
    <t>Starbucks Corporation</t>
  </si>
  <si>
    <t>SBUX</t>
  </si>
  <si>
    <t>https://stories.starbucks.com/uploads/2023/06/Starbucks-2022-Global-Environmental-and-Social-Impact-Report.pdf; https://stories.starbucks.com/stories/2020/starbucks-furthers-commitment-to-sustainability-goals-by-joining-transform-to-net-zero/</t>
  </si>
  <si>
    <t>Industry experience; Financial/capital allocation experience; Brand marketing experience; International operations and distribution experience; Government and public policy experience; Technology experience; Human capital management experience; Corporate social responsibility experience; Environmental/climate change experience; Public company board experience; Senior leadership experience</t>
  </si>
  <si>
    <t>Environmental/Climate Change Experience - We value directors with experience in environmental and climate change topics strengthens the boardâ€™s oversight and assures that strategic business imperatives and long-term value creation for shareholders are achieved within a responsible and sustainable business model.</t>
  </si>
  <si>
    <t xml:space="preserve">Audit; Compensation; Nominating/governance </t>
  </si>
  <si>
    <t>Our board is highly engaged in ESG matters given that our global social impact, sustainability goals, and human capital are intricately linked to our strategic direction. Our board considers these matters at least annually in connection with the strategic plan. In addition, except where explicitly delegated to other board committees or retained by the board, our Nominating/Governance Committee is tasked with the responsibility of overseeing the effectiveness of our environmental, social, and corporate governance strategies, policies, practices, goals, and programs, including review of our annual Global Environmental and Social Impact Report. Further, our Compensation Committee is responsible for overseeing the development and implementation of human capital development plans and succession planning practices to foster sufficient management depth at the Company to support its continued growth and the talent needed to execute long-term strategies, while our Audit Committee is tasked with overseeing the Companyâ€™s risk management, including with respect to certain ESG topics.</t>
  </si>
  <si>
    <t>https://www.sec.gov/Archives/edgar/data/829224/000082922423000007/a2023proxystatementfinal.htm</t>
  </si>
  <si>
    <t>State Street Corporation</t>
  </si>
  <si>
    <t>STT</t>
  </si>
  <si>
    <t>https://www.netzeroassetmanagers.org/commitment/; https://www.statestreet.com/web/about/our-impact/documents/statestreet-esg-report-2022.pdf</t>
  </si>
  <si>
    <t>Corporate governance and social responsibility; Finance and accounting; Global business perspective; Legal and regulatory compliance; Risk management; Cybersecurity, technology, and/or data management; Financial serviices; Operational transformation; Strategic development</t>
  </si>
  <si>
    <t>Examining and audit; Executive; Human resources; Nominating and corporate governance; Risk; Technology and operations</t>
  </si>
  <si>
    <t>As part of these efforts, the Board oversees our activities and practices on ESG-related matters and each of the committees of the Board oversees ESG matters within their respective scope of responsibilities, including climate-related matters. Additional information about our ESG activities and reporting according to the frameworks created by the Sustainability Accounting Standards Board (SASB), the Task Force on Climate-related Financial Disclosures (TCFD) and Global Reporting Initiative (GRI), can be found on our website.</t>
  </si>
  <si>
    <t>https://www.sec.gov/ix?doc=/Archives/edgar/data/93751/000114036123016724/ny20007238x1_def14a.htm#tCBD</t>
  </si>
  <si>
    <t>Steris plc</t>
  </si>
  <si>
    <t>STE</t>
  </si>
  <si>
    <t>https://www.steris.com/sustainability</t>
  </si>
  <si>
    <t>Capital markets and investments; Corporate governance; Executive leadership; Financial literacy; Global experience; Human capital management; Industry and operations; Mergers and acquisitions; Public company board experience; Regulatory compliance and public policy; Sustainability/ESG; Technology management and cybersecurity</t>
  </si>
  <si>
    <t>Experience as a senior executive with responsibility for ESG, or membership of a board committee with ESG oversight.</t>
  </si>
  <si>
    <t>Audit; Compensation and organization development; Nominating and governance; Compliance and technology;</t>
  </si>
  <si>
    <t xml:space="preserve">The Nominating and Governance Committee has the responsibility of assisting the Board in its oversight of ESG matters and the Companyâ€™s Vice President of ESG provides reports to the Nominating and Governance Committee concerning the Companyâ€™s ESG efforts, including evaluating carbon emissions, preparing for regulatory requirements, reporting ESG metrics, and reviewing ESG ratings, as well as current and emerging ESG legal standards, industry practices, investor views, and reputational risks.
In 2021, we established a dedicated ESG function led by the Vice President of ESG. The Company has also established a Global Sustainability Steering Committee, comprised of a cross-functional team of our senior leadership, subcommittee chairs, and subject matter experts spanning our brands, legal, investor relations, human resources, continuous improvement, compliance, facilities, and health, safety, and environment. The Steering Committee is empowered to pursue ESG initiatives and projects, and to strengthen ESG values and implement strategy across the Company. The ESG function works with the Global Sustainability Steering Committee and in close collaboration with our President and Chief Executive Officer, General Counsel and other senior executives to actively develop and refine our ESG strategies, programs and policies. ESG priorities and objectives have been established for many of the Companyâ€™s operating facilities. </t>
  </si>
  <si>
    <t>https://www.sec.gov/ix?doc=/Archives/edgar/data/1757898/000119312523162577/d413628ddef14a.htm#rom413628_5</t>
  </si>
  <si>
    <t>Stryker Corporation</t>
  </si>
  <si>
    <t>SYK</t>
  </si>
  <si>
    <t>https://www.stryker.com/content/dam/stryker/about/annual-review/2022/stryker-2022-comprehensive-report</t>
  </si>
  <si>
    <t>Independent Board Committee oversight of corporate responsibility, which includes environmental, social and governance ("ESG") related topics, with quarterly presentations to directors.
On an annual basis, the Board and management focus on the Company's overall strategic plan and direction and strategic risks, as well as the capital plan and budget for the next year. A fundamental part of setting the Company's business strategy is the assessment of the risks the Company faces and how they are managed. The Board assesses risks both through review and discussion by the full Board and by delegating risk oversight responsibilities to the Board committees, with the risk management program and certain key risks monitored at both the Board and committee levels and presented at least annually to the full Board.</t>
  </si>
  <si>
    <t>https://www.sec.gov/ix?doc=/Archives/edgar/data/310764/000031076423000051/syk-20230328.htm</t>
  </si>
  <si>
    <t>SVB Financial Group</t>
  </si>
  <si>
    <t>SIVB</t>
  </si>
  <si>
    <t>https://www.svb.com/globalassets/library/uploadedfiles/wef-index-2022.pdf ;https://www.svb.com/about-us/living-our-values/esg-reporting/; https://www.svb.com/globalassets/library/uploadedfiles/svb_environmental_social_governance_report_2022.pdf</t>
  </si>
  <si>
    <t>Capital markets/investment banking; Global commercial banking; Private bank/wealth management; Tech sector; Venture capital/ private equity; Fintech; Life sciences/healthcare; Strategic planning; Audit/financial reporting; Human capital management; Risk management and controls; Technology; Leader of large, complex organization; Public company governance; International business; Mergers and acquisitions; Regulated industries; Cybersecurity/information security; ESG</t>
  </si>
  <si>
    <t>Audit; Compensation and human capital; Finance; Governance and corporate responsibility; Risk; Technology</t>
  </si>
  <si>
    <t xml:space="preserve"> The Board of Directors has delegated primary oversight of our ESG practices to the Governance/CR Committee. The Governance/CR Committee's oversight includes environmental sustainability, climate change, the Company's external diversity, equity and inclusion ("DEI") initiatives, Board diversity, as well as our philanthropic strategy and advocacy activities; internal DEI is overseen by the Comp/HC Committee. The full Board and other of its committees also receive updates on ESG-related matters. From a management perspective, our ESG program governance includes executive oversight, dedicated program management and a commitment to transparency and accountability. Our ESG program is led by our Chief Marketing and Strategy Officer, with appropriate alignment and involvement from the Chief Executive Officer, other executive leaders and cross-functional management support. Our ESG Program Office team, led by our Head of Corporate Social Responsibility, is responsible for implementing ESG programs, processes and policies and partners across the organization to integrate ESG opportunities and risk management into the way we do business.
In 2022, directors received training on various topics, including, among other areas, emerging trends in various oversight areas, risk management topics, ESG, cybersecurity, fair lending and BSA/OFAC/financial crimes.</t>
  </si>
  <si>
    <t>https://www.sec.gov/ix?doc=/Archives/edgar/data/719739/000071973923000032/sivb-20230303.htm#i0f8e3e3be25c4435a8d7702b00b1165b_466</t>
  </si>
  <si>
    <t>Synchrony Financial</t>
  </si>
  <si>
    <t>SYF</t>
  </si>
  <si>
    <t xml:space="preserve"> https://d1io3yog0oux5.cloudfront.net/_b51fed0b85a423098935d6f9d647ff61/synchrony/db/3710/33375/file/esgreport2022.pdf;https://investors.synchrony.com/esg; https://d1io3yog0oux5.cloudfront.net/_b51fed0b85a423098935d6f9d647ff61/synchrony/db/3710/33379/file/tcfdreport2023.pdf</t>
  </si>
  <si>
    <t>Financial expert; Risk expert; Credit cards; Core banking/retail lending; Direct consumer/retailers; Healthcare; Government/regulatory; Tech/digital/cyber</t>
  </si>
  <si>
    <t>Audit; Nominating and corporate governance; Management development and compensation; Risk; Technology</t>
  </si>
  <si>
    <t>ur Board delegates primary responsibility for oversight of our ESG strategy and performance to our Nominating and Corporate Governance Committee. The Committee receives updates from management on ESG matters at least four times per year.</t>
  </si>
  <si>
    <t>https://www.sec.gov/ix?doc=/Archives/edgar/data/1601712/000119312523090318/d449242ddef14a.htm#tx449242_3</t>
  </si>
  <si>
    <t>Synopsys, Inc.</t>
  </si>
  <si>
    <t>SNPS</t>
  </si>
  <si>
    <t>CarbonNeutral</t>
  </si>
  <si>
    <t>https://www.synopsys.com/content/dam/synopsys/company/company-pdfs/synopsys-2022-esg-report.pdf</t>
  </si>
  <si>
    <t>Executive leadership; Global expertise; Financial expert; Semiconductor industry experience; Software industry experience; Sales and marketing; Strategy; Risk management; Public company board</t>
  </si>
  <si>
    <t>Our Audit Committee is responsible for coordinating with other committees of the Board to oversee ESG matters, including Synopsysâ€™ reporting standards with respect to ESG matters and related disclosures.
Our Governance Committee reviews, assesses, reports and recommends to the Board as necessary, policies, practices, priority and risk assessments, risk management, initiatives, goals, progress toward goals and public disclosures relating to ESG matters, except to the extent delegated to other committees of the Board, and coordinates with other committees of the Board to oversee ESG matters, including Synopsysâ€™ reporting, legal and regulatory requirements with respect to ESG matters as and when appropriate.</t>
  </si>
  <si>
    <t>https://www.sec.gov/Archives/edgar/data/883241/000088324123000007/a2023proxystatementdef14a.htm#ief2bae667ac54772838e1cef2dec070a_22</t>
  </si>
  <si>
    <t>Sysco Corporation</t>
  </si>
  <si>
    <t>SYY</t>
  </si>
  <si>
    <t>https://www.sysco.com/dam/Sysco/About/Corporate-Social-Responsibility/CY2022-Environmental-Assurance-Statement.pdf ;https://www.sysco.com/dam/Sysco/About/Corporate-Social-Responsibility/2023-Sustainability-Report.pdf</t>
  </si>
  <si>
    <t>Accounting/audit/financial reporting; Business operations; Distribution/supply chain; Executive leadership/management; Finance; Foodservice industry experience; HR/human capital management/large workforce; International/global; M&amp;A /integration; Marketing/sales/merchandising; Public company board service; Risk oversight/management; Strategy development; Sustainability/ESG; Digital technology/cybersecurity</t>
  </si>
  <si>
    <t>Sustainability/ESG: Experience with sustainability and/or corporate social responsibility issues and related efforts of a large and complex public, private, governmental or academic organization to address such issues.</t>
  </si>
  <si>
    <t>Audit; Compensation and leadership development; Corporate governance and nominating; Sustainability; Technology; Executive</t>
  </si>
  <si>
    <t>The Board of Directors delegate oversight to the Sustainability Committee that oversees risks related to environmental and social issues, jointly with the full Board.</t>
  </si>
  <si>
    <t>https://www.sec.gov/ix?doc=/Archives/edgar/data/96021/000130817923001019/lsyy2023_def14a.htm#lsyy2023a015</t>
  </si>
  <si>
    <t>T. Rowe Price Group, Inc.</t>
  </si>
  <si>
    <t>TROW</t>
  </si>
  <si>
    <t>https://climatevault.org/climate-vault-approach/ ;https://www.troweprice.com/institutional/se/en/insights/articles/2022/q2/the-road-to-net-zero.html#:~:text=As%20of%20April%2025%2C%202022,warming%20to%201.5%C2%B0C. ;https://www.troweprice.com/content/dam/trowecorp/Pdfs/esg/2022-esg-corporate-annual-report.pdf</t>
  </si>
  <si>
    <t>Executive leadership; International; marketing and distribution; Financial management; Accounting and financial reporting; Government and regulatory; Investment management; Strategy and education; Technology</t>
  </si>
  <si>
    <t>Audit; Executive compensation and management development; Nominating and corporate governance; Executive</t>
  </si>
  <si>
    <t>The Nominating and Corporate Governance Committee has been delegated primary responsibility for overseeing the Companyâ€™s ESG efforts. The Nominating and Corporate Governance Committee receives regular updates concerning the Companyâ€™s ESG practices for investing, along with the Companyâ€™s progress toward its ESG goals.</t>
  </si>
  <si>
    <t>https://www.sec.gov/ix?doc=/Archives/edgar/data/1113169/000110465923034918/tm233213d1_def14a.htm#a023</t>
  </si>
  <si>
    <t>Take-Two Interactive Software, Inc.</t>
  </si>
  <si>
    <t>TTWO</t>
  </si>
  <si>
    <t>https://ir.take2games.com/static-files/99702a7e-3d22-4da2-b7c8-54eb33f82533</t>
  </si>
  <si>
    <t>Consulting experience; Corporate sustainability; Education experience; Entertainment and media expertise; Financial and investment experience; Global business operations; Governance; Governmental experience; Leadership; Marketing insight; Strategic advisory; Technology</t>
  </si>
  <si>
    <t>Audit; Compensation; Corporate Governance, Executive</t>
  </si>
  <si>
    <t xml:space="preserve"> The Corporate Governance Committee oversees environmental, social and governance matters and operational risk relating to insurance. In each case, management periodically reports to our Board of Directors or to the relevant committee, which provides guidance on risk appetite, assessment, and mitigation. Each committee charged with risk oversight reports to our Board of Directors on those matters.</t>
  </si>
  <si>
    <t>https://www.sec.gov/ix?doc=/Archives/edgar/data/946581/000130817923000926/lttwo2023_def14a.htm</t>
  </si>
  <si>
    <t>Tapestry, Inc.</t>
  </si>
  <si>
    <t>TPR</t>
  </si>
  <si>
    <t>https://assets.tapestry.com/tapestrycorp/assets/docs/2022/GHG_Tapestry.pdf; https://assets.tapestry.com/tapestrycorp/assets/docs/2023/Tapestry_FY22_CR_Report.pdf</t>
  </si>
  <si>
    <t>Public company; Leadership; Financial/accounting; M&amp;A; Industry retail/consumer goods; International; Marketing/branding; Technology/digital/ecommerce; Human capital; Supply chain; Cybersecurity; Entrepreneurial; Artificial intelligence; ESG</t>
  </si>
  <si>
    <t>Environmental (E): climate change, greenhouse gas emissions, renewable energy, product circularity, biodiversity, deforestation and land use, waste, chemicals and water usage, restricted substances and raw materials sourcing.</t>
  </si>
  <si>
    <t>Governance and Nominations Committee</t>
  </si>
  <si>
    <t>Audit; Human resources; Governance and nominations</t>
  </si>
  <si>
    <t>This strategy, including oversight, management and identification of risks, including climate-related risks, is ultimately governed by the Board and driven by an ESG Task Force, which is comprised of senior leaders and cross-functional members from major business functions. The Board approves long-term ESG goals, strategic moves and major actions and receives updates at least annually. The Governance and Nominations Committee of the Board receives quarterly updates on ESG strategy and progress updates on our ESG Goals and initiatives.</t>
  </si>
  <si>
    <t>https://www.sec.gov/ix?doc=/Archives/edgar/data/1116132/000114036123044958/ny20009546x1_def14a.htm#pCDAA</t>
  </si>
  <si>
    <t>Target Corporation</t>
  </si>
  <si>
    <t>TGT</t>
  </si>
  <si>
    <t>https://corporate.target.com/getmedia/e4f81467-57ab-4787-a5a7-ab6efb7dd05c/Target-2023-Sustainability-and-Governance-Report.pdf</t>
  </si>
  <si>
    <t>Retail industry experience; Senior leadership; Marketing/brands; Human capital management; Capital deployment; Global supply chain; Digital tools/data analytics; Information security/data privacy; Financial management; Risk management; Reputation management; ESG</t>
  </si>
  <si>
    <t>Experience in strategies supporting sustainable long-term value creation or any matters included in our ESG priorities; actively supervising someone performing similar functions; or on a board of directors overseeing any matters included in our ESG priorities.</t>
  </si>
  <si>
    <t>Audit and risk; Governance and sustainability; Compensation and human capital management</t>
  </si>
  <si>
    <t>The full board is responsible for oversight of Sustainability and ESG strategy (through oversight of our business strategy and annual strategic priorities); Sustainability and ESG risks (through oversight of our business strategy and top enterprise risks)</t>
  </si>
  <si>
    <t>https://www.sec.gov/ix?doc=/Archives/edgar/data/27419/000130817923000828/ltgt2023_def14a.htm#a026</t>
  </si>
  <si>
    <t>TE Connectivity Ltd.</t>
  </si>
  <si>
    <t>TEL</t>
  </si>
  <si>
    <t>https://www.te.com/content/dam/te-com/documents/about-te/corporate-responsibility/global/TEConnectivityCorporateResponsibilityReport2022.pdf</t>
  </si>
  <si>
    <t>Public company CEO; Executive leadership; Engeineer/technology/R&amp;D; Finance and accounting; Public policy and stakeholder engagement; Global business management; Manufacturing and operations; Marketing and sales; IT and cybersecurity; Mergers and acquisitions</t>
  </si>
  <si>
    <t>Nominating, Governance and Compliance Committee</t>
  </si>
  <si>
    <t>Audit; Management development and compensation; Nominating, governance and compliance</t>
  </si>
  <si>
    <t>The Nominating, Governance and Compliance Committee periodically receives and reviews reports from the Companyâ€™s responsible executive regarding the Companyâ€™s programs, strategies and performance with respect to significant sustainability and environmental, social and governance matters and the associated risks and opportunities. Review and address as appropriate issues that arise with respect to such ESG risks and strategies, and the effectiveness of such ESG programs</t>
  </si>
  <si>
    <t>https://www.sec.gov/ix?doc=/Archives/edgar/data/0001385157/000155837023019897/tel-20240313xpre14a.htm#EXECUTIVEOFFICERCOMPENSATION_735306</t>
  </si>
  <si>
    <t>Teledyne Technologies Incorporated</t>
  </si>
  <si>
    <t>TDY</t>
  </si>
  <si>
    <t>https://www.teledyne.com/en-us/About-Us/Documents/Teledyne%20Corporate%20Social%20Responsibility%20Report%202022%20Supplement.pdf ;https://www.teledyne.com/en-us/About-Us/Documents/Teledyne%20Technologies%202022%20Corporate%20Social%20Responsibility%20Report.pdf</t>
  </si>
  <si>
    <t>CEO/c-suite; Financial and accounting; Legal and compliance; Governance; Banking; Government, defense or military; Energy; Information and cybersecurity; Other industry</t>
  </si>
  <si>
    <t>Audit; Nominating and governance; personnel and compensation</t>
  </si>
  <si>
    <t>The Nominating and Governance Committee identifies and reports to the Board of Directors current and emerging trends with respect to political, social, diversity, sustainability, and public policy issues that may affect the business operations, performance or public image of the corporation.</t>
  </si>
  <si>
    <t>https://www.sec.gov/ix?doc=/Archives/edgar/data/1094285/000119312523066119/d454824ddef14a.htm#toc454824_16</t>
  </si>
  <si>
    <t>Teleflex Incorporated</t>
  </si>
  <si>
    <t>TFX</t>
  </si>
  <si>
    <t>https://www.teleflex.com/global/about-us/csr/MCI-2023-0040_Teleflex_Global_Impact_Report_2022.pdf</t>
  </si>
  <si>
    <t>Audit; Nominating and governance; Compensation</t>
  </si>
  <si>
    <t>The Nominating and Governance Committee also is responsible for developing and recommending to the Board corporate governance principles, overseeing the annual Board and committee evaluation process, as discussed above, and overseeing our strategy and practices with respect to environmental, social and governance matters.</t>
  </si>
  <si>
    <t>https://www.sec.gov/ixviewer/ix.html?doc=/Archives/edgar/data/96943/000119312523088226/d422684ddef14a.htm#toc422684_17</t>
  </si>
  <si>
    <t>Teradyne, Inc.</t>
  </si>
  <si>
    <t>TER</t>
  </si>
  <si>
    <t>https://www.teradyne.com/wp-content/uploads/2023/12/Teradyne-CSR-Report-2023.pdf ;https://www.teradyne.com/wp-content/uploads/2022/11/TeradyneClimateChangeCDP2248.pdf</t>
  </si>
  <si>
    <t>C-level experience; Global business experience; Semiconductor and electronics industry experience; Robotics industry experience; M&amp;A experience; Sales/marketing experience; Technical product development experience; Financial expertise; Legal/regulatory compliance and risk oversight; ESG oversight; Cybersecurity and information security; Climate related risk experience</t>
  </si>
  <si>
    <t>Teradyneâ€™s Board oversees its ESG program to ensure ESG initiatives are linked to company-wide strategic planning decisions. The Nominating and Corporate Governance Committee has primary responsibility for overseeing ESG priorities and the successful implementation of these priorities. The Companyâ€™s other Board committees also have oversight responsibility for ESG topics under their purview. Management annually reviews the Companyâ€™s ESG program and CSR report with the Board and regularly provides updates to the Board and Board committees and engages them to discuss ESG strategy, gain alignment on goals, and report on progress. The Companyâ€™s cross-functional ESG steering team is responsible for developing and executing its ESG strategy, proposing goals, approving and supporting initiatives, and embedding ESG into the corporate culture. The ESG steering team reports to Teradyneâ€™s CEO and CFO. In addition, the Company has topic-specific working teams to address key ESG initiatives and a dedicated ESG manager who reports to the ESG steering team and drives these initiatives.</t>
  </si>
  <si>
    <t>https://www.sec.gov/ixviewer/ix.html?doc=/Archives/edgar/data/97210/000119312523086955/d420001ddef14a.htm#toc420001_15</t>
  </si>
  <si>
    <t>Tesla, Inc.</t>
  </si>
  <si>
    <t>TSLA</t>
  </si>
  <si>
    <t>https://www.tesla.com/ns_videos/2022-tesla-impact-report.pdf</t>
  </si>
  <si>
    <t>Executive leadership; Financial expertise/investment; Technology; Cybersecurity; Risk and compliance; Growth/transformation; Public company board experience; Legal, regulatory and public policy; ESG; Global operations; Manufacturing/supply chain; Strategic planning</t>
  </si>
  <si>
    <t>Audit; Compensation; Nominating and corproate governance; Disclosure controls;</t>
  </si>
  <si>
    <t>The Audit Committee is responsible for reviewing and discussing the assessment of the Companyâ€™s annual Impact Report, and, as deemed appropriate, other ESG-related disclosures.</t>
  </si>
  <si>
    <t>https://www.sec.gov/ixviewer/ix.html?doc=/Archives/edgar/data/0001318605/000119312523094075/d451342ddef14a.htm#toc451342_43</t>
  </si>
  <si>
    <t>The Travelers Companies, Inc.</t>
  </si>
  <si>
    <t>TRV</t>
  </si>
  <si>
    <t>https://sustainability.travelers.com/iw-documents/sustainability/Travelers_ESGAnalystData2022.pdf ;https://sustainability.travelers.com/iw-documents/sustainability/Travelers_SustainabilityReport2022.pdf</t>
  </si>
  <si>
    <t>Audit; Compensation; Executive; Investment and capital markets; Nominating and governance; Risk</t>
  </si>
  <si>
    <t>The Board regularly reviews the Companyâ€™s long-term business strategy and works with management to set the short-term and long-term strategic objectives of the Company and to monitor progress on those objectives. In setting and monitoring strategy, the Board, along with management, considers the risks and opportunities that impact the long-term sustainability of the Companyâ€™s business model, including risks and opportunities often labeled as â€œESGâ€. The Board also considers whether the strategy is consistent with the Companyâ€™s risk appetite. The Board regularly reviews the Companyâ€™s progress with respect to its strategic goals, the risks that could impact the long-term sustainability of our business and the related opportunities that could enhance the Companyâ€™s long-term sustainability. The Board oversees these efforts in part through its various committees based on each Committeeâ€™s responsibilities and expertise. Each Committee regularly reports to the Board regarding its areas of responsibility.</t>
  </si>
  <si>
    <t>https://www.sec.gov/ixviewer/ix.html?doc=/Archives/edgar/data/0000086312/000008631223000025/trv-20230406.htm#i5b17869b88db46dfbb3a3bcbc645b457_1069</t>
  </si>
  <si>
    <t>Truist Financial Corporation</t>
  </si>
  <si>
    <t>TFC</t>
  </si>
  <si>
    <t>https://www.truist.com/content/dam/truist-bank/us/en/documents/disclosures/non-lob/truist-2022-tcfd.pdf  ;https://ir.truist.com/2022-01-27-Truist-Announces-Goal-of-Net-Zero-Greenhouse-Gas-Emissions-by-2050;https://www.truist.com/content/dam/truist-bank/us/en/documents/disclosures/non-lob/truist-2022-corporate-responsibility.pdf</t>
  </si>
  <si>
    <t>Financial services; Executive leadership; Client and consumer interfaces and trends; Accounting/financial; Regulatory and enterprise risk management; Corporate governance and public board service; Human capital management; Sustainability; Cybersecurity and information security; Technology and digital innovation; Leadership in transformation and disruption; Public affairs, government relations, legal and compliance</t>
  </si>
  <si>
    <t>Sustainability - Truist recognizes that sustainability issues are important to our shareholders and other stakeholders, and over the past few years, has been increasingly transparent of our efforts in these areas. We seek leaders with experience in ESG matters, including environmental sustainability, climate change, community investment and development, and human rights.</t>
  </si>
  <si>
    <t>Audit; Compensation and human capital; Executive; Nominating and governance; Risk; Technology</t>
  </si>
  <si>
    <t xml:space="preserve">Truistâ€™s Nominating and Governance Committee reviews corporate responsibility, ESG and sustainability issues. As needed, other board committees receive regular updates on corporate responsibility and sustainability matters that relate directly to their responsibilities. The Board also receives updates on key accomplishments and upcoming initiatives.
</t>
  </si>
  <si>
    <t>https://www.sec.gov/ixviewer/ix.html?doc=/Archives/edgar/data/92230/000119312523068395/d345085ddef14a.htm#toc</t>
  </si>
  <si>
    <t>U.S. Bancorp</t>
  </si>
  <si>
    <t>USB</t>
  </si>
  <si>
    <t>https://ir.usbank.com/static-files/17fe174d-2db1-4ac1-a170-0272214f27b9; https://ir.usbank.com/static-files/95a3c033-8152-43c0-a7e6-7738cc9fd7ff</t>
  </si>
  <si>
    <t>Chief executive experience; Community or sustainability leadership; Corporate governance; Customer experience; Digital, technology, or cybersecurity experience; Financial reporting and accounting; Financial services industry expertise; Other regulated industry expertise; Risk management</t>
  </si>
  <si>
    <t>Community or sustainability leadership - Have significant professional leadership experience in community service organizations, public policy roles, and/or sustainability matters (or a related certification)</t>
  </si>
  <si>
    <t>Audit; Compensation and HR; Risk management; Governance; Public responsibility</t>
  </si>
  <si>
    <t>The Public Responsibility Committee has oversight of ESG strategy with other Board committees providing oversight of ESG matters within their scope of responsibility, as shown in the chart below. Our decision-making processes and risk management framework also reflect the importance of ESG matters, with the creation of an ESG-focused senior operating committee, which is a subcommittee of our management-level executive risk committee and dedicated to the oversight and integration of ESG activities into our business strategy. It also provides regular updates to the Public Responsibility Committee.</t>
  </si>
  <si>
    <t>https://www.sec.gov/ixviewer/ix.html?doc=/Archives/edgar/data/0000036104/000110465923029560/tm2230790d2_def14a.htm#tP1EO</t>
  </si>
  <si>
    <t>Wells Fargo &amp; Company</t>
  </si>
  <si>
    <t>WFC</t>
  </si>
  <si>
    <t>https://www08.wellsfargomedia.com/assets/pdf/about/corporate-responsibility/statement-greenhouse-gas-emissions.pdf ;https://sites.wf.com/co2emission/docs/CO2eMission-July-2023-Supplement.pdf ;https://www08.wellsfargomedia.com/assets/pdf/about/corporate-responsibility/sustainability-and-governance-report.pdf;https://newsroom.wf.com/English/news-releases/news-release-details/2021/Wells-Fargo-Sets-Goal-to-Achieve-Net-Zero-Greenhouse-Gas-Emissions-by-2050/default.aspx</t>
  </si>
  <si>
    <t>CEO or leadership experience; Financial literacy or other relevant professional or business experience; Financial services; Risk management; Regulatory; Strategic planning, business development and operations; Consumer, marketing, digital; Information security, cybersecurity, technology; Accounting, financial reporting; Human capital management; Corporate governance; Environmental and social responsibility; Government, public policy; International</t>
  </si>
  <si>
    <t>Environmental &amp; Social Responsibility - Experience in environmental and social responsibility matters, including as part of a business, through service as a board or committee member overseeing such matters, or through relationships with communities and other stakeholders</t>
  </si>
  <si>
    <t>Audit; Corporate responsibility; Finance; Governance and nominating; Human resources; Risk</t>
  </si>
  <si>
    <t>The Board carries out its sustainability, social, and DE&amp;I oversight responsibilities directly and through the work of its standing Committees. The Corporate Responsibility Committee oversees our significant strategies, policies, and programs on social and public responsibility matters, including environmental sustainability.</t>
  </si>
  <si>
    <t>https://www.sec.gov/ixviewer/ix.html?doc=/Archives/edgar/data/0000072971/000119312523071373/d399928ddef14a.htm#toc399928_4</t>
  </si>
  <si>
    <t>Willis Towers Watson Public Limited Company</t>
  </si>
  <si>
    <t>WTW</t>
  </si>
  <si>
    <t>https://www.wtwco.com/en-us/about-us/environmental-social-and-governance</t>
  </si>
  <si>
    <t>Audit and risk; Human capital and compensation; Corporate governance and nominating; Operational transformation</t>
  </si>
  <si>
    <t>With respect to Board oversight of ESG matters in general, the Board takes an approach that the most appropriate Committee should maintain oversight over a particular issue rather than concentrating all ESG initiatives into any one Committee. The Committees report to the Board as appropriate. The Governance Committee has general oversight of ESG initiatives (with the relevant Board Committees managing their specific ESG responsibilities as set forth in their respective charters), reviews ESG disclosure in the proxy statement and discusses with management, on at least an annual basis, its corporate social responsibility initiatives, which include the Companyâ€™s environmental sustainability program and charitable contributions.</t>
  </si>
  <si>
    <t>https://www.sec.gov/ixviewer/ix.html?doc=/Archives/edgar/data/1140536/000119312523092204/d435154ddef14a.htm#txa435154_7</t>
  </si>
  <si>
    <t>Zions Bancorporation, National Association</t>
  </si>
  <si>
    <t>ZION</t>
  </si>
  <si>
    <t>https://zionsbancorporation.com/filings/annual-reports/default.aspx ;https://s26.q4cdn.com/483754055/files/doc_downloads/2022/08/Zions-Corporate-Responsibility-Report-2022.pdf ;https://s26.q4cdn.com/483754055/files/doc_downloads/2022/08/Zions-Bancorp-Corp-Responsibility-Report-SASB-Index.pdf</t>
  </si>
  <si>
    <t>Audit; Risk oversight; Executive; Compensation; Nominating and corporate governance</t>
  </si>
  <si>
    <t>Our corporate responsibility reporting is reviewed by the full board of directors and overseen by the Nominating and Corporate Governance Committee. As specified in its charter, the committee is responsible for overseeing the Bankâ€™s practices and reporting with respect to its efforts to create a more inclusive and diverse workplace and matters related to its larger responsibilities to society that are considered by management to be of significance to the Bank and its stakeholders.
The Bank's ESG Working Group includes executive management representatives from enterprise risk management, strategic planning, credit, finance, accounting, legal, and investor relations. They regularly coordinate with other key stakeholders such as supply chain management, human resources and facilities.</t>
  </si>
  <si>
    <t>https://www.sec.gov/ixviewer/ix.html?doc=/Archives/edgar/data/109380/000010938023000103/zions-20230323.htm#ib4690d34e78a458fb56fb29814d6ca12_94</t>
  </si>
  <si>
    <t>Texas Instruments Incorporated</t>
  </si>
  <si>
    <t>TXN</t>
  </si>
  <si>
    <t>https://www.ti.com/lit/ml/szzo086b/szzo086b.pdf?ts=1707312740862 ;https://www.ti.com/lit/ml/szzb187c/szzb187c.pdf?ts=1707337917469&amp;ref_url=https%253A%252F%252Fwww.ti.com%252Fabout-ti%252Fcitizenship-community%252Foverview.html</t>
  </si>
  <si>
    <t>Multinational experience; Executive leadership (public or private); Technology, research and development; Manufacturing; End-market knowledge; Regulatory, public policy or legal; Other public board service; Financial acumen; Auditing/accounting; Sustainability</t>
  </si>
  <si>
    <t>Audit; Compensation; Governance and stockholder relations</t>
  </si>
  <si>
    <t>Where ESG-related issues may have significance for TI, these matters are reviewed in the relevant committee. We believe this approach ensures that ESG issues are overseen by the committee with the appropriate focus. For example, climate-related issues are reviewed with the Audit Committee by the vice president of worldwide environmental, safety and health. The GSR Committee also oversees ESG matters in connection with its responsibility to review public issues of interest to company stakeholders. Management also provides updates to the GSR Committee at least annually on shareholder policies and proposals regarding ESG matters that are relevant to the company.</t>
  </si>
  <si>
    <t>https://www.sec.gov/ixviewer/ix.html?doc=/Archives/edgar/data/0000097476/000009747623000017/txn-20230314.htm#idc13a7dd57e64b3bba145a7bf752f4e8_73</t>
  </si>
  <si>
    <t>Textron Inc.</t>
  </si>
  <si>
    <t>TXT</t>
  </si>
  <si>
    <t>https://www.textron.com/assets/CR/2022/Textron_2022_Corporate_Responsibility_Report.pdf; https://www.textron.com/assets/CR/CDP/Textron_2023_CDP_Climate_Change_Questionnaire.pdf</t>
  </si>
  <si>
    <t>Aerospace and defense; Climate change/sustainability; Information security; Finance/accounting; Human capital management; International business; Operations and manufacturing; Public company board experience; Senior leadership; Strategic planning; Technology/R&amp;D</t>
  </si>
  <si>
    <t>Audit; Nominating and corporate governance; Organization and compensation</t>
  </si>
  <si>
    <t xml:space="preserve">The charter of the Nominating and Corporate Governance Committee specifically includes as one of its responsibilities assisting the Board in fulfilling its oversight responsibilities relating to the Companyâ€™s policies and practices regarding environmental, social and governance (â€œESGâ€) matters that are significant to the Company. An ESG update is on the agenda for each Nominating and Corporate Governance Committee meeting, and the Committee addresses specific matters as appropriate. Our other Board Committees also have oversight responsibility for ESG topics under their purview. The Executive Vice President, General Counsel and Chief Compliance Officer of the Company reports to the Audit Committee on legal, ethics and compliance matters as well as environmental, health and safety matters at each Audit Committee meeting. The Organization and Compensation Committee has oversight of management succession, talent development and diversity, equity and inclusion efforts, and may make recommendations on other human capital management practices. The Audit Committee and the full Board are also directly engaged with ESG risk areas through our ERM program described above. Sustainability risks, including physical risks related to climate change and risks related to transitioning to a lower carbon economy, are assessed through the ERM program and reviewed with the Audit Committee and the Board, in accordance with the ERM process outlined above.
 </t>
  </si>
  <si>
    <t>https://www.sec.gov/ixviewer/ix.html?doc=/Archives/edgar/data/217346/000155278123000078/e23065_txt-def14a.htm</t>
  </si>
  <si>
    <t>The Coca-Cola Company</t>
  </si>
  <si>
    <t>KO</t>
  </si>
  <si>
    <t>https://www.coca-colacompany.com/content/dam/company/us/en/reports/coca-cola-business-sustainability-report-2022.pdf; https://www.coca-colacompany.com/sustainability/climate/science-based-targets</t>
  </si>
  <si>
    <t>High level of strategic and financial experience; Broad international exposure/emerging market experience; Risk oversight/management expertise; Marketing experience; Sustainability experience; Extensive knowledge of company's business or industry; Innovation/technology experience; Governmental or geopolitical expertise; Relevant senior leadership/CEO experience</t>
  </si>
  <si>
    <t>Corporate Governance and Sustainability</t>
  </si>
  <si>
    <t>Audit; Finance; Corporate governance and sustainability; Talent and compensation; Executive</t>
  </si>
  <si>
    <t>The Corporate Governance and Sustainability Committee has primary responsibility for overseeing the Companyâ€™s sustainability strategies and initiatives, including the Companyâ€™s short-, intermediate- and long-term goals, and receives regular updates on priority sustainability issues, including information on actions and progress toward goals. In addition, while the Corporate Governance and Sustainability Committee has primary responsibility in overseeing most aspects of the Companyâ€™s sustainability programs, the Board works closely with the Audit Committee and the Talent and Compensation Committee on certain related matters that befit the role of those committees. For example, the Audit Committee oversees certain processes related to external sustainability reporting and disclosures, while the Talent and Compensation Committee has purview over the Companyâ€™s people and culture strategy, including DEI.
The Board and its committees also receive regular reports from the Chief Sustainability Officer, and others as required, related to progress toward achieving the Companyâ€™s sustainability goals.</t>
  </si>
  <si>
    <t>https://www.sec.gov/ixviewer/ix.html?doc=/Archives/edgar/data/21344/000130817923000117/ko4104401-def14a.htm</t>
  </si>
  <si>
    <t>The Estee Lauder Companies Inc.</t>
  </si>
  <si>
    <t>EL</t>
  </si>
  <si>
    <t>https://media.elcompanies.com/files/e/estee-lauder-companies/universal/our-commitments/2023-si-s-report/sis-report-2023.pdf?_ga=2.267932810.509806375.1708546414-1379289668.1708546414&amp;_gl=1*1gkpu02*_ga*MTM3OTI4OTY2OC4xNzA4NTQ2NDE0*_ga_V9QZ4PSDRY*MTcwODU0NjQxNC4xLjAuMTcwODU0NjQyNi40OC4wLjA.</t>
  </si>
  <si>
    <t>We believe that effectively managing our Social Impact &amp; Sustainability work is an important part of our future success. These efforts are led by our Executive Chairman and our CEO and overseen by our Board of Directors, particularly the Nominating and ESG Committee. Senior leaders from Finance; Global Corporate Citizenship and Sustainability; Human Resources; Inclusion, Diversity, and Equity; Legal; Research and Development; and Supply Chain, as well as representatives across brands, regions, channels and other functions, drive our SI&amp;S strategic initiatives and progress towards goals and commitments.</t>
  </si>
  <si>
    <t>https://www.sec.gov/ixviewer/ix.html?doc=/Archives/edgar/data/1001250/000110465923104591/tm2323170d2_def14a.htm#tDQOB</t>
  </si>
  <si>
    <t>The Home Depot, Inc.</t>
  </si>
  <si>
    <t>HD</t>
  </si>
  <si>
    <t>https://corporate.homedepot.com/sites/default/files/2023-07/2023%20Home%20Depot%20ESG%20Report_vF.4_7.25.23%20%28compressed%29.pdf</t>
  </si>
  <si>
    <t>Retail/merchandising; Strategic management; Supply chain; Marketing/communications/ E-commerce; Real estate; Human capital management; Information technology; Data protection/cybersecurity; International; Finance; Governance; CEO experience</t>
  </si>
  <si>
    <t>Audit; Nominating and corporate governance; leadership development and compensation; Finance</t>
  </si>
  <si>
    <t xml:space="preserve">Each year, the full Board receives a report on our corporate social responsibility and sustainability strategy and activities, including a discussion of our ESG efforts, ESG communications, and annual ESG Report. The NCG Committee has primary responsibility for oversight of ESG matters generally and the alignment of those matters with our business priorities. This includes reviewing and making recommendations to the Board regarding our ESG practices and operational initiatives. The NCG Committee oversees our responsible sourcing program and related supply chain risks. The NCG Committee also provides oversight of corporate political activity, reviewing corporate donations, payments to trade associations, and our political activity policy at least annually and more frequently as needed. The NCG Committee receives regular reports on ESG engagements with shareholders and related investor feedback, as well as information on recent developments with respect to ESG matters. To provide management-level oversight and coordination of ESG efforts, the Company has formed a cross-functional ESG Governance Committee chaired by a member of the senior leadership team. The Committee is focused on identifying key ESG-related issues of concern to our stakeholders, further developing our ESG strategies to ensure they support the business and long-term value creation, and coordinating the execution of our efforts. This Committee builds on the efforts of our previous ESG Communications Committee, which was designed to better communicate the Companyâ€™s ESG activities and efforts.
</t>
  </si>
  <si>
    <t>https://www.sec.gov/ixviewer/ix.html?doc=/Archives/edgar/data/0000354950/000035495023000101/hd-20230330.htm#i7098737e6a834b6f96ed8438a07f2fce_145</t>
  </si>
  <si>
    <t>The Interpublic Group of Companies, Inc.</t>
  </si>
  <si>
    <t>IPG</t>
  </si>
  <si>
    <t xml:space="preserve"> https://www.theclimatepledge.com/us/en/the-pledge/FAQ#question-3;https://www.interpublic.com/wp-content/uploads/2022/08/2022-CDP-Climate-Change-Response.pdf ;https://esg.interpublic.com/wp-content/uploads/2023/11/IPG-ESG-2022-Report-Final-11.13.2023.pdf</t>
  </si>
  <si>
    <t>Corporate Governance and Social Responsibility Committee</t>
  </si>
  <si>
    <t>Audit; Compensation and leadership talent; Corporate governance</t>
  </si>
  <si>
    <t>The Corporate Governance and Social Responsibility Committee manages and oversees potential risks associated with corporate governance, including board and committee effectiveness and composition, director independence and board succession. The Committee oversees Interpublicâ€™s sustainability and corporate social responsibility initiatives and, in conjunction with the Board, has oversight of our diversity and inclusion programs.</t>
  </si>
  <si>
    <t>https://www.sec.gov/ixviewer/ix.html?doc=/Archives/edgar/data/51644/000119312523102061/d23340ddef14a.htm#toc23340_3</t>
  </si>
  <si>
    <t>The J.M. Smucker Company</t>
  </si>
  <si>
    <t>SJM</t>
  </si>
  <si>
    <t>https://s3.us-east-2.amazonaws.com/jms-s3-com-jms-p-pmc6/assets/news-stories/corporate-publications/2023-corporate-impact-report.pdf</t>
  </si>
  <si>
    <t>Adherence to company's basic beliefs; Leadership experience; Independence; Finance experience; Public company board experience; ESG experience; Operations experience in consumer goods; People management experience; Marketing, digital, innovation, or public relations experience; Mergers and acquisition experience</t>
  </si>
  <si>
    <t>We seek Directors who have knowledge of and experience with ESG initiatives to help inform us on best practices and assist us in establishing goals and delivering against those goals.</t>
  </si>
  <si>
    <t>Nominating, Governance, and Corporate Responsibility Committee</t>
  </si>
  <si>
    <t>Audit; Nominating, governance, and corporate responsibility; Compensation and people</t>
  </si>
  <si>
    <t>Our Vice President, ESG, Deputy General Counsel, and Assistant Secretary (â€œVice President of ESGâ€) has the highest level of direct responsibility for ESG matters within the Company and is the executive sponsor of our Sustainability Steering Committee, which was established in 2006. The committee, which is chaired by our Director of Sustainability and is comprised of key leaders from various functional areas, leads our sustainability goalsetting efforts and monitoring of activities. Our Chief Legal Officer and Secretary (â€œChief Legal Officerâ€) has the highest level of direct responsibility for governance, ethics, compliance, and enterprise risk management within the Company, and our Chief Financial Officer provides additional leadership and guidance for enterprise risk management.
During fiscal year 2023, we continued to build and improve on our ESG efforts by expanding our ESG Governance Council, comprised of key leaders from various functional areas, which, together with certain members of our executive leadership team, is responsible for our evolving ESG strategy and efforts. Our Chief Legal Officer and our Vice President of ESG, along with members of their teams who are on the ESG Governance Council, report on such activities to our executive leadership team, the Board, and the committees of the Board, which in turn provide further direction on the prioritization of activities and resources. The Nominating, Governance, and Corporate Responsibility Committee (the â€œNominating Committeeâ€) assists the full Board and oversees our ESG program. In addition, and as noted below, the Compensation Committee holds our Chief Executive Officer responsible for achieving our ESG objectives and, beginning in fiscal year 2023, all of our employees at or above the Senior Director level, including all of our executive officers, had 10% of their short-term incentive compensation based on the achievement of ESG objectives.</t>
  </si>
  <si>
    <t>https://www.sec.gov/ixviewer/ix.html?doc=/Archives/edgar/data/91419/000119312523179232/d462924ddef14a.htm</t>
  </si>
  <si>
    <t>The Mosaic Company</t>
  </si>
  <si>
    <t>MOS</t>
  </si>
  <si>
    <t>https://www.mosaicco.com/Disclosures-and-Reports; https://www.mosaicco.com/fileLibrary/publicFiles/0-Mosaic-2022-CDP-Climate-Change-Response.pdf; https://www.mosaicco.com/fileLibrary/publicFiles/0-2022-ESG-Performance-Summary.pdf</t>
  </si>
  <si>
    <t>General management; Public CEO; International business; Mining/extractive industry; Operations management, large capex; Finance; Mergers and acquisitions; Capital markets; Agriculture; Commodity businesses; Public policy; Sustainability/environment; Canada issues; Florida issues; Brazil issues; Logistics; Information technology; Legal; Corporate governance; Human resources; Science and innovation; Risk management</t>
  </si>
  <si>
    <t>Environmental, Health, Safety and Sustainable Development Committee</t>
  </si>
  <si>
    <t>Audit; Compensation and human resources; Corporate governance and nominating; Environmental, health, safety and sustainable development</t>
  </si>
  <si>
    <t>Our Board of Directors, executive officers and management teams promote Mosaicâ€™s principles of responsibility, innovation, collaboration and drive to succeed. It is the collective responsibility of our Board and management to monitor our ESG performance and progress toward companywide targets. Annual incentive compensation is tied to ESG progress, through environmental and sustainability projects and objectives and diversity and inclusion initiatives.</t>
  </si>
  <si>
    <t>https://www.sec.gov/ixviewer/ix.html?doc=/Archives/edgar/data/1285785/000124378623000062/mos-20230412.htm</t>
  </si>
  <si>
    <t>Thermo Fisher Scientific Inc.</t>
  </si>
  <si>
    <t>TMO</t>
  </si>
  <si>
    <t>https://corporate.thermofisher.com/content/dam/tfcorpsite/documents/corporate-social-responsibility/2022%20Corporate%20Social%20Responsibility%20Report.pdf ;https://www.thermofisher.com/diagnostic-education/dam/clinical-mass-spectrometry/global/resources/library/assets/working-toward-net-zero.pdf</t>
  </si>
  <si>
    <t xml:space="preserve">Strategic leadership; CEO or senior management leadership; Industry background; Public company board service; Financial acumen and expertise; International experience; Corporate finance and M&amp;A experience; Digital/technology; </t>
  </si>
  <si>
    <t>Audit; Compensation; Nominating and corporate governance; Science and technology; Strategy and finance</t>
  </si>
  <si>
    <t>Board-level governance is held within our N&amp;CG Committee, which oversees the Companyâ€™s governance and CSR efforts and reports to the full Board as appropriate. Our Audit Committee also plays a role in the oversight of reporting on these matters in Securities and Exchange Commission (â€œSECâ€) filings and the data quality related to this reporting.</t>
  </si>
  <si>
    <t>https://www.sec.gov/ixviewer/ix.html?doc=/Archives/edgar/data/97745/000009774523000025/tmo-20230404.htm</t>
  </si>
  <si>
    <t>The TJX Companies, Inc.</t>
  </si>
  <si>
    <t>TJX</t>
  </si>
  <si>
    <t>https://www.tjx.com/docs/default-source/corporate-responsibility/tjx-2023-global-corporate-responsibility-report.pdf</t>
  </si>
  <si>
    <t>Leadership and organization management; Retail industry; Strategic planning and growth; Finance and accounting; Technology and digital innovation; Human capital management; International operations; Risk management and corporate governance</t>
  </si>
  <si>
    <t>Audit; Corporate governance; Compensation; Finance</t>
  </si>
  <si>
    <t>As part of its oversight role, our Board reviews ESG matters and, directly and through its Committees, considers information relating to our corporate responsibility program and specific initiatives, among other relevant matters. During FY23, the Board reviewed and approved updates to the Audit, Corporate Governance, and Compensation Committeesâ€™ charters after review of each Committeeâ€™s role in supporting the Boardâ€™s oversight of a range of ESG matters. These charter updates clarified the Audit Committeeâ€™s role in supporting the Board in risk assessment; the Corporate Governance Committeeâ€™s role regarding director education and supporting the Board's oversight of strategies concerning significant environmental and social matters; and the Compensation Committeeâ€™s role in supporting the Boardâ€™s oversight of broad-based compensation and benefits matters.
During FY23, the Board had regular sessions with management to receive updates on our ESG efforts, including in the areas of environmental sustainability, inclusion and diversity, and our ongoing compliance and social compliance programs, as well as discussions throughout the year relating to human capital management topics, including succession planning and Associate benefits and well-being strategy; cybersecurity and IT systems; and risk management policies and insurance strategy and policies, as described below. The Board also receives updates from outside experts invited to provide further education on the ESG global landscape or on specific areas of focus, such as cybersecurity. ESG factors are also considered by the Board within the framework of our enterprise risk management process, as discussed above.</t>
  </si>
  <si>
    <t>https://www.sec.gov/ixviewer/ix.html?doc=/Archives/edgar/data/109198/000010919823000014/tjx-20230427.htm#i1fa50fe2b80747a0a7b1a32ae4e05c80_73</t>
  </si>
  <si>
    <t>T-Mobile US, Inc.</t>
  </si>
  <si>
    <t>TMUS</t>
  </si>
  <si>
    <t>https://www.t-mobile.com/responsibility/reporting; https://www.t-mobile.com/content/dam/digx/tmobile/us/en/non-dynamic-media/pdf/T-Mobile-2022-Corporate-Responsibility-Report.pdf?icid=MGPO_TMO_U_TMOCPSOCRS_7UL48HP17ITX58D5Q34559 ;https://www.t-mobile.com/news/community/net-zero-by-2040; https://www.t-mobile.com/content/dam/digx/tmobile/us/en/non-dynamic-media/pdf/FY2022-Independent-Reasonable-Assurance-Statement-T-Mobile-Energy-and-Emissions.pdf?icid=MGPO_TMO_U_TMOCPSOCRS_L2LI021Z31THY7J7C34107</t>
  </si>
  <si>
    <t>Executive management experience; Marketing and sales; Mergers and acquisitions; Technology and innovation; Industry and experience; ESG and human capital management; Government affairs, regulatory and legal; Global and international operations</t>
  </si>
  <si>
    <t>Audit; CEO selection; Compensation; Executive; Nominating and corporate governance; Transaction</t>
  </si>
  <si>
    <t>The Nominating and Corporate Governance Committee oversees Board process and corporate governance-related risks, management of compliance risks, risks related to our diversity, corporate social responsibility and sustainability practices, and risks related to the Companyâ€™s data privacy and information security programs, including cybersecurity.</t>
  </si>
  <si>
    <t>https://www.sec.gov/ixviewer/ix.html?doc=/Archives/edgar/data/1283699/000119312523126842/d435364ddef14a.htm#toc435364_21</t>
  </si>
  <si>
    <t>Tractor Supply Company</t>
  </si>
  <si>
    <t>TSCO</t>
  </si>
  <si>
    <t>https://s23.q4cdn.com/539497486/files/doc_financials/2023/sr/CDP-Climate-Change-Questionnaire-2023.pdf; https://s23.q4cdn.com/539497486/files/doc_financials/2022/sr/7-12-23-TSCO23-ESG-Tear-Sheet-FINAL.pdf; https://s23.q4cdn.com/539497486/files/doc_financials/2022/sr/TSCO23-TCFD-Report.pdf</t>
  </si>
  <si>
    <t>CEO/president experience; Other C-level leadership experience; Current outside public company directorship; Retail experience; Technology/e-commerce; Cybersecurity; Risk management; Strategic planning/strategy; Business development/mergers and acquisitions; Manufacturing and operations; Supply chain; Marketing/brand management; Human capital and executive compensation; Corporate responsibility, environment, and sustainability; Accounting/finance; Regulatory/legal; Public policy/government relations; Corporate governance</t>
  </si>
  <si>
    <t>Audit; Compensation and human capital; Corporate governance and nominating</t>
  </si>
  <si>
    <t>Board-level oversight of ESG and stockholder engagement program sits with members of the Corporate Governance Committee of the Board of Directors. The Corporate Governance Committee reviews stockholder feedback and makes recommendations for follow-up by the Company. Starting in 2021, ESG topics have been a key part of every Board meeting agenda. Climate topics will be placed on the committee and Board meeting agendas in 2023 to provide relevant updates on emerging climate-related issues and/or progress on our decarbonization strategy.</t>
  </si>
  <si>
    <t>https://www.sec.gov/ixviewer/ix.html?doc=/Archives/edgar/data/916365/000119312523082141/d388579ddef14a.htm#toc388579_10</t>
  </si>
  <si>
    <t>Trane Technologies plc</t>
  </si>
  <si>
    <t>TT</t>
  </si>
  <si>
    <t>https://www.tranetechnologies.com/content/dam/cs-corporate/pdf/sustainability/annual/2022-CDP-Climate-Change.pdf; https://www.tranetechnologies.com/content/dam/cs-corporate/pdf/sustainability/annual/2022-Assurance-Statement.pdf; https://www.tranetechnologies.com/content/dam/cs-corporate/pdf/sustainability/annual/2022-ESG-Report.pdf</t>
  </si>
  <si>
    <t>Financial expert; Finance/capital allocation; Global experience; Technology/engineering; Marketing/digital; Services; Human resources/compensation; IT/cybersecurity/data management; Risk management/mitigation; ESG/sustainability; Chair/CEO/business head; Industrial/manufacturing; Academia/education; Government/public policy; Financial services</t>
  </si>
  <si>
    <t>Sustainability, Corporate Governance and Nominating Committee</t>
  </si>
  <si>
    <t>Audit; Human resources and compensation; Sustainability, corporate governance and nominating; Finance</t>
  </si>
  <si>
    <t>The Sustainability, Corporate Governance and Nominating Committee of our Board of Directors oversees risks associated with corporate governance and sustainability, including the development and implementation of policies relating to Environmental, Social and Governance (â€œESGâ€) issues. The Sustainability, Corporate Governance and Nominating Committee monitors the Companyâ€™s performance against its sustainability and ESG objectives including the impacts of climate change. The Sustainability, Corporate Governance and Nominating Committee also evaluates social and environmental trends and issues in connection with the Companyâ€™s business activities and makes recommendations to the Board regarding those trends and issues.</t>
  </si>
  <si>
    <t>https://www.sec.gov/ixviewer/ix.html?doc=/Archives/edgar/data/1466258/000146625823000108/tt-20230420.htm</t>
  </si>
  <si>
    <t>Transdigm Group Incorporated</t>
  </si>
  <si>
    <t>TDG</t>
  </si>
  <si>
    <t>https://www.transdigm.com/wp-content/uploads/2024/02/TransDigm-2023-Stakeholder-Report_FINAL.pdf</t>
  </si>
  <si>
    <t>Audit; Compensation; Nominating and corporate governance; Executive</t>
  </si>
  <si>
    <t>The full board and the Nominating and Corporate Governance Committee oversee environmental matters.</t>
  </si>
  <si>
    <t>https://www.sec.gov/Archives/edgar/data/1260221/000119312523016872/d401846ddef14a.htm#toc401846_22</t>
  </si>
  <si>
    <t>Trimble Inc.</t>
  </si>
  <si>
    <t>TRMB</t>
  </si>
  <si>
    <t>https://assets.ctfassets.net/citn2sn5tdjr/7McvH9fSTZl33zqt6pFX7w/a987874e1054c8697134e45edb45a8b1/Trimble_TCFD-Index-Report_09-22-23.pdf; https://www.trimble.com/downloads/4K6TJvfQn5fT6yn253RiEK/0c3ad99e7eb9457eebd5237b09a745b7/trimble-sustainability-report-2022.pdf</t>
  </si>
  <si>
    <t>Leadership; Innovation; Domain expertise; Global business; Go to market; Financial expertise; Strategic transactions; Sustainability</t>
  </si>
  <si>
    <t>Experience with ESG initiatives, frameworks and trends, including long-term sustainability and value creation, diversity and inclusion, or public company governance oversight</t>
  </si>
  <si>
    <t>Audit; People and compensation; Nominating and corporate governance</t>
  </si>
  <si>
    <t xml:space="preserve">Although the Board ultimately oversees sustainability and ESG strategy, in 2022 the charter of the Nominating and Governance Committee was expanded to expressly include oversight regarding the Companyâ€™s strategies, programs, initiatives and policies for ESG matters. </t>
  </si>
  <si>
    <t>https://www.sec.gov/ixviewer/ix.html?doc=/Archives/edgar/data/864749/000086474923000053/trmb-20230418.htm</t>
  </si>
  <si>
    <t>Tyler Technologies, Inc.</t>
  </si>
  <si>
    <t>TYL</t>
  </si>
  <si>
    <t>https://www.tylertech.com/Portals/0/Tyler-2022-CRR-Report.pdf; https://www.tylertech.com/about-us/about-tyler/corporate-responsibility</t>
  </si>
  <si>
    <t>Accounting/auditing; Business operations; Capital management; Corporate governance; Cybersecurity; Financial literacy; Industry experience; Other public company boards; Public company executive; Risk management</t>
  </si>
  <si>
    <t xml:space="preserve">While the Board is regularly briefed on Tylerâ€™s environmental, social, and governance (ESG) initiatives, the Nominating and Governance Committee has been tasked with direct oversight responsibility for those activities. </t>
  </si>
  <si>
    <t>https://www.sec.gov/ixviewer/ix.html?doc=/Archives/edgar/data/0000860731/000114036123015230/ny20006877x1_def14a.htm#tCDA</t>
  </si>
  <si>
    <t>Tyson Foods, Inc.</t>
  </si>
  <si>
    <t>TSN</t>
  </si>
  <si>
    <t>https://www.tysonfoods.com/news/news-releases/2021/6/tyson-foods-targets-2050-achieve-net-zero-greenhouse-gas-emissions; https://www.tysonfoods.com/sites/default/files/2023-10/Tyson%20Foods%20Sustainability%20Report%20FY2022%20%281%29.pdf</t>
  </si>
  <si>
    <t>Executive leadership; Financial expertise; Public company board experience; Strategy and growth experience; Foodservice and consumer products industry experience; Global experience</t>
  </si>
  <si>
    <t>Audit; Compensation and leadership development; Governance and nominating; Strategy and acquisitions; Executive</t>
  </si>
  <si>
    <t>Board oversight of ESG activities rests with the Governance and Nominating Committee and is reflected in the Governance and Nominating Committeeâ€™s Charter. The Governance and Nominating Committee takes an active role in the oversight of the Companyâ€™s ESG strategy and public reporting. To ensure that ESG is appropriately managed throughout the organization, we have designed the following governance structures: Board of Directors: Receives regular reports from the Governance and Nominating Committee on key ESG activities and initiatives.</t>
  </si>
  <si>
    <t>https://www.sec.gov/ixviewer/ix.html?doc=/Archives/edgar/data/100493/000010049323000136/tsn-20231221.htm#ieca9df46953b4ad88163c8a113e5ea64_151</t>
  </si>
  <si>
    <t>UDR, Inc.</t>
  </si>
  <si>
    <t>UDR</t>
  </si>
  <si>
    <t>https://www.udr.com/globalassets/corporate/corporate-responsibility/udr2023_esg_report.pdf</t>
  </si>
  <si>
    <t>Accounting/financial literacy; C-level management experience; Public company CEO experience; Corporate governance; Real estate industry experience; Multifamily experience; Capital market experience; Sales and marketing experience; Non-UDR public board experience; Property management and operations; Technology, cybersecurity and innovation; Stakeholder advocacy; Strategic oversight</t>
  </si>
  <si>
    <t>Audit; Compensation; Governance; Nominating; Executive</t>
  </si>
  <si>
    <t xml:space="preserve">The entire board oversees and receives reports (including from outside experts) at regularly scheduled meetings with respect to our ESG, culture and DEI efforts and with respect to enterprise risk and cybersecurity risk.
n 2021, our Governance Committee Charter was amended to assign the Governance Committee oversight of the Companyâ€™s ESG disclosures, including any ESG report that is published. Sustainability is incorporated into UDRâ€™s overall risk assessments, and the Board provides risk oversight. Recent ESG discussions during Board meetings focused on further integration of human capital into our overall business and our evolving ESG and people strategies as well as increased analysis of climate risks and opportunities. These discussions will continue to evolve as we seek to expand our commitment to ESG enhancement and further align the Companyâ€™s sustainability objectives with those of our stakeholders.
UDRâ€™s ESG Committee, made up of senior officers at the Company, sets Company-wide ESG targets, goals, and strategy. </t>
  </si>
  <si>
    <t>https://www.sec.gov/ixviewer/ix.html?doc=/Archives/edgar/data/74208/000007420823000032/udr-20230601xdef14a.htm</t>
  </si>
  <si>
    <t>Ulta Beauty, Inc.</t>
  </si>
  <si>
    <t>ULTA</t>
  </si>
  <si>
    <t>https://d1io3yog0oux5.cloudfront.net/_0c2ce48885ef6bc98055835484b8033d/ulta/files/pages/ulta/db/1975/description/ULTA-003_2022_ESG_Report_ADA_110623.pdf</t>
  </si>
  <si>
    <t>Governance; Finance; Retail; E-commerce and digital/technology; Distribution; Marketing; Strategy; Operations; Cybersecurity/privacy; International</t>
  </si>
  <si>
    <t xml:space="preserve"> The Board recognizes that a fundamental part of risk management is not only understanding the risks our Company faces and the steps management is taking to manage those risks, but also understanding what level of risk is appropriate for our Company. As such, the Board focuses on understanding the nature of our enterprise risks, including operational, financial, legal and regulatory, cybersecurity, strategic, and competitive, as well as climate related and environmental risks, and reputational risks. The Nominating and Corporate Governance Committee also periodically reviews the ESG strategies, policies, risks, practices, goals, and programs, including through the Companyâ€™s annual ESG Report, except where delegated to other Board committees. In addition, the Nominating and Corporate Governance Committee oversees implementation of the Companyâ€™s Corporate Governance Guidelines, board evaluation process, and the process for recommending candidates to the Board of Directors for nomination as directors and membership on committees of the Board.</t>
  </si>
  <si>
    <t>https://www.sec.gov/ixviewer/ix.html?doc=/Archives/edgar/data/1403568/000155837023006272/tmb-20230601xdef14a.htm#Compensation_Discussion_and_Analysis</t>
  </si>
  <si>
    <t>Union Pacific Corporation</t>
  </si>
  <si>
    <t>UNP</t>
  </si>
  <si>
    <t>https://www.up.com/cs/groups/public/@uprr/@corprel/documents/up_pdf_nativedocs/pdf_up_2022_climate_action_pln.pdf; https://www.up.com/media/releases/211206-climate-action-plan.htm; https://www.up.com/cs/groups/public/@uprr/@corprel/documents/up_pdf_nativedocs/pdf_up_2022_bar.pdf; https://www.up.com/cs/groups/public/@uprr/@environment/documents/up_pdf_nativedocs/pdf_up_sustainability_metrics.pdf</t>
  </si>
  <si>
    <t>Economics/finance; Operations; Risk management experience; Customer perspective; Government and regulatory expertise; Legal; International/global expertise; Wall street experience; Technology/cyber; Investor perspective; CEO experience; Publicly traded company experience</t>
  </si>
  <si>
    <t>Audit; Finance; Compensation and benefits; Corporate governance, nominating nad sustainability</t>
  </si>
  <si>
    <t>The Board of Directors provides oversight of our sustainability strategy. The Corporate Governance, Nominating and Sustainability Committee is responsible for reviewing current developments in sustainability and recommends adoption of new, or modifications to existing practices, policies, and procedures. To oversee and guide the appropriate management of sustainability, we have established the following governance structure.</t>
  </si>
  <si>
    <t>https://www.sec.gov/ixviewer/ix.html?doc=/Archives/edgar/data/0000100885/000114036123016734/ny20005972x1_def14a.htm#tFISCAL</t>
  </si>
  <si>
    <t>United Airlines Holdings, Inc.</t>
  </si>
  <si>
    <t>UAL</t>
  </si>
  <si>
    <t>https://crreport.united.com/data/environment; https://www.united.com/ual/en/us/fly/company/global-citizenship/environment/100-percent-green.html; https://crreport.united.com/documents/United-Corporate-Responsibility-summary.pdf; https://crreport.united.com/environmental-sustainability/road-to-net-zero</t>
  </si>
  <si>
    <t>Air, travel and transportation; Financial service; International; Other public company board; Retail/consumer; Senior leadership; Technology</t>
  </si>
  <si>
    <t>Audit; Compensation; Executive; Finance; Nominating/governance; Public responsibility</t>
  </si>
  <si>
    <t>Our governance framework includes direct oversight by our Board of our ESG goals, targets, commitments, strategies, initiatives, risks, assessments, disclosures and external engagement. The Public Responsibility Committee, the Audit Committee, the Nominating/Governance Committee, the Executive Committee and the Compensation Committee each have key responsibilities relating to ESG topics. The Public Responsibility Committee has primary oversight responsibility for our ESG initiatives and risks, which includes reviewing and monitoring the development and implementation of the Companyâ€™s safety and public health, DEI and climate-related strategic goals and objectives as well as periodically assessing our performance against these goals and objectives and other relevant and appropriate ESG, sustainability and corporate responsibility frameworks, metrics, scorecards and rankings. The Public Responsibility Committee also oversees the Companyâ€™s policies and practices regarding political expenditures, including an annual review of the Companyâ€™s political contributions policy and corporate political contributions and trade association dues and payments, and receives an annual report on political contributions of the Company and the UAPAC for the prior year.</t>
  </si>
  <si>
    <t>https://www.sec.gov/ixviewer/ix.html?doc=/Archives/edgar/data/0000100517/000110465923045102/tm238497d2_def14a.htm</t>
  </si>
  <si>
    <t>United Parcel Service, Inc.</t>
  </si>
  <si>
    <t>UPS</t>
  </si>
  <si>
    <t>https://about.ups.com/content/dam/upsstories/images/social-impact/reporting/2022-reporting/2022%20UPS%20GRI%20Report.pdf</t>
  </si>
  <si>
    <t>CEo; CFO; Consumer/retail; Digital technology; Geopolitical risk; Global/international; Healthcare; Human capital management; Operational; Risk/compliance/government; Sales/marketing; Small and medium sized business; Supply chain management; Technology/technology strategy; Other public company board service</t>
  </si>
  <si>
    <t>Audit; Risk; Compensation and human capital; Nominating and corporate governance</t>
  </si>
  <si>
    <t>e board regularly considers economic, environmental and social sustainability risks and opportunities as part of its involvement in UPSâ€™s strategic planning process. The board also regularly reviews the effectiveness of our risk management and due diligence processes related to material sustainability topics. The board delegates authority for day-to-day management of sustainability matters to management. Our Chief Corporate Affairs and Sustainability Officer reports directly to the Companyâ€™s CEO and regularly reports to the board regarding sustainability strategies, priorities, goals and performance. 
In addition, the CEO communicates regularly with the board on important business opportunities, financial and operational performance matters, risks and other developments such as sustainability, human capital, labor and customer relations, both during and outside the regular board meeting cycle.</t>
  </si>
  <si>
    <t>https://www.sec.gov/ixviewer/ix.html?doc=/Archives/edgar/data/1090727/000109072723000015/ups-20230320.htm#i51a83ba22c9d4d6ea937cea54249cb99_213</t>
  </si>
  <si>
    <t>United Rentals, Inc.</t>
  </si>
  <si>
    <t>URI</t>
  </si>
  <si>
    <t>https://www.unitedrentals.com/sites/default/files/press-releases/2022_CRRPDF.pdf</t>
  </si>
  <si>
    <t>Public company CEO; P&amp;L owner; Financial acumen and capital market experience; Digital; Sales and marketing; Product development and distribution; Rental industry; Capital intensive industry; International experience</t>
  </si>
  <si>
    <t>Audit; Compensation; Nominating and corporate governance; Strategy</t>
  </si>
  <si>
    <t>We established a Sustainability Steering Committee in 2021, comprised of senior leaders and subject matter experts from across the Company, which meets monthly. This committeeâ€™s purpose is to provide high-level oversight and to ensure strong companywide communication and coordination in the implementation of our climate strategy, including achieving our GHG emissions intensity reduction goal. 
Further, the Board oversees environmental and social issues and addresses stakeholder concerns through a number of processes and advises on potential risks and opportunities. The Board and the N&amp;CG Committee have a formal schedule for consideration of social and environmental matters. One of the Boardâ€™s primary responsibilities is to oversee the development of executive level talent to successfully execute the Companyâ€™s strategy. Management succession is regularly discussed by the Board, including during the Boardâ€™s executive sessions. The Board reviews candidates for all senior executive positions to confirm that qualified and diverse successor-candidates are available for all positions and that development plans are being utilized to strengthen the skills and qualifications of successor-candidates. The Boardâ€™s investment in people development does not stop with management succession planning. It actively takes an interest in making sure all employees are fully engaged and realizing their potential. To accomplish this, the Board annually reviews workplace diversity and receives monthly updates on diversity metrics. The Board also reviews results from all employee experience surveys. 
In addition, the N&amp;CG Committee regularly discusses environmental matters, including reviewing the Companyâ€™s climate change strategy and progress against the Companyâ€™s public ESG goals such as the Companyâ€™s GHG emissions intensity reduction goal. The N&amp;CG Committee also reviews current and emerging environmental and social trends that may affect the Companyâ€™s business activities, performance or reputation. The N&amp;CG Committee is also responsible for reviewing, as needed, risks and matters related to corporate governance and corporate social responsibility, and providing guidance to the Board and management with respect to such risks and matters.</t>
  </si>
  <si>
    <t>https://www.sec.gov/ixviewer/ix.html?doc=/Archives/edgar/data/0001067701/000095017023009176/uri-20230316.htm#proposal_1</t>
  </si>
  <si>
    <t>UnitedHealth Group Incorporated</t>
  </si>
  <si>
    <t>UNH</t>
  </si>
  <si>
    <t>https://www.unitedhealthgroup.com/sustainability/sustainability-at-uhg.html; https://www.unitedhealthgroup.com/content/dam/UHG/PDF/2024/sustainability/2022-sustainability-report.pdf</t>
  </si>
  <si>
    <t>Corporate governance; Finance; Health care industry; Direct consumer markets; Social media / marketing; Large complex organizations; Technology/ business processes; Clinical practice; Political/ health care policy/regulatory; Capital markets</t>
  </si>
  <si>
    <t>Audit and finance; Compensation and human resources; Governance; Health and clinical practice policies</t>
  </si>
  <si>
    <t>Board of Directors provides oversight and strategic direction for our sustainability commitment. The Board reviews and approves key ESG priorities, policies, performance, and annual report. The Governance Committee Provides oversight of
ESG policies and practices, environmental and climate change initiatives and corporate citizenship activities.</t>
  </si>
  <si>
    <t>https://www.sec.gov/ixviewer/ix.html?doc=/Archives/edgar/data/0000731766/000110465923048439/tm231840d2_def14a.htm#tAOES</t>
  </si>
  <si>
    <t>Universal Health Services, Inc.</t>
  </si>
  <si>
    <t>UHS</t>
  </si>
  <si>
    <t>https://ir.uhs.com/static-files/0d6d96b7-35c7-4b5a-8ff8-bb86109091ab</t>
  </si>
  <si>
    <t>Audit; Compensation; Nominating and governance; Quality and compliance; Executive; Finance</t>
  </si>
  <si>
    <t>We organized our ESG working group, including a multi-disciplinary team of senior executives, named a Corporate ESG Director and identified key areas of focus for the coming year. Historically, reporting, and consequently oversight, of certain ESG-related efforts has been addressed independently across four Board Committees. As of 2021, we have been reporting on our overall ESG initiative to the Board of Directors.</t>
  </si>
  <si>
    <t>https://www.sec.gov/ixviewer/ix.html?doc=/Archives/edgar/data/0000352915/000119312523093052/d445017ddef14a.htm</t>
  </si>
  <si>
    <t>Valero Energy Corporation</t>
  </si>
  <si>
    <t>VLO</t>
  </si>
  <si>
    <t>"Calculations for avoided emissions, commonly known as Scope 4, were
informed by the GHG Protocol for Project Accounting, and are based
upon Valero's total production of, blending of and credits from ethanol,
and sales of, blending of and credits from renewable diesel, renewable
naphtha, and biodiesel." FN 22 p. 78</t>
  </si>
  <si>
    <t>Cumulative only</t>
  </si>
  <si>
    <t>https://s23.q4cdn.com/587626645/files/doc_downloads/2023/07/cy2022-scope-1-2-and-3-independent-verification-statements.pdf; https://s23.q4cdn.com/587626645/files/doc_downloads/esg_reports/2023/2023-esg-report-final-082123-pages.pdf; https://s23.q4cdn.com/587626645/files/doc_downloads/esg_reports/2023/2022-tcfd-report-and-scenario-analysis-jan-2023-amendment-pages.pdf</t>
  </si>
  <si>
    <t>CEO/leadership experience; ESG/sustainability experience; HSE experience; Human capital management experience; Corporate governance experience; Cybersecurity/IT experience; Finance/accounting experience; Global experience; Government, legal, regulatory and compliance experience; Risk management expereince; Industry experience</t>
  </si>
  <si>
    <t>ESG/SUSTAINABILITY EXPERIENCE supports oversight of the ESG, sustainability, and climate-related risks and opportunities we face, and is valuable to maintaining our license to operate</t>
  </si>
  <si>
    <t>Audit; Human resources and compensation; Nominating and corporate governance; Sustainability and public policy</t>
  </si>
  <si>
    <t xml:space="preserve"> As discussed under the caption â€œFull Board Oversightâ€ above, the Board considers Valeroâ€™s risk management and oversight to be a responsibility of the full Board. The full Board periodically reviews and discusses various ESG and sustainability matters (including those related to climate and environmental justice) directly, and Valeroâ€™s low-carbon fuels growth strategy is a priority and focus for the full Board. However, the challenges and opportunities presented by ESG and sustainability matters, including those related to climate and environmental justice, are particularly broad ranging, interrelated, and complex, and as a result often overlap across multiple areas of respective responsibility of each of our Board committees. As such, in order provide the level of focus, attention, and perspective necessary to manage and oversee such matters, each of the Boardâ€™s committees assist the full Board with oversight of certain ESG and sustainability matters that fall within the committeeâ€™s area of respective responsibility and expertise. Such matters are a particular focus of the Sustainability and Public Policy Committee, and ESG, sustainability, and climateâ€related risks and opportunities were discussed at every meeting that committee held in 2022.</t>
  </si>
  <si>
    <t>https://www.sec.gov/ixviewer/ix.html?doc=/Archives/edgar/data/0001035002/000103500223000040/vlo-20230322.htm#ie8f94b3cd17e45bc984115de8eeab260_100</t>
  </si>
  <si>
    <t>Ventas, Inc.</t>
  </si>
  <si>
    <t>VTR</t>
  </si>
  <si>
    <t>https://www.ventasreit.com/sites/default/files/pdf/VentasCSR_2023.pdf; https://www.ventasreit.com/sites/default/files/pdf/Environmental_Social_Data_2022_Assurance.pdf; https://www.ventasreit.com/sites/default/files/pdf/2022-Detailed-Environmental-Data.pdf</t>
  </si>
  <si>
    <t>Executive experience (CEO); Financial/accounting experience; REIT/real estate; Healthcare, senior housing and health systems; Life sciences, research and innovation; Investment and capital allocation; Capital intensive industry; Public company executive compensation; Public policy and regulation; Technology/cybersecurity; Education, communication and brand; Sales and marketing; Strategic planning; Investor experience and perspective; Risk management</t>
  </si>
  <si>
    <t>Audit and compliance; Compensation; Nominating, governance and corporate responsibility; Investment</t>
  </si>
  <si>
    <t>In addition to the overall risk oversight function administered directly by our Board, each of our Audit and Compliance, Compensation, Investment and Nominating, Governance and Corporate Responsibility Committees exercises its own oversight related to the risks associated with their particular responsibilities: Reflecting our ongoing commitment to best-in-class governance practices, in 2022, we expanded the role of the Nominating and Corporate Governance Committee to include oversight and monitoring of the Companyâ€™s ESG strategies, goals and initiatives including those relating to diversity, equity and inclusion (â€œDE&amp;Iâ€). At the same time, we changed the name of the Committee to the Nominating, Governance and Corporate Responsibility Committee, emphasizing the importance of the Committeeâ€™s role in the Boardâ€™s longstanding oversight and monitoring of the Companyâ€™s DE&amp;I and ESG strategies, goals and initiatives.</t>
  </si>
  <si>
    <t>https://www.sec.gov/ixviewer/ix.html?doc=/Archives/edgar/data/0000740260/000130817923000537/vtr4121871-def14a.htm</t>
  </si>
  <si>
    <t>VeriSign, INc.</t>
  </si>
  <si>
    <t>VRSN</t>
  </si>
  <si>
    <t>https://www.verisign.com/en_US/company-information/green-business-initiatives/index.xhtml; https://verisigninc.gcs-web.com/static-files/97b22789-e8be-48f8-aecf-2617242541bd; https://investor.verisign.com/stewardship</t>
  </si>
  <si>
    <t>Accounting, corporate finance, and capital management; Corporate governance and ethics; Executive experience; International/global experience; Governance and public policy; Legal and regulatory; Other public company board experience; Risk management; Strategic planning and oversight; Technology and cybersecurity</t>
  </si>
  <si>
    <t>Audit; Compensation; Corporate governance and nominating; Cybersecurity</t>
  </si>
  <si>
    <t>The Board has oversight of ESG risks and opportunities. The Corporate Governance and Nominating Committee is responsible for overall oversight and governance of ESG with certain specified ESG topics overseen by the other committees.</t>
  </si>
  <si>
    <t>https://www.sec.gov/ixviewer/ix.html?doc=/Archives/edgar/data/0001014473/000101447323000012/vrsn-20230411.htm</t>
  </si>
  <si>
    <t>Verisk Analytics, Inc.</t>
  </si>
  <si>
    <t>VRSK</t>
  </si>
  <si>
    <t>https://www.verisk.com/siteassets/media/corporate-social-responsibility/downloads/verisk-2022-pwc-report-greenhouse-gas-emissions.pdf; https://www.verisk.com/siteassets/media/corporate-social-responsibility/verisk-corporate-social-responsibility-report-2022.pdf</t>
  </si>
  <si>
    <t>Governance, Corporate Sustainability and Nominating Committee</t>
  </si>
  <si>
    <t>Audit; Governance, corporate sustainability and nominating; Talent management and compensation</t>
  </si>
  <si>
    <t>The Governance, Corporate Sustainability and Nominating Committee evaluates the Companyâ€™s key ESG risks and opportunities, and reports on them to the Board periodically.</t>
  </si>
  <si>
    <t>https://www.sec.gov/ixviewer/ix.html?doc=/Archives/edgar/data/0001442145/000119312523094781/d415034ddef14a.htm</t>
  </si>
  <si>
    <t>Verizon Communications Inc.</t>
  </si>
  <si>
    <t>VZ</t>
  </si>
  <si>
    <t>https://www.verizon.com/about/sites/default/files/Verizon-2022-ESG-Report.pdf; https://www.verizon.com/about/sites/default/files/22-Verizon-Final-Independent-Accountants-Report.pdf</t>
  </si>
  <si>
    <t>Consumer/B2B/retail; Cybersecurity; Financial expertise; Marketing; Regulatory/ public policy; Risk management; Strategic planning; Technology; Telecommunications</t>
  </si>
  <si>
    <t>Corporate Governance and Policy</t>
  </si>
  <si>
    <t>Audit; Corporate governance and policy; Finance; Human resources</t>
  </si>
  <si>
    <t>Our Board recognizes that operating responsibly and appropriately managing the environmental and social risks arising from our operations are fundamental to the long-term success of our Company. The Corporate Governance and Policy Committee oversees corporate responsibility, public policy and sustainability. Verizon has a centralized ESG team that is dedicated to enhancing the Companyâ€™s sustainability reporting and stakeholder engagement on environmental, social and governance issues that align with Verizonâ€™s core business strategy. This cross-functional team focuses on strategic areas including governance, reporting, human rights and environmental sustainability and also oversees Verizonâ€™s efforts to deliver on its ESG commitments. The Senior Vice President, Deputy General Counsel and Corporate Secretary regularly provides the Corporate Governance and Policy Committee with updates on the Companyâ€™s ESG priorities, commitments, stakeholder engagement and reporting. In addition, the ESG team partners with the Enterprise Risk Management team to bolster Verizonâ€™s controls framework that collects, manages and reports on the information required for all of its ESG-related public disclosures.</t>
  </si>
  <si>
    <t>https://www.sec.gov/ixviewer/ix.html?doc=/Archives/edgar/data/0000732712/000119312523080439/d401667ddef14a.htm</t>
  </si>
  <si>
    <t>Vertex Pharmaceuticals Incorporated</t>
  </si>
  <si>
    <t>VRTX</t>
  </si>
  <si>
    <t>https://www.vrtx.com/sites/global/files/2022_Vertex_Corporate_Responsibility_Report.pdf; https://www.vrtx.com/sites/global/files/2022_Vertex_KPIs.pdf</t>
  </si>
  <si>
    <t>Audit and finance; Corporate governance and nominating; Management development and compensation; Science and Technology</t>
  </si>
  <si>
    <t xml:space="preserve">The boardâ€™s role in our risk management process also includes reviewing regular reports and updates from senior management on both near-term, medium-term and long-term risks to the company. The board reviews and discusses strategic, operational, financial, compliance, legal, social (e.g., human capital management), environmental, governance, cybersecurity, and other risks. </t>
  </si>
  <si>
    <t>https://www.sec.gov/ixviewer/ix.html?doc=/Archives/edgar/data/0000875320/000130817923000591/lvrtx2023_def14a.htm#lvrtxa029</t>
  </si>
  <si>
    <t>V.F. Corporation</t>
  </si>
  <si>
    <t>VFC</t>
  </si>
  <si>
    <t>https://www.vfc.com/responsibility/planet/climate; https://d1io3yog0oux5.cloudfront.net/_8976ca631b4350ebfb8ce74b4ebdc137/vfc/files/documents/Sustainability/Resources/VF_FY2023_Environmental_Social_Responsibility_Report_FINAL.pdf</t>
  </si>
  <si>
    <t>Digital/data insights and analytics; Public company executive; Retail/direct to consumer; Global perspective; CEO leadership; Finance; IT/cybersecurity/privacy; Agile operations and logistics; Business development/M&amp;A; Brand management; ESG</t>
  </si>
  <si>
    <t>Audit; Executive; Finance; Governance and corporate responsibility; Talent and compensation</t>
  </si>
  <si>
    <t>The Boardâ€™s oversight of risk is accomplished through (i) the identification of key enterprise risks facing VF and (ii) the mapping of those risks to the appropriate Board committee and/or to the full Board for oversight, based on the nature of the risk. The Governance and Corporate Responsibility Committee oversees certain strategies, programs, policies and risks relating to the sustainable and responsible growth of VFâ€™s businesses, including sustainability policies and initiatives to address climate change risks.</t>
  </si>
  <si>
    <t>https://www.sec.gov/ixviewer/ix.html?doc=/Archives/edgar/data/0000103379/000119312523164886/d430031ddef14a.htm#toc430031_12</t>
  </si>
  <si>
    <t>Viatris Inc.</t>
  </si>
  <si>
    <t>VTRS</t>
  </si>
  <si>
    <t>https://www.viatris.com/-/media/project/common/viatris/csrpromo/pdfs/2022-sustainability-report-fact-sheet.pdf; https://www.viatris.com/-/media/project/common/viatris/csrpromo/pdfs/sustainability-report.pdf</t>
  </si>
  <si>
    <t>CEO and public company management experience; Corporate governance/CSR experience; Finance, accounting and capital markets experience; Global business experience; Healthcare industry experience; Human capital management experience; Information security experience; Legal and regulatory oversight experience; Risk oversight/compliance experience; Strategy and M&amp;A experience</t>
  </si>
  <si>
    <t>Risk Oversight Committee</t>
  </si>
  <si>
    <t>Audit; Compensation; Compliance; Executive; Finance; Governance and nominating; Risk oversight</t>
  </si>
  <si>
    <t>Viatrisâ€™ Board oversees managementâ€™s efforts with respect to corporate environmental and social responsibility matters through its Risk Oversight Committee. The CSR function operates as a center of excellence within the Viatris Corporate Affairs leadership team. The Head of CSR drives the strategic and operational development of CSR across the Company together with key partners. The Head of Corporate Affairs and the Head of CSR communicate quarterly with the Board on corporate environmental and social responsibility matters through the Risk Oversight Committee, and on an annual basis, the Risk Oversight Committee reviews progress with the Head of Corporate Affairs and Head of CSR on corporate environmental and social responsibility-related matters that have been discussed with the Board to confirm the Company is tracking its priorities in this area.</t>
  </si>
  <si>
    <t>https://www.sec.gov/ixviewer/ix.html?doc=/Archives/edgar/data/0001792044/000119312523270437/d448836ddef14a.htm#toc448836_8</t>
  </si>
  <si>
    <t>Vici Properties Inc.</t>
  </si>
  <si>
    <t>VICI</t>
  </si>
  <si>
    <t>https://s1.q4cdn.com/751481880/files/doc_downloads/2023/09/VICI-Properties-Inc-2022-2023-ESG-Report.pdf</t>
  </si>
  <si>
    <t>Capital markets/M&amp;A/investment banking; Finance/accounting; Government relations/ legal and regulatory/ public policy; Risk oversight and management; Strategic planning and leadership; International; Other public company board; CEO/executive management; Human capital management/compensation; Corporate governance and responsibility; Environmental sustainability and social responsibility; Cybersecurity and information technology; Consumer discretionary industry; Entertainment, lodging and/or hospitality; Gaming industry; REITs/real estate industry; Technology industry</t>
  </si>
  <si>
    <t>Environmental Sustainability and Social Responsibility experience is beneficial to an understanding of our impact on the environment and our communities and our pursuit of continued improvement</t>
  </si>
  <si>
    <t xml:space="preserve">Nominating and Governance Committee
</t>
  </si>
  <si>
    <t xml:space="preserve"> Formed in 2018, our Environmental Sustainability and Social Responsibility Task Force consists of employees across functional areas, and from various professional levels, including our Executive Vice President and General Counsel. The Environmental Sustainability and Social Responsibility Task Force periodically meets to consider, implement and oversee our environmental sustainability initiatives and to monitor our engagement with our tenants to collect and review data relating to environmental sustainability and understand the environmental impact of our leased property portfolio. In addition, management reports to the Nominating and Governance Committee on a quarterly basis, and more frequently as necessary, on key updates and developments with respect to our environmental sustainability initiatives. The Board of Directors supervises committee oversight responsibilities with respect to overall ESG strategy, goals, risks and opportunities.</t>
  </si>
  <si>
    <t>https://www.sec.gov/ixviewer/ix.html?doc=/Archives/edgar/data/0001705696/000119312523070714/d460951ddef14a.htm#toc460951_aaa42</t>
  </si>
  <si>
    <t>Visa Inc.</t>
  </si>
  <si>
    <t>V</t>
  </si>
  <si>
    <t>https://usa.visa.com/content/dam/VCOM/regional/na/us/about-visa/documents/2022-environmental-social-governance-report.pdf; https://usa.visa.com/visa-everywhere/blog/bdp/2021/04/15/sustainable-commerce-and-1618453815474.html</t>
  </si>
  <si>
    <t>Payments; Technology; Senior leadership; Public company boards; Financial; Global markets; Marketing and brand; Risk; Government and geo-political; Ecommerce and mobile</t>
  </si>
  <si>
    <t>Audit and risk; Compensation; Finance; Nominating and corporate governance</t>
  </si>
  <si>
    <t>Governance: At the Board level, the Nominating and Corporate Governance Committee has formal responsibility to oversee and review ESG-related policies and procedures, including: Visaâ€™s management of topics relating to ESG, including overall ESG strategy; stakeholder engagement and formal reporting; and policies and programs in specific areas such as in environmental sustainability, climate change, human rights, and social impact and philanthropy; Visaâ€™s ESG stockholder engagement program; and Visaâ€™s political contributions and lobbying activities and expenditures, including information regarding payments to and memberships in trade associations, coalitions and industry organizations.</t>
  </si>
  <si>
    <t>https://www.sec.gov/ixviewer/ix.html?doc=/Archives/edgar/data/0001403161/000119312523290295/d440665ddef14a.htm#toc440665_4</t>
  </si>
  <si>
    <t>Vornado Realty Trust</t>
  </si>
  <si>
    <t>VNO</t>
  </si>
  <si>
    <t>https://books.vno.com/books/iiog/#p=1; https://www.vno.com/</t>
  </si>
  <si>
    <t>Operational; Public company experience; Industry expertise; Financial literacy; Experience over several business cycles; Capital markets expertise; Investment management; Risk/crisis management; Accounting expertise; Government/business conduct/legal; ESG</t>
  </si>
  <si>
    <t>We believe that our Company has been a leader in implementing sustainability measures across our portfolio. We regularly report to the Board and the Corporate Governance and Nominating Committee on our sustainability programs, and our Board and Corporate Governance and Nominating Committee play an active role in the oversight of Vornadoâ€™s sustainability practices, recognizing that sustainability and energy efficiency are central to Vornadoâ€™s business strategy.</t>
  </si>
  <si>
    <t>https://www.sec.gov/ixviewer/ix.html?doc=/Archives/edgar/data/899689/000110465923043150/tm231844d2_def14a.htm</t>
  </si>
  <si>
    <t>Vulcan Materials Company</t>
  </si>
  <si>
    <t>VMC</t>
  </si>
  <si>
    <t>https://s3.amazonaws.com/content.vulcanmaterials.com/vulcan-materials-company-esg/2023/06/2022-VMC-ESG-Report-web.pdf</t>
  </si>
  <si>
    <t>Public company CEO (current or former); General management; Large cap operations management; Mining and construction; Heavy indsutry; Financial and audit; Capital markets; Government relations and political; Legal and risk management; Human resources; Safety, health and entertainment; Logistics; Technology and cyber risks</t>
  </si>
  <si>
    <t>Audit; Compensation; Executive; Finance; Governance; Safety, health and environmental affairs</t>
  </si>
  <si>
    <t>The Board oversees Vulcanâ€™s ESG program, goals and policies. We approach ESG stewardship with a value-creation mindset: this is an opportunity for us to support the durable growth of the business and create value for our customers, shareholders, and all stakeholders.</t>
  </si>
  <si>
    <t>https://www.sec.gov/ixviewer/ix.html?doc=/Archives/edgar/data/1396009/000114036123014008/ny20005521x500_def14a.htm#a029a</t>
  </si>
  <si>
    <t>W.W. Grainger, Inc.</t>
  </si>
  <si>
    <t>GWW</t>
  </si>
  <si>
    <t>https://assets-global.website-files.com/657766a791c25604dba5dd0e/657766a791c25604dba5ddbe_Grainger%202023%20ESG%20Report.pdf; https://assets-global.website-files.com/657766a791c25604dba5dd0e/657766a791c25604dba5ddbc_2023%20CDP%20Climate%20Change%20Assessment_WWGrainger.pdf</t>
  </si>
  <si>
    <t>Operational/strategy; Supply chain/logistics; Marketing/ sales and brand management; International; Real estate; Finance/capital allocation; Public company/leadership; Corporate gobernance/public company experience; Risk assessment and risk management; Government/public policy; Digital/ecommerce; Technology/cybersecurity; Human resources/compensation; Business ethics; ESG</t>
  </si>
  <si>
    <t>Environmental, Social and
Governance (ESG) - Informed on Company issues related to ESG while monitoring emerging issues potentially affecting the reputation of the business</t>
  </si>
  <si>
    <t>Board Affairs and Nominating Committee</t>
  </si>
  <si>
    <t>Audit; Board affairs and nominating; Compensation</t>
  </si>
  <si>
    <t xml:space="preserve">The Company integrates ESG initiatives into its strategy and daily operations at each level of its business. This begins with general ESG oversight by the BANC, which is comprised of all of the Boardâ€™s independent Directors. The BANC annually reviews the Companyâ€™s ESG programs and reporting, including its environmental sustainability, community impact, governance, company culture, talent strategy, and diversity, equity and inclusion practices. In turn, the Compensation Committee oversees the Companyâ€™s programs and policies for human capital management and assists the BANC in its oversight of the Companyâ€™s programs and policies with respect to employee engagement and leadership effectiveness. The Board includes Directors with particular expertise in corporate sustainability and in environmental matters.
In developing the Companyâ€™s ESG efforts, the Chairman and CEO leads an ESG Leadership Council that sets the strategic direction of the Companyâ€™s ESG program and identifies ways to incorporate ESG initiatives into operations and strategy. The ESG Leadership Councilâ€™s strategy is implemented by cross-functional ESG Working Groups comprised of subject matter experts focused on near-term priorities, material topics, and supporting efforts such as reporting. </t>
  </si>
  <si>
    <t>https://www.sec.gov/ixviewer/ix.html?doc=/Archives/edgar/data/0000277135/000110465923032983/tm231809-2_def14a.htm#tEXCO</t>
  </si>
  <si>
    <t>Westinghouse Air Brake Technologies Corporation</t>
  </si>
  <si>
    <t>WAB</t>
  </si>
  <si>
    <t>https://www.wabteccorp.com/2023_Sustainability_Report?inline; https://www.wabteccorp.com/Sustainability</t>
  </si>
  <si>
    <t>CEO experience; Compliance; Financial literacy; International; Legal regulatory/ government relations experience; Manufacturing lean experience; Mergers/acquisitions; Public board experience; Public company experience; Rail industry; Sales and marketing experience; Strategic and global experience; Technology experience</t>
  </si>
  <si>
    <t>Governance Committee and its ESG Subcommittee</t>
  </si>
  <si>
    <t>Audit; Governance; Compensation and talent management; Governance; ESG subcommittee</t>
  </si>
  <si>
    <t>Our ESG governance framework starts with our Board of Directors, who oversee the execution of the Companyâ€™s ESG strategy within their oversight of Wabtecâ€™s overall business, risks and opportunities. The Board, under the leadership of the Governance Committee and its ESG Subcommittee, oversees our sustainability strategy and execution against our ESG goals; reviews climate-related risks and opportunities; enhances enterprise risk strategy and management systems; addresses Environmental, Health, and Safety (EHS) matters; and shapes public policy and advocacy efforts.</t>
  </si>
  <si>
    <t>https://www.sec.gov/ixviewer/ix.html?doc=/Archives/edgar/data/943452/000110465923041902/tm2231663d2_def14a.htm#tCDAA</t>
  </si>
  <si>
    <t>Walgreens Boots Alliance, Inc.</t>
  </si>
  <si>
    <t>WBA</t>
  </si>
  <si>
    <t>https://www.walgreensbootsalliance.com/sites/www/files/asset/2023-esg-report.pdf</t>
  </si>
  <si>
    <t>Business development and M&amp;A; Corporate governance; Current or former CEO public company; Finance and accounting; Global operations; Healthcare or regulated industries; Human capital; Retail or consumer-facing industries; Risk management; Technology or e-commerce</t>
  </si>
  <si>
    <t>Audit; Compensation and leadership performance; Finance and technology; Nominating and governance</t>
  </si>
  <si>
    <t>At the Board level, the Nominating and Governance Committee has primary oversight responsibility for the Companyâ€™s ESG initiatives and risks, reviewing at least annually our policies and activities regarding sustainability and ESG and assessing our management of risks with respect thereto. Additionally, the Audit Committee is responsible for selecting the assurance partner for our ESG Report and regularly reviews and discusses the key risks identified in the ERM process with management, their potential impact on us and our operations, and our risk mitigation strategies and related disclosure matters. These risks may include risks related to climate change, sustainability and other ESG-related matters. Our ESG Committee plays a leading role in providing the appropriate oversight and governance of our ESG program, which is critical to its success. The ESG Committee is chaired by our Chief Operating Officer, International and includes senior executives from our key business functions as well as from our Legal, Human Resources, Government Relations, Finance and Communications functions. Among other obligations, the ESG Committee is charged with selecting our ESG commitments and monitoring our progress towards achieving those commitments.</t>
  </si>
  <si>
    <t>https://www.sec.gov/ixviewer/ix.html?doc=/Archives/edgar/data/0001618921/000130817923001069/wba4243631-def14a.htm</t>
  </si>
  <si>
    <t>Walmart Inc.</t>
  </si>
  <si>
    <t>WMT</t>
  </si>
  <si>
    <t>https://corporate.walmart.com/content/dam/corporate/documents/purpose/sustainability/planet/climate-change/zero-emissions-white-paper.pdf; https://corporate.walmart.com/purpose/sustainability/planet/climate-change; https://corporate.walmart.com/content/dam/corporate/documents/esgreport/fy2023-walmart-esg-highlights.pdf; https://corporate.walmart.com/content/dam/corporate/documents/esgreport/our-esg-priorities/2023%20CDP%20Climate%20Third-Party%20Verification.pdf; https://corporate.walmart.com/content/dam/corporate/documents/esgreport/our-esg-priorities/2023%20CDP%20Climate%20Submission.pdf</t>
  </si>
  <si>
    <t>Senior leadership experience; Finance, accoutning, or financial reporting experience; Regulatory, legal, or risk management; Retail experience; Global or interational business experience; Technology or eCommerce experience; Marketing or brand management experience</t>
  </si>
  <si>
    <t>Audit; Strategic planning and finance; Technology and ecommerce; Compensation and management development; Nominating and governance;</t>
  </si>
  <si>
    <t>Board committees have oversight responsibility for matters relevant to environmental, social, and governance (ESG) issues, including the following committees comprised entirely of independent directors: NGC: oversight of our social, community, and sustainability initiativesâ€”including climate changeâ€”charitable giving, and legislative affairs and public policy engagement strategy. Walmartâ€™s Chief Sustainability Officer (CSO) helps define our ESG priorities and oversees Walmartâ€™s global ESG initiatives. The CSO reports to our Executive Vice President, Corporate Affairs and provides updates on our ESG strategy and progress to the NGC and to our executive leadership team.</t>
  </si>
  <si>
    <t>https://www.sec.gov/ixviewer/ix.html?doc=/Archives/edgar/data/104169/000010416923000034/wmt-20230420.htm#i29278b5403c747518d2f07c801639294_34</t>
  </si>
  <si>
    <t>Warner Bros. Discovery, Inc.</t>
  </si>
  <si>
    <t>WBD</t>
  </si>
  <si>
    <t>https://wbd.com/esg/; https://wbd.com/esg/our-planet/</t>
  </si>
  <si>
    <t>Executive management experience; Media/entertainment/telecommunications industry experience; Technology/cybersecurity experience; Financial/accounting experience; Risk management experience; International/global business operations experience; Regulatory/government experience; Outside public compnay board experience</t>
  </si>
  <si>
    <t xml:space="preserve">The WBD Board provides oversight of Environmental, Social and Governance (ESG) activities through the Nominating and Corporate Governance Committee and Audit Committee.
The Nominating and Corporate Governance Committee is responsible for overseeing and monitoring the Companyâ€™s strategy, policies, commitments, and initiatives with respect to ESG matters. The Audit Committee reviews the Companyâ€™s key public ESG disclosures and the adequacy and effectiveness of applicable internal reporting and controls related to such disclosures and oversees key finance-related initiatives related to ESG. </t>
  </si>
  <si>
    <t>https://www.sec.gov/ixviewer/ix.html?doc=/Archives/edgar/data/0001437107/000143710723000051/disca-20230329.htm#i50a14cab47b34bc6b60f5172255a6b3b_97</t>
  </si>
  <si>
    <t>Waste Management, Inc.</t>
  </si>
  <si>
    <t>WM</t>
  </si>
  <si>
    <t>https://sustainability.wm.com/downloads/WM_2023_SR.pdf; https://sustainability.wm.com/downloads/WM_CDP_Climate_Change_Response.pdf</t>
  </si>
  <si>
    <t>Audit; Management development and compensation; Nominating and governance</t>
  </si>
  <si>
    <t xml:space="preserve">We have enabled a people-first, technology-led focus to drive our mission to maximize resource value, while minimizing environmental impact, and deliver on our brand promise ALWAYS WORKING FOR A SUSTAINABLE TOMORROWÂ®. As a result, it would not be effective, or possible, to assign responsibility for oversight of our environmental, social and governance (â€œESGâ€) risk and performance to any one committee of our Board of Directors. Rather, various aspects of ESG, which are already organically a part of our Board and committeesâ€™ oversight of our performance, risk management and strategic vision, are addressed in different committees and with our full Board of Directors, as appropriate depending on the subject matter. Additionally, the Companyâ€™s Chief Sustainability Officer presents a quarterly ESG dashboard to the entire Board to highlight critical focus areas and track progress toward ESG goals, including our climate impact target. Our Board has a dedicated annual strategic planning session with our Senior Leadership Team and receives focused strategic updates quarterly. </t>
  </si>
  <si>
    <t>https://www.sec.gov/ixviewer/ix.html?doc=/Archives/edgar/data/823768/000110465923037529/tm231382d2_def14a.htm#tNFD</t>
  </si>
  <si>
    <t>Waters Corporation</t>
  </si>
  <si>
    <t>WAT</t>
  </si>
  <si>
    <t>https://www.waters.com/webassets/other/Waters-2023-Environmental-Social-and-Governance-Report.pdf</t>
  </si>
  <si>
    <t>Executive leadership; Public company board; Industry; Science/technology; Global; Finance/accounting; Business strategy and operations; Risk management and ESG; Mergers and acquisitions</t>
  </si>
  <si>
    <t>Risk Management and ESG - Experience in enterprise risk management overseeing the identification and assessment of risks, including those related to cybersecurity, corporate responsibility, and sustainability (ESG)</t>
  </si>
  <si>
    <t xml:space="preserve">Audit; Compensation; Finance; Nominating and corporate governance; Science and technology </t>
  </si>
  <si>
    <t>https://www.sec.gov/ixviewer/ix.html?doc=/Archives/edgar/data/1000697/000119312523099946/d410403ddef14a.htm#toc410403_16</t>
  </si>
  <si>
    <t>WEC Energy Group, Inc.</t>
  </si>
  <si>
    <t>WEC</t>
  </si>
  <si>
    <t>https://www.wecenergygroup.com/csr/cdp2023-climate-change.pdf; https://www.wecenergygroup.com/csr/cr2022/wec-corporate-responsibility-report-2022.pdf#pagemode=bookmarks</t>
  </si>
  <si>
    <t>Audit oversight/ financial reporting; Corporate governance; Financial strategy/investment management/investor relations; Government/public policy; Human capital management/ executive compensation; Regulated industry knowledge; Risk management and oversight; Senior leadership/CEO experience; Strategic planning; Sustainability matters; Technology and security; Utility/energy industry experience</t>
  </si>
  <si>
    <t>Audit and Oversight Committee</t>
  </si>
  <si>
    <t>Audit and oversight; Compensation; Corporate governance; Executive; Finance</t>
  </si>
  <si>
    <t>The Board oversees corporate sustainability, including risks and opportunities created by climate change.
The Board is actively engaged in the oversight of the Companyâ€™s strategy, providing advice and counsel as warranted and holding management accountable for making sound decisions on many important initiatives affecting its stakeholders. Examples during 2022 included:  ESG Progress Plan, updated in November 2022, to reflect the Companyâ€™s anticipated capital expenditures over five years, allocated across strategies aimed at delivering efficiency, sustainability and growth, while providing transparency to investor</t>
  </si>
  <si>
    <t>https://www.sec.gov/ix?doc=/Archives/edgar/data/783325/000093041323001083/c104991_def14a-ixbrl.htm</t>
  </si>
  <si>
    <t>Welltower Inc.</t>
  </si>
  <si>
    <t>WELL</t>
  </si>
  <si>
    <t>https://welltower.com/wp-content/uploads/2023/04/Welltower_2022_CDP_Response.pdf; https://welltower.com/wp-content/uploads/2023/07/Welltower_ESG-Report_2022_vF.pdf</t>
  </si>
  <si>
    <t>Banking/finance/accounting; Financial expert; Health systems; Large cap public companies; Operations; Outpatient medical; REITs; Real estate; Seniors housing; New or existing markets; Cybersecurity/ information technology; Enterprise risk management; Government/public policy; Innovation technology/ data; International; Leadership development/succession; Retail/ institutional investor relations; Stratetgy, marketing, PR, branding; ESG</t>
  </si>
  <si>
    <t xml:space="preserve">Audit; Compensation; Executive; Investment; Nominating/corporate governance </t>
  </si>
  <si>
    <t xml:space="preserve">The Board and the Compensation Committee review the management of risks relating to Welltowerâ€™s compensation plans and arrangements. The Board and the Nominating/Corporate Governance Committee review the management of risks relating to environmental sustainability and Welltowerâ€™s corporate governance policies. </t>
  </si>
  <si>
    <t>https://www.sec.gov/ix?doc=/Archives/edgar/data/0000766704/000119312523098475/d401725ddef14a.htm</t>
  </si>
  <si>
    <t>West Pharmaceutical Services, Inc.</t>
  </si>
  <si>
    <t>WST</t>
  </si>
  <si>
    <t>https://www.westpharma.com/about-west/corporate-responsibility</t>
  </si>
  <si>
    <t>Corporate development; Executive leadership; Financial expertise; Global supply chain and operations; Healthcare industry; International experience; Marketing strategy; Regulatory/drug development; Science and technology</t>
  </si>
  <si>
    <t>Audit; Compensation; Finance; Innovation and technology; Nominating and corporate governance</t>
  </si>
  <si>
    <t>. More recently, we established a cross-functional ESG Steering Committee made up of leaders in various business functions, which is responsible for helping to set our ESG strategy and ensure it is tied to our overall business strategy. We have adopted a stakeholder approach that considers our shareholders, team members, customers, patients, vendors, the Board, regulatory bodies, finance, operations and our obligations to serve the greater good. The ESG Steering Committee and the ESG team fosters two-way communication between West and these stakeholders. Westâ€™s Management also routinely reviews materials published by our shareholders and key customers and directly engages with these same stakeholders on key ESG topics. Management updates the NCGC on ESG strategy and communications and reports progress regularly and directly to the Board. Other Board committees are consulted on important related ESG issues.</t>
  </si>
  <si>
    <t>https://www.sec.gov/ix?doc=/Archives/edgar/data/0000105770/000155837023003783/wst-20230425xdef14a.htm</t>
  </si>
  <si>
    <t>Western Digital Corporation</t>
  </si>
  <si>
    <t>WDC</t>
  </si>
  <si>
    <t>https://documents.westerndigital.com/content/dam/doc-library/en_us/assets/public/western-digital/collateral/cert/western-digital-FY2022-sustainability-report.pdf; https://www.westerndigital.com/company/newsroom/press-releases/2023/2023-06-07-western-digital-sets-new-corporate-sustainability-targets</t>
  </si>
  <si>
    <t>Executive; Semiconductor; Data infrastructure; Strategic transactions; Manufacturing; Operations and infrastructure; Technology/innovation; Global; Finance and accounting; Cybersecurity; Risk management; Corporate environmental, sustainability and climate; Corporate social responsibility; Human capital management</t>
  </si>
  <si>
    <t>CORPORATE ENVIRONMENTAL, SUSTAINABILITY AND CLIMATE: Experience in assessing environmental, sustainability and climate-related risks. Our efforts to address risks related to climate changes, and drive long-term value for our stockholders, are driven by our corporate sustainability policies and programs overseen by our Board.</t>
  </si>
  <si>
    <t>Audit; Compensation and talent; Governance; Executive</t>
  </si>
  <si>
    <t xml:space="preserve"> The Governance Committee is responsible for assisting our Board in overseeing the development and maintenance of our corporate responsibility and sustainability policies, practices and programs, including our public sustainability reporting. The committee has specific responsibility for periodically reviewing our policies and practices related to human rights, environmental and climate change, political and lobbying activities and other topics designated by our Board from time to time. The committee receives updates from our sustainability group and management regularly, including progress towards our sustainability initiatives or established targets or goals, and reviews trends, priorities and implementation of new sustainability initiatives.</t>
  </si>
  <si>
    <t>https://www.sec.gov/ix?doc=/Archives/edgar/data/106040/000130817923001017/wdc4186171-def14a.htm</t>
  </si>
  <si>
    <t>WestRock Company</t>
  </si>
  <si>
    <t>WRK</t>
  </si>
  <si>
    <t>https://www.westrock.com/-/media/pdf/sustainability/westrock-sustainability-report-2022-pdf.pdf?sc_lang=en</t>
  </si>
  <si>
    <t>Global business experience; M&amp;A experience; Financial expertise; Public company CEO experience; Public company board experience; Capital allocation experience; Paper and packaging experience; Manufacturing experience; Sustainability experience; Innovation experience; Consumer packaged goods experience; Enterprise risk management experience; Experience with scale</t>
  </si>
  <si>
    <t>Sustainability Experience to assist us in delivering sustainable packaging solutions for our customers and achieving our sustainability goals</t>
  </si>
  <si>
    <t>Audit; Compensation; Governance; Finance; Executive</t>
  </si>
  <si>
    <t xml:space="preserve">The charter of the Governance Committee provides that one of its principal duties and responsibilities is to oversee our policies, strategies and programs related to environmental, social and governance (â€œESGâ€) matters, including sustainability. The Governance Committee increased the cadence of its meetings to four times per year beginning in fiscal 2023, which has expanded the frequency with which ESG and sustainability topics are discussed with the Governance Committee. In addition, the Governance Committee continues to identify sustainability experience as one of the important areas of experience for directors to possess collectively in light of our business strategy. In addition to Board-level oversight, we have robust management-level oversight of sustainability matters. WestRockâ€™s executive leadership team is responsible for establishing our sustainability strategy, including with respect to climate-related issues. Our Senior Vice President of Strategy and Sustainability, who reports to our President, Global Paper, is responsible for providing guidance on our sustainability approach, helping to link our sustainability and business initiatives and driving implementation of our sustainability strategy throughout the organization in collaboration with other executives. Our Vice President, Sustainability, manages day-to-day implementation of this strategy. </t>
  </si>
  <si>
    <t>https://www.sec.gov/ix?doc=/Archives/edgar/data/1732845/000119312523293896/d862309ddef14a.htm</t>
  </si>
  <si>
    <t>Weyerhaeuser Company</t>
  </si>
  <si>
    <t>WY</t>
  </si>
  <si>
    <t>https://www.weyerhaeuser.com/sustainability/3by30/climate-change-solutions/; https://www.weyerhaeuser.com/sustainability/environmental-stewardship/; https://www.weyerhaeuser.com/sustainability/our-strategy/#solid-foundation; https://www.weyerhaeuser.com/sustainability/data-and-gri-index/</t>
  </si>
  <si>
    <t>Large organization CEO or equivalent experience; Other significant executive experience; Timber, forest products, land management or real estate development; Manufacturing/capital intensive industry; Other commodity-based industry experience; Environmental management and strategy; Climate change management and strategy; REIT operations and or tax compliance; Finance and capital markets; Technology, IT, or cybersecurity oversight; Sales and marketing; Strategic planning; Internationa; Human capital management and executive compensation; Legal and government relations; Risk management</t>
  </si>
  <si>
    <t>Audit; Compensation; Governance and corporate responsibility; Executive</t>
  </si>
  <si>
    <t>Our board provides oversight and direction on our sustainability strategy and ESG goals. Management reports to the full board on these matters on a regular basis and the board annually reviews our performance and progress.</t>
  </si>
  <si>
    <t>https://www.sec.gov/ix?doc=/Archives/edgar/data/0000106535/000119312523083496/d372835ddef14a.htm</t>
  </si>
  <si>
    <t>Whirlpool Corporation</t>
  </si>
  <si>
    <t>WHR</t>
  </si>
  <si>
    <t>https://www.whirlpoolcorp.com/our-impact/environmental-impact/sustainable-operations/; https://www.whirlpoolcorp.com/2023SustainabilityReport/Whirlpool_2023_SR.pdf; https://www.whirlpoolcorp.com/2023SustainabilityReport/appendix/tcfd.php</t>
  </si>
  <si>
    <t>Leadership of large/complex organizations; Global business operations; International work experience; Corporate strategy/M&amp;A; Sales and trade management; Product development; Innovation, technology and engineering; Global supply chain, manufacturing, and logistics; Marketing, digital marketing, branded consumer products; Accounting, finance and capital structure; Board practices of other major corporations; Legal/regulatory and government affairs; Human capital management; Cybersecurity</t>
  </si>
  <si>
    <t>Audit; Corporate governance and nominating; Human resources; Finance</t>
  </si>
  <si>
    <t>The Board reviews and receives updates on our sustainability strategy and key long-term ESG initiatives every year. In 2022, the Board participated in a deep-dive session on our ESG initiatives and progress against our global sustainability commitments. While the full Board is responsible for oversight of ESG strategy, committees of the Board are responsible for oversight of aspects of ESG risk monitoring and implementation. Our ESG Councils, composed of regional and functional senior leaders, evaluate relevant ESG issues and set our strategic priority framework. Our ESG Task Force is responsible for monitoring emerging ESG trends and overseeing progress against the strategic priorities.</t>
  </si>
  <si>
    <t>https://www.sec.gov/ix?doc=/Archives/edgar/data/0000106640/000119312523064512/d425902ddef14a.htm</t>
  </si>
  <si>
    <t>The Williams Companies, Inc.</t>
  </si>
  <si>
    <t>WMB</t>
  </si>
  <si>
    <t>1,777,329,71</t>
  </si>
  <si>
    <t>https://www.williams.com/sustainability/; https://www.williams.com/wp-content/uploads/sites/8/2021/07/2023-CDP-Climate-Change-Questionnaire_The-Williams-Companies-Inc.pdf; https://www.williams.com/wp-content/uploads/sites/8/2023/07/Williams_2022SustainabilityReport_DigitallyAccessible_Update.pdf</t>
  </si>
  <si>
    <t>Corporate governance and public company board; Energy industry; Energy transition; Engineering and construction; Environmental; Executive leadership; Financial and accounting; Human capital management; Information technology; Legal; Marketplace knowledge; Mergers and acquisitions; Operations; Public policy and government; Securities and capital market; Strategy development/risk management</t>
  </si>
  <si>
    <t>Energy Transition: Provides experience in sustainability or transitioning to alternative non-hydrocarbon energy sources.
Environmental: Provides experience in regulatory schemes and best practices to enhance our environmental stewardship.</t>
  </si>
  <si>
    <t>Audit; Compensation and management development; Environment, health and safety; Governance and sustainability;</t>
  </si>
  <si>
    <t>The full board reviews our annual Sustainability Report prior to publication; oversees management of ESG-related risks; and oversees integration of ESG in our corproate strategy (we formally incorporated ESG into our long-term strategy in 2020). The Governance and Sustainability Committee oversees (a) our ESG strategy and policies including matters that may arise due to climate change and energy transition, (b) current and emerging issues, trends, develpments stockholder engagement or othe rpublic policy matters related to ESG, and (c) issues related to board leaderhsip, ethics, and integrity, including our adherence to corporate governance best practices. Such oversight includes receiving reports from management at every regularly scheduled meeting and updates on the development of our Sustainability Report.</t>
  </si>
  <si>
    <t>https://www.sec.gov/ix?doc=/Archives/edgar/data/0000107263/000119312523072012/d414387ddef14a.htm</t>
  </si>
  <si>
    <t>Wynn Resorts, Limited</t>
  </si>
  <si>
    <t>WYNN</t>
  </si>
  <si>
    <t>https://www.wynnresponsibility.com/; https://www.visitwynn.com/documents/2022_ESG_Report_Wynn_Resorts.pdf</t>
  </si>
  <si>
    <t>Gaming or other regulated industry; Travel, leisure, hospitality and entertainment; Public company C-suite; Public company board; Finance and accounting; Cybersecurity; International politics; Real estate / project construction; ESG</t>
  </si>
  <si>
    <t>The Board assesses risks to the Companyâ€™s long-term strategic objectives, including threats related to our people, our communities and our planet (including climate change). The Company addresses these risks through our environmental, social and governance (ESG) initiatives.</t>
  </si>
  <si>
    <t>https://www.sec.gov/ix?doc=/Archives/edgar/data/0001174922/000119312523076791/d422188ddef14a.htm</t>
  </si>
  <si>
    <t>Xcel Energy Inc.</t>
  </si>
  <si>
    <t>XEL</t>
  </si>
  <si>
    <t>https://investors.xcelenergy.com/files/doc_downloads/sustainability/2022/2022-sustainability-report-full-6-20-2023.pdf</t>
  </si>
  <si>
    <t>Leadership and strategy; Risk management; Finance; Regulated industry; Environmental; Customer and community</t>
  </si>
  <si>
    <t>Environmental: The production of energy has environmental impacts, and how we address rapidly evolving environmental regulation is critical to our business. Directors with experience in addressing complex environmental regulations or siting major facilities bring valuable expertise to our Board.</t>
  </si>
  <si>
    <t>Governance, Compensation and Nominating Committee</t>
  </si>
  <si>
    <t>Audit; Finance; Governance, compensation and nominating; Operations, nuclear, environmental and safety</t>
  </si>
  <si>
    <t xml:space="preserve">The Chairman, President and CEO leads all aspects of our sustainability and ESG efforts and governance. The Senior Vice President, Strategy, Security and External Affairs and Chief Sustainability Officer, who reports to the Chairman, President and CEO, is responsible for sustainability and ESG-related policy, strategy, governance and reporting, including management of climate-related risks and regular ESG discussions with the Board. The Chief Sustainability Officer works with multiple teams across the business areas as described below. The GCN Committee has primary Board committee responsibility for sustainability and ESG related issues and risks. It oversees policy, adherence and disclosure regarding ESG matters, including executive compensation, our Code of Conduct and the Political Contributions, Lobbying and Government Communications policy ("Political Contributions Policy"). </t>
  </si>
  <si>
    <t>https://www.sec.gov/ix?doc=/Archives/edgar/data/0000072903/000007290323000017/xel-20230410.htm</t>
  </si>
  <si>
    <t>Xylem Inc.</t>
  </si>
  <si>
    <t>XYL</t>
  </si>
  <si>
    <t>https://www.xylem.com/siteassets/sustainability/2022/2022_xylem_sustainability_report_r01.pdf</t>
  </si>
  <si>
    <t>C-suite leadership; Corporate governance; Technology and innovation; Financial; Operational expertise; Strategy; Relevant industry expertise; Risk management; Diversity of thought and background; Global business; Sales and marketing; Talent management</t>
  </si>
  <si>
    <t>One Board meeting per year is dedicated to an intensive review and discussion of the Companyâ€™s strategic plans. During this meeting, the Board engages with the President &amp; CEO, Chief Operating Officer, Chief Strategy &amp; External Affairs Officer, business Presidents, other senior leaders and members of management regarding long-range strategy, business objectives, competitive landscape, market opportunities, customer and economic trends, innovation and technology, key talent considerations and other developments. This review also includes our strategic approach to sustainability and ESG matters, given their importance to Xylemâ€™s business.</t>
  </si>
  <si>
    <t>https://www.sec.gov/ix?doc=/Archives/edgar/data/0001524472/000156459023005209/xyl-def14a_20230518.htm</t>
  </si>
  <si>
    <t>Yum! Brands, Inc.</t>
  </si>
  <si>
    <t>YUM</t>
  </si>
  <si>
    <t>42,919,18</t>
  </si>
  <si>
    <t>https://www.yum.com/wps/wcm/connect/yumbrands/fee6a0ff-e16e-4fdc-88f3-b7792a564521/Yum%21+Brands%2C+Inc+-+CDP+Climate+-2023.pdf?MOD=AJPERES&amp;CVID=oCityWk; https://www.yum.com/wps/portal/yumbrands/Yumbrands/citizenship-and-sustainability/planet/climate-action; https://www.yum.com/wps/wcm/connect/yumbrands/7792058c-7cd6-4819-b0d0-eee4ffbf1aeb/YSR-30018+R4G+2023+Report_102523.pdf?MOD=AJPERES&amp;CVID=oPUWNC5</t>
  </si>
  <si>
    <t>Leadership experience; Global experience; Finance; Industry/operations; Marketing/brand management; Talent development; Technology or digital</t>
  </si>
  <si>
    <t>Audit; Management planning and development; Nominating and governance</t>
  </si>
  <si>
    <t>Oversight for environmental, social and governance issues (â€œESGâ€) ultimately resides with the Board of Directors. The Board receives regular updates on these matters from management through the Audit, Management Planning and Development and Nominating and Governance Committees. The committees have initial board-level oversight responsibilities for ESG-related items which fall within the purview of each of their designated areas of responsibility. In early 2023, the Committeesâ€™ charters were each amended to clarify the areas of the Companyâ€™s ESG strategy and initiatives for which each committee has initial oversight responsibility. At the operational level, the Chief Corporate Affairs Officer is esponsible for overseeing the global reputation of YUM Brands and is responsible for shaping the Citizenship and Sustainability Strategy, as approved by the Board, with the Chief Sustainability Officer and Vice President of Government Affairs.</t>
  </si>
  <si>
    <t>https://www.sec.gov/ix?doc=/Archives/edgar/data/1041061/000119312523095276/d535046ddef14a.htm</t>
  </si>
  <si>
    <t>Zebra Technologies Corporation</t>
  </si>
  <si>
    <t>ZBRA</t>
  </si>
  <si>
    <t>https://www.zebra.com/content/dam/zebra_dam/en/reports/industry-report/sustainability-report-industry-esg-en-us.pdf; https://www.zebra.com/content/dam/zebra_dam/en/policies/environment/zebra-cdp-submittal-policy-environment-2022-en-us.pdf; https://www.zebra.com/content/dam/zebra_dam/en/policies/environment/zebra-cdp-verification-statement-policy-environment-2023-en-us.pdf</t>
  </si>
  <si>
    <t>Accounting and financial reporting experience; Cybersecurity experience; International business experience; Marketing and sales experience; Mergers and acquisitions experience; Public company board and corporate governance experience; Risk management experience; Senior leaderhsip experience; Strategic planning and business transformation experience; Technology and innovation experience</t>
  </si>
  <si>
    <t>Our Board of Directors oversees risks and opportunities related to Zebraâ€™s sustainability initiatives as well as related disclosures. Zebra has established a cross-functional Sustainability Council with executive oversight to advance our sustainability initiatives and reporting. Our Sustainability Council provides sustainability program oversight, coordination of goals, and ensures accurate and centralized internal and external reporting. The Sustainability Council reports to Zebraâ€™s Board quarterly on our sustainability initiatives and related reporting.</t>
  </si>
  <si>
    <t>https://www.sec.gov/ix?doc=/Archives/edgar/data/877212/000130817923000459/lzbra2023_def14a.htm</t>
  </si>
  <si>
    <t>Zimmer Biomet Holdings, Inc.</t>
  </si>
  <si>
    <t>ZBH</t>
  </si>
  <si>
    <t>https://investor.zimmerbiomet.com/~/media/Files/Z/ZimmerBiomet-IR/documents/sustainability-reports/sustainability-report-2022.pdf</t>
  </si>
  <si>
    <t>Sitting CEO of medical device company; Sitting CEO or global business head; Prior CEO or global business head; Operations experience; Healthcare industry experience; Medical device industry experience; International expertise; FDA experience; R&amp;D experience; Government/regulatory affairs/ health economics experience; Brand/marketing experience; M&amp;A experience; Financial expertise; Digital technology expertise; Cybersecurity expertise</t>
  </si>
  <si>
    <t>Audit; Compensation and management development; Compensation Risk; Corporate governance; Quality, regulatory and technology</t>
  </si>
  <si>
    <t xml:space="preserve">The Boardâ€™s other committees oversee risks associated with their respective areas of responsibility.   The Corporate Governance Committee oversees risks relating to environmental, social and governance matters. </t>
  </si>
  <si>
    <t>https://www.sec.gov/ix?doc=/Archives/edgar/data/0001136869/000119312523085733/d428888ddef14a.htm</t>
  </si>
  <si>
    <t>Zoetis Inc.</t>
  </si>
  <si>
    <t>ZTS</t>
  </si>
  <si>
    <t>https://www.zoetis.com/_assets/pdf/sustainability/zoetis-sustainability-report-2022.pdf</t>
  </si>
  <si>
    <t>Academia; Animal health; Consumer products; Digital and technology; Global business; Human capital management; Life science; Manufacturing and supply; Marketing and sales; Mergers and acquisitions; Research and development; Other public company board member; Public company CEO; Public company CFO or finance and accounting; Public company general counsel, compliance, or corporate governance</t>
  </si>
  <si>
    <t>Corporate Governance and Sustainability Committee</t>
  </si>
  <si>
    <t>Audit; Corporate governance and sustainability; Human resources; Quality and innovation</t>
  </si>
  <si>
    <t>The Board exercises ultimate oversight over the Companyâ€™s sustainability strategy and program, and monitors the Companyâ€™s overall sustainability progress The Boardâ€™s Committees oversee the Companyâ€™s sustainability practices, including animal welfare, human capital management, DE&amp;I, pay equity, compliance, environmental, health and safety and manufacturing quality matters, public policy issues and corporate governance</t>
  </si>
  <si>
    <t>https://www.sec.gov/ix?doc=/Archives/edgar/data/1555280/000110465923042476/tm233099d5_def14a.htm</t>
  </si>
  <si>
    <t># Obs</t>
  </si>
  <si>
    <t>Mean</t>
  </si>
  <si>
    <t>both</t>
  </si>
  <si>
    <t>Count Yes</t>
  </si>
  <si>
    <t>Median</t>
  </si>
  <si>
    <t>nature</t>
  </si>
  <si>
    <t xml:space="preserve">Min </t>
  </si>
  <si>
    <t>tech</t>
  </si>
  <si>
    <t>Max</t>
  </si>
  <si>
    <t>uncategorized</t>
  </si>
  <si>
    <t>All reported</t>
  </si>
  <si>
    <t>average</t>
  </si>
  <si>
    <t>Mode</t>
  </si>
  <si>
    <t>Mean (scope 2 market)</t>
  </si>
  <si>
    <t>% mention offsets</t>
  </si>
  <si>
    <t>Min</t>
  </si>
  <si>
    <t>covers Scopes 1 and 2</t>
  </si>
  <si>
    <t xml:space="preserve">% of NZ with interim </t>
  </si>
  <si>
    <t>total</t>
  </si>
  <si>
    <t>Mean (all scope 3)</t>
  </si>
  <si>
    <t>covers 1, 2and all of 3</t>
  </si>
  <si>
    <t>Mean (scope 2 uncat)</t>
  </si>
  <si>
    <t>NZ Yes</t>
  </si>
  <si>
    <t>Offsets at Net Zero</t>
  </si>
  <si>
    <t xml:space="preserve">Max </t>
  </si>
  <si>
    <t>% using nature</t>
  </si>
  <si>
    <t>NZ No</t>
  </si>
  <si>
    <t>covers 1, 2 and part 3</t>
  </si>
  <si>
    <t>% using tech</t>
  </si>
  <si>
    <t>Total NZ</t>
  </si>
  <si>
    <t>Interim goals</t>
  </si>
  <si>
    <t>Nature-based</t>
  </si>
  <si>
    <t>% using both</t>
  </si>
  <si>
    <t>Target Years</t>
  </si>
  <si>
    <t>Pre 2025</t>
  </si>
  <si>
    <t>Tech-based</t>
  </si>
  <si>
    <t>% uncategorized</t>
  </si>
  <si>
    <t>Mean (scope 2 location)</t>
  </si>
  <si>
    <t>NZ in proxy</t>
  </si>
  <si>
    <t>2025- 2029</t>
  </si>
  <si>
    <t>2050 with interim goals</t>
  </si>
  <si>
    <t xml:space="preserve">Not Using </t>
  </si>
  <si>
    <t>% not using offsets</t>
  </si>
  <si>
    <t>covers only 1</t>
  </si>
  <si>
    <t>2030 - 2034</t>
  </si>
  <si>
    <t>Both Nature &amp; Tech</t>
  </si>
  <si>
    <t>Net zero with all reported</t>
  </si>
  <si>
    <t>covers only 1 and 2</t>
  </si>
  <si>
    <t>2035-2039</t>
  </si>
  <si>
    <t>covers only 2</t>
  </si>
  <si>
    <t>2040-2044</t>
  </si>
  <si>
    <t>Albemarle corp</t>
  </si>
  <si>
    <t>all unknwon</t>
  </si>
  <si>
    <t>covers 1, 2 and all 3</t>
  </si>
  <si>
    <t>2045-2050</t>
  </si>
  <si>
    <t>CF Industries</t>
  </si>
  <si>
    <t>PPL Corp</t>
  </si>
  <si>
    <t>part scope 3 only</t>
  </si>
  <si>
    <t>Southern Co</t>
  </si>
  <si>
    <t>NZ Covers Scope 1</t>
  </si>
  <si>
    <t>NZ covers Scope 2</t>
  </si>
  <si>
    <t>NZ covers all of scope 3</t>
  </si>
  <si>
    <t>Scope 2 to use</t>
  </si>
  <si>
    <t>Company's Total Emissions Reported</t>
  </si>
  <si>
    <t>amount covered by NZ goal</t>
  </si>
  <si>
    <t>% covered by NZ</t>
  </si>
  <si>
    <t>The EstÃ©e Lauder Companies Inc.</t>
  </si>
  <si>
    <t>Total emissions</t>
  </si>
  <si>
    <t>Total covered</t>
  </si>
  <si>
    <t>% NZ covered</t>
  </si>
  <si>
    <t>Sector</t>
  </si>
  <si>
    <t>Industry</t>
  </si>
  <si>
    <t>3M Company</t>
  </si>
  <si>
    <t>Industrials</t>
  </si>
  <si>
    <t>Industrial Conglomerates</t>
  </si>
  <si>
    <t>Building Products</t>
  </si>
  <si>
    <t>Health Care</t>
  </si>
  <si>
    <t>Health Care Equipment</t>
  </si>
  <si>
    <t>Pharmaceuticals</t>
  </si>
  <si>
    <t>Information Technology</t>
  </si>
  <si>
    <t>IT Consulting &amp; Other Services</t>
  </si>
  <si>
    <t>Communication Services</t>
  </si>
  <si>
    <t>Interactive Home Entertainment</t>
  </si>
  <si>
    <t>Consumer Staples</t>
  </si>
  <si>
    <t>Agricultural Products</t>
  </si>
  <si>
    <t>Application Software</t>
  </si>
  <si>
    <t>Data Processing &amp; Outsourced Services</t>
  </si>
  <si>
    <t>Consumer Discretionary</t>
  </si>
  <si>
    <t>Automotive Retail</t>
  </si>
  <si>
    <t>Utilities</t>
  </si>
  <si>
    <t>Independent Power Producers &amp; Energy Traders</t>
  </si>
  <si>
    <t>Financials</t>
  </si>
  <si>
    <t>Life &amp; Health Insurance</t>
  </si>
  <si>
    <t>Materials</t>
  </si>
  <si>
    <t>Industrial Gases</t>
  </si>
  <si>
    <t>Internet Services &amp; Infrastructure</t>
  </si>
  <si>
    <t>Airlines</t>
  </si>
  <si>
    <t>Specialty Chemicals</t>
  </si>
  <si>
    <t>Real Estate</t>
  </si>
  <si>
    <t>Office REITs</t>
  </si>
  <si>
    <t>Health Care Supplies</t>
  </si>
  <si>
    <t>Electric Utilities</t>
  </si>
  <si>
    <t>Property &amp; Casualty Insurance</t>
  </si>
  <si>
    <t>Interactive Media &amp; Services</t>
  </si>
  <si>
    <t>Tobacco</t>
  </si>
  <si>
    <t>Internet &amp; Direct Marketing Retail</t>
  </si>
  <si>
    <t>Paper Packaging</t>
  </si>
  <si>
    <t>Semiconductors</t>
  </si>
  <si>
    <t>Multi-Utilities</t>
  </si>
  <si>
    <t>Consumer Finance</t>
  </si>
  <si>
    <t>Specialized REITs</t>
  </si>
  <si>
    <t>Water Utilities</t>
  </si>
  <si>
    <t>Asset Management &amp; Custody Banks</t>
  </si>
  <si>
    <t>Health Care Distributors</t>
  </si>
  <si>
    <t>Electrical Components &amp; Equipment</t>
  </si>
  <si>
    <t>Biotechnology</t>
  </si>
  <si>
    <t>Electronic Components</t>
  </si>
  <si>
    <t>Insurance Brokers</t>
  </si>
  <si>
    <t>Energy</t>
  </si>
  <si>
    <t>Oil &amp; Gas Exploration &amp; Production</t>
  </si>
  <si>
    <t>Technology Hardware, Storage &amp; Peripherals</t>
  </si>
  <si>
    <t>Semiconductor Equipment</t>
  </si>
  <si>
    <t>Auto Parts &amp; Equipment</t>
  </si>
  <si>
    <t>Communications Equipment</t>
  </si>
  <si>
    <t>Assurant, Inc.</t>
  </si>
  <si>
    <t>Multi-line Insurance</t>
  </si>
  <si>
    <t>Integrated Telecommunication Services</t>
  </si>
  <si>
    <t>Gas Utilities</t>
  </si>
  <si>
    <t>Specialty Stores</t>
  </si>
  <si>
    <t>Residential REITs</t>
  </si>
  <si>
    <t>Oil &amp; Gas Equipment &amp; Services</t>
  </si>
  <si>
    <t>Metal &amp; Glass Containers</t>
  </si>
  <si>
    <t>Diversified Banks</t>
  </si>
  <si>
    <t>Multi-Sector Holdings</t>
  </si>
  <si>
    <t>Computer &amp; Electronics Retail</t>
  </si>
  <si>
    <t>Life Sciences Tools &amp; Services</t>
  </si>
  <si>
    <t>Aerospace &amp; Defense</t>
  </si>
  <si>
    <t>Distillers &amp; Vintners</t>
  </si>
  <si>
    <t>Air Freight &amp; Logistics</t>
  </si>
  <si>
    <t>Casinos &amp; Gaming</t>
  </si>
  <si>
    <t>Packaged Foods &amp; Meats</t>
  </si>
  <si>
    <t>Capital One Financial Corporation</t>
  </si>
  <si>
    <t>Hotels, Resorts &amp; Cruise Lines</t>
  </si>
  <si>
    <t>Construction Machinery &amp; Heavy Trucks</t>
  </si>
  <si>
    <t>Financial Exchanges &amp; Data</t>
  </si>
  <si>
    <t>Real Estate Services</t>
  </si>
  <si>
    <t>Technology Distributors</t>
  </si>
  <si>
    <t>Managed Health Care</t>
  </si>
  <si>
    <t>Fertilizers &amp; Agricultural Chemicals</t>
  </si>
  <si>
    <t>Investment Banking &amp; Brokerage</t>
  </si>
  <si>
    <t>Cable &amp; Satellite</t>
  </si>
  <si>
    <t>Integrated Oil &amp; Gas</t>
  </si>
  <si>
    <t>Restaurants</t>
  </si>
  <si>
    <t>Household Products</t>
  </si>
  <si>
    <t>Diversified Support Services</t>
  </si>
  <si>
    <t>Regional Banks</t>
  </si>
  <si>
    <t>Hypermarkets &amp; Super Centers</t>
  </si>
  <si>
    <t>Railroads</t>
  </si>
  <si>
    <t>Industrial Machinery</t>
  </si>
  <si>
    <t>Health Care Services</t>
  </si>
  <si>
    <t>Homebuilding</t>
  </si>
  <si>
    <t>Health Care Facilities</t>
  </si>
  <si>
    <t>Movies &amp; Entertainment</t>
  </si>
  <si>
    <t>General Merchandise Stores</t>
  </si>
  <si>
    <t>Commodity Chemicals</t>
  </si>
  <si>
    <t>Industrial REITs</t>
  </si>
  <si>
    <t>Diversified Chemicals</t>
  </si>
  <si>
    <t>Research &amp; Consulting Services</t>
  </si>
  <si>
    <t>Reinsurance</t>
  </si>
  <si>
    <t>Retail REITs</t>
  </si>
  <si>
    <t>Automobile Manufacturers</t>
  </si>
  <si>
    <t>Systems Software</t>
  </si>
  <si>
    <t>Copper</t>
  </si>
  <si>
    <t>Consumer Electronics</t>
  </si>
  <si>
    <t>Leisure Products</t>
  </si>
  <si>
    <t>Health Care REITs</t>
  </si>
  <si>
    <t>Hormel Foods Corporation</t>
  </si>
  <si>
    <t>Hotel &amp; Resort REITs</t>
  </si>
  <si>
    <t>Iron Mountain Incorporated</t>
  </si>
  <si>
    <t>Trucking</t>
  </si>
  <si>
    <t>Construction &amp; Engineering</t>
  </si>
  <si>
    <t>Agricultural &amp; Farm Machinery</t>
  </si>
  <si>
    <t>Soft Drinks</t>
  </si>
  <si>
    <t>Electronic Equipment &amp; Instruments</t>
  </si>
  <si>
    <t>Oil &amp; Gas Storage &amp; Transportation</t>
  </si>
  <si>
    <t>Food Retail</t>
  </si>
  <si>
    <t>Distributors</t>
  </si>
  <si>
    <t>Home Improvement Retail</t>
  </si>
  <si>
    <t>Alternative Carriers</t>
  </si>
  <si>
    <t>Oil &amp; Gas Refining &amp; Marketing</t>
  </si>
  <si>
    <t>Construction Materials</t>
  </si>
  <si>
    <t>Home Furnishings</t>
  </si>
  <si>
    <t>Molina Healthcare, Inc.</t>
  </si>
  <si>
    <t>Brewers</t>
  </si>
  <si>
    <t>Housewares &amp; Specialties</t>
  </si>
  <si>
    <t>Gold</t>
  </si>
  <si>
    <t>Publishing</t>
  </si>
  <si>
    <t>Apparel, Accessories &amp; Luxury Goods</t>
  </si>
  <si>
    <t>Steel</t>
  </si>
  <si>
    <t>Advertising</t>
  </si>
  <si>
    <t>Paccar Inc.</t>
  </si>
  <si>
    <t>The PNC Financial Services Group, Inc.</t>
  </si>
  <si>
    <t>Personal Products</t>
  </si>
  <si>
    <t>Environmental &amp; Facilities Services</t>
  </si>
  <si>
    <t>Human Resource &amp; Employment Services</t>
  </si>
  <si>
    <t>Apparel Retail</t>
  </si>
  <si>
    <t>Salesforce, Inc.</t>
  </si>
  <si>
    <t>Snap-on Incorporated</t>
  </si>
  <si>
    <t>Food Distributors</t>
  </si>
  <si>
    <t>Electronic Manufacturing Services</t>
  </si>
  <si>
    <t>Wireless Telecommunication Services</t>
  </si>
  <si>
    <t>Trading Companies &amp; Distributors</t>
  </si>
  <si>
    <t>Drug Retail</t>
  </si>
  <si>
    <t>Broadcasting</t>
  </si>
  <si>
    <t>Household Appliances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</si>
</sst>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4"/>
      <name val="Segoe U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6">
    <xf numFmtId="0" fontId="0" fillId="0" borderId="0" xfId="0"/>
    <xf numFmtId="3" fontId="0" fillId="0" borderId="0" xfId="0" applyNumberFormat="1"/>
    <xf numFmtId="0" fontId="0" fillId="0" borderId="0" xfId="0" applyAlignment="1">
      <alignment wrapText="1"/>
    </xf>
    <xf numFmtId="4" fontId="0" fillId="0" borderId="0" xfId="0" applyNumberFormat="1"/>
    <xf numFmtId="0" fontId="0" fillId="33" borderId="0" xfId="0" applyFill="1" applyAlignment="1">
      <alignment wrapText="1"/>
    </xf>
    <xf numFmtId="0" fontId="0" fillId="33" borderId="0" xfId="0" applyFill="1"/>
    <xf numFmtId="0" fontId="0" fillId="34" borderId="0" xfId="0" applyFill="1"/>
    <xf numFmtId="0" fontId="18" fillId="0" borderId="0" xfId="42"/>
    <xf numFmtId="0" fontId="14" fillId="0" borderId="0" xfId="0" applyFont="1"/>
    <xf numFmtId="0" fontId="0" fillId="35" borderId="0" xfId="0" applyFill="1"/>
    <xf numFmtId="0" fontId="0" fillId="36" borderId="0" xfId="0" applyFill="1"/>
    <xf numFmtId="0" fontId="0" fillId="37" borderId="0" xfId="0" applyFill="1"/>
    <xf numFmtId="3" fontId="0" fillId="37" borderId="0" xfId="0" applyNumberFormat="1" applyFill="1"/>
    <xf numFmtId="0" fontId="0" fillId="38" borderId="0" xfId="0" applyFill="1"/>
    <xf numFmtId="0" fontId="16" fillId="0" borderId="0" xfId="0" applyFont="1" applyAlignment="1">
      <alignment vertical="top" wrapText="1"/>
    </xf>
    <xf numFmtId="0" fontId="16" fillId="33" borderId="0" xfId="0" applyFont="1" applyFill="1" applyAlignment="1">
      <alignment vertical="top" wrapText="1"/>
    </xf>
    <xf numFmtId="0" fontId="16" fillId="0" borderId="0" xfId="0" applyFont="1" applyAlignment="1">
      <alignment vertical="top"/>
    </xf>
    <xf numFmtId="0" fontId="0" fillId="39" borderId="0" xfId="0" applyFill="1"/>
    <xf numFmtId="3" fontId="0" fillId="39" borderId="0" xfId="0" applyNumberFormat="1" applyFill="1"/>
    <xf numFmtId="0" fontId="0" fillId="40" borderId="0" xfId="0" applyFill="1"/>
    <xf numFmtId="3" fontId="0" fillId="40" borderId="0" xfId="0" applyNumberFormat="1" applyFill="1"/>
    <xf numFmtId="0" fontId="0" fillId="41" borderId="0" xfId="0" applyFill="1"/>
    <xf numFmtId="3" fontId="0" fillId="41" borderId="0" xfId="0" applyNumberFormat="1" applyFill="1"/>
    <xf numFmtId="0" fontId="18" fillId="41" borderId="0" xfId="42" applyFill="1"/>
    <xf numFmtId="0" fontId="19" fillId="42" borderId="10" xfId="0" applyFont="1" applyFill="1" applyBorder="1" applyAlignment="1">
      <alignment horizontal="left" vertical="center"/>
    </xf>
    <xf numFmtId="0" fontId="19" fillId="42" borderId="10" xfId="0" applyFont="1" applyFill="1" applyBorder="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Distribution of Net Zero Targets</a:t>
            </a:r>
          </a:p>
        </c:rich>
      </c:tx>
      <c:layout>
        <c:manualLayout>
          <c:xMode val="edge"/>
          <c:yMode val="edge"/>
          <c:x val="0.2797758405977584"/>
          <c:y val="1.1650485436893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A8A8-4274-90EB-5B0E97DF69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8A8-4274-90EB-5B0E97DF69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A8A8-4274-90EB-5B0E97DF69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AC-4868-A3EC-106F46B5C91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AC-4868-A3EC-106F46B5C9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1AC-4868-A3EC-106F46B5C911}"/>
              </c:ext>
            </c:extLst>
          </c:dPt>
          <c:dLbls>
            <c:dLbl>
              <c:idx val="0"/>
              <c:layout>
                <c:manualLayout>
                  <c:x val="5.2336448598130747E-2"/>
                  <c:y val="4.040404040404040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A8-4274-90EB-5B0E97DF698A}"/>
                </c:ext>
              </c:extLst>
            </c:dLbl>
            <c:dLbl>
              <c:idx val="1"/>
              <c:layout>
                <c:manualLayout>
                  <c:x val="9.7196261682243087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8A8-4274-90EB-5B0E97DF698A}"/>
                </c:ext>
              </c:extLst>
            </c:dLbl>
            <c:dLbl>
              <c:idx val="2"/>
              <c:layout>
                <c:manualLayout>
                  <c:x val="5.9813084112149535E-2"/>
                  <c:y val="2.02020202020202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8A8-4274-90EB-5B0E97DF698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'Dissertation Net Zero &amp; Governa'!$O$510:$O$515</c:f>
              <c:strCache>
                <c:ptCount val="6"/>
                <c:pt idx="0">
                  <c:v>Pre 2025</c:v>
                </c:pt>
                <c:pt idx="1">
                  <c:v>2025- 2029</c:v>
                </c:pt>
                <c:pt idx="2">
                  <c:v>2030 - 2034</c:v>
                </c:pt>
                <c:pt idx="3">
                  <c:v>2035-2039</c:v>
                </c:pt>
                <c:pt idx="4">
                  <c:v>2040-2044</c:v>
                </c:pt>
                <c:pt idx="5">
                  <c:v>2045-2050</c:v>
                </c:pt>
              </c:strCache>
            </c:strRef>
          </c:cat>
          <c:val>
            <c:numRef>
              <c:f>'Dissertation Net Zero &amp; Governa'!$P$510:$P$515</c:f>
              <c:numCache>
                <c:formatCode>General</c:formatCode>
                <c:ptCount val="6"/>
                <c:pt idx="0">
                  <c:v>15</c:v>
                </c:pt>
                <c:pt idx="1">
                  <c:v>12</c:v>
                </c:pt>
                <c:pt idx="2">
                  <c:v>30</c:v>
                </c:pt>
                <c:pt idx="3">
                  <c:v>14</c:v>
                </c:pt>
                <c:pt idx="4">
                  <c:v>65</c:v>
                </c:pt>
                <c:pt idx="5">
                  <c:v>146</c:v>
                </c:pt>
              </c:numCache>
            </c:numRef>
          </c:val>
          <c:extLst>
            <c:ext xmlns:c16="http://schemas.microsoft.com/office/drawing/2014/chart" uri="{C3380CC4-5D6E-409C-BE32-E72D297353CC}">
              <c16:uniqueId val="{00000000-A8A8-4274-90EB-5B0E97DF698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Types of Offsets to Reach Net Zero</a:t>
            </a:r>
          </a:p>
        </c:rich>
      </c:tx>
      <c:layout>
        <c:manualLayout>
          <c:xMode val="edge"/>
          <c:yMode val="edge"/>
          <c:x val="0.21584711286089239"/>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B7-41DA-8AAA-E80FD391F5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9F-4A2E-8150-1CF6CEBAF5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9E9F-4A2E-8150-1CF6CEBAF5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9E9F-4A2E-8150-1CF6CEBAF5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9E9F-4A2E-8150-1CF6CEBAF54F}"/>
              </c:ext>
            </c:extLst>
          </c:dPt>
          <c:dLbls>
            <c:dLbl>
              <c:idx val="1"/>
              <c:layout>
                <c:manualLayout>
                  <c:x val="-3.3333333333333361E-2"/>
                  <c:y val="0.2916666666666665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E9F-4A2E-8150-1CF6CEBAF54F}"/>
                </c:ext>
              </c:extLst>
            </c:dLbl>
            <c:dLbl>
              <c:idx val="2"/>
              <c:layout>
                <c:manualLayout>
                  <c:x val="-0.13333333333333333"/>
                  <c:y val="0.2175925925925925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E9F-4A2E-8150-1CF6CEBAF54F}"/>
                </c:ext>
              </c:extLst>
            </c:dLbl>
            <c:dLbl>
              <c:idx val="3"/>
              <c:layout>
                <c:manualLayout>
                  <c:x val="-0.12500000000000003"/>
                  <c:y val="3.24074074074074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E9F-4A2E-8150-1CF6CEBAF54F}"/>
                </c:ext>
              </c:extLst>
            </c:dLbl>
            <c:dLbl>
              <c:idx val="4"/>
              <c:dLblPos val="outEnd"/>
              <c:showLegendKey val="0"/>
              <c:showVal val="0"/>
              <c:showCatName val="1"/>
              <c:showSerName val="0"/>
              <c:showPercent val="1"/>
              <c:showBubbleSize val="0"/>
              <c:extLst>
                <c:ext xmlns:c15="http://schemas.microsoft.com/office/drawing/2012/chart" uri="{CE6537A1-D6FC-4f65-9D91-7224C49458BB}">
                  <c15:layout>
                    <c:manualLayout>
                      <c:w val="0.33761636045494309"/>
                      <c:h val="0.13104695246427531"/>
                    </c:manualLayout>
                  </c15:layout>
                </c:ext>
                <c:ext xmlns:c16="http://schemas.microsoft.com/office/drawing/2014/chart" uri="{C3380CC4-5D6E-409C-BE32-E72D297353CC}">
                  <c16:uniqueId val="{00000001-9E9F-4A2E-8150-1CF6CEBAF54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'Dissertation Net Zero &amp; Governa'!$AU$508:$AU$512</c:f>
              <c:strCache>
                <c:ptCount val="5"/>
                <c:pt idx="0">
                  <c:v>Uncategorized</c:v>
                </c:pt>
                <c:pt idx="1">
                  <c:v>Nature-based</c:v>
                </c:pt>
                <c:pt idx="2">
                  <c:v>Tech-based</c:v>
                </c:pt>
                <c:pt idx="3">
                  <c:v>Not Using </c:v>
                </c:pt>
                <c:pt idx="4">
                  <c:v>Both Nature &amp; Tech</c:v>
                </c:pt>
              </c:strCache>
            </c:strRef>
          </c:cat>
          <c:val>
            <c:numRef>
              <c:f>'Dissertation Net Zero &amp; Governa'!$AV$508:$AV$512</c:f>
              <c:numCache>
                <c:formatCode>General</c:formatCode>
                <c:ptCount val="5"/>
                <c:pt idx="0">
                  <c:v>0.72189349112426038</c:v>
                </c:pt>
                <c:pt idx="1">
                  <c:v>8.8757396449704137E-2</c:v>
                </c:pt>
                <c:pt idx="2">
                  <c:v>2.9585798816568046E-2</c:v>
                </c:pt>
                <c:pt idx="3">
                  <c:v>1.1834319526627219E-2</c:v>
                </c:pt>
                <c:pt idx="4">
                  <c:v>0.14792899408284024</c:v>
                </c:pt>
              </c:numCache>
            </c:numRef>
          </c:val>
          <c:extLst>
            <c:ext xmlns:c16="http://schemas.microsoft.com/office/drawing/2014/chart" uri="{C3380CC4-5D6E-409C-BE32-E72D297353CC}">
              <c16:uniqueId val="{00000000-9E9F-4A2E-8150-1CF6CEBAF54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Does the Firm identify sustainability as a key skill for board members?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29-4B2F-912F-BBCA0952B1C2}"/>
              </c:ext>
            </c:extLst>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'Dissertation Net Zero &amp; Governa'!$CK$501:$CK$502</c:f>
              <c:strCache>
                <c:ptCount val="2"/>
                <c:pt idx="0">
                  <c:v>Yes</c:v>
                </c:pt>
                <c:pt idx="1">
                  <c:v>No</c:v>
                </c:pt>
              </c:strCache>
            </c:strRef>
          </c:cat>
          <c:val>
            <c:numRef>
              <c:f>'Dissertation Net Zero &amp; Governa'!$CL$501:$CL$502</c:f>
              <c:numCache>
                <c:formatCode>General</c:formatCode>
                <c:ptCount val="2"/>
                <c:pt idx="0">
                  <c:v>0.46817248459958932</c:v>
                </c:pt>
                <c:pt idx="1">
                  <c:v>0.53182751540041073</c:v>
                </c:pt>
              </c:numCache>
            </c:numRef>
          </c:val>
          <c:extLst>
            <c:ext xmlns:c16="http://schemas.microsoft.com/office/drawing/2014/chart" uri="{C3380CC4-5D6E-409C-BE32-E72D297353CC}">
              <c16:uniqueId val="{00000000-9B26-4180-9443-0E5DF91192F0}"/>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Average NZ Target Date</cx:v>
        </cx:txData>
      </cx:tx>
      <cx:txPr>
        <a:bodyPr spcFirstLastPara="1" vertOverflow="ellipsis" horzOverflow="overflow" wrap="square" lIns="0" tIns="0" rIns="0" bIns="0" anchor="ctr" anchorCtr="1"/>
        <a:lstStyle/>
        <a:p>
          <a:pPr algn="ctr" rtl="0">
            <a:defRPr>
              <a:latin typeface="Times New Roman" panose="02020603050405020304" pitchFamily="18" charset="0"/>
              <a:ea typeface="Times New Roman" panose="02020603050405020304" pitchFamily="18" charset="0"/>
              <a:cs typeface="Times New Roman" panose="02020603050405020304" pitchFamily="18" charset="0"/>
            </a:defRPr>
          </a:pPr>
          <a:r>
            <a:rPr lang="en-US" sz="14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Average NZ Target Date</a:t>
          </a:r>
        </a:p>
      </cx:txPr>
    </cx:title>
    <cx:plotArea>
      <cx:plotAreaRegion>
        <cx:series layoutId="clusteredColumn" uniqueId="{B3A7F13D-BA15-46B2-8296-5083112CFEC5}">
          <cx:dataLabels pos="outEnd">
            <cx:txPr>
              <a:bodyPr vertOverflow="overflow" horzOverflow="overflow" wrap="square" lIns="0" tIns="0" rIns="0" bIns="0"/>
              <a:lstStyle/>
              <a:p>
                <a:pPr algn="ctr" rtl="0">
                  <a:defRPr sz="1200" b="0" i="0">
                    <a:solidFill>
                      <a:srgbClr val="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a:latin typeface="Times New Roman" panose="02020603050405020304" pitchFamily="18" charset="0"/>
                  <a:cs typeface="Times New Roman" panose="02020603050405020304" pitchFamily="18" charset="0"/>
                </a:endParaRPr>
              </a:p>
            </cx:txPr>
            <cx:visibility seriesName="0" categoryName="0" value="1"/>
            <cx:separator>, </cx:separator>
          </cx:dataLabels>
          <cx:dataId val="0"/>
          <cx:layoutPr>
            <cx:binning intervalClosed="r"/>
          </cx:layoutPr>
        </cx:series>
      </cx:plotAreaRegion>
      <cx:axis id="0">
        <cx:catScaling gapWidth="0"/>
        <cx:title>
          <cx:tx>
            <cx:txData>
              <cx:v>Net Zero Target Year</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Net Zero Target Year</a:t>
              </a:r>
            </a:p>
          </cx:txPr>
        </cx:title>
        <cx:tickLabels/>
        <cx:txPr>
          <a:bodyPr vertOverflow="overflow" horzOverflow="overflow" wrap="square" lIns="0" tIns="0" rIns="0" bIns="0"/>
          <a:lstStyle/>
          <a:p>
            <a:pPr algn="ctr" rtl="0">
              <a:defRPr sz="1200" b="0" i="0">
                <a:solidFill>
                  <a:srgbClr val="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a:latin typeface="Times New Roman" panose="02020603050405020304" pitchFamily="18" charset="0"/>
              <a:cs typeface="Times New Roman" panose="02020603050405020304" pitchFamily="18" charset="0"/>
            </a:endParaRPr>
          </a:p>
        </cx:txPr>
      </cx:axis>
      <cx:axis id="1">
        <cx:valScaling/>
        <cx:title>
          <cx:tx>
            <cx:txData>
              <cx:v>Number of Firms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Number of Firms</a:t>
              </a:r>
            </a:p>
          </cx:txPr>
        </cx:title>
        <cx:majorGridlines/>
        <cx:tickLabels/>
        <cx:txPr>
          <a:bodyPr vertOverflow="overflow" horzOverflow="overflow" wrap="square" lIns="0" tIns="0" rIns="0" bIns="0"/>
          <a:lstStyle/>
          <a:p>
            <a:pPr algn="ctr" rtl="0">
              <a:defRPr sz="1200" b="0" i="0">
                <a:solidFill>
                  <a:srgbClr val="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a:latin typeface="Times New Roman" panose="02020603050405020304" pitchFamily="18" charset="0"/>
              <a:cs typeface="Times New Roman" panose="02020603050405020304" pitchFamily="18"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714375</xdr:colOff>
      <xdr:row>508</xdr:row>
      <xdr:rowOff>17461</xdr:rowOff>
    </xdr:from>
    <xdr:to>
      <xdr:col>20</xdr:col>
      <xdr:colOff>673100</xdr:colOff>
      <xdr:row>521</xdr:row>
      <xdr:rowOff>9524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34FBCBF-4B68-A372-45B4-814A8AF0B8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846800" y="3094036"/>
              <a:ext cx="5146675" cy="29670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806450</xdr:colOff>
      <xdr:row>503</xdr:row>
      <xdr:rowOff>206375</xdr:rowOff>
    </xdr:from>
    <xdr:to>
      <xdr:col>13</xdr:col>
      <xdr:colOff>723900</xdr:colOff>
      <xdr:row>518</xdr:row>
      <xdr:rowOff>47625</xdr:rowOff>
    </xdr:to>
    <xdr:graphicFrame macro="">
      <xdr:nvGraphicFramePr>
        <xdr:cNvPr id="3" name="Chart 2">
          <a:extLst>
            <a:ext uri="{FF2B5EF4-FFF2-40B4-BE49-F238E27FC236}">
              <a16:creationId xmlns:a16="http://schemas.microsoft.com/office/drawing/2014/main" id="{4FFF4AE2-31C7-91A3-73EE-8996A4C7B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695325</xdr:colOff>
      <xdr:row>513</xdr:row>
      <xdr:rowOff>34925</xdr:rowOff>
    </xdr:from>
    <xdr:to>
      <xdr:col>49</xdr:col>
      <xdr:colOff>85725</xdr:colOff>
      <xdr:row>525</xdr:row>
      <xdr:rowOff>34925</xdr:rowOff>
    </xdr:to>
    <xdr:graphicFrame macro="">
      <xdr:nvGraphicFramePr>
        <xdr:cNvPr id="4" name="Chart 3">
          <a:extLst>
            <a:ext uri="{FF2B5EF4-FFF2-40B4-BE49-F238E27FC236}">
              <a16:creationId xmlns:a16="http://schemas.microsoft.com/office/drawing/2014/main" id="{501B6CA7-B5C8-3E2E-51D3-A492D29ED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84</xdr:col>
      <xdr:colOff>514350</xdr:colOff>
      <xdr:row>493</xdr:row>
      <xdr:rowOff>76200</xdr:rowOff>
    </xdr:from>
    <xdr:to>
      <xdr:col>87</xdr:col>
      <xdr:colOff>1200150</xdr:colOff>
      <xdr:row>505</xdr:row>
      <xdr:rowOff>76200</xdr:rowOff>
    </xdr:to>
    <xdr:graphicFrame macro="">
      <xdr:nvGraphicFramePr>
        <xdr:cNvPr id="6" name="Chart 5">
          <a:extLst>
            <a:ext uri="{FF2B5EF4-FFF2-40B4-BE49-F238E27FC236}">
              <a16:creationId xmlns:a16="http://schemas.microsoft.com/office/drawing/2014/main" id="{88DC5E71-1E87-0136-61E8-272BF87D1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porate.bestbuy.com/wp-content/uploads/2022/07/FY22-ESG-Report.pdf" TargetMode="External"/><Relationship Id="rId13" Type="http://schemas.openxmlformats.org/officeDocument/2006/relationships/hyperlink" Target="https://www.kraftheinzcompany.com/esg/pdf/KraftHeinz-2022-ESG-Report.pdf%20;https:/ir.kraftheinzcompany.com/news-releases/news-release-details/kraft-heinz-cements-climate-ambition-commits-carbon-neutrality" TargetMode="External"/><Relationship Id="rId3" Type="http://schemas.openxmlformats.org/officeDocument/2006/relationships/hyperlink" Target="https://www.akamai.com/company/corporate-responsibility/sustainability%20;https:/www.akamai.com/blog/culture/announcing-akamais-2030-sustainability-goals;%20https:/www.akamai.com/resources/research-paper/akamai-sustainability-report-2021;" TargetMode="External"/><Relationship Id="rId7" Type="http://schemas.openxmlformats.org/officeDocument/2006/relationships/hyperlink" Target="https://www.pmi.com/resources/docs/default-source/pmi-sustainability/pmi-scope-3-ghg-verification-statement-2022.pdf?sfvrsn=5619afb6_2%20;%20https://www.pmi.com/resources/docs/default-source/pmi-sustainability/pmi-scopes-1-2-ghg-verification-statement-2022.pdf?sfvrsn=2b19afb6_2%20;%20https://www.pmi.com/resources/docs/default-source/pmi-sustainability/pmi-integrated-report-2022.pdf?sfvrsn=2619afb6_4" TargetMode="External"/><Relationship Id="rId12" Type="http://schemas.openxmlformats.org/officeDocument/2006/relationships/hyperlink" Target="https://media.elcompanies.com/files/e/estee-lauder-companies/universal/our-commitments/2023-si-s-report/sis-report-2023.pdf?_ga=2.267932810.509806375.1708546414-1379289668.1708546414&amp;_gl=1*1gkpu02*_ga*MTM3OTI4OTY2OC4xNzA4NTQ2NDE0*_ga_V9QZ4PSDRY*MTcwODU0NjQxNC4xLjAuMTcwODU0NjQyNi40OC4wLjA" TargetMode="External"/><Relationship Id="rId2" Type="http://schemas.openxmlformats.org/officeDocument/2006/relationships/hyperlink" Target="https://www.airproducts.com/company/sustainability/sustainability-in-action%20;%20https:/www.airproducts.com/company/sustainability/managing-sustainability;file:/C:/Users/kelly/Downloads/900-22-005-US-sustainability-report-2022.pdf;%20https:/www.airproducts.com/company/sustainability/sustainability-report;" TargetMode="External"/><Relationship Id="rId1" Type="http://schemas.openxmlformats.org/officeDocument/2006/relationships/hyperlink" Target="https://www.ball.com/sustainability/sustainability-reporting/data-center%20;https:/www.ball.com/getmedia/c40fe912-662a-4ce1-9cef-e1c3f96822a0/Ball-Climate-Transition-Plan-FINAL-March-2023.pdf" TargetMode="External"/><Relationship Id="rId6" Type="http://schemas.openxmlformats.org/officeDocument/2006/relationships/hyperlink" Target="https://www.ajg.com/us/-/media/files/us/about-us/gallagher-sustainability-report.pdf%20;https:/s28.q4cdn.com/872121257/files/doc_downloads/2022/12/2022_Climate_Disclosure_Report_AJG_FINAL.pdf" TargetMode="External"/><Relationship Id="rId11" Type="http://schemas.openxmlformats.org/officeDocument/2006/relationships/hyperlink" Target="https://www.thecloroxcompany.com/blog/clorox-commits-to-net-zero-carbon-emissions-by-2050/%20;https:/s21.q4cdn.com/507168367/files/doc_financials/2022/ar/CLX-2022-Integrated-Full-Report.pdf%20%20;https:/cdn.metrio.net/clients/clorox/TSC_08_CloroxClimateReport_2022_091622.pdf" TargetMode="External"/><Relationship Id="rId5" Type="http://schemas.openxmlformats.org/officeDocument/2006/relationships/hyperlink" Target="https://www.amgen.com/responsibility/-/media/Themes/CorporateAffairs/amgen-com/amgen-com/downloads/responsibility/amgen-2022-esg-report.pdf%20;https:/www.amgen.com/responsibility/healthy-planet/environmental-sustainability/performance/-/media/Themes/CorporateAffairs/amgen-com/amgen-com/downloads/responsibility/Amgen_Sustainability_2027_Goals.pdf" TargetMode="External"/><Relationship Id="rId15" Type="http://schemas.openxmlformats.org/officeDocument/2006/relationships/drawing" Target="../drawings/drawing1.xml"/><Relationship Id="rId10" Type="http://schemas.openxmlformats.org/officeDocument/2006/relationships/hyperlink" Target="file://C:\Users\kclark\Downloads\General%20Mills%20AA1000%20Verification%20Statement%20RY2021.pdf%20;https:\www.generalmills.com\how-we-make-it\healthier-planet\environmental-impact\climate-change%20;https:\globalresponsibility.generalmills.com\images\General_Mills-Global_Responsibility_2023.pdf" TargetMode="External"/><Relationship Id="rId4" Type="http://schemas.openxmlformats.org/officeDocument/2006/relationships/hyperlink" Target="https://www.albemarle.com/storage/wysiwyg/albemarle_sr_performance_data.pdf;%20https:/www.albemarle.com/sustainability;%20%20file:/C:/Users/kelly/Downloads/Albemarle%202022%20Sustainability%20Report.pdf" TargetMode="External"/><Relationship Id="rId9" Type="http://schemas.openxmlformats.org/officeDocument/2006/relationships/hyperlink" Target="https://www.pepsico.com/docs/default-source/sustainability-and-esg-topics/2023-cdp-climate-submission.pdf?sfvrsn=e4d1d3_6;%20https://www.pepsico.com/our-impact/sustainability/esg-summary;%20https://www.pepsico.com/our-impact/esg-topics-a-z/climate-change" TargetMode="External"/><Relationship Id="rId14" Type="http://schemas.openxmlformats.org/officeDocument/2006/relationships/hyperlink" Target="https://www.thehersheycompany.com/content/dam/hershey-corporate/documents/pdf/hershey-2022-esg-report.pdf%20;https:/www.thehersheycompany.com/en_us/home/newsroom/blog/a-strong-first-year-for-hersheys-climate-commitmen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531"/>
  <sheetViews>
    <sheetView tabSelected="1" workbookViewId="0">
      <pane ySplit="1" topLeftCell="A166" activePane="bottomLeft" state="frozen"/>
      <selection pane="bottomLeft" activeCell="C1" sqref="C1"/>
    </sheetView>
  </sheetViews>
  <sheetFormatPr defaultColWidth="18.54296875" defaultRowHeight="18" customHeight="1" x14ac:dyDescent="0.35"/>
  <cols>
    <col min="1" max="1" width="34.81640625" customWidth="1"/>
    <col min="2" max="2" width="18.54296875" hidden="1" customWidth="1"/>
    <col min="3" max="3" width="29.90625" customWidth="1"/>
    <col min="4" max="4" width="32.6328125" customWidth="1"/>
    <col min="5" max="5" width="18.54296875" customWidth="1"/>
    <col min="6" max="6" width="18.54296875" style="5" customWidth="1"/>
    <col min="7" max="8" width="18.54296875" customWidth="1"/>
    <col min="9" max="9" width="18.54296875" style="5" customWidth="1"/>
    <col min="10" max="10" width="18.54296875" customWidth="1"/>
    <col min="11" max="12" width="18.54296875" style="5" customWidth="1"/>
    <col min="13" max="13" width="18.54296875" customWidth="1"/>
    <col min="14" max="15" width="18.54296875" style="5" customWidth="1"/>
    <col min="16" max="17" width="18.54296875" customWidth="1"/>
    <col min="18" max="18" width="18.54296875" style="5" customWidth="1"/>
    <col min="19" max="62" width="18.54296875" customWidth="1"/>
    <col min="95" max="95" width="18.54296875" style="5"/>
  </cols>
  <sheetData>
    <row r="1" spans="1:102" s="2" customFormat="1" ht="98.15" customHeight="1" x14ac:dyDescent="0.35">
      <c r="A1" s="2" t="s">
        <v>0</v>
      </c>
      <c r="B1" s="2" t="s">
        <v>1</v>
      </c>
      <c r="C1" s="2" t="s">
        <v>3805</v>
      </c>
      <c r="D1" s="2" t="s">
        <v>3806</v>
      </c>
      <c r="E1" s="2" t="s">
        <v>2</v>
      </c>
      <c r="F1" s="4" t="s">
        <v>3</v>
      </c>
      <c r="G1" s="2" t="s">
        <v>4</v>
      </c>
      <c r="H1" s="2" t="s">
        <v>5</v>
      </c>
      <c r="I1" s="4" t="s">
        <v>6</v>
      </c>
      <c r="J1" s="2" t="s">
        <v>7</v>
      </c>
      <c r="K1" s="4" t="s">
        <v>8</v>
      </c>
      <c r="L1" s="4"/>
      <c r="M1" s="2" t="s">
        <v>9</v>
      </c>
      <c r="N1" s="4" t="s">
        <v>10</v>
      </c>
      <c r="O1" s="4"/>
      <c r="P1" s="2" t="s">
        <v>11</v>
      </c>
      <c r="Q1" s="2" t="s">
        <v>12</v>
      </c>
      <c r="R1" s="4"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J1" s="2" t="s">
        <v>30</v>
      </c>
      <c r="AK1" s="2" t="s">
        <v>31</v>
      </c>
      <c r="AL1" s="2" t="s">
        <v>32</v>
      </c>
      <c r="AM1" s="2" t="s">
        <v>33</v>
      </c>
      <c r="AN1" s="2" t="s">
        <v>34</v>
      </c>
      <c r="AO1" s="2" t="s">
        <v>35</v>
      </c>
      <c r="AP1" s="2" t="s">
        <v>36</v>
      </c>
      <c r="AQ1" s="2" t="s">
        <v>37</v>
      </c>
      <c r="AR1" s="2" t="s">
        <v>38</v>
      </c>
      <c r="AS1" s="2" t="s">
        <v>39</v>
      </c>
      <c r="AT1" s="2" t="s">
        <v>40</v>
      </c>
      <c r="AU1" s="2" t="s">
        <v>41</v>
      </c>
      <c r="AV1" s="2" t="s">
        <v>42</v>
      </c>
      <c r="AW1" s="2" t="s">
        <v>43</v>
      </c>
      <c r="AX1" s="2" t="s">
        <v>44</v>
      </c>
      <c r="AY1" s="2" t="s">
        <v>45</v>
      </c>
      <c r="AZ1" s="2" t="s">
        <v>46</v>
      </c>
      <c r="BA1" s="2" t="s">
        <v>47</v>
      </c>
      <c r="BB1" s="2" t="s">
        <v>48</v>
      </c>
      <c r="BC1" s="2" t="s">
        <v>49</v>
      </c>
      <c r="BD1" s="2" t="s">
        <v>50</v>
      </c>
      <c r="BE1" s="2" t="s">
        <v>51</v>
      </c>
      <c r="BF1" s="2" t="s">
        <v>52</v>
      </c>
      <c r="BG1" s="2" t="s">
        <v>53</v>
      </c>
      <c r="BH1" s="2" t="s">
        <v>54</v>
      </c>
      <c r="BI1" s="2" t="s">
        <v>55</v>
      </c>
      <c r="BJ1" s="2" t="s">
        <v>56</v>
      </c>
      <c r="BK1" s="2" t="s">
        <v>57</v>
      </c>
      <c r="BL1" s="2" t="s">
        <v>58</v>
      </c>
      <c r="BM1" s="2" t="s">
        <v>59</v>
      </c>
      <c r="BN1" s="2" t="s">
        <v>60</v>
      </c>
      <c r="BO1" s="2" t="s">
        <v>61</v>
      </c>
      <c r="BP1" s="2" t="s">
        <v>62</v>
      </c>
      <c r="BQ1" s="2" t="s">
        <v>63</v>
      </c>
      <c r="BR1" s="2" t="s">
        <v>64</v>
      </c>
      <c r="BS1" s="2" t="s">
        <v>65</v>
      </c>
      <c r="BT1" s="2" t="s">
        <v>66</v>
      </c>
      <c r="BU1" s="2" t="s">
        <v>67</v>
      </c>
      <c r="BV1" s="2" t="s">
        <v>68</v>
      </c>
      <c r="BW1" s="2" t="s">
        <v>69</v>
      </c>
      <c r="BX1" s="2" t="s">
        <v>70</v>
      </c>
      <c r="BY1" s="2" t="s">
        <v>71</v>
      </c>
      <c r="BZ1" s="2" t="s">
        <v>72</v>
      </c>
      <c r="CA1" s="2" t="s">
        <v>73</v>
      </c>
      <c r="CB1" s="2" t="s">
        <v>74</v>
      </c>
      <c r="CC1" s="2" t="s">
        <v>75</v>
      </c>
      <c r="CD1" s="2" t="s">
        <v>76</v>
      </c>
      <c r="CE1" s="2" t="s">
        <v>77</v>
      </c>
      <c r="CF1" s="2" t="s">
        <v>78</v>
      </c>
      <c r="CG1" s="2" t="s">
        <v>79</v>
      </c>
      <c r="CH1" s="2" t="s">
        <v>80</v>
      </c>
      <c r="CI1" s="2" t="s">
        <v>81</v>
      </c>
      <c r="CJ1" s="2" t="s">
        <v>82</v>
      </c>
      <c r="CK1" s="2" t="s">
        <v>83</v>
      </c>
      <c r="CL1" s="2" t="s">
        <v>84</v>
      </c>
      <c r="CM1" s="2" t="s">
        <v>85</v>
      </c>
      <c r="CN1" s="2" t="s">
        <v>86</v>
      </c>
      <c r="CO1" s="2" t="s">
        <v>87</v>
      </c>
      <c r="CP1" s="2" t="s">
        <v>88</v>
      </c>
      <c r="CQ1" s="4" t="s">
        <v>89</v>
      </c>
      <c r="CR1" s="2" t="s">
        <v>90</v>
      </c>
      <c r="CS1" s="2" t="s">
        <v>91</v>
      </c>
      <c r="CT1" s="2" t="s">
        <v>92</v>
      </c>
      <c r="CU1" s="2" t="s">
        <v>93</v>
      </c>
      <c r="CV1" s="2" t="s">
        <v>94</v>
      </c>
      <c r="CW1" s="2" t="s">
        <v>95</v>
      </c>
      <c r="CX1" s="2" t="s">
        <v>96</v>
      </c>
    </row>
    <row r="2" spans="1:102" ht="18" customHeight="1" x14ac:dyDescent="0.35">
      <c r="A2" t="s">
        <v>3807</v>
      </c>
      <c r="B2" t="s">
        <v>98</v>
      </c>
      <c r="C2" s="25" t="s">
        <v>3808</v>
      </c>
      <c r="D2" s="25" t="s">
        <v>3809</v>
      </c>
      <c r="E2" t="s">
        <v>99</v>
      </c>
      <c r="F2" s="5">
        <v>1</v>
      </c>
      <c r="G2" t="s">
        <v>100</v>
      </c>
      <c r="H2" t="s">
        <v>99</v>
      </c>
      <c r="I2" s="5">
        <v>1</v>
      </c>
      <c r="J2">
        <v>2050</v>
      </c>
      <c r="K2" s="5" t="s">
        <v>99</v>
      </c>
      <c r="M2">
        <v>2050</v>
      </c>
      <c r="N2" s="5" t="s">
        <v>101</v>
      </c>
      <c r="Q2">
        <f>AVERAGE(J2,M2,P2)</f>
        <v>2050</v>
      </c>
      <c r="R2" s="5" t="s">
        <v>102</v>
      </c>
      <c r="AK2" t="s">
        <v>99</v>
      </c>
      <c r="AL2" t="s">
        <v>99</v>
      </c>
      <c r="AM2" t="s">
        <v>102</v>
      </c>
      <c r="AO2" t="s">
        <v>102</v>
      </c>
      <c r="AQ2" t="s">
        <v>102</v>
      </c>
      <c r="AR2" t="s">
        <v>102</v>
      </c>
      <c r="AW2" t="s">
        <v>102</v>
      </c>
      <c r="BB2" t="s">
        <v>99</v>
      </c>
      <c r="BC2" s="1">
        <v>2420000</v>
      </c>
      <c r="BD2" t="s">
        <v>99</v>
      </c>
      <c r="BE2" s="1">
        <v>925000</v>
      </c>
      <c r="BF2" s="1">
        <v>1460000</v>
      </c>
      <c r="BG2" t="s">
        <v>103</v>
      </c>
      <c r="BH2" t="s">
        <v>99</v>
      </c>
      <c r="BI2">
        <v>10700000</v>
      </c>
      <c r="BJ2" t="s">
        <v>104</v>
      </c>
      <c r="BK2" t="s">
        <v>99</v>
      </c>
      <c r="BL2" t="s">
        <v>99</v>
      </c>
      <c r="BM2" t="s">
        <v>99</v>
      </c>
      <c r="BN2" t="s">
        <v>99</v>
      </c>
      <c r="BO2" t="s">
        <v>99</v>
      </c>
      <c r="BP2" t="s">
        <v>99</v>
      </c>
      <c r="BQ2" t="s">
        <v>99</v>
      </c>
      <c r="BR2" t="s">
        <v>102</v>
      </c>
      <c r="BS2" t="s">
        <v>99</v>
      </c>
      <c r="BT2" t="s">
        <v>102</v>
      </c>
      <c r="BU2" t="s">
        <v>102</v>
      </c>
      <c r="BV2" t="s">
        <v>102</v>
      </c>
      <c r="BW2" t="s">
        <v>99</v>
      </c>
      <c r="BX2" t="s">
        <v>102</v>
      </c>
      <c r="BY2" t="s">
        <v>102</v>
      </c>
      <c r="BZ2" t="s">
        <v>102</v>
      </c>
      <c r="CB2" t="s">
        <v>103</v>
      </c>
      <c r="CD2" t="s">
        <v>99</v>
      </c>
      <c r="CE2" s="1">
        <v>20600000</v>
      </c>
      <c r="CF2" t="s">
        <v>105</v>
      </c>
      <c r="CG2">
        <v>2023</v>
      </c>
      <c r="CI2" t="s">
        <v>106</v>
      </c>
      <c r="CJ2" t="s">
        <v>107</v>
      </c>
      <c r="CK2">
        <v>2023</v>
      </c>
      <c r="CL2" t="s">
        <v>102</v>
      </c>
      <c r="CM2" t="s">
        <v>108</v>
      </c>
      <c r="CN2" t="s">
        <v>103</v>
      </c>
      <c r="CO2">
        <v>2</v>
      </c>
      <c r="CP2">
        <v>10</v>
      </c>
      <c r="CQ2" s="5">
        <f>CO2/CP2</f>
        <v>0.2</v>
      </c>
      <c r="CR2" t="s">
        <v>109</v>
      </c>
      <c r="CS2" t="s">
        <v>110</v>
      </c>
      <c r="CT2" s="2" t="s">
        <v>111</v>
      </c>
      <c r="CU2" t="s">
        <v>99</v>
      </c>
      <c r="CV2" t="s">
        <v>112</v>
      </c>
    </row>
    <row r="3" spans="1:102" ht="18" customHeight="1" x14ac:dyDescent="0.35">
      <c r="A3" t="s">
        <v>113</v>
      </c>
      <c r="B3" t="s">
        <v>114</v>
      </c>
      <c r="C3" s="25" t="s">
        <v>3808</v>
      </c>
      <c r="D3" s="25" t="s">
        <v>3810</v>
      </c>
      <c r="E3" t="s">
        <v>102</v>
      </c>
      <c r="F3" s="5">
        <v>0</v>
      </c>
      <c r="BB3" t="s">
        <v>102</v>
      </c>
      <c r="BD3" t="s">
        <v>102</v>
      </c>
      <c r="BH3" t="s">
        <v>102</v>
      </c>
      <c r="BJ3" t="s">
        <v>115</v>
      </c>
      <c r="BZ3" t="s">
        <v>102</v>
      </c>
      <c r="CB3" t="s">
        <v>103</v>
      </c>
      <c r="CC3" t="s">
        <v>116</v>
      </c>
      <c r="CD3" t="s">
        <v>99</v>
      </c>
      <c r="CE3" s="1">
        <v>494825</v>
      </c>
      <c r="CF3" t="s">
        <v>105</v>
      </c>
      <c r="CG3">
        <v>2022</v>
      </c>
      <c r="CI3" t="s">
        <v>117</v>
      </c>
      <c r="CJ3" t="s">
        <v>107</v>
      </c>
      <c r="CK3">
        <v>2023</v>
      </c>
      <c r="CL3" t="s">
        <v>99</v>
      </c>
      <c r="CM3" t="s">
        <v>118</v>
      </c>
      <c r="CO3">
        <v>4</v>
      </c>
      <c r="CP3">
        <v>10</v>
      </c>
      <c r="CQ3" s="5">
        <f t="shared" ref="CQ3:CQ66" si="0">CO3/CP3</f>
        <v>0.4</v>
      </c>
      <c r="CR3" t="s">
        <v>119</v>
      </c>
      <c r="CS3" t="s">
        <v>120</v>
      </c>
      <c r="CT3" s="2" t="s">
        <v>121</v>
      </c>
      <c r="CU3" t="s">
        <v>99</v>
      </c>
      <c r="CV3" t="s">
        <v>122</v>
      </c>
    </row>
    <row r="4" spans="1:102" ht="18" customHeight="1" x14ac:dyDescent="0.35">
      <c r="A4" t="s">
        <v>123</v>
      </c>
      <c r="B4" t="s">
        <v>124</v>
      </c>
      <c r="C4" s="25" t="s">
        <v>3811</v>
      </c>
      <c r="D4" s="25" t="s">
        <v>3812</v>
      </c>
      <c r="E4" t="s">
        <v>102</v>
      </c>
      <c r="F4" s="5">
        <v>0</v>
      </c>
      <c r="BB4" t="s">
        <v>99</v>
      </c>
      <c r="BC4" s="1">
        <v>533000</v>
      </c>
      <c r="BD4" t="s">
        <v>99</v>
      </c>
      <c r="BE4" s="1">
        <v>397000</v>
      </c>
      <c r="BF4" s="1">
        <v>478000</v>
      </c>
      <c r="BG4" t="s">
        <v>103</v>
      </c>
      <c r="BH4" t="s">
        <v>99</v>
      </c>
      <c r="BI4">
        <v>12500000</v>
      </c>
      <c r="BJ4" t="s">
        <v>104</v>
      </c>
      <c r="BK4" t="s">
        <v>99</v>
      </c>
      <c r="BL4" t="s">
        <v>99</v>
      </c>
      <c r="BM4" t="s">
        <v>99</v>
      </c>
      <c r="BN4" t="s">
        <v>99</v>
      </c>
      <c r="BO4" t="s">
        <v>99</v>
      </c>
      <c r="BP4" t="s">
        <v>99</v>
      </c>
      <c r="BQ4" t="s">
        <v>99</v>
      </c>
      <c r="BR4" t="s">
        <v>102</v>
      </c>
      <c r="BS4" t="s">
        <v>99</v>
      </c>
      <c r="BT4" t="s">
        <v>102</v>
      </c>
      <c r="BU4" t="s">
        <v>99</v>
      </c>
      <c r="BV4" t="s">
        <v>99</v>
      </c>
      <c r="BW4" t="s">
        <v>102</v>
      </c>
      <c r="BX4" t="s">
        <v>102</v>
      </c>
      <c r="BY4" t="s">
        <v>102</v>
      </c>
      <c r="BZ4" t="s">
        <v>102</v>
      </c>
      <c r="CD4" t="s">
        <v>99</v>
      </c>
      <c r="CE4">
        <v>3.7</v>
      </c>
      <c r="CF4" t="s">
        <v>105</v>
      </c>
      <c r="CG4">
        <v>2021</v>
      </c>
      <c r="CH4" t="s">
        <v>103</v>
      </c>
      <c r="CI4" t="s">
        <v>125</v>
      </c>
      <c r="CJ4" t="s">
        <v>107</v>
      </c>
      <c r="CK4">
        <v>2023</v>
      </c>
      <c r="CL4" t="s">
        <v>102</v>
      </c>
      <c r="CM4" t="s">
        <v>126</v>
      </c>
      <c r="CO4">
        <v>0</v>
      </c>
      <c r="CP4">
        <v>12</v>
      </c>
      <c r="CQ4" s="5">
        <f t="shared" si="0"/>
        <v>0</v>
      </c>
      <c r="CR4" t="s">
        <v>127</v>
      </c>
      <c r="CS4" t="s">
        <v>128</v>
      </c>
      <c r="CT4" s="2" t="s">
        <v>129</v>
      </c>
      <c r="CU4" t="s">
        <v>99</v>
      </c>
      <c r="CV4" t="s">
        <v>130</v>
      </c>
    </row>
    <row r="5" spans="1:102" ht="18" customHeight="1" x14ac:dyDescent="0.35">
      <c r="A5" t="s">
        <v>131</v>
      </c>
      <c r="B5" t="s">
        <v>132</v>
      </c>
      <c r="C5" s="25" t="s">
        <v>3811</v>
      </c>
      <c r="D5" s="25" t="s">
        <v>3813</v>
      </c>
      <c r="E5" t="s">
        <v>102</v>
      </c>
      <c r="F5" s="5">
        <v>0</v>
      </c>
      <c r="BB5" t="s">
        <v>99</v>
      </c>
      <c r="BC5" s="1">
        <v>367954</v>
      </c>
      <c r="BD5" t="s">
        <v>99</v>
      </c>
      <c r="BE5" s="1">
        <v>256708</v>
      </c>
      <c r="BF5" s="1">
        <v>330946</v>
      </c>
      <c r="BG5" t="s">
        <v>103</v>
      </c>
      <c r="BH5" t="s">
        <v>102</v>
      </c>
      <c r="BJ5" t="s">
        <v>115</v>
      </c>
      <c r="BZ5" t="s">
        <v>102</v>
      </c>
      <c r="CD5" t="s">
        <v>102</v>
      </c>
      <c r="CG5">
        <v>2022</v>
      </c>
      <c r="CH5" t="s">
        <v>103</v>
      </c>
      <c r="CI5" t="s">
        <v>133</v>
      </c>
      <c r="CJ5" t="s">
        <v>107</v>
      </c>
      <c r="CK5">
        <v>2023</v>
      </c>
      <c r="CL5" t="s">
        <v>102</v>
      </c>
      <c r="CM5" t="s">
        <v>134</v>
      </c>
      <c r="CN5" s="2" t="s">
        <v>135</v>
      </c>
      <c r="CO5">
        <v>5</v>
      </c>
      <c r="CP5">
        <v>11</v>
      </c>
      <c r="CQ5" s="5">
        <f t="shared" si="0"/>
        <v>0.45454545454545453</v>
      </c>
      <c r="CR5" t="s">
        <v>136</v>
      </c>
      <c r="CS5" t="s">
        <v>137</v>
      </c>
      <c r="CT5" s="2" t="s">
        <v>138</v>
      </c>
      <c r="CU5" t="s">
        <v>99</v>
      </c>
      <c r="CV5" t="s">
        <v>130</v>
      </c>
    </row>
    <row r="6" spans="1:102" ht="18" customHeight="1" x14ac:dyDescent="0.35">
      <c r="A6" t="s">
        <v>139</v>
      </c>
      <c r="B6" t="s">
        <v>140</v>
      </c>
      <c r="C6" s="25" t="s">
        <v>3811</v>
      </c>
      <c r="D6" s="25" t="s">
        <v>3812</v>
      </c>
      <c r="E6" t="s">
        <v>102</v>
      </c>
      <c r="F6" s="5">
        <v>0</v>
      </c>
      <c r="BB6" t="s">
        <v>102</v>
      </c>
      <c r="BD6" t="s">
        <v>102</v>
      </c>
      <c r="BH6" t="s">
        <v>102</v>
      </c>
      <c r="BJ6" t="s">
        <v>115</v>
      </c>
      <c r="BZ6" t="s">
        <v>102</v>
      </c>
      <c r="CD6" t="s">
        <v>102</v>
      </c>
      <c r="CG6">
        <v>2021</v>
      </c>
      <c r="CH6" t="s">
        <v>103</v>
      </c>
      <c r="CI6" t="s">
        <v>141</v>
      </c>
      <c r="CJ6" t="s">
        <v>142</v>
      </c>
      <c r="CK6">
        <v>2022</v>
      </c>
      <c r="CL6" t="s">
        <v>102</v>
      </c>
      <c r="CM6" t="s">
        <v>143</v>
      </c>
      <c r="CO6">
        <v>0</v>
      </c>
      <c r="CP6">
        <v>9</v>
      </c>
      <c r="CQ6" s="5">
        <f t="shared" si="0"/>
        <v>0</v>
      </c>
      <c r="CR6" t="s">
        <v>144</v>
      </c>
      <c r="CS6" t="s">
        <v>145</v>
      </c>
      <c r="CT6" t="s">
        <v>146</v>
      </c>
      <c r="CU6" t="s">
        <v>102</v>
      </c>
    </row>
    <row r="7" spans="1:102" ht="18" customHeight="1" x14ac:dyDescent="0.35">
      <c r="A7" t="s">
        <v>147</v>
      </c>
      <c r="B7" t="s">
        <v>148</v>
      </c>
      <c r="C7" s="25" t="s">
        <v>3814</v>
      </c>
      <c r="D7" s="25" t="s">
        <v>3815</v>
      </c>
      <c r="E7" t="s">
        <v>99</v>
      </c>
      <c r="F7" s="5">
        <v>1</v>
      </c>
      <c r="G7" t="s">
        <v>149</v>
      </c>
      <c r="H7" t="s">
        <v>99</v>
      </c>
      <c r="I7" s="5">
        <v>1</v>
      </c>
      <c r="J7">
        <v>2025</v>
      </c>
      <c r="K7" s="5" t="s">
        <v>99</v>
      </c>
      <c r="M7">
        <v>2025</v>
      </c>
      <c r="N7" s="5" t="s">
        <v>99</v>
      </c>
      <c r="P7">
        <v>2025</v>
      </c>
      <c r="Q7">
        <f t="shared" ref="Q7:Q66" si="1">AVERAGE(J7,M7,P7)</f>
        <v>2025</v>
      </c>
      <c r="AK7" t="s">
        <v>102</v>
      </c>
      <c r="AM7" t="s">
        <v>99</v>
      </c>
      <c r="AN7" t="s">
        <v>150</v>
      </c>
      <c r="AO7" t="s">
        <v>102</v>
      </c>
      <c r="AQ7" t="s">
        <v>99</v>
      </c>
      <c r="AR7" t="s">
        <v>102</v>
      </c>
      <c r="AV7" t="s">
        <v>151</v>
      </c>
      <c r="AW7" t="s">
        <v>102</v>
      </c>
      <c r="BB7" t="s">
        <v>99</v>
      </c>
      <c r="BC7" s="1">
        <v>17804</v>
      </c>
      <c r="BD7" t="s">
        <v>99</v>
      </c>
      <c r="BE7" t="s">
        <v>103</v>
      </c>
      <c r="BF7" t="s">
        <v>103</v>
      </c>
      <c r="BG7" s="1">
        <v>8356</v>
      </c>
      <c r="BH7" t="s">
        <v>99</v>
      </c>
      <c r="BI7">
        <v>374297</v>
      </c>
      <c r="BJ7" t="s">
        <v>104</v>
      </c>
      <c r="BK7" t="s">
        <v>99</v>
      </c>
      <c r="BL7" t="s">
        <v>102</v>
      </c>
      <c r="BM7" t="s">
        <v>102</v>
      </c>
      <c r="BN7" t="s">
        <v>102</v>
      </c>
      <c r="BO7" t="s">
        <v>102</v>
      </c>
      <c r="BP7" t="s">
        <v>99</v>
      </c>
      <c r="BQ7" t="s">
        <v>99</v>
      </c>
      <c r="BR7" t="s">
        <v>102</v>
      </c>
      <c r="BS7" t="s">
        <v>102</v>
      </c>
      <c r="BT7" t="s">
        <v>102</v>
      </c>
      <c r="BU7" t="s">
        <v>102</v>
      </c>
      <c r="BV7" t="s">
        <v>102</v>
      </c>
      <c r="BW7" t="s">
        <v>102</v>
      </c>
      <c r="BX7" t="s">
        <v>102</v>
      </c>
      <c r="BY7" t="s">
        <v>102</v>
      </c>
      <c r="BZ7" t="s">
        <v>102</v>
      </c>
      <c r="CD7" t="s">
        <v>102</v>
      </c>
      <c r="CG7">
        <v>2022</v>
      </c>
      <c r="CH7" t="s">
        <v>103</v>
      </c>
      <c r="CI7" t="s">
        <v>152</v>
      </c>
      <c r="CJ7" t="s">
        <v>153</v>
      </c>
      <c r="CK7">
        <v>2022</v>
      </c>
      <c r="CM7" t="s">
        <v>154</v>
      </c>
      <c r="CO7">
        <v>4</v>
      </c>
      <c r="CP7">
        <v>9</v>
      </c>
      <c r="CQ7" s="5">
        <f t="shared" si="0"/>
        <v>0.44444444444444442</v>
      </c>
      <c r="CR7" t="s">
        <v>155</v>
      </c>
      <c r="CS7" t="s">
        <v>156</v>
      </c>
      <c r="CT7" s="2" t="s">
        <v>157</v>
      </c>
      <c r="CU7" t="s">
        <v>99</v>
      </c>
      <c r="CV7" t="s">
        <v>130</v>
      </c>
    </row>
    <row r="8" spans="1:102" ht="18" customHeight="1" x14ac:dyDescent="0.35">
      <c r="A8" t="s">
        <v>158</v>
      </c>
      <c r="B8" t="s">
        <v>159</v>
      </c>
      <c r="C8" s="25" t="s">
        <v>3816</v>
      </c>
      <c r="D8" s="25" t="s">
        <v>3817</v>
      </c>
      <c r="E8" t="s">
        <v>99</v>
      </c>
      <c r="F8" s="5">
        <v>1</v>
      </c>
      <c r="G8" t="s">
        <v>149</v>
      </c>
      <c r="H8" t="s">
        <v>99</v>
      </c>
      <c r="I8" s="5">
        <v>1</v>
      </c>
      <c r="J8">
        <v>2050</v>
      </c>
      <c r="K8" s="5" t="s">
        <v>99</v>
      </c>
      <c r="M8">
        <v>2050</v>
      </c>
      <c r="N8" s="5" t="s">
        <v>99</v>
      </c>
      <c r="P8">
        <v>2050</v>
      </c>
      <c r="Q8">
        <f t="shared" si="1"/>
        <v>2050</v>
      </c>
      <c r="AK8" t="s">
        <v>99</v>
      </c>
      <c r="AL8" t="s">
        <v>102</v>
      </c>
      <c r="AM8" t="s">
        <v>99</v>
      </c>
      <c r="AN8" t="s">
        <v>150</v>
      </c>
      <c r="AO8" t="s">
        <v>102</v>
      </c>
      <c r="AQ8" t="s">
        <v>102</v>
      </c>
      <c r="AR8" t="s">
        <v>102</v>
      </c>
      <c r="AW8" t="s">
        <v>102</v>
      </c>
      <c r="BB8" t="s">
        <v>99</v>
      </c>
      <c r="BC8" s="1">
        <v>2892</v>
      </c>
      <c r="BD8" t="s">
        <v>99</v>
      </c>
      <c r="BE8" s="1">
        <v>12309</v>
      </c>
      <c r="BF8" t="s">
        <v>103</v>
      </c>
      <c r="BG8" t="s">
        <v>103</v>
      </c>
      <c r="BH8" t="s">
        <v>99</v>
      </c>
      <c r="BI8">
        <v>261406</v>
      </c>
      <c r="BJ8" t="s">
        <v>104</v>
      </c>
      <c r="BK8" t="s">
        <v>99</v>
      </c>
      <c r="BL8" t="s">
        <v>99</v>
      </c>
      <c r="BM8" t="s">
        <v>102</v>
      </c>
      <c r="BN8" t="s">
        <v>102</v>
      </c>
      <c r="BO8" t="s">
        <v>102</v>
      </c>
      <c r="BP8" t="s">
        <v>99</v>
      </c>
      <c r="BQ8" t="s">
        <v>102</v>
      </c>
      <c r="BR8" t="s">
        <v>102</v>
      </c>
      <c r="BS8" t="s">
        <v>102</v>
      </c>
      <c r="BT8" t="s">
        <v>102</v>
      </c>
      <c r="BU8" t="s">
        <v>102</v>
      </c>
      <c r="BV8" t="s">
        <v>102</v>
      </c>
      <c r="BW8" t="s">
        <v>102</v>
      </c>
      <c r="BX8" t="s">
        <v>102</v>
      </c>
      <c r="BY8" t="s">
        <v>102</v>
      </c>
      <c r="BZ8" t="s">
        <v>102</v>
      </c>
      <c r="CD8" t="s">
        <v>102</v>
      </c>
      <c r="CG8">
        <v>2022</v>
      </c>
      <c r="CH8">
        <v>2023</v>
      </c>
      <c r="CI8" t="s">
        <v>160</v>
      </c>
      <c r="CJ8" t="s">
        <v>161</v>
      </c>
      <c r="CK8">
        <v>2023</v>
      </c>
      <c r="CL8" t="s">
        <v>102</v>
      </c>
      <c r="CM8" t="s">
        <v>162</v>
      </c>
      <c r="CO8">
        <v>0</v>
      </c>
      <c r="CP8">
        <v>9</v>
      </c>
      <c r="CQ8" s="5">
        <f t="shared" si="0"/>
        <v>0</v>
      </c>
      <c r="CR8" t="s">
        <v>163</v>
      </c>
      <c r="CS8" t="s">
        <v>164</v>
      </c>
      <c r="CT8" t="s">
        <v>165</v>
      </c>
      <c r="CU8" t="s">
        <v>99</v>
      </c>
      <c r="CV8" t="s">
        <v>130</v>
      </c>
    </row>
    <row r="9" spans="1:102" ht="18" customHeight="1" x14ac:dyDescent="0.35">
      <c r="A9" t="s">
        <v>166</v>
      </c>
      <c r="B9" t="s">
        <v>167</v>
      </c>
      <c r="C9" s="25" t="s">
        <v>3818</v>
      </c>
      <c r="D9" s="25" t="s">
        <v>3819</v>
      </c>
      <c r="E9" t="s">
        <v>102</v>
      </c>
      <c r="F9" s="5">
        <v>0</v>
      </c>
      <c r="BB9" t="s">
        <v>99</v>
      </c>
      <c r="BC9" s="1">
        <v>13700000</v>
      </c>
      <c r="BD9" t="s">
        <v>99</v>
      </c>
      <c r="BG9" s="1">
        <v>2300000</v>
      </c>
      <c r="BH9" t="s">
        <v>99</v>
      </c>
      <c r="BI9">
        <v>66800000</v>
      </c>
      <c r="BJ9" t="s">
        <v>104</v>
      </c>
      <c r="BK9" t="s">
        <v>99</v>
      </c>
      <c r="BL9" t="s">
        <v>102</v>
      </c>
      <c r="BM9" t="s">
        <v>99</v>
      </c>
      <c r="BN9" t="s">
        <v>99</v>
      </c>
      <c r="BO9" t="s">
        <v>99</v>
      </c>
      <c r="BP9" t="s">
        <v>102</v>
      </c>
      <c r="BQ9" t="s">
        <v>102</v>
      </c>
      <c r="BR9" t="s">
        <v>102</v>
      </c>
      <c r="BS9" t="s">
        <v>102</v>
      </c>
      <c r="BT9" t="s">
        <v>99</v>
      </c>
      <c r="BU9" t="s">
        <v>102</v>
      </c>
      <c r="BV9" t="s">
        <v>102</v>
      </c>
      <c r="BW9" t="s">
        <v>102</v>
      </c>
      <c r="BX9" t="s">
        <v>102</v>
      </c>
      <c r="BY9" t="s">
        <v>102</v>
      </c>
      <c r="BZ9" t="s">
        <v>102</v>
      </c>
      <c r="CD9" t="s">
        <v>102</v>
      </c>
      <c r="CG9">
        <v>2021</v>
      </c>
      <c r="CH9">
        <v>2022</v>
      </c>
      <c r="CI9" t="s">
        <v>168</v>
      </c>
      <c r="CJ9" t="s">
        <v>107</v>
      </c>
      <c r="CK9">
        <v>2023</v>
      </c>
      <c r="CL9" t="s">
        <v>99</v>
      </c>
      <c r="CM9" t="s">
        <v>169</v>
      </c>
      <c r="CN9" t="s">
        <v>170</v>
      </c>
      <c r="CO9">
        <v>8</v>
      </c>
      <c r="CP9">
        <v>11</v>
      </c>
      <c r="CQ9" s="5">
        <f t="shared" si="0"/>
        <v>0.72727272727272729</v>
      </c>
      <c r="CR9" t="s">
        <v>171</v>
      </c>
      <c r="CS9" t="s">
        <v>172</v>
      </c>
      <c r="CT9" s="2" t="s">
        <v>173</v>
      </c>
      <c r="CU9" t="s">
        <v>99</v>
      </c>
      <c r="CV9" t="s">
        <v>130</v>
      </c>
      <c r="CW9" t="s">
        <v>102</v>
      </c>
    </row>
    <row r="10" spans="1:102" ht="18" customHeight="1" x14ac:dyDescent="0.35">
      <c r="A10" t="s">
        <v>174</v>
      </c>
      <c r="B10" t="s">
        <v>175</v>
      </c>
      <c r="C10" s="25" t="s">
        <v>3814</v>
      </c>
      <c r="D10" s="25" t="s">
        <v>3820</v>
      </c>
      <c r="E10" t="s">
        <v>99</v>
      </c>
      <c r="F10" s="5">
        <v>1</v>
      </c>
      <c r="G10" t="s">
        <v>149</v>
      </c>
      <c r="H10" t="s">
        <v>99</v>
      </c>
      <c r="I10" s="5">
        <v>1</v>
      </c>
      <c r="J10">
        <v>2050</v>
      </c>
      <c r="K10" s="5" t="s">
        <v>99</v>
      </c>
      <c r="M10">
        <v>2050</v>
      </c>
      <c r="N10" s="5" t="s">
        <v>99</v>
      </c>
      <c r="P10">
        <v>2050</v>
      </c>
      <c r="Q10">
        <f t="shared" si="1"/>
        <v>2050</v>
      </c>
      <c r="AK10" t="s">
        <v>99</v>
      </c>
      <c r="AL10" t="s">
        <v>102</v>
      </c>
      <c r="AM10" t="s">
        <v>99</v>
      </c>
      <c r="AN10" t="s">
        <v>150</v>
      </c>
      <c r="AO10" t="s">
        <v>102</v>
      </c>
      <c r="AQ10" t="s">
        <v>102</v>
      </c>
      <c r="AR10" t="s">
        <v>102</v>
      </c>
      <c r="AW10" t="s">
        <v>102</v>
      </c>
      <c r="BB10" t="s">
        <v>99</v>
      </c>
      <c r="BC10" s="1">
        <v>6568</v>
      </c>
      <c r="BD10" t="s">
        <v>99</v>
      </c>
      <c r="BE10" s="1">
        <v>22936</v>
      </c>
      <c r="BF10" s="1">
        <v>57168</v>
      </c>
      <c r="BG10" t="s">
        <v>103</v>
      </c>
      <c r="BH10" t="s">
        <v>99</v>
      </c>
      <c r="BI10">
        <v>463438</v>
      </c>
      <c r="BJ10" t="s">
        <v>104</v>
      </c>
      <c r="BK10" t="s">
        <v>99</v>
      </c>
      <c r="BL10" t="s">
        <v>99</v>
      </c>
      <c r="BM10" t="s">
        <v>99</v>
      </c>
      <c r="BN10" t="s">
        <v>99</v>
      </c>
      <c r="BO10" t="s">
        <v>102</v>
      </c>
      <c r="BP10" t="s">
        <v>99</v>
      </c>
      <c r="BQ10" t="s">
        <v>99</v>
      </c>
      <c r="BR10" t="s">
        <v>102</v>
      </c>
      <c r="BS10" t="s">
        <v>102</v>
      </c>
      <c r="BT10" t="s">
        <v>102</v>
      </c>
      <c r="BU10" t="s">
        <v>102</v>
      </c>
      <c r="BV10" t="s">
        <v>102</v>
      </c>
      <c r="BW10" t="s">
        <v>102</v>
      </c>
      <c r="BX10" t="s">
        <v>102</v>
      </c>
      <c r="BY10" t="s">
        <v>102</v>
      </c>
      <c r="BZ10" t="s">
        <v>102</v>
      </c>
      <c r="CD10" t="s">
        <v>102</v>
      </c>
      <c r="CE10">
        <v>1224700</v>
      </c>
      <c r="CF10" t="s">
        <v>105</v>
      </c>
      <c r="CG10">
        <v>2022</v>
      </c>
      <c r="CH10" t="s">
        <v>103</v>
      </c>
      <c r="CI10" t="s">
        <v>176</v>
      </c>
      <c r="CJ10" t="s">
        <v>107</v>
      </c>
      <c r="CK10">
        <v>2023</v>
      </c>
      <c r="CL10" t="s">
        <v>102</v>
      </c>
      <c r="CM10" t="s">
        <v>177</v>
      </c>
      <c r="CO10">
        <v>0</v>
      </c>
      <c r="CP10">
        <v>12</v>
      </c>
      <c r="CQ10" s="5">
        <f t="shared" si="0"/>
        <v>0</v>
      </c>
      <c r="CR10" t="s">
        <v>178</v>
      </c>
      <c r="CS10" t="s">
        <v>179</v>
      </c>
      <c r="CT10" t="s">
        <v>180</v>
      </c>
      <c r="CU10" t="s">
        <v>99</v>
      </c>
      <c r="CV10" t="s">
        <v>181</v>
      </c>
    </row>
    <row r="11" spans="1:102" ht="18" customHeight="1" x14ac:dyDescent="0.35">
      <c r="A11" t="s">
        <v>182</v>
      </c>
      <c r="B11" t="s">
        <v>183</v>
      </c>
      <c r="C11" s="25" t="s">
        <v>3814</v>
      </c>
      <c r="D11" s="25" t="s">
        <v>3821</v>
      </c>
      <c r="E11" t="s">
        <v>99</v>
      </c>
      <c r="F11" s="5">
        <v>1</v>
      </c>
      <c r="G11" t="s">
        <v>149</v>
      </c>
      <c r="H11" t="s">
        <v>99</v>
      </c>
      <c r="I11" s="5">
        <v>1</v>
      </c>
      <c r="J11">
        <v>2050</v>
      </c>
      <c r="K11" s="5" t="s">
        <v>99</v>
      </c>
      <c r="M11">
        <v>2050</v>
      </c>
      <c r="N11" s="5" t="s">
        <v>99</v>
      </c>
      <c r="P11">
        <v>2050</v>
      </c>
      <c r="Q11">
        <f t="shared" si="1"/>
        <v>2050</v>
      </c>
      <c r="AK11" t="s">
        <v>102</v>
      </c>
      <c r="AM11" t="s">
        <v>102</v>
      </c>
      <c r="AO11" t="s">
        <v>102</v>
      </c>
      <c r="AQ11" t="s">
        <v>102</v>
      </c>
      <c r="AR11" t="s">
        <v>102</v>
      </c>
      <c r="AW11" t="s">
        <v>102</v>
      </c>
      <c r="BB11" t="s">
        <v>99</v>
      </c>
      <c r="BC11">
        <v>21760</v>
      </c>
      <c r="BD11" t="s">
        <v>99</v>
      </c>
      <c r="BE11">
        <v>77141</v>
      </c>
      <c r="BF11">
        <v>76092</v>
      </c>
      <c r="BH11" t="s">
        <v>99</v>
      </c>
      <c r="BI11">
        <v>38540</v>
      </c>
      <c r="BJ11" t="s">
        <v>115</v>
      </c>
      <c r="BZ11" t="s">
        <v>102</v>
      </c>
      <c r="CD11" t="s">
        <v>102</v>
      </c>
      <c r="CG11">
        <v>2022</v>
      </c>
      <c r="CI11" t="s">
        <v>184</v>
      </c>
      <c r="CJ11" t="s">
        <v>185</v>
      </c>
      <c r="CK11">
        <v>2022</v>
      </c>
      <c r="CL11" t="s">
        <v>102</v>
      </c>
      <c r="CM11" t="s">
        <v>186</v>
      </c>
      <c r="CO11">
        <v>1</v>
      </c>
      <c r="CP11">
        <v>11</v>
      </c>
      <c r="CQ11" s="5">
        <f t="shared" si="0"/>
        <v>9.0909090909090912E-2</v>
      </c>
      <c r="CR11" t="s">
        <v>187</v>
      </c>
      <c r="CS11" t="s">
        <v>188</v>
      </c>
      <c r="CT11" s="2" t="s">
        <v>189</v>
      </c>
      <c r="CU11" t="s">
        <v>99</v>
      </c>
      <c r="CV11" t="s">
        <v>130</v>
      </c>
    </row>
    <row r="12" spans="1:102" ht="18" customHeight="1" x14ac:dyDescent="0.35">
      <c r="A12" t="s">
        <v>190</v>
      </c>
      <c r="B12" t="s">
        <v>191</v>
      </c>
      <c r="C12" s="25" t="s">
        <v>3822</v>
      </c>
      <c r="D12" s="25" t="s">
        <v>3823</v>
      </c>
      <c r="E12" t="s">
        <v>102</v>
      </c>
      <c r="F12" s="5">
        <v>0</v>
      </c>
      <c r="BB12" t="s">
        <v>99</v>
      </c>
      <c r="BC12">
        <v>98822</v>
      </c>
      <c r="BD12" t="s">
        <v>102</v>
      </c>
      <c r="BH12" t="s">
        <v>102</v>
      </c>
      <c r="BZ12" t="s">
        <v>102</v>
      </c>
      <c r="CD12" t="s">
        <v>102</v>
      </c>
      <c r="CG12">
        <v>2022</v>
      </c>
      <c r="CI12" t="s">
        <v>192</v>
      </c>
      <c r="CJ12" t="s">
        <v>193</v>
      </c>
      <c r="CK12">
        <v>2023</v>
      </c>
      <c r="CL12" t="s">
        <v>102</v>
      </c>
      <c r="CM12" t="s">
        <v>194</v>
      </c>
      <c r="CO12">
        <v>2</v>
      </c>
      <c r="CP12">
        <v>9</v>
      </c>
      <c r="CQ12" s="5">
        <f t="shared" si="0"/>
        <v>0.22222222222222221</v>
      </c>
      <c r="CR12" t="s">
        <v>187</v>
      </c>
      <c r="CS12" t="s">
        <v>195</v>
      </c>
      <c r="CT12" s="2" t="s">
        <v>196</v>
      </c>
      <c r="CU12" t="s">
        <v>102</v>
      </c>
    </row>
    <row r="13" spans="1:102" ht="18" customHeight="1" x14ac:dyDescent="0.35">
      <c r="A13" t="s">
        <v>197</v>
      </c>
      <c r="B13" t="s">
        <v>198</v>
      </c>
      <c r="C13" s="25" t="s">
        <v>3824</v>
      </c>
      <c r="D13" s="25" t="s">
        <v>3825</v>
      </c>
      <c r="E13" t="s">
        <v>99</v>
      </c>
      <c r="F13" s="5">
        <v>1</v>
      </c>
      <c r="G13" t="s">
        <v>149</v>
      </c>
      <c r="H13" t="s">
        <v>99</v>
      </c>
      <c r="I13" s="5">
        <v>1</v>
      </c>
      <c r="J13">
        <v>2050</v>
      </c>
      <c r="K13" s="5" t="s">
        <v>99</v>
      </c>
      <c r="M13">
        <v>2050</v>
      </c>
      <c r="N13" s="5" t="s">
        <v>99</v>
      </c>
      <c r="P13">
        <v>2050</v>
      </c>
      <c r="Q13">
        <f t="shared" si="1"/>
        <v>2050</v>
      </c>
      <c r="AK13" t="s">
        <v>99</v>
      </c>
      <c r="AL13" t="s">
        <v>99</v>
      </c>
      <c r="AM13" t="s">
        <v>102</v>
      </c>
      <c r="AO13" t="s">
        <v>102</v>
      </c>
      <c r="AQ13" t="s">
        <v>102</v>
      </c>
      <c r="AR13" t="s">
        <v>102</v>
      </c>
      <c r="AW13" t="s">
        <v>102</v>
      </c>
      <c r="BB13" t="s">
        <v>99</v>
      </c>
      <c r="BC13" s="1">
        <v>40702000</v>
      </c>
      <c r="BD13" t="s">
        <v>99</v>
      </c>
      <c r="BE13">
        <v>253000</v>
      </c>
      <c r="BF13">
        <v>253000</v>
      </c>
      <c r="BH13" t="s">
        <v>99</v>
      </c>
      <c r="BI13">
        <v>7350500</v>
      </c>
      <c r="BJ13" t="s">
        <v>104</v>
      </c>
      <c r="BK13" t="s">
        <v>102</v>
      </c>
      <c r="BL13" t="s">
        <v>102</v>
      </c>
      <c r="BM13" t="s">
        <v>102</v>
      </c>
      <c r="BN13" t="s">
        <v>102</v>
      </c>
      <c r="BO13" t="s">
        <v>102</v>
      </c>
      <c r="BP13" t="s">
        <v>99</v>
      </c>
      <c r="BQ13" t="s">
        <v>102</v>
      </c>
      <c r="BR13" t="s">
        <v>102</v>
      </c>
      <c r="BS13" t="s">
        <v>102</v>
      </c>
      <c r="BT13" t="s">
        <v>102</v>
      </c>
      <c r="BU13" t="s">
        <v>99</v>
      </c>
      <c r="BV13" t="s">
        <v>102</v>
      </c>
      <c r="BW13" t="s">
        <v>102</v>
      </c>
      <c r="BX13" t="s">
        <v>102</v>
      </c>
      <c r="BY13" t="s">
        <v>102</v>
      </c>
      <c r="BZ13" t="s">
        <v>102</v>
      </c>
      <c r="CD13" t="s">
        <v>102</v>
      </c>
      <c r="CG13">
        <v>2021</v>
      </c>
      <c r="CH13" t="s">
        <v>103</v>
      </c>
      <c r="CI13" t="s">
        <v>199</v>
      </c>
      <c r="CJ13" t="s">
        <v>107</v>
      </c>
      <c r="CK13">
        <v>2023</v>
      </c>
      <c r="CL13" t="s">
        <v>99</v>
      </c>
      <c r="CM13" t="s">
        <v>200</v>
      </c>
      <c r="CO13">
        <v>0</v>
      </c>
      <c r="CP13">
        <v>11</v>
      </c>
      <c r="CQ13" s="5">
        <f t="shared" si="0"/>
        <v>0</v>
      </c>
      <c r="CR13" t="s">
        <v>201</v>
      </c>
      <c r="CS13" t="s">
        <v>202</v>
      </c>
      <c r="CT13" s="2" t="s">
        <v>203</v>
      </c>
      <c r="CU13" t="s">
        <v>99</v>
      </c>
      <c r="CV13" t="s">
        <v>130</v>
      </c>
    </row>
    <row r="14" spans="1:102" ht="18" customHeight="1" x14ac:dyDescent="0.35">
      <c r="A14" t="s">
        <v>204</v>
      </c>
      <c r="B14" t="s">
        <v>205</v>
      </c>
      <c r="C14" s="25" t="s">
        <v>3826</v>
      </c>
      <c r="D14" s="25" t="s">
        <v>3827</v>
      </c>
      <c r="E14" t="s">
        <v>99</v>
      </c>
      <c r="F14" s="5">
        <v>1</v>
      </c>
      <c r="G14" t="s">
        <v>149</v>
      </c>
      <c r="H14" t="s">
        <v>99</v>
      </c>
      <c r="I14" s="5">
        <v>1</v>
      </c>
      <c r="J14">
        <v>2050</v>
      </c>
      <c r="K14" s="5" t="s">
        <v>99</v>
      </c>
      <c r="M14">
        <v>2050</v>
      </c>
      <c r="N14" s="10" t="s">
        <v>102</v>
      </c>
      <c r="Q14">
        <f t="shared" si="1"/>
        <v>2050</v>
      </c>
      <c r="R14" s="5" t="s">
        <v>99</v>
      </c>
      <c r="AJ14">
        <v>2050</v>
      </c>
      <c r="AK14" t="s">
        <v>99</v>
      </c>
      <c r="AL14" t="s">
        <v>99</v>
      </c>
      <c r="AM14" t="s">
        <v>102</v>
      </c>
      <c r="AO14" t="s">
        <v>102</v>
      </c>
      <c r="AQ14" t="s">
        <v>99</v>
      </c>
      <c r="AR14" t="s">
        <v>102</v>
      </c>
      <c r="AV14" t="s">
        <v>206</v>
      </c>
      <c r="AW14" t="s">
        <v>99</v>
      </c>
      <c r="AX14">
        <v>2038</v>
      </c>
      <c r="AY14" t="s">
        <v>207</v>
      </c>
      <c r="BA14" t="s">
        <v>206</v>
      </c>
      <c r="BB14" t="s">
        <v>99</v>
      </c>
      <c r="BC14">
        <v>2038</v>
      </c>
      <c r="BD14" t="s">
        <v>99</v>
      </c>
      <c r="BE14">
        <v>0</v>
      </c>
      <c r="BF14">
        <v>8163</v>
      </c>
      <c r="BG14" t="s">
        <v>103</v>
      </c>
      <c r="BH14" t="s">
        <v>99</v>
      </c>
      <c r="BI14">
        <v>216752</v>
      </c>
      <c r="BJ14" t="s">
        <v>104</v>
      </c>
      <c r="BK14" t="s">
        <v>99</v>
      </c>
      <c r="BL14" t="s">
        <v>99</v>
      </c>
      <c r="BM14" t="s">
        <v>99</v>
      </c>
      <c r="BN14" t="s">
        <v>102</v>
      </c>
      <c r="BO14" t="s">
        <v>99</v>
      </c>
      <c r="BP14" t="s">
        <v>99</v>
      </c>
      <c r="BQ14" t="s">
        <v>99</v>
      </c>
      <c r="BR14" t="s">
        <v>99</v>
      </c>
      <c r="BS14" t="s">
        <v>99</v>
      </c>
      <c r="BT14" t="s">
        <v>102</v>
      </c>
      <c r="BU14" t="s">
        <v>102</v>
      </c>
      <c r="BV14" t="s">
        <v>102</v>
      </c>
      <c r="BW14" t="s">
        <v>102</v>
      </c>
      <c r="BX14" t="s">
        <v>102</v>
      </c>
      <c r="BY14" t="s">
        <v>102</v>
      </c>
      <c r="BZ14" t="s">
        <v>102</v>
      </c>
      <c r="CD14" t="s">
        <v>102</v>
      </c>
      <c r="CG14">
        <v>2022</v>
      </c>
      <c r="CH14" t="s">
        <v>103</v>
      </c>
      <c r="CI14" t="s">
        <v>208</v>
      </c>
      <c r="CJ14" t="s">
        <v>107</v>
      </c>
      <c r="CK14">
        <v>2023</v>
      </c>
      <c r="CL14" t="s">
        <v>102</v>
      </c>
      <c r="CM14" t="s">
        <v>209</v>
      </c>
      <c r="CO14">
        <v>0</v>
      </c>
      <c r="CP14">
        <v>11</v>
      </c>
      <c r="CQ14" s="5">
        <f t="shared" si="0"/>
        <v>0</v>
      </c>
      <c r="CR14" t="s">
        <v>210</v>
      </c>
      <c r="CS14" t="s">
        <v>211</v>
      </c>
      <c r="CT14" t="s">
        <v>212</v>
      </c>
      <c r="CU14" t="s">
        <v>99</v>
      </c>
      <c r="CV14" t="s">
        <v>130</v>
      </c>
    </row>
    <row r="15" spans="1:102" ht="18" customHeight="1" x14ac:dyDescent="0.35">
      <c r="A15" t="s">
        <v>213</v>
      </c>
      <c r="B15" t="s">
        <v>214</v>
      </c>
      <c r="C15" s="25" t="s">
        <v>3811</v>
      </c>
      <c r="D15" s="25" t="s">
        <v>3812</v>
      </c>
      <c r="E15" t="s">
        <v>99</v>
      </c>
      <c r="F15" s="5">
        <v>1</v>
      </c>
      <c r="G15" t="s">
        <v>149</v>
      </c>
      <c r="H15" t="s">
        <v>99</v>
      </c>
      <c r="I15" s="5">
        <v>1</v>
      </c>
      <c r="J15">
        <v>2050</v>
      </c>
      <c r="K15" s="5" t="s">
        <v>99</v>
      </c>
      <c r="M15">
        <v>2050</v>
      </c>
      <c r="N15" s="5" t="s">
        <v>99</v>
      </c>
      <c r="P15">
        <v>2050</v>
      </c>
      <c r="Q15">
        <f t="shared" si="1"/>
        <v>2050</v>
      </c>
      <c r="AK15" t="s">
        <v>99</v>
      </c>
      <c r="AL15" t="s">
        <v>99</v>
      </c>
      <c r="AM15" t="s">
        <v>99</v>
      </c>
      <c r="AN15" t="s">
        <v>150</v>
      </c>
      <c r="AO15" t="s">
        <v>102</v>
      </c>
      <c r="AQ15" t="s">
        <v>102</v>
      </c>
      <c r="AR15" t="s">
        <v>102</v>
      </c>
      <c r="AW15" t="s">
        <v>102</v>
      </c>
      <c r="BB15" t="s">
        <v>99</v>
      </c>
      <c r="BC15">
        <v>11447</v>
      </c>
      <c r="BD15" t="s">
        <v>99</v>
      </c>
      <c r="BE15" t="s">
        <v>103</v>
      </c>
      <c r="BF15">
        <v>36577</v>
      </c>
      <c r="BG15" t="s">
        <v>103</v>
      </c>
      <c r="BH15" t="s">
        <v>99</v>
      </c>
      <c r="BI15">
        <v>79369</v>
      </c>
      <c r="BJ15" t="s">
        <v>104</v>
      </c>
      <c r="BK15" t="s">
        <v>102</v>
      </c>
      <c r="BL15" t="s">
        <v>102</v>
      </c>
      <c r="BM15" t="s">
        <v>102</v>
      </c>
      <c r="BN15" t="s">
        <v>99</v>
      </c>
      <c r="BO15" t="s">
        <v>102</v>
      </c>
      <c r="BP15" t="s">
        <v>99</v>
      </c>
      <c r="BQ15" t="s">
        <v>102</v>
      </c>
      <c r="BR15" t="s">
        <v>102</v>
      </c>
      <c r="BS15" t="s">
        <v>102</v>
      </c>
      <c r="BT15" t="s">
        <v>102</v>
      </c>
      <c r="BU15" t="s">
        <v>102</v>
      </c>
      <c r="BV15" t="s">
        <v>102</v>
      </c>
      <c r="BW15" t="s">
        <v>102</v>
      </c>
      <c r="BX15" t="s">
        <v>102</v>
      </c>
      <c r="BY15" t="s">
        <v>102</v>
      </c>
      <c r="BZ15" t="s">
        <v>102</v>
      </c>
      <c r="CD15" t="s">
        <v>102</v>
      </c>
      <c r="CG15">
        <v>2021</v>
      </c>
      <c r="CH15">
        <v>2021</v>
      </c>
      <c r="CI15" t="s">
        <v>215</v>
      </c>
      <c r="CJ15" t="s">
        <v>216</v>
      </c>
      <c r="CK15">
        <v>2023</v>
      </c>
      <c r="CL15" t="s">
        <v>102</v>
      </c>
      <c r="CM15" t="s">
        <v>217</v>
      </c>
      <c r="CO15">
        <v>0</v>
      </c>
      <c r="CP15">
        <v>11</v>
      </c>
      <c r="CQ15" s="5">
        <f t="shared" si="0"/>
        <v>0</v>
      </c>
      <c r="CR15" t="s">
        <v>218</v>
      </c>
      <c r="CS15" t="s">
        <v>219</v>
      </c>
      <c r="CT15" s="2" t="s">
        <v>220</v>
      </c>
      <c r="CU15" t="s">
        <v>102</v>
      </c>
    </row>
    <row r="16" spans="1:102" ht="18" customHeight="1" x14ac:dyDescent="0.35">
      <c r="A16" t="s">
        <v>221</v>
      </c>
      <c r="B16" t="s">
        <v>222</v>
      </c>
      <c r="C16" s="25" t="s">
        <v>3828</v>
      </c>
      <c r="D16" s="25" t="s">
        <v>3829</v>
      </c>
      <c r="E16" t="s">
        <v>99</v>
      </c>
      <c r="F16" s="5">
        <v>1</v>
      </c>
      <c r="H16" t="s">
        <v>99</v>
      </c>
      <c r="I16" s="5">
        <v>1</v>
      </c>
      <c r="J16">
        <v>2050</v>
      </c>
      <c r="K16" s="5" t="s">
        <v>99</v>
      </c>
      <c r="M16">
        <v>2050</v>
      </c>
      <c r="N16" s="5" t="s">
        <v>101</v>
      </c>
      <c r="Q16">
        <f t="shared" si="1"/>
        <v>2050</v>
      </c>
      <c r="R16" s="5" t="s">
        <v>102</v>
      </c>
      <c r="AK16" t="s">
        <v>99</v>
      </c>
      <c r="AL16" t="s">
        <v>102</v>
      </c>
      <c r="AM16" t="s">
        <v>102</v>
      </c>
      <c r="AO16" t="s">
        <v>102</v>
      </c>
      <c r="AQ16" t="s">
        <v>99</v>
      </c>
      <c r="AR16" t="s">
        <v>102</v>
      </c>
      <c r="AV16" t="s">
        <v>206</v>
      </c>
      <c r="AW16" t="s">
        <v>99</v>
      </c>
      <c r="AX16">
        <v>0</v>
      </c>
      <c r="AY16" t="s">
        <v>207</v>
      </c>
      <c r="BB16" t="s">
        <v>99</v>
      </c>
      <c r="BC16">
        <v>14800000</v>
      </c>
      <c r="BD16" t="s">
        <v>99</v>
      </c>
      <c r="BG16">
        <v>9400000</v>
      </c>
      <c r="BH16" t="s">
        <v>99</v>
      </c>
      <c r="BI16">
        <v>7600000</v>
      </c>
      <c r="BJ16" t="s">
        <v>104</v>
      </c>
      <c r="BK16" t="s">
        <v>102</v>
      </c>
      <c r="BL16" t="s">
        <v>102</v>
      </c>
      <c r="BM16" t="s">
        <v>99</v>
      </c>
      <c r="BN16" t="s">
        <v>102</v>
      </c>
      <c r="BO16" t="s">
        <v>102</v>
      </c>
      <c r="BP16" t="s">
        <v>102</v>
      </c>
      <c r="BQ16" t="s">
        <v>102</v>
      </c>
      <c r="BR16" t="s">
        <v>102</v>
      </c>
      <c r="BS16" t="s">
        <v>102</v>
      </c>
      <c r="BT16" t="s">
        <v>102</v>
      </c>
      <c r="BU16" t="s">
        <v>99</v>
      </c>
      <c r="BV16" t="s">
        <v>102</v>
      </c>
      <c r="BW16" t="s">
        <v>102</v>
      </c>
      <c r="BX16" t="s">
        <v>102</v>
      </c>
      <c r="BY16" t="s">
        <v>99</v>
      </c>
      <c r="BZ16" t="s">
        <v>102</v>
      </c>
      <c r="CD16" t="s">
        <v>99</v>
      </c>
      <c r="CE16">
        <v>82000000</v>
      </c>
      <c r="CF16" t="s">
        <v>105</v>
      </c>
      <c r="CG16">
        <v>2022</v>
      </c>
      <c r="CH16">
        <v>2023</v>
      </c>
      <c r="CI16" s="7" t="s">
        <v>223</v>
      </c>
      <c r="CJ16" t="s">
        <v>153</v>
      </c>
      <c r="CK16">
        <v>2022</v>
      </c>
      <c r="CL16" t="s">
        <v>102</v>
      </c>
      <c r="CM16" t="s">
        <v>224</v>
      </c>
      <c r="CO16">
        <v>1</v>
      </c>
      <c r="CP16">
        <v>8</v>
      </c>
      <c r="CQ16" s="5">
        <f t="shared" si="0"/>
        <v>0.125</v>
      </c>
      <c r="CR16" t="s">
        <v>225</v>
      </c>
      <c r="CS16" t="s">
        <v>226</v>
      </c>
      <c r="CT16" t="s">
        <v>227</v>
      </c>
      <c r="CU16" t="s">
        <v>99</v>
      </c>
      <c r="CV16" t="s">
        <v>130</v>
      </c>
    </row>
    <row r="17" spans="1:101" ht="18" customHeight="1" x14ac:dyDescent="0.35">
      <c r="A17" t="s">
        <v>228</v>
      </c>
      <c r="B17" t="s">
        <v>229</v>
      </c>
      <c r="C17" s="25" t="s">
        <v>3814</v>
      </c>
      <c r="D17" s="25" t="s">
        <v>3830</v>
      </c>
      <c r="E17" t="s">
        <v>99</v>
      </c>
      <c r="F17" s="5">
        <v>1</v>
      </c>
      <c r="G17" t="s">
        <v>149</v>
      </c>
      <c r="H17" t="s">
        <v>99</v>
      </c>
      <c r="I17" s="5">
        <v>1</v>
      </c>
      <c r="J17">
        <v>2030</v>
      </c>
      <c r="K17" s="5" t="s">
        <v>99</v>
      </c>
      <c r="M17">
        <v>2030</v>
      </c>
      <c r="N17" s="5" t="s">
        <v>101</v>
      </c>
      <c r="Q17">
        <f t="shared" si="1"/>
        <v>2030</v>
      </c>
      <c r="R17" s="5" t="s">
        <v>102</v>
      </c>
      <c r="AK17" t="s">
        <v>102</v>
      </c>
      <c r="AM17" t="s">
        <v>99</v>
      </c>
      <c r="AN17" t="s">
        <v>150</v>
      </c>
      <c r="AO17" t="s">
        <v>102</v>
      </c>
      <c r="AQ17" t="s">
        <v>99</v>
      </c>
      <c r="AR17" t="s">
        <v>102</v>
      </c>
      <c r="AV17" t="s">
        <v>230</v>
      </c>
      <c r="AW17" t="s">
        <v>102</v>
      </c>
      <c r="BB17" t="s">
        <v>99</v>
      </c>
      <c r="BC17">
        <v>14</v>
      </c>
      <c r="BD17" t="s">
        <v>99</v>
      </c>
      <c r="BE17" t="s">
        <v>103</v>
      </c>
      <c r="BF17" t="s">
        <v>103</v>
      </c>
      <c r="BG17">
        <v>92000</v>
      </c>
      <c r="BH17" t="s">
        <v>99</v>
      </c>
      <c r="BI17">
        <v>44000</v>
      </c>
      <c r="BJ17" t="s">
        <v>115</v>
      </c>
      <c r="BZ17" t="s">
        <v>102</v>
      </c>
      <c r="CD17" t="s">
        <v>99</v>
      </c>
      <c r="CE17">
        <v>87000</v>
      </c>
      <c r="CF17" t="s">
        <v>105</v>
      </c>
      <c r="CG17">
        <v>2021</v>
      </c>
      <c r="CH17">
        <v>2021</v>
      </c>
      <c r="CI17" s="7" t="s">
        <v>231</v>
      </c>
      <c r="CJ17" t="s">
        <v>107</v>
      </c>
      <c r="CK17">
        <v>2023</v>
      </c>
      <c r="CL17" t="s">
        <v>99</v>
      </c>
      <c r="CM17" t="s">
        <v>232</v>
      </c>
      <c r="CO17">
        <v>3</v>
      </c>
      <c r="CP17">
        <v>10</v>
      </c>
      <c r="CQ17" s="5">
        <f t="shared" si="0"/>
        <v>0.3</v>
      </c>
      <c r="CR17" t="s">
        <v>233</v>
      </c>
      <c r="CS17" t="s">
        <v>234</v>
      </c>
      <c r="CT17" t="s">
        <v>235</v>
      </c>
      <c r="CU17" t="s">
        <v>99</v>
      </c>
      <c r="CV17" t="s">
        <v>130</v>
      </c>
    </row>
    <row r="18" spans="1:101" ht="18" customHeight="1" x14ac:dyDescent="0.35">
      <c r="A18" t="s">
        <v>236</v>
      </c>
      <c r="B18" t="s">
        <v>237</v>
      </c>
      <c r="C18" s="25" t="s">
        <v>3808</v>
      </c>
      <c r="D18" s="25" t="s">
        <v>3831</v>
      </c>
      <c r="E18" t="s">
        <v>99</v>
      </c>
      <c r="F18" s="5">
        <v>1</v>
      </c>
      <c r="G18" t="s">
        <v>149</v>
      </c>
      <c r="H18" t="s">
        <v>99</v>
      </c>
      <c r="I18" s="5">
        <v>1</v>
      </c>
      <c r="J18">
        <v>2040</v>
      </c>
      <c r="K18" s="5" t="s">
        <v>99</v>
      </c>
      <c r="M18">
        <v>2040</v>
      </c>
      <c r="N18" s="5" t="s">
        <v>101</v>
      </c>
      <c r="Q18">
        <f t="shared" si="1"/>
        <v>2040</v>
      </c>
      <c r="R18" s="5" t="s">
        <v>102</v>
      </c>
      <c r="AK18" t="s">
        <v>99</v>
      </c>
      <c r="AL18" t="s">
        <v>102</v>
      </c>
      <c r="AM18" t="s">
        <v>102</v>
      </c>
      <c r="AO18" t="s">
        <v>102</v>
      </c>
      <c r="AQ18" t="s">
        <v>99</v>
      </c>
      <c r="AR18" t="s">
        <v>102</v>
      </c>
      <c r="AV18" t="s">
        <v>206</v>
      </c>
      <c r="AW18" t="s">
        <v>102</v>
      </c>
      <c r="BB18" t="s">
        <v>99</v>
      </c>
      <c r="BC18">
        <v>5934669</v>
      </c>
      <c r="BD18" t="s">
        <v>99</v>
      </c>
      <c r="BG18">
        <v>35733</v>
      </c>
      <c r="BH18" t="s">
        <v>99</v>
      </c>
      <c r="BI18">
        <v>533517</v>
      </c>
      <c r="BJ18" t="s">
        <v>115</v>
      </c>
      <c r="BZ18" t="s">
        <v>102</v>
      </c>
      <c r="CD18" t="s">
        <v>99</v>
      </c>
      <c r="CE18">
        <v>15694</v>
      </c>
      <c r="CF18" t="s">
        <v>105</v>
      </c>
      <c r="CG18">
        <v>2021</v>
      </c>
      <c r="CH18">
        <v>2021</v>
      </c>
      <c r="CI18" t="s">
        <v>238</v>
      </c>
      <c r="CJ18" t="s">
        <v>107</v>
      </c>
      <c r="CK18">
        <v>2023</v>
      </c>
      <c r="CL18" t="s">
        <v>99</v>
      </c>
      <c r="CM18" t="s">
        <v>239</v>
      </c>
      <c r="CO18">
        <v>6</v>
      </c>
      <c r="CP18">
        <v>11</v>
      </c>
      <c r="CQ18" s="5">
        <f t="shared" si="0"/>
        <v>0.54545454545454541</v>
      </c>
      <c r="CR18" t="s">
        <v>240</v>
      </c>
      <c r="CS18" t="s">
        <v>241</v>
      </c>
      <c r="CT18" s="2" t="s">
        <v>242</v>
      </c>
      <c r="CU18" t="s">
        <v>99</v>
      </c>
      <c r="CV18" t="s">
        <v>130</v>
      </c>
    </row>
    <row r="19" spans="1:101" ht="18" customHeight="1" x14ac:dyDescent="0.35">
      <c r="A19" t="s">
        <v>243</v>
      </c>
      <c r="B19" t="s">
        <v>244</v>
      </c>
      <c r="C19" s="25" t="s">
        <v>3828</v>
      </c>
      <c r="D19" s="25" t="s">
        <v>3832</v>
      </c>
      <c r="E19" t="s">
        <v>99</v>
      </c>
      <c r="F19" s="5">
        <v>1</v>
      </c>
      <c r="G19" t="s">
        <v>149</v>
      </c>
      <c r="H19" t="s">
        <v>101</v>
      </c>
      <c r="J19">
        <v>2050</v>
      </c>
      <c r="K19" s="10" t="s">
        <v>245</v>
      </c>
      <c r="M19">
        <v>2050</v>
      </c>
      <c r="N19" s="10" t="s">
        <v>246</v>
      </c>
      <c r="Q19">
        <f t="shared" si="1"/>
        <v>2050</v>
      </c>
      <c r="R19" s="5" t="s">
        <v>102</v>
      </c>
      <c r="AK19" t="s">
        <v>99</v>
      </c>
      <c r="AL19" t="s">
        <v>99</v>
      </c>
      <c r="AM19" t="s">
        <v>102</v>
      </c>
      <c r="AO19" t="s">
        <v>102</v>
      </c>
      <c r="AQ19" t="s">
        <v>102</v>
      </c>
      <c r="AR19" t="s">
        <v>102</v>
      </c>
      <c r="AW19" t="s">
        <v>102</v>
      </c>
      <c r="BB19" t="s">
        <v>99</v>
      </c>
      <c r="BC19">
        <v>605000</v>
      </c>
      <c r="BD19" t="s">
        <v>99</v>
      </c>
      <c r="BE19">
        <v>294000</v>
      </c>
      <c r="BF19">
        <v>348000</v>
      </c>
      <c r="BH19" t="s">
        <v>99</v>
      </c>
      <c r="BI19">
        <v>1675000</v>
      </c>
      <c r="BJ19" t="s">
        <v>104</v>
      </c>
      <c r="BK19" t="s">
        <v>99</v>
      </c>
      <c r="BL19" t="s">
        <v>99</v>
      </c>
      <c r="BM19" t="s">
        <v>99</v>
      </c>
      <c r="BN19" t="s">
        <v>99</v>
      </c>
      <c r="BO19" t="s">
        <v>99</v>
      </c>
      <c r="BP19" t="s">
        <v>99</v>
      </c>
      <c r="BQ19" t="s">
        <v>99</v>
      </c>
      <c r="BR19" t="s">
        <v>102</v>
      </c>
      <c r="BS19" t="s">
        <v>99</v>
      </c>
      <c r="BT19" t="s">
        <v>99</v>
      </c>
      <c r="BU19" t="s">
        <v>102</v>
      </c>
      <c r="BV19" t="s">
        <v>99</v>
      </c>
      <c r="BW19" t="s">
        <v>102</v>
      </c>
      <c r="BX19" t="s">
        <v>102</v>
      </c>
      <c r="BY19" t="s">
        <v>99</v>
      </c>
      <c r="BZ19" t="s">
        <v>102</v>
      </c>
      <c r="CD19" t="s">
        <v>99</v>
      </c>
      <c r="CE19">
        <v>31000000</v>
      </c>
      <c r="CF19" t="s">
        <v>105</v>
      </c>
      <c r="CG19">
        <v>2022</v>
      </c>
      <c r="CH19">
        <v>2021</v>
      </c>
      <c r="CI19" s="7" t="s">
        <v>247</v>
      </c>
      <c r="CJ19" t="s">
        <v>107</v>
      </c>
      <c r="CK19">
        <v>2023</v>
      </c>
      <c r="CL19" t="s">
        <v>99</v>
      </c>
      <c r="CM19" t="s">
        <v>248</v>
      </c>
      <c r="CO19">
        <v>8</v>
      </c>
      <c r="CP19">
        <v>10</v>
      </c>
      <c r="CQ19" s="5">
        <f t="shared" si="0"/>
        <v>0.8</v>
      </c>
      <c r="CR19" t="s">
        <v>249</v>
      </c>
      <c r="CS19" t="s">
        <v>250</v>
      </c>
      <c r="CT19" t="s">
        <v>251</v>
      </c>
      <c r="CU19" t="s">
        <v>99</v>
      </c>
      <c r="CV19" t="s">
        <v>130</v>
      </c>
    </row>
    <row r="20" spans="1:101" ht="18" customHeight="1" x14ac:dyDescent="0.35">
      <c r="A20" t="s">
        <v>252</v>
      </c>
      <c r="B20" t="s">
        <v>253</v>
      </c>
      <c r="C20" s="25" t="s">
        <v>3833</v>
      </c>
      <c r="D20" s="25" t="s">
        <v>3834</v>
      </c>
      <c r="E20" t="s">
        <v>102</v>
      </c>
      <c r="F20" s="5">
        <v>0</v>
      </c>
      <c r="BB20" t="s">
        <v>99</v>
      </c>
      <c r="BC20">
        <v>86124</v>
      </c>
      <c r="BD20" t="s">
        <v>99</v>
      </c>
      <c r="BE20">
        <v>110062</v>
      </c>
      <c r="BF20">
        <v>140986</v>
      </c>
      <c r="BG20" t="s">
        <v>103</v>
      </c>
      <c r="BH20" t="s">
        <v>99</v>
      </c>
      <c r="BI20">
        <v>36165</v>
      </c>
      <c r="BJ20" t="s">
        <v>104</v>
      </c>
      <c r="BK20" t="s">
        <v>102</v>
      </c>
      <c r="BL20" t="s">
        <v>102</v>
      </c>
      <c r="BM20" t="s">
        <v>102</v>
      </c>
      <c r="BN20" t="s">
        <v>102</v>
      </c>
      <c r="BO20" t="s">
        <v>102</v>
      </c>
      <c r="BP20" t="s">
        <v>102</v>
      </c>
      <c r="BQ20" t="s">
        <v>102</v>
      </c>
      <c r="BR20" t="s">
        <v>102</v>
      </c>
      <c r="BS20" t="s">
        <v>102</v>
      </c>
      <c r="BT20" t="s">
        <v>102</v>
      </c>
      <c r="BU20" t="s">
        <v>102</v>
      </c>
      <c r="BV20" t="s">
        <v>102</v>
      </c>
      <c r="BW20" t="s">
        <v>99</v>
      </c>
      <c r="BX20" t="s">
        <v>102</v>
      </c>
      <c r="BY20" t="s">
        <v>102</v>
      </c>
      <c r="BZ20" t="s">
        <v>102</v>
      </c>
      <c r="CD20" t="s">
        <v>102</v>
      </c>
      <c r="CG20">
        <v>2021</v>
      </c>
      <c r="CH20">
        <v>2022</v>
      </c>
      <c r="CI20" t="s">
        <v>254</v>
      </c>
      <c r="CJ20" t="s">
        <v>193</v>
      </c>
      <c r="CK20">
        <v>2023</v>
      </c>
      <c r="CL20" t="s">
        <v>102</v>
      </c>
      <c r="CM20" t="s">
        <v>255</v>
      </c>
      <c r="CO20">
        <v>0</v>
      </c>
      <c r="CP20">
        <v>7</v>
      </c>
      <c r="CQ20" s="5">
        <f t="shared" si="0"/>
        <v>0</v>
      </c>
      <c r="CR20" t="s">
        <v>256</v>
      </c>
      <c r="CS20" t="s">
        <v>257</v>
      </c>
      <c r="CT20" s="2" t="s">
        <v>258</v>
      </c>
      <c r="CU20" t="s">
        <v>99</v>
      </c>
      <c r="CV20" t="s">
        <v>122</v>
      </c>
    </row>
    <row r="21" spans="1:101" ht="18" customHeight="1" x14ac:dyDescent="0.35">
      <c r="A21" t="s">
        <v>259</v>
      </c>
      <c r="B21" t="s">
        <v>260</v>
      </c>
      <c r="C21" s="25" t="s">
        <v>3811</v>
      </c>
      <c r="D21" s="25" t="s">
        <v>3835</v>
      </c>
      <c r="E21" t="s">
        <v>102</v>
      </c>
      <c r="F21" s="5">
        <v>0</v>
      </c>
      <c r="BB21" t="s">
        <v>102</v>
      </c>
      <c r="BD21" t="s">
        <v>102</v>
      </c>
      <c r="BH21" t="s">
        <v>102</v>
      </c>
      <c r="BZ21" t="s">
        <v>102</v>
      </c>
      <c r="CD21" t="s">
        <v>102</v>
      </c>
      <c r="CG21">
        <v>2023</v>
      </c>
      <c r="CH21" t="s">
        <v>103</v>
      </c>
      <c r="CI21" t="s">
        <v>261</v>
      </c>
      <c r="CJ21" t="s">
        <v>193</v>
      </c>
      <c r="CK21">
        <v>2023</v>
      </c>
      <c r="CL21" t="s">
        <v>102</v>
      </c>
      <c r="CM21" t="s">
        <v>262</v>
      </c>
      <c r="CO21">
        <v>0</v>
      </c>
      <c r="CP21">
        <v>8</v>
      </c>
      <c r="CQ21" s="5">
        <f t="shared" si="0"/>
        <v>0</v>
      </c>
      <c r="CR21" t="s">
        <v>263</v>
      </c>
      <c r="CS21" t="s">
        <v>264</v>
      </c>
      <c r="CT21" s="2" t="s">
        <v>265</v>
      </c>
      <c r="CU21" t="s">
        <v>102</v>
      </c>
    </row>
    <row r="22" spans="1:101" ht="18" customHeight="1" x14ac:dyDescent="0.35">
      <c r="A22" t="s">
        <v>266</v>
      </c>
      <c r="B22" t="s">
        <v>267</v>
      </c>
      <c r="C22" s="25" t="s">
        <v>3808</v>
      </c>
      <c r="D22" s="25" t="s">
        <v>3810</v>
      </c>
      <c r="E22" t="s">
        <v>99</v>
      </c>
      <c r="F22" s="5">
        <v>1</v>
      </c>
      <c r="G22" t="s">
        <v>100</v>
      </c>
      <c r="H22" t="s">
        <v>99</v>
      </c>
      <c r="I22" s="5">
        <v>1</v>
      </c>
      <c r="J22">
        <v>2050</v>
      </c>
      <c r="K22" s="5" t="s">
        <v>99</v>
      </c>
      <c r="M22">
        <v>2050</v>
      </c>
      <c r="N22" s="5" t="s">
        <v>102</v>
      </c>
      <c r="Q22">
        <f t="shared" si="1"/>
        <v>2050</v>
      </c>
      <c r="R22" s="5" t="s">
        <v>102</v>
      </c>
      <c r="AK22" t="s">
        <v>99</v>
      </c>
      <c r="AL22" t="s">
        <v>99</v>
      </c>
      <c r="AM22" t="s">
        <v>102</v>
      </c>
      <c r="AO22" t="s">
        <v>102</v>
      </c>
      <c r="AQ22" t="s">
        <v>102</v>
      </c>
      <c r="AR22" t="s">
        <v>102</v>
      </c>
      <c r="AW22" t="s">
        <v>102</v>
      </c>
      <c r="BB22" t="s">
        <v>102</v>
      </c>
      <c r="BD22" t="s">
        <v>102</v>
      </c>
      <c r="BH22" t="s">
        <v>102</v>
      </c>
      <c r="BZ22" t="s">
        <v>102</v>
      </c>
      <c r="CD22" t="s">
        <v>102</v>
      </c>
      <c r="CG22">
        <v>2022</v>
      </c>
      <c r="CH22">
        <v>2023</v>
      </c>
      <c r="CI22" t="s">
        <v>268</v>
      </c>
      <c r="CJ22" t="s">
        <v>193</v>
      </c>
      <c r="CK22">
        <v>2023</v>
      </c>
      <c r="CL22" t="s">
        <v>102</v>
      </c>
      <c r="CM22" t="s">
        <v>269</v>
      </c>
      <c r="CO22">
        <v>0</v>
      </c>
      <c r="CP22">
        <v>9</v>
      </c>
      <c r="CQ22" s="5">
        <f t="shared" si="0"/>
        <v>0</v>
      </c>
      <c r="CR22" t="s">
        <v>270</v>
      </c>
      <c r="CS22" t="s">
        <v>271</v>
      </c>
      <c r="CT22" s="2" t="s">
        <v>272</v>
      </c>
      <c r="CU22" t="s">
        <v>99</v>
      </c>
      <c r="CV22" t="s">
        <v>130</v>
      </c>
    </row>
    <row r="23" spans="1:101" ht="18" customHeight="1" x14ac:dyDescent="0.35">
      <c r="A23" t="s">
        <v>273</v>
      </c>
      <c r="B23" t="s">
        <v>274</v>
      </c>
      <c r="C23" s="25" t="s">
        <v>3824</v>
      </c>
      <c r="D23" s="25" t="s">
        <v>3836</v>
      </c>
      <c r="E23" t="s">
        <v>99</v>
      </c>
      <c r="F23" s="5">
        <v>1</v>
      </c>
      <c r="G23" t="s">
        <v>149</v>
      </c>
      <c r="H23" t="s">
        <v>99</v>
      </c>
      <c r="I23" s="5">
        <v>1</v>
      </c>
      <c r="J23">
        <v>2050</v>
      </c>
      <c r="K23" s="5" t="s">
        <v>102</v>
      </c>
      <c r="N23" s="5" t="s">
        <v>102</v>
      </c>
      <c r="Q23">
        <f t="shared" si="1"/>
        <v>2050</v>
      </c>
      <c r="R23" s="5" t="s">
        <v>102</v>
      </c>
      <c r="AK23" t="s">
        <v>102</v>
      </c>
      <c r="AM23" t="s">
        <v>102</v>
      </c>
      <c r="AO23" t="s">
        <v>102</v>
      </c>
      <c r="AQ23" t="s">
        <v>102</v>
      </c>
      <c r="AR23" t="s">
        <v>102</v>
      </c>
      <c r="AW23" t="s">
        <v>102</v>
      </c>
      <c r="BB23" t="s">
        <v>99</v>
      </c>
      <c r="BC23">
        <v>15690441</v>
      </c>
      <c r="BD23" t="s">
        <v>99</v>
      </c>
      <c r="BE23">
        <v>8</v>
      </c>
      <c r="BF23">
        <v>33</v>
      </c>
      <c r="BH23" t="s">
        <v>102</v>
      </c>
      <c r="BZ23" t="s">
        <v>102</v>
      </c>
      <c r="CE23">
        <v>172255</v>
      </c>
      <c r="CF23" t="s">
        <v>105</v>
      </c>
      <c r="CG23">
        <v>2022</v>
      </c>
      <c r="CH23">
        <v>2022</v>
      </c>
      <c r="CI23" t="s">
        <v>275</v>
      </c>
      <c r="CJ23" t="s">
        <v>193</v>
      </c>
      <c r="CK23">
        <v>2023</v>
      </c>
      <c r="CL23" t="s">
        <v>99</v>
      </c>
      <c r="CM23" t="s">
        <v>276</v>
      </c>
      <c r="CO23">
        <v>6</v>
      </c>
      <c r="CP23">
        <v>10</v>
      </c>
      <c r="CQ23" s="5">
        <f t="shared" si="0"/>
        <v>0.6</v>
      </c>
      <c r="CR23" t="s">
        <v>277</v>
      </c>
      <c r="CS23" t="s">
        <v>278</v>
      </c>
      <c r="CT23" t="s">
        <v>279</v>
      </c>
      <c r="CU23" t="s">
        <v>99</v>
      </c>
      <c r="CV23" t="s">
        <v>130</v>
      </c>
    </row>
    <row r="24" spans="1:101" ht="18" customHeight="1" x14ac:dyDescent="0.35">
      <c r="A24" t="s">
        <v>280</v>
      </c>
      <c r="B24" t="s">
        <v>281</v>
      </c>
      <c r="C24" s="25" t="s">
        <v>3826</v>
      </c>
      <c r="D24" s="25" t="s">
        <v>3837</v>
      </c>
      <c r="E24" t="s">
        <v>99</v>
      </c>
      <c r="F24" s="5">
        <v>1</v>
      </c>
      <c r="G24" t="s">
        <v>149</v>
      </c>
      <c r="H24" t="s">
        <v>99</v>
      </c>
      <c r="I24" s="5">
        <v>1</v>
      </c>
      <c r="J24">
        <v>2030</v>
      </c>
      <c r="K24" s="5" t="s">
        <v>99</v>
      </c>
      <c r="M24">
        <v>2030</v>
      </c>
      <c r="N24" s="5" t="s">
        <v>102</v>
      </c>
      <c r="Q24">
        <f t="shared" si="1"/>
        <v>2030</v>
      </c>
      <c r="R24" s="5" t="s">
        <v>99</v>
      </c>
      <c r="S24" t="s">
        <v>99</v>
      </c>
      <c r="T24" t="s">
        <v>99</v>
      </c>
      <c r="U24" t="s">
        <v>99</v>
      </c>
      <c r="V24" t="s">
        <v>99</v>
      </c>
      <c r="W24" t="s">
        <v>99</v>
      </c>
      <c r="X24" t="s">
        <v>99</v>
      </c>
      <c r="Y24" t="s">
        <v>99</v>
      </c>
      <c r="Z24" t="s">
        <v>99</v>
      </c>
      <c r="AA24" t="s">
        <v>99</v>
      </c>
      <c r="AB24" t="s">
        <v>99</v>
      </c>
      <c r="AC24" t="s">
        <v>99</v>
      </c>
      <c r="AD24" t="s">
        <v>99</v>
      </c>
      <c r="AE24" t="s">
        <v>99</v>
      </c>
      <c r="AF24" t="s">
        <v>99</v>
      </c>
      <c r="AG24" t="s">
        <v>99</v>
      </c>
      <c r="AH24" t="s">
        <v>102</v>
      </c>
      <c r="AJ24">
        <v>2030</v>
      </c>
      <c r="AK24" t="s">
        <v>102</v>
      </c>
      <c r="AM24" t="s">
        <v>102</v>
      </c>
      <c r="AO24" t="s">
        <v>102</v>
      </c>
      <c r="AQ24" t="s">
        <v>102</v>
      </c>
      <c r="AR24" t="s">
        <v>102</v>
      </c>
      <c r="AW24" t="s">
        <v>102</v>
      </c>
      <c r="BB24" t="s">
        <v>99</v>
      </c>
      <c r="BC24">
        <v>20932</v>
      </c>
      <c r="BD24" t="s">
        <v>99</v>
      </c>
      <c r="BE24">
        <v>54543</v>
      </c>
      <c r="BF24">
        <v>69332</v>
      </c>
      <c r="BH24" t="s">
        <v>99</v>
      </c>
      <c r="BI24">
        <v>523313</v>
      </c>
      <c r="BJ24" t="s">
        <v>104</v>
      </c>
      <c r="BK24" t="s">
        <v>99</v>
      </c>
      <c r="BL24" t="s">
        <v>99</v>
      </c>
      <c r="BM24" t="s">
        <v>99</v>
      </c>
      <c r="BN24" t="s">
        <v>99</v>
      </c>
      <c r="BO24" t="s">
        <v>99</v>
      </c>
      <c r="BP24" t="s">
        <v>99</v>
      </c>
      <c r="BQ24" t="s">
        <v>99</v>
      </c>
      <c r="BR24" t="s">
        <v>102</v>
      </c>
      <c r="BS24" t="s">
        <v>102</v>
      </c>
      <c r="BT24" t="s">
        <v>102</v>
      </c>
      <c r="BU24" t="s">
        <v>102</v>
      </c>
      <c r="BW24" t="s">
        <v>102</v>
      </c>
      <c r="BX24" t="s">
        <v>102</v>
      </c>
      <c r="BY24" t="s">
        <v>102</v>
      </c>
      <c r="BZ24" t="s">
        <v>102</v>
      </c>
      <c r="CD24" t="s">
        <v>102</v>
      </c>
      <c r="CG24">
        <v>2023</v>
      </c>
      <c r="CH24">
        <v>2022</v>
      </c>
      <c r="CI24" t="s">
        <v>282</v>
      </c>
      <c r="CJ24" t="s">
        <v>193</v>
      </c>
      <c r="CK24">
        <v>2023</v>
      </c>
      <c r="CM24" t="s">
        <v>283</v>
      </c>
      <c r="CN24" t="s">
        <v>284</v>
      </c>
      <c r="CO24">
        <v>12</v>
      </c>
      <c r="CP24">
        <v>12</v>
      </c>
      <c r="CQ24" s="5">
        <f t="shared" si="0"/>
        <v>1</v>
      </c>
      <c r="CR24" t="s">
        <v>285</v>
      </c>
      <c r="CS24" t="s">
        <v>286</v>
      </c>
      <c r="CT24" s="2" t="s">
        <v>287</v>
      </c>
      <c r="CU24" t="s">
        <v>99</v>
      </c>
      <c r="CV24" t="s">
        <v>130</v>
      </c>
    </row>
    <row r="25" spans="1:101" ht="18" customHeight="1" x14ac:dyDescent="0.35">
      <c r="A25" t="s">
        <v>288</v>
      </c>
      <c r="B25" t="s">
        <v>289</v>
      </c>
      <c r="C25" s="25" t="s">
        <v>3816</v>
      </c>
      <c r="D25" s="25" t="s">
        <v>3838</v>
      </c>
      <c r="E25" t="s">
        <v>99</v>
      </c>
      <c r="F25" s="5">
        <v>1</v>
      </c>
      <c r="G25" t="s">
        <v>149</v>
      </c>
      <c r="H25" t="s">
        <v>99</v>
      </c>
      <c r="I25" s="5">
        <v>1</v>
      </c>
      <c r="J25">
        <v>2030</v>
      </c>
      <c r="K25" s="5" t="s">
        <v>99</v>
      </c>
      <c r="M25">
        <v>2030</v>
      </c>
      <c r="N25" s="5" t="s">
        <v>99</v>
      </c>
      <c r="P25">
        <v>2030</v>
      </c>
      <c r="Q25">
        <f t="shared" si="1"/>
        <v>2030</v>
      </c>
      <c r="AK25" t="s">
        <v>99</v>
      </c>
      <c r="AL25" t="s">
        <v>99</v>
      </c>
      <c r="AM25" t="s">
        <v>102</v>
      </c>
      <c r="AO25" t="s">
        <v>102</v>
      </c>
      <c r="AQ25" t="s">
        <v>99</v>
      </c>
      <c r="AR25" t="s">
        <v>102</v>
      </c>
      <c r="AV25" t="s">
        <v>206</v>
      </c>
      <c r="AW25" t="s">
        <v>99</v>
      </c>
      <c r="AX25">
        <v>5549057</v>
      </c>
      <c r="AY25" t="s">
        <v>207</v>
      </c>
      <c r="BA25" t="s">
        <v>206</v>
      </c>
      <c r="BB25" t="s">
        <v>99</v>
      </c>
      <c r="BC25">
        <v>35102</v>
      </c>
      <c r="BD25" t="s">
        <v>99</v>
      </c>
      <c r="BE25">
        <v>826821</v>
      </c>
      <c r="BF25">
        <v>5320724</v>
      </c>
      <c r="BH25" t="s">
        <v>99</v>
      </c>
      <c r="BI25">
        <v>8505764</v>
      </c>
      <c r="BJ25" t="s">
        <v>115</v>
      </c>
      <c r="BZ25" t="s">
        <v>102</v>
      </c>
      <c r="CD25" t="s">
        <v>99</v>
      </c>
      <c r="CE25">
        <v>8066</v>
      </c>
      <c r="CF25" t="s">
        <v>105</v>
      </c>
      <c r="CG25">
        <v>2021</v>
      </c>
      <c r="CH25">
        <v>2022</v>
      </c>
      <c r="CI25" t="s">
        <v>290</v>
      </c>
      <c r="CJ25" t="s">
        <v>193</v>
      </c>
      <c r="CK25">
        <v>2023</v>
      </c>
      <c r="CL25" t="s">
        <v>102</v>
      </c>
      <c r="CM25" t="s">
        <v>291</v>
      </c>
      <c r="CO25">
        <v>0</v>
      </c>
      <c r="CP25">
        <v>11</v>
      </c>
      <c r="CQ25" s="5">
        <f t="shared" si="0"/>
        <v>0</v>
      </c>
      <c r="CR25" t="s">
        <v>292</v>
      </c>
      <c r="CS25" t="s">
        <v>293</v>
      </c>
      <c r="CT25" s="2" t="s">
        <v>294</v>
      </c>
      <c r="CU25" t="s">
        <v>99</v>
      </c>
      <c r="CV25" t="s">
        <v>130</v>
      </c>
    </row>
    <row r="26" spans="1:101" ht="18" customHeight="1" x14ac:dyDescent="0.35">
      <c r="A26" t="s">
        <v>295</v>
      </c>
      <c r="B26" t="s">
        <v>296</v>
      </c>
      <c r="C26" s="25" t="s">
        <v>3818</v>
      </c>
      <c r="D26" s="25" t="s">
        <v>3839</v>
      </c>
      <c r="E26" t="s">
        <v>102</v>
      </c>
      <c r="F26" s="5">
        <v>0</v>
      </c>
      <c r="BB26" t="s">
        <v>99</v>
      </c>
      <c r="BC26">
        <v>129087</v>
      </c>
      <c r="BD26" t="s">
        <v>99</v>
      </c>
      <c r="BE26">
        <v>123359</v>
      </c>
      <c r="BF26" t="s">
        <v>103</v>
      </c>
      <c r="BG26" t="s">
        <v>103</v>
      </c>
      <c r="BH26" t="s">
        <v>99</v>
      </c>
      <c r="BI26">
        <v>5420777</v>
      </c>
      <c r="BJ26" t="s">
        <v>104</v>
      </c>
      <c r="BK26" t="s">
        <v>99</v>
      </c>
      <c r="BL26" t="s">
        <v>99</v>
      </c>
      <c r="BM26" t="s">
        <v>99</v>
      </c>
      <c r="BN26" t="s">
        <v>99</v>
      </c>
      <c r="BO26" t="s">
        <v>99</v>
      </c>
      <c r="BP26" t="s">
        <v>99</v>
      </c>
      <c r="BQ26" t="s">
        <v>99</v>
      </c>
      <c r="BR26" t="s">
        <v>102</v>
      </c>
      <c r="BS26" t="s">
        <v>99</v>
      </c>
      <c r="BT26" t="s">
        <v>102</v>
      </c>
      <c r="BU26" t="s">
        <v>102</v>
      </c>
      <c r="BV26" t="s">
        <v>99</v>
      </c>
      <c r="BW26" t="s">
        <v>99</v>
      </c>
      <c r="BX26" t="s">
        <v>102</v>
      </c>
      <c r="BY26" t="s">
        <v>99</v>
      </c>
      <c r="BZ26" t="s">
        <v>102</v>
      </c>
      <c r="CD26" t="s">
        <v>102</v>
      </c>
      <c r="CG26">
        <v>2021</v>
      </c>
      <c r="CH26">
        <v>2023</v>
      </c>
      <c r="CI26" t="s">
        <v>297</v>
      </c>
      <c r="CJ26" t="s">
        <v>193</v>
      </c>
      <c r="CK26">
        <v>2023</v>
      </c>
      <c r="CL26" t="s">
        <v>99</v>
      </c>
      <c r="CM26" t="s">
        <v>298</v>
      </c>
      <c r="CN26" t="s">
        <v>299</v>
      </c>
      <c r="CO26">
        <v>8</v>
      </c>
      <c r="CP26">
        <v>12</v>
      </c>
      <c r="CQ26" s="5">
        <f t="shared" si="0"/>
        <v>0.66666666666666663</v>
      </c>
      <c r="CR26" t="s">
        <v>300</v>
      </c>
      <c r="CS26" t="s">
        <v>301</v>
      </c>
      <c r="CT26" s="2" t="s">
        <v>302</v>
      </c>
      <c r="CU26" t="s">
        <v>99</v>
      </c>
      <c r="CV26" t="s">
        <v>130</v>
      </c>
      <c r="CW26" t="s">
        <v>102</v>
      </c>
    </row>
    <row r="27" spans="1:101" ht="18" customHeight="1" x14ac:dyDescent="0.35">
      <c r="A27" t="s">
        <v>303</v>
      </c>
      <c r="B27" t="s">
        <v>304</v>
      </c>
      <c r="C27" s="25" t="s">
        <v>3828</v>
      </c>
      <c r="D27" s="25" t="s">
        <v>3841</v>
      </c>
      <c r="E27" t="s">
        <v>99</v>
      </c>
      <c r="F27" s="5">
        <v>1</v>
      </c>
      <c r="G27" t="s">
        <v>149</v>
      </c>
      <c r="H27" t="s">
        <v>99</v>
      </c>
      <c r="I27" s="5">
        <v>1</v>
      </c>
      <c r="J27">
        <v>2050</v>
      </c>
      <c r="K27" s="5" t="s">
        <v>99</v>
      </c>
      <c r="M27">
        <v>2050</v>
      </c>
      <c r="N27" s="5" t="s">
        <v>102</v>
      </c>
      <c r="Q27">
        <f t="shared" si="1"/>
        <v>2050</v>
      </c>
      <c r="R27" s="17" t="s">
        <v>99</v>
      </c>
      <c r="S27" s="17" t="s">
        <v>99</v>
      </c>
      <c r="T27" s="17" t="s">
        <v>99</v>
      </c>
      <c r="U27" s="17" t="s">
        <v>102</v>
      </c>
      <c r="V27" s="17" t="s">
        <v>99</v>
      </c>
      <c r="W27" s="17" t="s">
        <v>99</v>
      </c>
      <c r="X27" s="17" t="s">
        <v>99</v>
      </c>
      <c r="Y27" s="17" t="s">
        <v>102</v>
      </c>
      <c r="Z27" s="17" t="s">
        <v>102</v>
      </c>
      <c r="AA27" s="17" t="s">
        <v>102</v>
      </c>
      <c r="AB27" s="17" t="s">
        <v>102</v>
      </c>
      <c r="AC27" s="17" t="s">
        <v>102</v>
      </c>
      <c r="AD27" s="17" t="s">
        <v>102</v>
      </c>
      <c r="AE27" s="17" t="s">
        <v>102</v>
      </c>
      <c r="AF27" s="17" t="s">
        <v>102</v>
      </c>
      <c r="AG27" s="17" t="s">
        <v>102</v>
      </c>
      <c r="AH27" s="17" t="s">
        <v>102</v>
      </c>
      <c r="AI27" s="17"/>
      <c r="AJ27" s="17">
        <v>2050</v>
      </c>
      <c r="AK27" s="17" t="s">
        <v>102</v>
      </c>
      <c r="AL27" s="17"/>
      <c r="AM27" s="17" t="s">
        <v>99</v>
      </c>
      <c r="AN27" s="17" t="s">
        <v>150</v>
      </c>
      <c r="AO27" s="17" t="s">
        <v>102</v>
      </c>
      <c r="AP27" s="17"/>
      <c r="AQ27" s="17" t="s">
        <v>99</v>
      </c>
      <c r="AR27" s="17" t="s">
        <v>99</v>
      </c>
      <c r="AS27" s="17">
        <v>0</v>
      </c>
      <c r="AT27" s="17" t="s">
        <v>207</v>
      </c>
      <c r="AU27" s="17"/>
      <c r="AV27" s="17"/>
      <c r="AW27" s="17" t="s">
        <v>99</v>
      </c>
      <c r="AX27" s="17">
        <v>0</v>
      </c>
      <c r="AY27" s="17" t="s">
        <v>207</v>
      </c>
      <c r="AZ27" s="17"/>
      <c r="BA27" s="17" t="s">
        <v>305</v>
      </c>
      <c r="BB27" s="17" t="s">
        <v>99</v>
      </c>
      <c r="BC27" s="17">
        <v>520069</v>
      </c>
      <c r="BD27" s="17" t="s">
        <v>99</v>
      </c>
      <c r="BE27" s="17">
        <v>1363312</v>
      </c>
      <c r="BF27" s="17" t="s">
        <v>103</v>
      </c>
      <c r="BG27" s="17" t="s">
        <v>103</v>
      </c>
      <c r="BH27" s="17" t="s">
        <v>99</v>
      </c>
      <c r="BI27" s="17">
        <v>10276807</v>
      </c>
      <c r="BJ27" s="17" t="s">
        <v>104</v>
      </c>
      <c r="BK27" t="s">
        <v>99</v>
      </c>
      <c r="BL27" t="s">
        <v>102</v>
      </c>
      <c r="BM27" t="s">
        <v>99</v>
      </c>
      <c r="BN27" t="s">
        <v>99</v>
      </c>
      <c r="BO27" t="s">
        <v>99</v>
      </c>
      <c r="BP27" t="s">
        <v>102</v>
      </c>
      <c r="BQ27" t="s">
        <v>102</v>
      </c>
      <c r="BR27" t="s">
        <v>102</v>
      </c>
      <c r="BS27" t="s">
        <v>102</v>
      </c>
      <c r="BT27" t="s">
        <v>102</v>
      </c>
      <c r="BU27" t="s">
        <v>102</v>
      </c>
      <c r="BV27" t="s">
        <v>102</v>
      </c>
      <c r="BW27" t="s">
        <v>102</v>
      </c>
      <c r="BX27" t="s">
        <v>102</v>
      </c>
      <c r="BY27" t="s">
        <v>102</v>
      </c>
      <c r="BZ27" t="s">
        <v>102</v>
      </c>
      <c r="CD27" t="s">
        <v>102</v>
      </c>
      <c r="CG27">
        <v>2022</v>
      </c>
      <c r="CH27">
        <v>2022</v>
      </c>
      <c r="CI27" t="s">
        <v>306</v>
      </c>
      <c r="CJ27" t="s">
        <v>185</v>
      </c>
      <c r="CK27">
        <v>2022</v>
      </c>
      <c r="CL27" t="s">
        <v>99</v>
      </c>
      <c r="CM27" t="s">
        <v>307</v>
      </c>
      <c r="CO27">
        <v>2</v>
      </c>
      <c r="CP27">
        <v>11</v>
      </c>
      <c r="CQ27">
        <f t="shared" si="0"/>
        <v>0.18181818181818182</v>
      </c>
      <c r="CR27" t="s">
        <v>103</v>
      </c>
      <c r="CS27" t="s">
        <v>195</v>
      </c>
      <c r="CT27" t="s">
        <v>308</v>
      </c>
      <c r="CU27" t="s">
        <v>99</v>
      </c>
      <c r="CV27" t="s">
        <v>122</v>
      </c>
    </row>
    <row r="28" spans="1:101" ht="18" customHeight="1" x14ac:dyDescent="0.35">
      <c r="A28" t="s">
        <v>309</v>
      </c>
      <c r="B28" t="s">
        <v>310</v>
      </c>
      <c r="C28" s="25" t="s">
        <v>3822</v>
      </c>
      <c r="D28" s="25" t="s">
        <v>3840</v>
      </c>
      <c r="E28" t="s">
        <v>99</v>
      </c>
      <c r="F28" s="5">
        <v>1</v>
      </c>
      <c r="G28" t="s">
        <v>149</v>
      </c>
      <c r="H28" t="s">
        <v>99</v>
      </c>
      <c r="I28" s="5">
        <v>1</v>
      </c>
      <c r="J28">
        <v>2040</v>
      </c>
      <c r="K28" s="5" t="s">
        <v>99</v>
      </c>
      <c r="M28">
        <v>2040</v>
      </c>
      <c r="N28" s="5" t="s">
        <v>102</v>
      </c>
      <c r="Q28">
        <f t="shared" si="1"/>
        <v>2040</v>
      </c>
      <c r="R28" s="5" t="s">
        <v>102</v>
      </c>
      <c r="AK28" t="s">
        <v>99</v>
      </c>
      <c r="AL28" t="s">
        <v>99</v>
      </c>
      <c r="AM28" t="s">
        <v>102</v>
      </c>
      <c r="AO28" t="s">
        <v>102</v>
      </c>
      <c r="AQ28" t="s">
        <v>99</v>
      </c>
      <c r="AR28" t="s">
        <v>102</v>
      </c>
      <c r="AV28" t="s">
        <v>206</v>
      </c>
      <c r="AW28" t="s">
        <v>102</v>
      </c>
      <c r="BB28" t="s">
        <v>99</v>
      </c>
      <c r="BC28">
        <v>12110000</v>
      </c>
      <c r="BD28" t="s">
        <v>99</v>
      </c>
      <c r="BG28">
        <v>4070000</v>
      </c>
      <c r="BH28" t="s">
        <v>99</v>
      </c>
      <c r="BI28">
        <v>55360000</v>
      </c>
      <c r="BJ28" t="s">
        <v>115</v>
      </c>
      <c r="BZ28" t="s">
        <v>102</v>
      </c>
      <c r="CD28" t="s">
        <v>99</v>
      </c>
      <c r="CE28">
        <v>22680</v>
      </c>
      <c r="CF28" t="s">
        <v>105</v>
      </c>
      <c r="CG28">
        <v>2021</v>
      </c>
      <c r="CH28">
        <v>2018</v>
      </c>
      <c r="CI28" t="s">
        <v>311</v>
      </c>
      <c r="CJ28" t="s">
        <v>193</v>
      </c>
      <c r="CK28">
        <v>2023</v>
      </c>
      <c r="CL28" t="s">
        <v>102</v>
      </c>
      <c r="CM28" t="s">
        <v>103</v>
      </c>
      <c r="CO28">
        <v>4</v>
      </c>
      <c r="CP28">
        <v>11</v>
      </c>
      <c r="CQ28" s="5">
        <f t="shared" si="0"/>
        <v>0.36363636363636365</v>
      </c>
      <c r="CR28" t="s">
        <v>312</v>
      </c>
      <c r="CS28" t="s">
        <v>313</v>
      </c>
      <c r="CT28" t="s">
        <v>314</v>
      </c>
      <c r="CU28" t="s">
        <v>102</v>
      </c>
    </row>
    <row r="29" spans="1:101" ht="18" customHeight="1" x14ac:dyDescent="0.35">
      <c r="A29" t="s">
        <v>315</v>
      </c>
      <c r="B29" t="s">
        <v>316</v>
      </c>
      <c r="C29" s="25" t="s">
        <v>3814</v>
      </c>
      <c r="D29" s="25" t="s">
        <v>3842</v>
      </c>
      <c r="E29" t="s">
        <v>102</v>
      </c>
      <c r="F29" s="5">
        <v>0</v>
      </c>
      <c r="BB29" t="s">
        <v>99</v>
      </c>
      <c r="BC29">
        <v>2892</v>
      </c>
      <c r="BD29" t="s">
        <v>99</v>
      </c>
      <c r="BE29">
        <v>21733</v>
      </c>
      <c r="BF29">
        <v>38956</v>
      </c>
      <c r="BH29" t="s">
        <v>99</v>
      </c>
      <c r="BI29">
        <v>11563108</v>
      </c>
      <c r="BJ29" t="s">
        <v>104</v>
      </c>
      <c r="BK29" t="s">
        <v>99</v>
      </c>
      <c r="BL29" t="s">
        <v>102</v>
      </c>
      <c r="BM29" t="s">
        <v>99</v>
      </c>
      <c r="BN29" t="s">
        <v>99</v>
      </c>
      <c r="BO29" t="s">
        <v>99</v>
      </c>
      <c r="BP29" t="s">
        <v>99</v>
      </c>
      <c r="BQ29" t="s">
        <v>99</v>
      </c>
      <c r="BR29" t="s">
        <v>102</v>
      </c>
      <c r="BS29" t="s">
        <v>102</v>
      </c>
      <c r="BT29" t="s">
        <v>102</v>
      </c>
      <c r="BU29" t="s">
        <v>99</v>
      </c>
      <c r="BV29" t="s">
        <v>99</v>
      </c>
      <c r="BW29" t="s">
        <v>102</v>
      </c>
      <c r="BX29" t="s">
        <v>102</v>
      </c>
      <c r="BY29" t="s">
        <v>102</v>
      </c>
      <c r="BZ29" t="s">
        <v>102</v>
      </c>
      <c r="CD29" t="s">
        <v>102</v>
      </c>
      <c r="CG29">
        <v>2022</v>
      </c>
      <c r="CH29">
        <v>2023</v>
      </c>
      <c r="CI29" t="s">
        <v>317</v>
      </c>
      <c r="CJ29" t="s">
        <v>107</v>
      </c>
      <c r="CK29">
        <v>2023</v>
      </c>
      <c r="CL29" t="s">
        <v>102</v>
      </c>
      <c r="CM29" t="s">
        <v>103</v>
      </c>
      <c r="CO29">
        <v>0</v>
      </c>
      <c r="CP29">
        <v>9</v>
      </c>
      <c r="CQ29" s="5">
        <f t="shared" si="0"/>
        <v>0</v>
      </c>
      <c r="CR29" t="s">
        <v>312</v>
      </c>
      <c r="CS29" t="s">
        <v>318</v>
      </c>
      <c r="CT29" s="2" t="s">
        <v>319</v>
      </c>
      <c r="CU29" t="s">
        <v>99</v>
      </c>
      <c r="CV29" t="s">
        <v>181</v>
      </c>
    </row>
    <row r="30" spans="1:101" ht="18" customHeight="1" x14ac:dyDescent="0.35">
      <c r="A30" t="s">
        <v>320</v>
      </c>
      <c r="B30" t="s">
        <v>321</v>
      </c>
      <c r="C30" s="25" t="s">
        <v>3824</v>
      </c>
      <c r="D30" s="25" t="s">
        <v>3843</v>
      </c>
      <c r="E30" t="s">
        <v>99</v>
      </c>
      <c r="F30" s="5">
        <v>1</v>
      </c>
      <c r="G30" t="s">
        <v>149</v>
      </c>
      <c r="H30" t="s">
        <v>99</v>
      </c>
      <c r="I30" s="5">
        <v>1</v>
      </c>
      <c r="J30">
        <v>2045</v>
      </c>
      <c r="K30" s="5" t="s">
        <v>99</v>
      </c>
      <c r="M30">
        <v>2045</v>
      </c>
      <c r="N30" s="5" t="s">
        <v>102</v>
      </c>
      <c r="Q30">
        <f t="shared" si="1"/>
        <v>2045</v>
      </c>
      <c r="R30" s="5" t="s">
        <v>102</v>
      </c>
      <c r="AK30" t="s">
        <v>99</v>
      </c>
      <c r="AL30" t="s">
        <v>99</v>
      </c>
      <c r="AM30" t="s">
        <v>102</v>
      </c>
      <c r="AO30" t="s">
        <v>102</v>
      </c>
      <c r="AQ30" t="s">
        <v>102</v>
      </c>
      <c r="AR30" t="s">
        <v>102</v>
      </c>
      <c r="AW30" t="s">
        <v>102</v>
      </c>
      <c r="BB30" t="s">
        <v>99</v>
      </c>
      <c r="BC30">
        <v>28229889</v>
      </c>
      <c r="BD30" t="s">
        <v>99</v>
      </c>
      <c r="BG30">
        <v>74981</v>
      </c>
      <c r="BH30" t="s">
        <v>99</v>
      </c>
      <c r="BI30">
        <v>18827969</v>
      </c>
      <c r="BJ30" t="s">
        <v>104</v>
      </c>
      <c r="BK30" t="s">
        <v>99</v>
      </c>
      <c r="BL30" t="s">
        <v>99</v>
      </c>
      <c r="BM30" t="s">
        <v>99</v>
      </c>
      <c r="BN30" t="s">
        <v>99</v>
      </c>
      <c r="BO30" t="s">
        <v>99</v>
      </c>
      <c r="BP30" t="s">
        <v>99</v>
      </c>
      <c r="BQ30" t="s">
        <v>99</v>
      </c>
      <c r="BR30" t="s">
        <v>102</v>
      </c>
      <c r="BS30" t="s">
        <v>102</v>
      </c>
      <c r="BT30" t="s">
        <v>102</v>
      </c>
      <c r="BU30" t="s">
        <v>99</v>
      </c>
      <c r="BV30" t="s">
        <v>102</v>
      </c>
      <c r="BW30" t="s">
        <v>102</v>
      </c>
      <c r="BX30" t="s">
        <v>102</v>
      </c>
      <c r="BY30" t="s">
        <v>102</v>
      </c>
      <c r="BZ30" t="s">
        <v>102</v>
      </c>
      <c r="CD30" t="s">
        <v>102</v>
      </c>
      <c r="CG30">
        <v>2022</v>
      </c>
      <c r="CI30" t="s">
        <v>322</v>
      </c>
      <c r="CJ30" t="s">
        <v>107</v>
      </c>
      <c r="CK30">
        <v>2023</v>
      </c>
      <c r="CM30" t="s">
        <v>323</v>
      </c>
      <c r="CO30">
        <v>11</v>
      </c>
      <c r="CP30">
        <v>14</v>
      </c>
      <c r="CQ30" s="5">
        <f t="shared" si="0"/>
        <v>0.7857142857142857</v>
      </c>
      <c r="CR30" t="s">
        <v>324</v>
      </c>
      <c r="CS30" t="s">
        <v>325</v>
      </c>
      <c r="CT30" s="2" t="s">
        <v>326</v>
      </c>
      <c r="CU30" t="s">
        <v>99</v>
      </c>
      <c r="CV30" t="s">
        <v>130</v>
      </c>
    </row>
    <row r="31" spans="1:101" ht="18" customHeight="1" x14ac:dyDescent="0.35">
      <c r="A31" t="s">
        <v>327</v>
      </c>
      <c r="B31" t="s">
        <v>328</v>
      </c>
      <c r="C31" s="25" t="s">
        <v>3808</v>
      </c>
      <c r="D31" s="25" t="s">
        <v>3831</v>
      </c>
      <c r="E31" t="s">
        <v>99</v>
      </c>
      <c r="F31" s="5">
        <v>1</v>
      </c>
      <c r="G31" t="s">
        <v>149</v>
      </c>
      <c r="H31" t="s">
        <v>99</v>
      </c>
      <c r="I31" s="5">
        <v>1</v>
      </c>
      <c r="J31">
        <v>2050</v>
      </c>
      <c r="K31" s="5" t="s">
        <v>99</v>
      </c>
      <c r="M31">
        <v>2050</v>
      </c>
      <c r="N31" s="5" t="s">
        <v>102</v>
      </c>
      <c r="Q31">
        <f t="shared" si="1"/>
        <v>2050</v>
      </c>
      <c r="R31" s="17" t="s">
        <v>99</v>
      </c>
      <c r="S31" s="17" t="s">
        <v>99</v>
      </c>
      <c r="T31" s="17" t="s">
        <v>102</v>
      </c>
      <c r="U31" s="17" t="s">
        <v>102</v>
      </c>
      <c r="V31" s="17" t="s">
        <v>99</v>
      </c>
      <c r="W31" s="17" t="s">
        <v>102</v>
      </c>
      <c r="X31" s="17" t="s">
        <v>102</v>
      </c>
      <c r="Y31" s="17" t="s">
        <v>102</v>
      </c>
      <c r="Z31" s="17" t="s">
        <v>102</v>
      </c>
      <c r="AA31" s="17" t="s">
        <v>102</v>
      </c>
      <c r="AB31" s="17" t="s">
        <v>102</v>
      </c>
      <c r="AC31" s="17" t="s">
        <v>102</v>
      </c>
      <c r="AD31" s="17" t="s">
        <v>102</v>
      </c>
      <c r="AE31" s="17" t="s">
        <v>102</v>
      </c>
      <c r="AF31" s="17" t="s">
        <v>102</v>
      </c>
      <c r="AG31" s="17" t="s">
        <v>102</v>
      </c>
      <c r="AH31" s="17" t="s">
        <v>102</v>
      </c>
      <c r="AI31" s="17"/>
      <c r="AJ31" s="17">
        <v>2050</v>
      </c>
      <c r="AK31" s="17" t="s">
        <v>99</v>
      </c>
      <c r="AL31" s="17" t="s">
        <v>99</v>
      </c>
      <c r="AM31" s="17" t="s">
        <v>102</v>
      </c>
      <c r="AN31" s="17"/>
      <c r="AO31" s="17" t="s">
        <v>102</v>
      </c>
      <c r="AP31" s="17"/>
      <c r="AQ31" s="17" t="s">
        <v>99</v>
      </c>
      <c r="AR31" s="17" t="s">
        <v>102</v>
      </c>
      <c r="AS31" s="17"/>
      <c r="AT31" s="17"/>
      <c r="AU31" s="17"/>
      <c r="AV31" s="17" t="s">
        <v>206</v>
      </c>
      <c r="AW31" s="17" t="s">
        <v>102</v>
      </c>
      <c r="AX31" s="17"/>
      <c r="AY31" s="17"/>
      <c r="AZ31" s="17"/>
      <c r="BA31" s="17"/>
      <c r="BB31" s="17" t="s">
        <v>99</v>
      </c>
      <c r="BC31" s="17">
        <v>28810000</v>
      </c>
      <c r="BD31" s="17" t="s">
        <v>99</v>
      </c>
      <c r="BE31" s="17">
        <v>249000</v>
      </c>
      <c r="BF31" s="17">
        <v>251000</v>
      </c>
      <c r="BG31" s="17" t="s">
        <v>103</v>
      </c>
      <c r="BH31" s="17" t="s">
        <v>99</v>
      </c>
      <c r="BI31" s="17">
        <v>12907000</v>
      </c>
      <c r="BJ31" s="17" t="s">
        <v>104</v>
      </c>
      <c r="BK31" t="s">
        <v>99</v>
      </c>
      <c r="BL31" t="s">
        <v>99</v>
      </c>
      <c r="BM31" t="s">
        <v>99</v>
      </c>
      <c r="BN31" t="s">
        <v>99</v>
      </c>
      <c r="BO31" t="s">
        <v>99</v>
      </c>
      <c r="BP31" t="s">
        <v>99</v>
      </c>
      <c r="BQ31" t="s">
        <v>99</v>
      </c>
      <c r="BR31" t="s">
        <v>99</v>
      </c>
      <c r="BS31" t="s">
        <v>99</v>
      </c>
      <c r="BT31" t="s">
        <v>102</v>
      </c>
      <c r="BU31" t="s">
        <v>102</v>
      </c>
      <c r="BV31" t="s">
        <v>102</v>
      </c>
      <c r="BW31" t="s">
        <v>102</v>
      </c>
      <c r="BX31" t="s">
        <v>102</v>
      </c>
      <c r="BY31" t="s">
        <v>99</v>
      </c>
      <c r="BZ31" t="s">
        <v>102</v>
      </c>
      <c r="CD31" t="s">
        <v>99</v>
      </c>
      <c r="CE31">
        <v>403000</v>
      </c>
      <c r="CF31" t="s">
        <v>105</v>
      </c>
      <c r="CG31">
        <v>2021</v>
      </c>
      <c r="CH31" t="s">
        <v>103</v>
      </c>
      <c r="CI31" t="s">
        <v>329</v>
      </c>
      <c r="CJ31" t="s">
        <v>107</v>
      </c>
      <c r="CK31">
        <v>2023</v>
      </c>
      <c r="CL31" t="s">
        <v>99</v>
      </c>
      <c r="CM31" t="s">
        <v>330</v>
      </c>
      <c r="CN31" t="s">
        <v>103</v>
      </c>
      <c r="CO31">
        <v>5</v>
      </c>
      <c r="CP31">
        <v>12</v>
      </c>
      <c r="CQ31">
        <f t="shared" si="0"/>
        <v>0.41666666666666669</v>
      </c>
      <c r="CR31" t="s">
        <v>331</v>
      </c>
      <c r="CS31" t="s">
        <v>332</v>
      </c>
      <c r="CT31" s="2" t="s">
        <v>333</v>
      </c>
      <c r="CU31" t="s">
        <v>99</v>
      </c>
      <c r="CV31" t="s">
        <v>181</v>
      </c>
      <c r="CW31" t="s">
        <v>99</v>
      </c>
    </row>
    <row r="32" spans="1:101" ht="18" customHeight="1" x14ac:dyDescent="0.35">
      <c r="A32" t="s">
        <v>334</v>
      </c>
      <c r="B32" t="s">
        <v>335</v>
      </c>
      <c r="C32" s="25" t="s">
        <v>3824</v>
      </c>
      <c r="D32" s="25" t="s">
        <v>3836</v>
      </c>
      <c r="E32" t="s">
        <v>99</v>
      </c>
      <c r="F32" s="5">
        <v>1</v>
      </c>
      <c r="G32" t="s">
        <v>149</v>
      </c>
      <c r="H32" t="s">
        <v>99</v>
      </c>
      <c r="I32" s="5">
        <v>1</v>
      </c>
      <c r="J32">
        <v>2050</v>
      </c>
      <c r="K32" s="5" t="s">
        <v>102</v>
      </c>
      <c r="N32" s="5" t="s">
        <v>102</v>
      </c>
      <c r="Q32">
        <f t="shared" si="1"/>
        <v>2050</v>
      </c>
      <c r="R32" s="5" t="s">
        <v>102</v>
      </c>
      <c r="AK32" t="s">
        <v>99</v>
      </c>
      <c r="AL32" t="s">
        <v>99</v>
      </c>
      <c r="AM32" t="s">
        <v>102</v>
      </c>
      <c r="AO32" t="s">
        <v>102</v>
      </c>
      <c r="AQ32" t="s">
        <v>99</v>
      </c>
      <c r="AR32" t="s">
        <v>102</v>
      </c>
      <c r="AV32" t="s">
        <v>230</v>
      </c>
      <c r="AW32" t="s">
        <v>102</v>
      </c>
      <c r="BB32" t="s">
        <v>99</v>
      </c>
      <c r="BC32">
        <v>49642532</v>
      </c>
      <c r="BD32" t="s">
        <v>102</v>
      </c>
      <c r="BH32" t="s">
        <v>102</v>
      </c>
      <c r="BJ32" t="s">
        <v>115</v>
      </c>
      <c r="BZ32" t="s">
        <v>102</v>
      </c>
      <c r="CD32" t="s">
        <v>102</v>
      </c>
      <c r="CG32">
        <v>2021</v>
      </c>
      <c r="CH32">
        <v>2023</v>
      </c>
      <c r="CI32" t="s">
        <v>336</v>
      </c>
      <c r="CJ32" t="s">
        <v>107</v>
      </c>
      <c r="CK32">
        <v>2023</v>
      </c>
      <c r="CM32" t="s">
        <v>337</v>
      </c>
      <c r="CN32" s="2" t="s">
        <v>338</v>
      </c>
      <c r="CO32">
        <v>6</v>
      </c>
      <c r="CP32">
        <v>13</v>
      </c>
      <c r="CQ32" s="5">
        <f t="shared" si="0"/>
        <v>0.46153846153846156</v>
      </c>
      <c r="CR32" t="s">
        <v>339</v>
      </c>
      <c r="CS32" t="s">
        <v>340</v>
      </c>
      <c r="CT32" s="2" t="s">
        <v>341</v>
      </c>
      <c r="CU32" t="s">
        <v>99</v>
      </c>
      <c r="CV32" t="s">
        <v>130</v>
      </c>
      <c r="CW32" t="s">
        <v>99</v>
      </c>
    </row>
    <row r="33" spans="1:101" ht="18" customHeight="1" x14ac:dyDescent="0.35">
      <c r="A33" t="s">
        <v>342</v>
      </c>
      <c r="B33" t="s">
        <v>343</v>
      </c>
      <c r="C33" s="25" t="s">
        <v>3826</v>
      </c>
      <c r="D33" s="25" t="s">
        <v>3844</v>
      </c>
      <c r="E33" t="s">
        <v>99</v>
      </c>
      <c r="F33" s="5">
        <v>1</v>
      </c>
      <c r="G33" t="s">
        <v>149</v>
      </c>
      <c r="H33" t="s">
        <v>99</v>
      </c>
      <c r="I33" s="5">
        <v>1</v>
      </c>
      <c r="J33">
        <v>2035</v>
      </c>
      <c r="K33" s="5" t="s">
        <v>99</v>
      </c>
      <c r="M33">
        <v>2035</v>
      </c>
      <c r="N33" s="5" t="s">
        <v>102</v>
      </c>
      <c r="Q33">
        <f t="shared" si="1"/>
        <v>2035</v>
      </c>
      <c r="R33" s="17" t="s">
        <v>99</v>
      </c>
      <c r="S33" s="17" t="s">
        <v>102</v>
      </c>
      <c r="T33" s="17"/>
      <c r="U33" s="17"/>
      <c r="V33" s="17"/>
      <c r="W33" s="17"/>
      <c r="X33" s="17"/>
      <c r="Y33" s="17"/>
      <c r="Z33" s="17"/>
      <c r="AA33" s="17"/>
      <c r="AB33" s="17"/>
      <c r="AC33" s="17"/>
      <c r="AD33" s="17"/>
      <c r="AE33" s="17"/>
      <c r="AF33" s="17"/>
      <c r="AG33" s="17"/>
      <c r="AH33" s="17"/>
      <c r="AI33" s="17"/>
      <c r="AJ33" s="17">
        <v>2035</v>
      </c>
      <c r="AK33" s="17" t="s">
        <v>99</v>
      </c>
      <c r="AL33" s="17" t="s">
        <v>99</v>
      </c>
      <c r="AM33" s="17" t="s">
        <v>102</v>
      </c>
      <c r="AN33" s="17"/>
      <c r="AO33" s="17" t="s">
        <v>99</v>
      </c>
      <c r="AP33" s="17" t="s">
        <v>344</v>
      </c>
      <c r="AQ33" s="17" t="s">
        <v>99</v>
      </c>
      <c r="AR33" s="17" t="s">
        <v>102</v>
      </c>
      <c r="AS33" s="17"/>
      <c r="AT33" s="17"/>
      <c r="AU33" s="17"/>
      <c r="AV33" s="17" t="s">
        <v>206</v>
      </c>
      <c r="AW33" s="17" t="s">
        <v>99</v>
      </c>
      <c r="AX33" s="17">
        <v>22770</v>
      </c>
      <c r="AY33" s="17" t="s">
        <v>207</v>
      </c>
      <c r="AZ33" s="17"/>
      <c r="BA33" s="17" t="s">
        <v>345</v>
      </c>
      <c r="BB33" s="17" t="s">
        <v>99</v>
      </c>
      <c r="BC33" s="17">
        <v>17944</v>
      </c>
      <c r="BD33" s="17" t="s">
        <v>99</v>
      </c>
      <c r="BE33" s="17">
        <v>3976</v>
      </c>
      <c r="BF33" s="17">
        <v>80275</v>
      </c>
      <c r="BG33" s="17" t="s">
        <v>103</v>
      </c>
      <c r="BH33" s="17" t="s">
        <v>99</v>
      </c>
      <c r="BI33" s="17">
        <v>850</v>
      </c>
      <c r="BJ33" s="17" t="s">
        <v>104</v>
      </c>
      <c r="BK33" t="s">
        <v>102</v>
      </c>
      <c r="BL33" t="s">
        <v>102</v>
      </c>
      <c r="BM33" t="s">
        <v>102</v>
      </c>
      <c r="BN33" t="s">
        <v>102</v>
      </c>
      <c r="BO33" t="s">
        <v>99</v>
      </c>
      <c r="BP33" t="s">
        <v>99</v>
      </c>
      <c r="BQ33" t="s">
        <v>102</v>
      </c>
      <c r="BR33" t="s">
        <v>102</v>
      </c>
      <c r="BS33" t="s">
        <v>102</v>
      </c>
      <c r="BT33" t="s">
        <v>102</v>
      </c>
      <c r="BU33" t="s">
        <v>102</v>
      </c>
      <c r="BV33" t="s">
        <v>102</v>
      </c>
      <c r="BW33" t="s">
        <v>102</v>
      </c>
      <c r="BX33" t="s">
        <v>102</v>
      </c>
      <c r="BY33" t="s">
        <v>102</v>
      </c>
      <c r="BZ33" t="s">
        <v>102</v>
      </c>
      <c r="CD33" t="s">
        <v>102</v>
      </c>
      <c r="CG33">
        <v>2022</v>
      </c>
      <c r="CH33" t="s">
        <v>103</v>
      </c>
      <c r="CI33" t="s">
        <v>346</v>
      </c>
      <c r="CJ33" t="s">
        <v>107</v>
      </c>
      <c r="CK33">
        <v>2023</v>
      </c>
      <c r="CM33" t="s">
        <v>347</v>
      </c>
      <c r="CN33" t="s">
        <v>348</v>
      </c>
      <c r="CO33">
        <v>14</v>
      </c>
      <c r="CP33">
        <v>14</v>
      </c>
      <c r="CQ33">
        <f t="shared" si="0"/>
        <v>1</v>
      </c>
      <c r="CR33" t="s">
        <v>349</v>
      </c>
      <c r="CS33" t="s">
        <v>350</v>
      </c>
      <c r="CT33" s="2" t="s">
        <v>351</v>
      </c>
      <c r="CU33" t="s">
        <v>99</v>
      </c>
      <c r="CV33" t="s">
        <v>130</v>
      </c>
      <c r="CW33" t="s">
        <v>99</v>
      </c>
    </row>
    <row r="34" spans="1:101" ht="18" customHeight="1" x14ac:dyDescent="0.35">
      <c r="A34" t="s">
        <v>352</v>
      </c>
      <c r="B34" t="s">
        <v>353</v>
      </c>
      <c r="C34" s="25" t="s">
        <v>3826</v>
      </c>
      <c r="D34" s="25" t="s">
        <v>3837</v>
      </c>
      <c r="E34" t="s">
        <v>99</v>
      </c>
      <c r="F34" s="5">
        <v>1</v>
      </c>
      <c r="G34" t="s">
        <v>149</v>
      </c>
      <c r="H34" t="s">
        <v>99</v>
      </c>
      <c r="I34" s="5">
        <v>1</v>
      </c>
      <c r="J34">
        <v>2050</v>
      </c>
      <c r="K34" s="5" t="s">
        <v>99</v>
      </c>
      <c r="M34">
        <v>2050</v>
      </c>
      <c r="N34" s="5" t="s">
        <v>102</v>
      </c>
      <c r="Q34">
        <f t="shared" si="1"/>
        <v>2050</v>
      </c>
      <c r="R34" s="17" t="s">
        <v>99</v>
      </c>
      <c r="S34" s="17" t="s">
        <v>101</v>
      </c>
      <c r="T34" s="17"/>
      <c r="U34" s="17"/>
      <c r="V34" s="17"/>
      <c r="W34" s="17"/>
      <c r="X34" s="17"/>
      <c r="Y34" s="17"/>
      <c r="Z34" s="17"/>
      <c r="AA34" s="17"/>
      <c r="AB34" s="17"/>
      <c r="AC34" s="17"/>
      <c r="AD34" s="17"/>
      <c r="AE34" s="17"/>
      <c r="AF34" s="17"/>
      <c r="AG34" s="17"/>
      <c r="AH34" s="17"/>
      <c r="AI34" s="17"/>
      <c r="AJ34" s="17">
        <v>2050</v>
      </c>
      <c r="AK34" s="17" t="s">
        <v>99</v>
      </c>
      <c r="AL34" s="17" t="s">
        <v>102</v>
      </c>
      <c r="AM34" s="17" t="s">
        <v>102</v>
      </c>
      <c r="AN34" s="17"/>
      <c r="AO34" s="17" t="s">
        <v>102</v>
      </c>
      <c r="AP34" s="17"/>
      <c r="AQ34" s="17" t="s">
        <v>99</v>
      </c>
      <c r="AR34" s="17" t="s">
        <v>102</v>
      </c>
      <c r="AS34" s="17"/>
      <c r="AT34" s="17"/>
      <c r="AU34" s="17"/>
      <c r="AV34" s="17" t="s">
        <v>206</v>
      </c>
      <c r="AW34" s="17" t="s">
        <v>102</v>
      </c>
      <c r="AX34" s="17"/>
      <c r="AY34" s="17"/>
      <c r="AZ34" s="17"/>
      <c r="BA34" s="17"/>
      <c r="BB34" s="17" t="s">
        <v>99</v>
      </c>
      <c r="BC34" s="17">
        <v>17015</v>
      </c>
      <c r="BD34" s="17" t="s">
        <v>99</v>
      </c>
      <c r="BE34" s="17"/>
      <c r="BF34" s="17"/>
      <c r="BG34" s="17">
        <v>73322</v>
      </c>
      <c r="BH34" s="17" t="s">
        <v>99</v>
      </c>
      <c r="BI34" s="17">
        <v>517033</v>
      </c>
      <c r="BJ34" s="17" t="s">
        <v>104</v>
      </c>
      <c r="BK34" t="s">
        <v>99</v>
      </c>
      <c r="BL34" t="s">
        <v>102</v>
      </c>
      <c r="BM34" t="s">
        <v>99</v>
      </c>
      <c r="BN34" t="s">
        <v>102</v>
      </c>
      <c r="BO34" t="s">
        <v>99</v>
      </c>
      <c r="BP34" t="s">
        <v>99</v>
      </c>
      <c r="BQ34" t="s">
        <v>102</v>
      </c>
      <c r="BR34" t="s">
        <v>102</v>
      </c>
      <c r="BS34" t="s">
        <v>102</v>
      </c>
      <c r="BT34" t="s">
        <v>102</v>
      </c>
      <c r="BU34" t="s">
        <v>102</v>
      </c>
      <c r="BV34" t="s">
        <v>102</v>
      </c>
      <c r="BW34" t="s">
        <v>99</v>
      </c>
      <c r="BX34" t="s">
        <v>102</v>
      </c>
      <c r="BY34" t="s">
        <v>102</v>
      </c>
      <c r="BZ34" t="s">
        <v>102</v>
      </c>
      <c r="CD34" t="s">
        <v>102</v>
      </c>
      <c r="CG34">
        <v>2021</v>
      </c>
      <c r="CH34" t="s">
        <v>103</v>
      </c>
      <c r="CI34" t="s">
        <v>354</v>
      </c>
      <c r="CJ34" t="s">
        <v>107</v>
      </c>
      <c r="CK34">
        <v>2023</v>
      </c>
      <c r="CM34" t="s">
        <v>355</v>
      </c>
      <c r="CN34" t="s">
        <v>356</v>
      </c>
      <c r="CO34">
        <v>5</v>
      </c>
      <c r="CP34">
        <v>10</v>
      </c>
      <c r="CQ34">
        <f t="shared" si="0"/>
        <v>0.5</v>
      </c>
      <c r="CR34" t="s">
        <v>187</v>
      </c>
      <c r="CS34" t="s">
        <v>357</v>
      </c>
      <c r="CT34" t="s">
        <v>358</v>
      </c>
      <c r="CU34" t="s">
        <v>99</v>
      </c>
      <c r="CV34" t="s">
        <v>130</v>
      </c>
      <c r="CW34" t="s">
        <v>99</v>
      </c>
    </row>
    <row r="35" spans="1:101" ht="18" customHeight="1" x14ac:dyDescent="0.35">
      <c r="A35" t="s">
        <v>359</v>
      </c>
      <c r="B35" t="s">
        <v>360</v>
      </c>
      <c r="C35" s="25" t="s">
        <v>3833</v>
      </c>
      <c r="D35" s="25" t="s">
        <v>3845</v>
      </c>
      <c r="E35" t="s">
        <v>102</v>
      </c>
      <c r="F35" s="5">
        <v>0</v>
      </c>
      <c r="BB35" t="s">
        <v>102</v>
      </c>
      <c r="BD35" t="s">
        <v>102</v>
      </c>
      <c r="BH35" t="s">
        <v>102</v>
      </c>
      <c r="BJ35" t="s">
        <v>115</v>
      </c>
      <c r="BZ35" t="s">
        <v>102</v>
      </c>
      <c r="CD35" t="s">
        <v>102</v>
      </c>
      <c r="CG35">
        <v>2023</v>
      </c>
      <c r="CH35" t="s">
        <v>103</v>
      </c>
      <c r="CI35" t="s">
        <v>361</v>
      </c>
      <c r="CJ35" t="s">
        <v>193</v>
      </c>
      <c r="CK35">
        <v>2023</v>
      </c>
      <c r="CM35" t="s">
        <v>362</v>
      </c>
      <c r="CO35">
        <v>0</v>
      </c>
      <c r="CP35">
        <v>12</v>
      </c>
      <c r="CQ35" s="5">
        <f t="shared" si="0"/>
        <v>0</v>
      </c>
      <c r="CR35" t="s">
        <v>187</v>
      </c>
      <c r="CS35" t="s">
        <v>363</v>
      </c>
      <c r="CT35" s="2" t="s">
        <v>364</v>
      </c>
      <c r="CU35" t="s">
        <v>99</v>
      </c>
      <c r="CV35" t="s">
        <v>130</v>
      </c>
      <c r="CW35" t="s">
        <v>102</v>
      </c>
    </row>
    <row r="36" spans="1:101" ht="18" customHeight="1" x14ac:dyDescent="0.35">
      <c r="A36" t="s">
        <v>365</v>
      </c>
      <c r="B36" t="s">
        <v>366</v>
      </c>
      <c r="C36" s="25" t="s">
        <v>3824</v>
      </c>
      <c r="D36" s="25" t="s">
        <v>3846</v>
      </c>
      <c r="E36" t="s">
        <v>99</v>
      </c>
      <c r="F36" s="5">
        <v>1</v>
      </c>
      <c r="G36" t="s">
        <v>149</v>
      </c>
      <c r="H36" t="s">
        <v>99</v>
      </c>
      <c r="I36" s="5">
        <v>1</v>
      </c>
      <c r="J36">
        <v>2050</v>
      </c>
      <c r="K36" s="5" t="s">
        <v>99</v>
      </c>
      <c r="M36">
        <v>2050</v>
      </c>
      <c r="N36" s="5" t="s">
        <v>102</v>
      </c>
      <c r="Q36">
        <f t="shared" si="1"/>
        <v>2050</v>
      </c>
      <c r="R36" s="5" t="s">
        <v>102</v>
      </c>
      <c r="AK36" t="s">
        <v>99</v>
      </c>
      <c r="AL36" t="s">
        <v>99</v>
      </c>
      <c r="AM36" t="s">
        <v>102</v>
      </c>
      <c r="AO36" t="s">
        <v>102</v>
      </c>
      <c r="AQ36" t="s">
        <v>102</v>
      </c>
      <c r="AR36" t="s">
        <v>102</v>
      </c>
      <c r="AW36" t="s">
        <v>102</v>
      </c>
      <c r="BB36" t="s">
        <v>99</v>
      </c>
      <c r="BC36">
        <v>75554</v>
      </c>
      <c r="BD36" t="s">
        <v>99</v>
      </c>
      <c r="BE36" t="s">
        <v>103</v>
      </c>
      <c r="BF36" t="s">
        <v>103</v>
      </c>
      <c r="BG36">
        <v>459373</v>
      </c>
      <c r="BH36" t="s">
        <v>99</v>
      </c>
      <c r="BI36">
        <v>506000</v>
      </c>
      <c r="BJ36" t="s">
        <v>104</v>
      </c>
      <c r="BK36" t="s">
        <v>99</v>
      </c>
      <c r="BL36" t="s">
        <v>99</v>
      </c>
      <c r="BM36" t="s">
        <v>99</v>
      </c>
      <c r="BN36" t="s">
        <v>102</v>
      </c>
      <c r="BO36" t="s">
        <v>102</v>
      </c>
      <c r="BP36" t="s">
        <v>99</v>
      </c>
      <c r="BQ36" t="s">
        <v>102</v>
      </c>
      <c r="BR36" t="s">
        <v>102</v>
      </c>
      <c r="BS36" t="s">
        <v>102</v>
      </c>
      <c r="BT36" t="s">
        <v>102</v>
      </c>
      <c r="BU36" t="s">
        <v>102</v>
      </c>
      <c r="BV36" t="s">
        <v>102</v>
      </c>
      <c r="BW36" t="s">
        <v>102</v>
      </c>
      <c r="BX36" t="s">
        <v>102</v>
      </c>
      <c r="BY36" t="s">
        <v>102</v>
      </c>
      <c r="BZ36" t="s">
        <v>102</v>
      </c>
      <c r="CD36" t="s">
        <v>102</v>
      </c>
      <c r="CG36">
        <v>2022</v>
      </c>
      <c r="CH36">
        <v>2023</v>
      </c>
      <c r="CI36" t="s">
        <v>367</v>
      </c>
      <c r="CJ36" t="s">
        <v>107</v>
      </c>
      <c r="CK36">
        <v>2023</v>
      </c>
      <c r="CL36" t="s">
        <v>99</v>
      </c>
      <c r="CM36" t="s">
        <v>368</v>
      </c>
      <c r="CO36">
        <v>10</v>
      </c>
      <c r="CP36">
        <v>10</v>
      </c>
      <c r="CQ36" s="5">
        <f t="shared" si="0"/>
        <v>1</v>
      </c>
      <c r="CR36" t="s">
        <v>369</v>
      </c>
      <c r="CS36" t="s">
        <v>370</v>
      </c>
      <c r="CT36" s="2" t="s">
        <v>371</v>
      </c>
      <c r="CU36" t="s">
        <v>99</v>
      </c>
      <c r="CV36" t="s">
        <v>130</v>
      </c>
      <c r="CW36" t="s">
        <v>99</v>
      </c>
    </row>
    <row r="37" spans="1:101" ht="18" customHeight="1" x14ac:dyDescent="0.35">
      <c r="A37" t="s">
        <v>372</v>
      </c>
      <c r="B37" t="s">
        <v>373</v>
      </c>
      <c r="C37" s="25" t="s">
        <v>3826</v>
      </c>
      <c r="D37" s="25" t="s">
        <v>3847</v>
      </c>
      <c r="E37" t="s">
        <v>102</v>
      </c>
      <c r="F37" s="5">
        <v>0</v>
      </c>
      <c r="BB37" t="s">
        <v>99</v>
      </c>
      <c r="BC37">
        <v>6853</v>
      </c>
      <c r="BD37" t="s">
        <v>99</v>
      </c>
      <c r="BE37">
        <v>18565</v>
      </c>
      <c r="BF37">
        <v>33012</v>
      </c>
      <c r="BG37" t="s">
        <v>103</v>
      </c>
      <c r="BH37" t="s">
        <v>99</v>
      </c>
      <c r="BI37">
        <v>13677</v>
      </c>
      <c r="BJ37" t="s">
        <v>104</v>
      </c>
      <c r="BK37" t="s">
        <v>102</v>
      </c>
      <c r="BL37" t="s">
        <v>102</v>
      </c>
      <c r="BM37" t="s">
        <v>99</v>
      </c>
      <c r="BN37" t="s">
        <v>102</v>
      </c>
      <c r="BO37" t="s">
        <v>102</v>
      </c>
      <c r="BP37" t="s">
        <v>99</v>
      </c>
      <c r="BQ37" t="s">
        <v>99</v>
      </c>
      <c r="BR37" t="s">
        <v>102</v>
      </c>
      <c r="BS37" t="s">
        <v>102</v>
      </c>
      <c r="BT37" t="s">
        <v>102</v>
      </c>
      <c r="BW37" t="s">
        <v>102</v>
      </c>
      <c r="BX37" t="s">
        <v>102</v>
      </c>
      <c r="BY37" t="s">
        <v>102</v>
      </c>
      <c r="BZ37" t="s">
        <v>102</v>
      </c>
      <c r="CD37" t="s">
        <v>102</v>
      </c>
      <c r="CG37">
        <v>2022</v>
      </c>
      <c r="CH37">
        <v>2022</v>
      </c>
      <c r="CI37" t="s">
        <v>374</v>
      </c>
      <c r="CJ37" t="s">
        <v>107</v>
      </c>
      <c r="CK37">
        <v>2023</v>
      </c>
      <c r="CM37" t="s">
        <v>375</v>
      </c>
      <c r="CO37">
        <v>0</v>
      </c>
      <c r="CP37">
        <v>8</v>
      </c>
      <c r="CQ37" s="5">
        <f t="shared" si="0"/>
        <v>0</v>
      </c>
      <c r="CR37" t="s">
        <v>376</v>
      </c>
      <c r="CS37" t="s">
        <v>377</v>
      </c>
      <c r="CT37" s="2" t="s">
        <v>378</v>
      </c>
      <c r="CU37" t="s">
        <v>99</v>
      </c>
      <c r="CV37" t="s">
        <v>130</v>
      </c>
      <c r="CW37" t="s">
        <v>102</v>
      </c>
    </row>
    <row r="38" spans="1:101" ht="18" customHeight="1" x14ac:dyDescent="0.35">
      <c r="A38" t="s">
        <v>379</v>
      </c>
      <c r="B38" t="s">
        <v>380</v>
      </c>
      <c r="C38" s="25" t="s">
        <v>3811</v>
      </c>
      <c r="D38" s="25" t="s">
        <v>3848</v>
      </c>
      <c r="E38" t="s">
        <v>102</v>
      </c>
      <c r="F38" s="5">
        <v>0</v>
      </c>
      <c r="BB38" t="s">
        <v>99</v>
      </c>
      <c r="BC38">
        <v>124035</v>
      </c>
      <c r="BD38" t="s">
        <v>99</v>
      </c>
      <c r="BE38" t="s">
        <v>103</v>
      </c>
      <c r="BF38">
        <v>97397</v>
      </c>
      <c r="BG38" t="s">
        <v>103</v>
      </c>
      <c r="BH38" t="s">
        <v>99</v>
      </c>
      <c r="BI38">
        <v>23627236</v>
      </c>
      <c r="BJ38" t="s">
        <v>381</v>
      </c>
      <c r="BZ38" t="s">
        <v>102</v>
      </c>
      <c r="CD38" t="s">
        <v>102</v>
      </c>
      <c r="CG38">
        <v>2022</v>
      </c>
      <c r="CH38">
        <v>2023</v>
      </c>
      <c r="CI38" t="s">
        <v>382</v>
      </c>
      <c r="CJ38" t="s">
        <v>107</v>
      </c>
      <c r="CK38">
        <v>2023</v>
      </c>
      <c r="CM38" t="s">
        <v>383</v>
      </c>
      <c r="CO38">
        <v>3</v>
      </c>
      <c r="CP38">
        <v>10</v>
      </c>
      <c r="CQ38" s="5">
        <f t="shared" si="0"/>
        <v>0.3</v>
      </c>
      <c r="CR38" t="s">
        <v>384</v>
      </c>
      <c r="CS38" t="s">
        <v>385</v>
      </c>
      <c r="CT38" t="s">
        <v>386</v>
      </c>
      <c r="CU38" t="s">
        <v>99</v>
      </c>
      <c r="CV38" t="s">
        <v>130</v>
      </c>
      <c r="CW38" t="s">
        <v>102</v>
      </c>
    </row>
    <row r="39" spans="1:101" ht="18" customHeight="1" x14ac:dyDescent="0.35">
      <c r="A39" t="s">
        <v>387</v>
      </c>
      <c r="B39" t="s">
        <v>388</v>
      </c>
      <c r="C39" s="25" t="s">
        <v>3808</v>
      </c>
      <c r="D39" s="25" t="s">
        <v>3849</v>
      </c>
      <c r="E39" t="s">
        <v>102</v>
      </c>
      <c r="F39" s="5">
        <v>0</v>
      </c>
      <c r="BB39" t="s">
        <v>99</v>
      </c>
      <c r="BC39">
        <v>24300</v>
      </c>
      <c r="BD39" t="s">
        <v>99</v>
      </c>
      <c r="BE39" t="s">
        <v>103</v>
      </c>
      <c r="BF39" t="s">
        <v>103</v>
      </c>
      <c r="BG39">
        <v>85700</v>
      </c>
      <c r="BH39" t="s">
        <v>102</v>
      </c>
      <c r="BJ39" t="s">
        <v>115</v>
      </c>
      <c r="BZ39" t="s">
        <v>102</v>
      </c>
      <c r="CD39" t="s">
        <v>102</v>
      </c>
      <c r="CG39">
        <v>2021</v>
      </c>
      <c r="CH39" t="s">
        <v>103</v>
      </c>
      <c r="CI39" t="s">
        <v>389</v>
      </c>
      <c r="CJ39" t="s">
        <v>107</v>
      </c>
      <c r="CK39">
        <v>2023</v>
      </c>
      <c r="CL39" t="s">
        <v>102</v>
      </c>
      <c r="CM39" t="s">
        <v>390</v>
      </c>
      <c r="CO39">
        <v>1</v>
      </c>
      <c r="CP39">
        <v>9</v>
      </c>
      <c r="CQ39" s="5">
        <f t="shared" si="0"/>
        <v>0.1111111111111111</v>
      </c>
      <c r="CR39" t="s">
        <v>391</v>
      </c>
      <c r="CS39" t="s">
        <v>392</v>
      </c>
      <c r="CT39" t="s">
        <v>393</v>
      </c>
      <c r="CU39" t="s">
        <v>102</v>
      </c>
      <c r="CW39" t="s">
        <v>102</v>
      </c>
    </row>
    <row r="40" spans="1:101" ht="18" customHeight="1" x14ac:dyDescent="0.35">
      <c r="A40" t="s">
        <v>394</v>
      </c>
      <c r="B40" t="s">
        <v>395</v>
      </c>
      <c r="C40" s="25" t="s">
        <v>3811</v>
      </c>
      <c r="D40" s="25" t="s">
        <v>3850</v>
      </c>
      <c r="E40" t="s">
        <v>99</v>
      </c>
      <c r="F40" s="5">
        <v>1</v>
      </c>
      <c r="G40" t="s">
        <v>100</v>
      </c>
      <c r="H40" t="s">
        <v>99</v>
      </c>
      <c r="I40" s="5">
        <v>1</v>
      </c>
      <c r="J40">
        <v>2027</v>
      </c>
      <c r="K40" s="5" t="s">
        <v>99</v>
      </c>
      <c r="M40">
        <v>2027</v>
      </c>
      <c r="N40" s="5" t="s">
        <v>102</v>
      </c>
      <c r="Q40">
        <f t="shared" si="1"/>
        <v>2027</v>
      </c>
      <c r="R40" s="5" t="s">
        <v>102</v>
      </c>
      <c r="AK40" t="s">
        <v>99</v>
      </c>
      <c r="AL40" t="s">
        <v>102</v>
      </c>
      <c r="AM40" t="s">
        <v>102</v>
      </c>
      <c r="AO40" t="s">
        <v>102</v>
      </c>
      <c r="AQ40" t="s">
        <v>99</v>
      </c>
      <c r="AR40" t="s">
        <v>102</v>
      </c>
      <c r="AV40" t="s">
        <v>206</v>
      </c>
      <c r="AW40" t="s">
        <v>102</v>
      </c>
      <c r="BB40" t="s">
        <v>102</v>
      </c>
      <c r="BD40" t="s">
        <v>102</v>
      </c>
      <c r="BH40" t="s">
        <v>102</v>
      </c>
      <c r="BJ40" t="s">
        <v>115</v>
      </c>
      <c r="BZ40" t="s">
        <v>102</v>
      </c>
      <c r="CD40" t="s">
        <v>99</v>
      </c>
      <c r="CE40">
        <v>131000</v>
      </c>
      <c r="CF40" t="s">
        <v>105</v>
      </c>
      <c r="CG40">
        <v>2022</v>
      </c>
      <c r="CH40">
        <v>2023</v>
      </c>
      <c r="CI40" s="7" t="s">
        <v>396</v>
      </c>
      <c r="CJ40" t="s">
        <v>193</v>
      </c>
      <c r="CK40">
        <v>2023</v>
      </c>
      <c r="CL40" t="s">
        <v>102</v>
      </c>
      <c r="CM40" t="s">
        <v>397</v>
      </c>
      <c r="CO40">
        <v>0</v>
      </c>
      <c r="CP40">
        <v>13</v>
      </c>
      <c r="CQ40" s="5">
        <f t="shared" si="0"/>
        <v>0</v>
      </c>
      <c r="CR40" t="s">
        <v>398</v>
      </c>
      <c r="CS40" t="s">
        <v>399</v>
      </c>
      <c r="CT40" s="2" t="s">
        <v>400</v>
      </c>
      <c r="CU40" t="s">
        <v>99</v>
      </c>
      <c r="CV40" t="s">
        <v>130</v>
      </c>
      <c r="CW40" t="s">
        <v>99</v>
      </c>
    </row>
    <row r="41" spans="1:101" ht="18" customHeight="1" x14ac:dyDescent="0.35">
      <c r="A41" t="s">
        <v>401</v>
      </c>
      <c r="B41" t="s">
        <v>402</v>
      </c>
      <c r="C41" s="25" t="s">
        <v>3814</v>
      </c>
      <c r="D41" s="25" t="s">
        <v>3851</v>
      </c>
      <c r="E41" t="s">
        <v>102</v>
      </c>
      <c r="F41" s="5">
        <v>0</v>
      </c>
      <c r="BB41" t="s">
        <v>99</v>
      </c>
      <c r="BC41">
        <v>43881</v>
      </c>
      <c r="BD41" t="s">
        <v>99</v>
      </c>
      <c r="BE41">
        <v>312574</v>
      </c>
      <c r="BF41">
        <v>357248</v>
      </c>
      <c r="BG41" t="s">
        <v>103</v>
      </c>
      <c r="BH41" t="s">
        <v>99</v>
      </c>
      <c r="BI41">
        <v>6014744</v>
      </c>
      <c r="BJ41" t="s">
        <v>104</v>
      </c>
      <c r="BK41" t="s">
        <v>99</v>
      </c>
      <c r="BL41" t="s">
        <v>99</v>
      </c>
      <c r="BM41" t="s">
        <v>99</v>
      </c>
      <c r="BN41" t="s">
        <v>99</v>
      </c>
      <c r="BO41" t="s">
        <v>99</v>
      </c>
      <c r="BP41" t="s">
        <v>99</v>
      </c>
      <c r="BQ41" t="s">
        <v>99</v>
      </c>
      <c r="BR41" t="s">
        <v>99</v>
      </c>
      <c r="BS41" t="s">
        <v>99</v>
      </c>
      <c r="BT41" t="s">
        <v>102</v>
      </c>
      <c r="BU41" t="s">
        <v>102</v>
      </c>
      <c r="BV41" t="s">
        <v>102</v>
      </c>
      <c r="BW41" t="s">
        <v>99</v>
      </c>
      <c r="BX41" t="s">
        <v>102</v>
      </c>
      <c r="BY41" t="s">
        <v>102</v>
      </c>
      <c r="BZ41" t="s">
        <v>102</v>
      </c>
      <c r="CD41" t="s">
        <v>102</v>
      </c>
      <c r="CG41">
        <v>2022</v>
      </c>
      <c r="CH41" t="s">
        <v>103</v>
      </c>
      <c r="CI41" t="s">
        <v>403</v>
      </c>
      <c r="CJ41" t="s">
        <v>193</v>
      </c>
      <c r="CK41">
        <v>2023</v>
      </c>
      <c r="CL41" t="s">
        <v>99</v>
      </c>
      <c r="CM41" t="s">
        <v>404</v>
      </c>
      <c r="CO41">
        <v>5</v>
      </c>
      <c r="CP41">
        <v>9</v>
      </c>
      <c r="CQ41" s="5">
        <f t="shared" si="0"/>
        <v>0.55555555555555558</v>
      </c>
      <c r="CR41" t="s">
        <v>405</v>
      </c>
      <c r="CS41" t="s">
        <v>406</v>
      </c>
      <c r="CT41" t="s">
        <v>407</v>
      </c>
      <c r="CU41" t="s">
        <v>102</v>
      </c>
      <c r="CW41" t="s">
        <v>102</v>
      </c>
    </row>
    <row r="42" spans="1:101" ht="18" customHeight="1" x14ac:dyDescent="0.35">
      <c r="A42" t="s">
        <v>408</v>
      </c>
      <c r="B42" t="s">
        <v>409</v>
      </c>
      <c r="C42" s="25" t="s">
        <v>3814</v>
      </c>
      <c r="D42" s="25" t="s">
        <v>3842</v>
      </c>
      <c r="E42" t="s">
        <v>99</v>
      </c>
      <c r="F42" s="5">
        <v>1</v>
      </c>
      <c r="G42" t="s">
        <v>149</v>
      </c>
      <c r="H42" t="s">
        <v>99</v>
      </c>
      <c r="I42" s="5">
        <v>1</v>
      </c>
      <c r="J42">
        <v>2050</v>
      </c>
      <c r="K42" s="5" t="s">
        <v>99</v>
      </c>
      <c r="M42">
        <v>2050</v>
      </c>
      <c r="N42" s="5" t="s">
        <v>99</v>
      </c>
      <c r="P42">
        <v>2050</v>
      </c>
      <c r="Q42">
        <f t="shared" si="1"/>
        <v>2050</v>
      </c>
      <c r="AK42" t="s">
        <v>99</v>
      </c>
      <c r="AL42" t="s">
        <v>99</v>
      </c>
      <c r="AM42" t="s">
        <v>99</v>
      </c>
      <c r="AN42" t="s">
        <v>150</v>
      </c>
      <c r="AO42" t="s">
        <v>102</v>
      </c>
      <c r="AQ42" t="s">
        <v>99</v>
      </c>
      <c r="AR42" t="s">
        <v>102</v>
      </c>
      <c r="AV42" t="s">
        <v>206</v>
      </c>
      <c r="AW42" t="s">
        <v>102</v>
      </c>
      <c r="BB42" t="s">
        <v>99</v>
      </c>
      <c r="BC42">
        <v>167937</v>
      </c>
      <c r="BD42" t="s">
        <v>99</v>
      </c>
      <c r="BE42" t="s">
        <v>103</v>
      </c>
      <c r="BF42" t="s">
        <v>103</v>
      </c>
      <c r="BG42">
        <v>182187</v>
      </c>
      <c r="BH42" t="s">
        <v>102</v>
      </c>
      <c r="BJ42" t="s">
        <v>115</v>
      </c>
      <c r="BZ42" t="s">
        <v>102</v>
      </c>
      <c r="CD42" t="s">
        <v>99</v>
      </c>
      <c r="CE42">
        <v>600000000</v>
      </c>
      <c r="CF42" t="s">
        <v>105</v>
      </c>
      <c r="CG42">
        <v>2021</v>
      </c>
      <c r="CH42">
        <v>2021</v>
      </c>
      <c r="CI42" t="s">
        <v>410</v>
      </c>
      <c r="CJ42" t="s">
        <v>411</v>
      </c>
      <c r="CK42">
        <v>2023</v>
      </c>
      <c r="CL42" t="s">
        <v>99</v>
      </c>
      <c r="CM42" t="s">
        <v>412</v>
      </c>
      <c r="CN42" t="s">
        <v>413</v>
      </c>
      <c r="CO42">
        <v>3</v>
      </c>
      <c r="CP42">
        <v>11</v>
      </c>
      <c r="CQ42" s="5">
        <f t="shared" si="0"/>
        <v>0.27272727272727271</v>
      </c>
      <c r="CR42" t="s">
        <v>414</v>
      </c>
      <c r="CS42" t="s">
        <v>415</v>
      </c>
      <c r="CT42" t="s">
        <v>416</v>
      </c>
      <c r="CU42" t="s">
        <v>102</v>
      </c>
      <c r="CW42" t="s">
        <v>99</v>
      </c>
    </row>
    <row r="43" spans="1:101" ht="18" customHeight="1" x14ac:dyDescent="0.35">
      <c r="A43" t="s">
        <v>417</v>
      </c>
      <c r="B43" t="s">
        <v>418</v>
      </c>
      <c r="C43" s="25" t="s">
        <v>3814</v>
      </c>
      <c r="D43" s="25" t="s">
        <v>3820</v>
      </c>
      <c r="E43" t="s">
        <v>102</v>
      </c>
      <c r="F43" s="5">
        <v>0</v>
      </c>
      <c r="BB43" t="s">
        <v>99</v>
      </c>
      <c r="BC43">
        <v>2034</v>
      </c>
      <c r="BD43" t="s">
        <v>99</v>
      </c>
      <c r="BE43">
        <v>11324</v>
      </c>
      <c r="BF43">
        <v>12175</v>
      </c>
      <c r="BG43" t="s">
        <v>103</v>
      </c>
      <c r="BH43" t="s">
        <v>102</v>
      </c>
      <c r="BJ43" t="s">
        <v>115</v>
      </c>
      <c r="BZ43" t="s">
        <v>102</v>
      </c>
      <c r="CD43" t="s">
        <v>102</v>
      </c>
      <c r="CG43">
        <v>2022</v>
      </c>
      <c r="CH43" t="s">
        <v>103</v>
      </c>
      <c r="CI43" t="s">
        <v>419</v>
      </c>
      <c r="CJ43" t="s">
        <v>107</v>
      </c>
      <c r="CK43">
        <v>2023</v>
      </c>
      <c r="CL43" t="s">
        <v>102</v>
      </c>
      <c r="CM43" t="s">
        <v>420</v>
      </c>
      <c r="CO43">
        <v>0</v>
      </c>
      <c r="CP43">
        <v>10</v>
      </c>
      <c r="CQ43" s="5">
        <f t="shared" si="0"/>
        <v>0</v>
      </c>
      <c r="CR43" t="s">
        <v>163</v>
      </c>
      <c r="CS43" t="s">
        <v>421</v>
      </c>
      <c r="CT43" s="2" t="s">
        <v>422</v>
      </c>
      <c r="CU43" t="s">
        <v>102</v>
      </c>
      <c r="CW43" t="s">
        <v>102</v>
      </c>
    </row>
    <row r="44" spans="1:101" ht="18" customHeight="1" x14ac:dyDescent="0.35">
      <c r="A44" t="s">
        <v>423</v>
      </c>
      <c r="B44" t="s">
        <v>424</v>
      </c>
      <c r="C44" s="25" t="s">
        <v>3826</v>
      </c>
      <c r="D44" s="25" t="s">
        <v>3852</v>
      </c>
      <c r="E44" t="s">
        <v>99</v>
      </c>
      <c r="F44" s="5">
        <v>1</v>
      </c>
      <c r="G44" t="s">
        <v>149</v>
      </c>
      <c r="H44" t="s">
        <v>99</v>
      </c>
      <c r="I44" s="5">
        <v>1</v>
      </c>
      <c r="J44">
        <v>2030</v>
      </c>
      <c r="K44" s="5" t="s">
        <v>99</v>
      </c>
      <c r="M44">
        <v>2030</v>
      </c>
      <c r="N44" s="5" t="s">
        <v>99</v>
      </c>
      <c r="P44">
        <v>2030</v>
      </c>
      <c r="Q44">
        <f t="shared" si="1"/>
        <v>2030</v>
      </c>
      <c r="AK44" t="s">
        <v>102</v>
      </c>
      <c r="AM44" t="s">
        <v>99</v>
      </c>
      <c r="AN44" t="s">
        <v>150</v>
      </c>
      <c r="AO44" t="s">
        <v>102</v>
      </c>
      <c r="AQ44" t="s">
        <v>102</v>
      </c>
      <c r="AR44" t="s">
        <v>102</v>
      </c>
      <c r="AW44" t="s">
        <v>102</v>
      </c>
      <c r="BB44" t="s">
        <v>99</v>
      </c>
      <c r="BC44">
        <v>12755</v>
      </c>
      <c r="BD44" t="s">
        <v>99</v>
      </c>
      <c r="BE44" t="s">
        <v>103</v>
      </c>
      <c r="BF44" t="s">
        <v>103</v>
      </c>
      <c r="BG44">
        <v>20228</v>
      </c>
      <c r="BH44" t="s">
        <v>99</v>
      </c>
      <c r="BI44">
        <v>401171</v>
      </c>
      <c r="BJ44" t="s">
        <v>115</v>
      </c>
      <c r="BZ44" t="s">
        <v>102</v>
      </c>
      <c r="CD44" t="s">
        <v>102</v>
      </c>
      <c r="CG44">
        <v>2021</v>
      </c>
      <c r="CH44">
        <v>2022</v>
      </c>
      <c r="CI44" t="s">
        <v>425</v>
      </c>
      <c r="CJ44" t="s">
        <v>193</v>
      </c>
      <c r="CK44">
        <v>2023</v>
      </c>
      <c r="CL44" t="s">
        <v>102</v>
      </c>
      <c r="CM44" t="s">
        <v>426</v>
      </c>
      <c r="CO44">
        <v>0</v>
      </c>
      <c r="CP44">
        <v>12</v>
      </c>
      <c r="CQ44" s="5">
        <f t="shared" si="0"/>
        <v>0</v>
      </c>
      <c r="CR44" t="s">
        <v>103</v>
      </c>
      <c r="CS44" t="s">
        <v>427</v>
      </c>
      <c r="CT44" s="2" t="s">
        <v>428</v>
      </c>
      <c r="CU44" t="s">
        <v>102</v>
      </c>
      <c r="CW44" t="s">
        <v>102</v>
      </c>
    </row>
    <row r="45" spans="1:101" ht="18" customHeight="1" x14ac:dyDescent="0.35">
      <c r="A45" t="s">
        <v>429</v>
      </c>
      <c r="B45" t="s">
        <v>430</v>
      </c>
      <c r="C45" s="25" t="s">
        <v>3853</v>
      </c>
      <c r="D45" s="25" t="s">
        <v>3854</v>
      </c>
      <c r="E45" t="s">
        <v>102</v>
      </c>
      <c r="F45" s="5">
        <v>0</v>
      </c>
      <c r="BB45" t="s">
        <v>99</v>
      </c>
      <c r="BC45">
        <v>5443108</v>
      </c>
      <c r="BD45" t="s">
        <v>99</v>
      </c>
      <c r="BE45" t="s">
        <v>103</v>
      </c>
      <c r="BF45" t="s">
        <v>103</v>
      </c>
      <c r="BG45">
        <v>308442</v>
      </c>
      <c r="BH45" t="s">
        <v>102</v>
      </c>
      <c r="BJ45" t="s">
        <v>115</v>
      </c>
      <c r="BZ45" t="s">
        <v>102</v>
      </c>
      <c r="CD45" t="s">
        <v>102</v>
      </c>
      <c r="CG45">
        <v>2022</v>
      </c>
      <c r="CH45" t="s">
        <v>103</v>
      </c>
      <c r="CI45" t="s">
        <v>431</v>
      </c>
      <c r="CJ45" t="s">
        <v>193</v>
      </c>
      <c r="CK45">
        <v>2023</v>
      </c>
      <c r="CL45" t="s">
        <v>99</v>
      </c>
      <c r="CM45" t="s">
        <v>432</v>
      </c>
      <c r="CO45">
        <v>6</v>
      </c>
      <c r="CP45">
        <v>10</v>
      </c>
      <c r="CQ45" s="5">
        <f t="shared" si="0"/>
        <v>0.6</v>
      </c>
      <c r="CR45" t="s">
        <v>433</v>
      </c>
      <c r="CS45" t="s">
        <v>434</v>
      </c>
      <c r="CT45" s="2" t="s">
        <v>435</v>
      </c>
      <c r="CU45" t="s">
        <v>99</v>
      </c>
      <c r="CV45" t="s">
        <v>130</v>
      </c>
      <c r="CW45" t="s">
        <v>102</v>
      </c>
    </row>
    <row r="46" spans="1:101" ht="18" customHeight="1" x14ac:dyDescent="0.35">
      <c r="A46" t="s">
        <v>436</v>
      </c>
      <c r="B46" t="s">
        <v>437</v>
      </c>
      <c r="C46" s="25" t="s">
        <v>3814</v>
      </c>
      <c r="D46" s="25" t="s">
        <v>3855</v>
      </c>
      <c r="E46" t="s">
        <v>99</v>
      </c>
      <c r="F46" s="5">
        <v>1</v>
      </c>
      <c r="G46" t="s">
        <v>100</v>
      </c>
      <c r="H46" t="s">
        <v>99</v>
      </c>
      <c r="I46" s="5">
        <v>1</v>
      </c>
      <c r="J46">
        <v>2020</v>
      </c>
      <c r="K46" s="5" t="s">
        <v>99</v>
      </c>
      <c r="M46">
        <v>2020</v>
      </c>
      <c r="N46" s="5" t="s">
        <v>99</v>
      </c>
      <c r="P46">
        <v>2030</v>
      </c>
      <c r="Q46">
        <f t="shared" si="1"/>
        <v>2023.3333333333333</v>
      </c>
      <c r="AK46" t="s">
        <v>102</v>
      </c>
      <c r="AM46" t="s">
        <v>102</v>
      </c>
      <c r="AO46" t="s">
        <v>102</v>
      </c>
      <c r="AQ46" t="s">
        <v>99</v>
      </c>
      <c r="AR46" t="s">
        <v>99</v>
      </c>
      <c r="AT46" t="s">
        <v>116</v>
      </c>
      <c r="AV46" t="s">
        <v>230</v>
      </c>
      <c r="AW46" t="s">
        <v>99</v>
      </c>
      <c r="AX46">
        <v>667500</v>
      </c>
      <c r="AY46" t="s">
        <v>207</v>
      </c>
      <c r="BA46" t="s">
        <v>345</v>
      </c>
      <c r="BB46" t="s">
        <v>99</v>
      </c>
      <c r="BC46">
        <v>55200</v>
      </c>
      <c r="BD46" t="s">
        <v>99</v>
      </c>
      <c r="BE46">
        <v>2780</v>
      </c>
      <c r="BF46" t="s">
        <v>103</v>
      </c>
      <c r="BG46" t="s">
        <v>103</v>
      </c>
      <c r="BH46" t="s">
        <v>99</v>
      </c>
      <c r="BI46">
        <v>23130000</v>
      </c>
      <c r="BJ46" t="s">
        <v>104</v>
      </c>
      <c r="BK46" t="s">
        <v>102</v>
      </c>
      <c r="BL46" t="s">
        <v>102</v>
      </c>
      <c r="BM46" t="s">
        <v>102</v>
      </c>
      <c r="BN46" t="s">
        <v>102</v>
      </c>
      <c r="BO46" t="s">
        <v>102</v>
      </c>
      <c r="BP46" t="s">
        <v>99</v>
      </c>
      <c r="BQ46" t="s">
        <v>99</v>
      </c>
      <c r="BR46" t="s">
        <v>102</v>
      </c>
      <c r="BS46" t="s">
        <v>102</v>
      </c>
      <c r="BT46" t="s">
        <v>102</v>
      </c>
      <c r="BU46" t="s">
        <v>102</v>
      </c>
      <c r="BV46" t="s">
        <v>102</v>
      </c>
      <c r="BW46" t="s">
        <v>102</v>
      </c>
      <c r="BX46" t="s">
        <v>102</v>
      </c>
      <c r="BY46" t="s">
        <v>102</v>
      </c>
      <c r="BZ46" t="s">
        <v>102</v>
      </c>
      <c r="CD46" t="s">
        <v>99</v>
      </c>
      <c r="CE46">
        <v>23000000</v>
      </c>
      <c r="CF46" t="s">
        <v>105</v>
      </c>
      <c r="CG46">
        <v>2022</v>
      </c>
      <c r="CH46" t="s">
        <v>103</v>
      </c>
      <c r="CI46" t="s">
        <v>438</v>
      </c>
      <c r="CJ46" t="s">
        <v>411</v>
      </c>
      <c r="CK46">
        <v>2023</v>
      </c>
      <c r="CL46" t="s">
        <v>99</v>
      </c>
      <c r="CM46" t="s">
        <v>439</v>
      </c>
      <c r="CN46" s="2" t="s">
        <v>440</v>
      </c>
      <c r="CO46">
        <v>2</v>
      </c>
      <c r="CP46">
        <v>9</v>
      </c>
      <c r="CQ46" s="5">
        <f t="shared" si="0"/>
        <v>0.22222222222222221</v>
      </c>
      <c r="CR46" t="s">
        <v>263</v>
      </c>
      <c r="CS46" t="s">
        <v>441</v>
      </c>
      <c r="CT46" t="s">
        <v>442</v>
      </c>
      <c r="CU46" t="s">
        <v>99</v>
      </c>
      <c r="CV46" t="s">
        <v>130</v>
      </c>
      <c r="CW46" t="s">
        <v>99</v>
      </c>
    </row>
    <row r="47" spans="1:101" ht="18" customHeight="1" x14ac:dyDescent="0.35">
      <c r="A47" t="s">
        <v>443</v>
      </c>
      <c r="B47" t="s">
        <v>444</v>
      </c>
      <c r="C47" s="25" t="s">
        <v>3814</v>
      </c>
      <c r="D47" s="25" t="s">
        <v>3856</v>
      </c>
      <c r="E47" t="s">
        <v>102</v>
      </c>
      <c r="F47" s="5">
        <v>0</v>
      </c>
      <c r="BB47" t="s">
        <v>99</v>
      </c>
      <c r="BC47">
        <v>66553</v>
      </c>
      <c r="BD47" t="s">
        <v>99</v>
      </c>
      <c r="BE47">
        <v>72933</v>
      </c>
      <c r="BF47">
        <v>161303</v>
      </c>
      <c r="BG47" t="s">
        <v>103</v>
      </c>
      <c r="BH47" t="s">
        <v>99</v>
      </c>
      <c r="BI47">
        <v>24103449</v>
      </c>
      <c r="BJ47" t="s">
        <v>104</v>
      </c>
      <c r="BK47" t="s">
        <v>99</v>
      </c>
      <c r="BL47" t="s">
        <v>99</v>
      </c>
      <c r="BM47" t="s">
        <v>99</v>
      </c>
      <c r="BN47" t="s">
        <v>99</v>
      </c>
      <c r="BO47" t="s">
        <v>99</v>
      </c>
      <c r="BP47" t="s">
        <v>99</v>
      </c>
      <c r="BQ47" t="s">
        <v>99</v>
      </c>
      <c r="BR47" t="s">
        <v>99</v>
      </c>
      <c r="BS47" t="s">
        <v>99</v>
      </c>
      <c r="BT47" t="s">
        <v>102</v>
      </c>
      <c r="BU47" t="s">
        <v>99</v>
      </c>
      <c r="BV47" t="s">
        <v>99</v>
      </c>
      <c r="BW47" t="s">
        <v>99</v>
      </c>
      <c r="BX47" t="s">
        <v>102</v>
      </c>
      <c r="BY47" t="s">
        <v>99</v>
      </c>
      <c r="BZ47" t="s">
        <v>102</v>
      </c>
      <c r="CD47" t="s">
        <v>102</v>
      </c>
      <c r="CG47">
        <v>2022</v>
      </c>
      <c r="CH47">
        <v>2022</v>
      </c>
      <c r="CI47" t="s">
        <v>445</v>
      </c>
      <c r="CJ47" t="s">
        <v>411</v>
      </c>
      <c r="CK47">
        <v>2023</v>
      </c>
      <c r="CL47" t="s">
        <v>99</v>
      </c>
      <c r="CM47" t="s">
        <v>446</v>
      </c>
      <c r="CN47" t="s">
        <v>447</v>
      </c>
      <c r="CO47">
        <v>3</v>
      </c>
      <c r="CP47">
        <v>10</v>
      </c>
      <c r="CQ47" s="5">
        <f t="shared" si="0"/>
        <v>0.3</v>
      </c>
      <c r="CR47" t="s">
        <v>270</v>
      </c>
      <c r="CS47" t="s">
        <v>448</v>
      </c>
      <c r="CT47" s="2" t="s">
        <v>449</v>
      </c>
      <c r="CU47" t="s">
        <v>99</v>
      </c>
      <c r="CV47" t="s">
        <v>130</v>
      </c>
      <c r="CW47" t="s">
        <v>102</v>
      </c>
    </row>
    <row r="48" spans="1:101" ht="18" customHeight="1" x14ac:dyDescent="0.35">
      <c r="A48" t="s">
        <v>450</v>
      </c>
      <c r="B48" t="s">
        <v>451</v>
      </c>
      <c r="C48" s="25" t="s">
        <v>3822</v>
      </c>
      <c r="D48" s="25" t="s">
        <v>3857</v>
      </c>
      <c r="E48" t="s">
        <v>99</v>
      </c>
      <c r="F48" s="5">
        <v>1</v>
      </c>
      <c r="G48" t="s">
        <v>100</v>
      </c>
      <c r="H48" t="s">
        <v>99</v>
      </c>
      <c r="I48" s="5">
        <v>1</v>
      </c>
      <c r="J48">
        <v>2040</v>
      </c>
      <c r="K48" s="5" t="s">
        <v>99</v>
      </c>
      <c r="M48">
        <v>2040</v>
      </c>
      <c r="N48" s="5" t="s">
        <v>102</v>
      </c>
      <c r="Q48">
        <f t="shared" si="1"/>
        <v>2040</v>
      </c>
      <c r="R48" s="17" t="s">
        <v>99</v>
      </c>
      <c r="S48" s="17" t="s">
        <v>102</v>
      </c>
      <c r="T48" s="17"/>
      <c r="U48" s="17"/>
      <c r="V48" s="17"/>
      <c r="W48" s="17"/>
      <c r="X48" s="17"/>
      <c r="Y48" s="17"/>
      <c r="Z48" s="17"/>
      <c r="AA48" s="17"/>
      <c r="AB48" s="17"/>
      <c r="AC48" s="17"/>
      <c r="AD48" s="17"/>
      <c r="AE48" s="17"/>
      <c r="AF48" s="17"/>
      <c r="AG48" s="17"/>
      <c r="AH48" s="17"/>
      <c r="AI48" s="17"/>
      <c r="AJ48" s="17">
        <v>2040</v>
      </c>
      <c r="AK48" s="17" t="s">
        <v>99</v>
      </c>
      <c r="AL48" s="17" t="s">
        <v>99</v>
      </c>
      <c r="AM48" s="17"/>
      <c r="AN48" s="17"/>
      <c r="AO48" s="17" t="s">
        <v>102</v>
      </c>
      <c r="AP48" s="17"/>
      <c r="AQ48" s="17" t="s">
        <v>102</v>
      </c>
      <c r="AR48" s="17" t="s">
        <v>102</v>
      </c>
      <c r="AS48" s="17"/>
      <c r="AT48" s="17"/>
      <c r="AU48" s="17"/>
      <c r="AV48" s="17"/>
      <c r="AW48" s="17" t="s">
        <v>102</v>
      </c>
      <c r="AX48" s="17"/>
      <c r="AY48" s="17"/>
      <c r="AZ48" s="17"/>
      <c r="BA48" s="17"/>
      <c r="BB48" s="17" t="s">
        <v>99</v>
      </c>
      <c r="BC48" s="17">
        <v>16682</v>
      </c>
      <c r="BD48" s="17" t="s">
        <v>99</v>
      </c>
      <c r="BE48" s="17">
        <v>269136</v>
      </c>
      <c r="BF48" s="17" t="s">
        <v>103</v>
      </c>
      <c r="BG48" s="17" t="s">
        <v>103</v>
      </c>
      <c r="BH48" s="17" t="s">
        <v>99</v>
      </c>
      <c r="BI48" s="17">
        <v>6604478</v>
      </c>
      <c r="BJ48" s="17" t="s">
        <v>104</v>
      </c>
      <c r="BK48" t="s">
        <v>99</v>
      </c>
      <c r="BL48" t="s">
        <v>102</v>
      </c>
      <c r="BM48" t="s">
        <v>102</v>
      </c>
      <c r="BN48" t="s">
        <v>102</v>
      </c>
      <c r="BO48" t="s">
        <v>102</v>
      </c>
      <c r="BP48" t="s">
        <v>102</v>
      </c>
      <c r="BQ48" t="s">
        <v>102</v>
      </c>
      <c r="BR48" t="s">
        <v>102</v>
      </c>
      <c r="BS48" t="s">
        <v>102</v>
      </c>
      <c r="BT48" t="s">
        <v>102</v>
      </c>
      <c r="BU48" t="s">
        <v>99</v>
      </c>
      <c r="BV48" t="s">
        <v>102</v>
      </c>
      <c r="BW48" t="s">
        <v>102</v>
      </c>
      <c r="BX48" t="s">
        <v>102</v>
      </c>
      <c r="BY48" t="s">
        <v>102</v>
      </c>
      <c r="BZ48" t="s">
        <v>102</v>
      </c>
      <c r="CD48" t="s">
        <v>102</v>
      </c>
      <c r="CG48">
        <v>2022</v>
      </c>
      <c r="CH48">
        <v>2021</v>
      </c>
      <c r="CI48" t="s">
        <v>452</v>
      </c>
      <c r="CJ48" t="s">
        <v>107</v>
      </c>
      <c r="CK48">
        <v>2023</v>
      </c>
      <c r="CL48" t="s">
        <v>102</v>
      </c>
      <c r="CM48" t="s">
        <v>453</v>
      </c>
      <c r="CO48">
        <v>0</v>
      </c>
      <c r="CP48">
        <v>10</v>
      </c>
      <c r="CQ48">
        <f t="shared" si="0"/>
        <v>0</v>
      </c>
      <c r="CR48" t="s">
        <v>277</v>
      </c>
      <c r="CS48" t="s">
        <v>454</v>
      </c>
      <c r="CT48" s="2" t="s">
        <v>455</v>
      </c>
      <c r="CU48" t="s">
        <v>99</v>
      </c>
      <c r="CV48" t="s">
        <v>130</v>
      </c>
      <c r="CW48" t="s">
        <v>99</v>
      </c>
    </row>
    <row r="49" spans="1:101" ht="18" customHeight="1" x14ac:dyDescent="0.35">
      <c r="A49" t="s">
        <v>456</v>
      </c>
      <c r="B49" t="s">
        <v>457</v>
      </c>
      <c r="C49" s="25" t="s">
        <v>3814</v>
      </c>
      <c r="D49" s="25" t="s">
        <v>3858</v>
      </c>
      <c r="E49" t="s">
        <v>102</v>
      </c>
      <c r="F49" s="5">
        <v>0</v>
      </c>
      <c r="BB49" t="s">
        <v>99</v>
      </c>
      <c r="BC49">
        <v>930</v>
      </c>
      <c r="BD49" t="s">
        <v>99</v>
      </c>
      <c r="BE49" t="s">
        <v>103</v>
      </c>
      <c r="BF49">
        <v>3903</v>
      </c>
      <c r="BG49" t="s">
        <v>103</v>
      </c>
      <c r="BH49" t="s">
        <v>99</v>
      </c>
      <c r="BI49">
        <v>1882585</v>
      </c>
      <c r="BJ49" t="s">
        <v>104</v>
      </c>
      <c r="BK49" t="s">
        <v>99</v>
      </c>
      <c r="BL49" t="s">
        <v>99</v>
      </c>
      <c r="BM49" t="s">
        <v>99</v>
      </c>
      <c r="BN49" t="s">
        <v>99</v>
      </c>
      <c r="BO49" t="s">
        <v>99</v>
      </c>
      <c r="BP49" t="s">
        <v>99</v>
      </c>
      <c r="BQ49" t="s">
        <v>99</v>
      </c>
      <c r="BR49" t="s">
        <v>99</v>
      </c>
      <c r="BS49" t="s">
        <v>99</v>
      </c>
      <c r="BT49" t="s">
        <v>102</v>
      </c>
      <c r="BU49" t="s">
        <v>99</v>
      </c>
      <c r="BV49" t="s">
        <v>99</v>
      </c>
      <c r="BW49" t="s">
        <v>102</v>
      </c>
      <c r="BX49" t="s">
        <v>102</v>
      </c>
      <c r="BY49" t="s">
        <v>102</v>
      </c>
      <c r="BZ49" t="s">
        <v>102</v>
      </c>
      <c r="CD49" t="s">
        <v>102</v>
      </c>
      <c r="CG49">
        <v>2022</v>
      </c>
      <c r="CH49">
        <v>2023</v>
      </c>
      <c r="CI49" t="s">
        <v>458</v>
      </c>
      <c r="CJ49" t="s">
        <v>193</v>
      </c>
      <c r="CK49">
        <v>2023</v>
      </c>
      <c r="CL49" t="s">
        <v>99</v>
      </c>
      <c r="CM49" t="s">
        <v>459</v>
      </c>
      <c r="CN49" t="s">
        <v>460</v>
      </c>
      <c r="CO49">
        <v>6</v>
      </c>
      <c r="CP49">
        <v>9</v>
      </c>
      <c r="CQ49" s="5">
        <f t="shared" si="0"/>
        <v>0.66666666666666663</v>
      </c>
      <c r="CR49" t="s">
        <v>461</v>
      </c>
      <c r="CS49" t="s">
        <v>195</v>
      </c>
      <c r="CT49" s="2" t="s">
        <v>462</v>
      </c>
      <c r="CU49" t="s">
        <v>102</v>
      </c>
      <c r="CW49" t="s">
        <v>102</v>
      </c>
    </row>
    <row r="50" spans="1:101" ht="18" customHeight="1" x14ac:dyDescent="0.35">
      <c r="A50" t="s">
        <v>463</v>
      </c>
      <c r="B50" t="s">
        <v>464</v>
      </c>
      <c r="C50" s="25" t="s">
        <v>3826</v>
      </c>
      <c r="D50" s="25" t="s">
        <v>3852</v>
      </c>
      <c r="E50" t="s">
        <v>99</v>
      </c>
      <c r="F50" s="5">
        <v>1</v>
      </c>
      <c r="G50" t="s">
        <v>149</v>
      </c>
      <c r="H50" t="s">
        <v>99</v>
      </c>
      <c r="I50" s="5">
        <v>1</v>
      </c>
      <c r="J50">
        <v>2050</v>
      </c>
      <c r="K50" s="5" t="s">
        <v>99</v>
      </c>
      <c r="M50">
        <v>2050</v>
      </c>
      <c r="N50" s="5" t="s">
        <v>102</v>
      </c>
      <c r="Q50">
        <f t="shared" si="1"/>
        <v>2050</v>
      </c>
      <c r="R50" s="5" t="s">
        <v>102</v>
      </c>
      <c r="AK50" t="s">
        <v>99</v>
      </c>
      <c r="AL50" t="s">
        <v>102</v>
      </c>
      <c r="AM50" t="s">
        <v>102</v>
      </c>
      <c r="AO50" t="s">
        <v>102</v>
      </c>
      <c r="AQ50" t="s">
        <v>102</v>
      </c>
      <c r="AR50" t="s">
        <v>102</v>
      </c>
      <c r="AW50" t="s">
        <v>102</v>
      </c>
      <c r="BB50" t="s">
        <v>99</v>
      </c>
      <c r="BC50">
        <v>14662</v>
      </c>
      <c r="BD50" t="s">
        <v>99</v>
      </c>
      <c r="BE50" t="s">
        <v>103</v>
      </c>
      <c r="BF50" t="s">
        <v>103</v>
      </c>
      <c r="BG50">
        <v>32397</v>
      </c>
      <c r="BH50" t="s">
        <v>99</v>
      </c>
      <c r="BI50">
        <v>72650</v>
      </c>
      <c r="BJ50" t="s">
        <v>115</v>
      </c>
      <c r="BZ50" t="s">
        <v>102</v>
      </c>
      <c r="CD50" t="s">
        <v>102</v>
      </c>
      <c r="CG50">
        <v>2021</v>
      </c>
      <c r="CH50">
        <v>2022</v>
      </c>
      <c r="CI50" s="7" t="s">
        <v>465</v>
      </c>
      <c r="CJ50" t="s">
        <v>107</v>
      </c>
      <c r="CK50">
        <v>2023</v>
      </c>
      <c r="CL50" t="s">
        <v>102</v>
      </c>
      <c r="CM50" t="s">
        <v>466</v>
      </c>
      <c r="CO50">
        <v>0</v>
      </c>
      <c r="CP50">
        <v>8</v>
      </c>
      <c r="CQ50" s="5">
        <f t="shared" si="0"/>
        <v>0</v>
      </c>
      <c r="CR50" t="s">
        <v>467</v>
      </c>
      <c r="CS50" t="s">
        <v>468</v>
      </c>
      <c r="CT50" s="2" t="s">
        <v>469</v>
      </c>
      <c r="CU50" t="s">
        <v>99</v>
      </c>
      <c r="CV50" t="s">
        <v>130</v>
      </c>
      <c r="CW50" t="s">
        <v>99</v>
      </c>
    </row>
    <row r="51" spans="1:101" ht="18" customHeight="1" x14ac:dyDescent="0.35">
      <c r="A51" t="s">
        <v>3859</v>
      </c>
      <c r="B51" t="s">
        <v>470</v>
      </c>
      <c r="C51" s="25" t="s">
        <v>3826</v>
      </c>
      <c r="D51" s="25" t="s">
        <v>3860</v>
      </c>
      <c r="E51" t="s">
        <v>102</v>
      </c>
      <c r="F51" s="5">
        <v>0</v>
      </c>
      <c r="BB51" t="s">
        <v>99</v>
      </c>
      <c r="BC51">
        <v>2132</v>
      </c>
      <c r="BD51" t="s">
        <v>99</v>
      </c>
      <c r="BE51">
        <v>14973</v>
      </c>
      <c r="BF51">
        <v>14670</v>
      </c>
      <c r="BG51" t="s">
        <v>103</v>
      </c>
      <c r="BH51" t="s">
        <v>99</v>
      </c>
      <c r="BI51">
        <v>3010457</v>
      </c>
      <c r="BJ51" t="s">
        <v>104</v>
      </c>
      <c r="BK51" t="s">
        <v>99</v>
      </c>
      <c r="BL51" t="s">
        <v>99</v>
      </c>
      <c r="BM51" t="s">
        <v>99</v>
      </c>
      <c r="BN51" t="s">
        <v>99</v>
      </c>
      <c r="BO51" t="s">
        <v>99</v>
      </c>
      <c r="BP51" t="s">
        <v>99</v>
      </c>
      <c r="BQ51" t="s">
        <v>99</v>
      </c>
      <c r="BR51" t="s">
        <v>102</v>
      </c>
      <c r="BS51" t="s">
        <v>99</v>
      </c>
      <c r="BT51" t="s">
        <v>102</v>
      </c>
      <c r="BU51" t="s">
        <v>99</v>
      </c>
      <c r="BV51" t="s">
        <v>99</v>
      </c>
      <c r="BW51" t="s">
        <v>102</v>
      </c>
      <c r="BX51" t="s">
        <v>99</v>
      </c>
      <c r="BY51" t="s">
        <v>99</v>
      </c>
      <c r="BZ51" t="s">
        <v>102</v>
      </c>
      <c r="CD51" t="s">
        <v>102</v>
      </c>
      <c r="CG51">
        <v>2022</v>
      </c>
      <c r="CH51" t="s">
        <v>103</v>
      </c>
      <c r="CI51" t="s">
        <v>471</v>
      </c>
      <c r="CJ51" t="s">
        <v>107</v>
      </c>
      <c r="CK51">
        <v>2023</v>
      </c>
      <c r="CL51" t="s">
        <v>99</v>
      </c>
      <c r="CM51" t="s">
        <v>472</v>
      </c>
      <c r="CN51" t="s">
        <v>473</v>
      </c>
      <c r="CO51">
        <v>13</v>
      </c>
      <c r="CP51">
        <v>13</v>
      </c>
      <c r="CQ51" s="5">
        <f t="shared" si="0"/>
        <v>1</v>
      </c>
      <c r="CR51" t="s">
        <v>312</v>
      </c>
      <c r="CS51" t="s">
        <v>474</v>
      </c>
      <c r="CT51" s="2" t="s">
        <v>475</v>
      </c>
      <c r="CU51" t="s">
        <v>102</v>
      </c>
      <c r="CW51" t="s">
        <v>102</v>
      </c>
    </row>
    <row r="52" spans="1:101" ht="18" customHeight="1" x14ac:dyDescent="0.35">
      <c r="A52" t="s">
        <v>476</v>
      </c>
      <c r="B52" t="s">
        <v>477</v>
      </c>
      <c r="C52" s="25" t="s">
        <v>3816</v>
      </c>
      <c r="D52" s="25" t="s">
        <v>3861</v>
      </c>
      <c r="E52" t="s">
        <v>99</v>
      </c>
      <c r="F52" s="5">
        <v>1</v>
      </c>
      <c r="G52" t="s">
        <v>100</v>
      </c>
      <c r="H52" t="s">
        <v>99</v>
      </c>
      <c r="I52" s="5">
        <v>1</v>
      </c>
      <c r="J52">
        <v>2035</v>
      </c>
      <c r="K52" s="5" t="s">
        <v>99</v>
      </c>
      <c r="M52">
        <v>2035</v>
      </c>
      <c r="N52" s="5" t="s">
        <v>102</v>
      </c>
      <c r="Q52">
        <f t="shared" si="1"/>
        <v>2035</v>
      </c>
      <c r="R52" s="5" t="s">
        <v>102</v>
      </c>
      <c r="AK52" t="s">
        <v>102</v>
      </c>
      <c r="AM52" t="s">
        <v>102</v>
      </c>
      <c r="AO52" t="s">
        <v>102</v>
      </c>
      <c r="AQ52" t="s">
        <v>99</v>
      </c>
      <c r="AR52" t="s">
        <v>102</v>
      </c>
      <c r="AV52" t="s">
        <v>206</v>
      </c>
      <c r="AW52" t="s">
        <v>102</v>
      </c>
      <c r="BB52" t="s">
        <v>99</v>
      </c>
      <c r="BC52">
        <v>917036</v>
      </c>
      <c r="BD52" t="s">
        <v>99</v>
      </c>
      <c r="BE52" t="s">
        <v>103</v>
      </c>
      <c r="BF52" t="s">
        <v>103</v>
      </c>
      <c r="BG52">
        <v>3861164</v>
      </c>
      <c r="BH52" t="s">
        <v>99</v>
      </c>
      <c r="BI52">
        <v>13125209</v>
      </c>
      <c r="BJ52" t="s">
        <v>104</v>
      </c>
      <c r="BK52" t="s">
        <v>99</v>
      </c>
      <c r="BL52" t="s">
        <v>99</v>
      </c>
      <c r="BM52" t="s">
        <v>99</v>
      </c>
      <c r="BN52" t="s">
        <v>99</v>
      </c>
      <c r="BO52" t="s">
        <v>102</v>
      </c>
      <c r="BP52" t="s">
        <v>102</v>
      </c>
      <c r="BQ52" t="s">
        <v>99</v>
      </c>
      <c r="BR52" t="s">
        <v>102</v>
      </c>
      <c r="BS52" t="s">
        <v>99</v>
      </c>
      <c r="BT52" t="s">
        <v>102</v>
      </c>
      <c r="BU52" t="s">
        <v>99</v>
      </c>
      <c r="BV52" t="s">
        <v>102</v>
      </c>
      <c r="BW52" t="s">
        <v>102</v>
      </c>
      <c r="BX52" t="s">
        <v>102</v>
      </c>
      <c r="BY52" t="s">
        <v>102</v>
      </c>
      <c r="BZ52" t="s">
        <v>102</v>
      </c>
      <c r="CD52" t="s">
        <v>102</v>
      </c>
      <c r="CG52">
        <v>2022</v>
      </c>
      <c r="CH52">
        <v>2020</v>
      </c>
      <c r="CI52" t="s">
        <v>478</v>
      </c>
      <c r="CJ52" t="s">
        <v>193</v>
      </c>
      <c r="CK52">
        <v>2023</v>
      </c>
      <c r="CL52" t="s">
        <v>102</v>
      </c>
      <c r="CM52" t="s">
        <v>479</v>
      </c>
      <c r="CO52">
        <v>0</v>
      </c>
      <c r="CP52">
        <v>10</v>
      </c>
      <c r="CQ52" s="5">
        <f t="shared" si="0"/>
        <v>0</v>
      </c>
      <c r="CR52" t="s">
        <v>480</v>
      </c>
      <c r="CS52" t="s">
        <v>481</v>
      </c>
      <c r="CT52" s="2" t="s">
        <v>482</v>
      </c>
      <c r="CU52" t="s">
        <v>99</v>
      </c>
      <c r="CV52" t="s">
        <v>130</v>
      </c>
      <c r="CW52" t="s">
        <v>99</v>
      </c>
    </row>
    <row r="53" spans="1:101" ht="18" customHeight="1" x14ac:dyDescent="0.35">
      <c r="A53" t="s">
        <v>483</v>
      </c>
      <c r="B53" t="s">
        <v>484</v>
      </c>
      <c r="C53" s="25" t="s">
        <v>3824</v>
      </c>
      <c r="D53" s="25" t="s">
        <v>3862</v>
      </c>
      <c r="E53" t="s">
        <v>102</v>
      </c>
      <c r="F53" s="5">
        <v>0</v>
      </c>
      <c r="BB53" t="s">
        <v>99</v>
      </c>
      <c r="BC53">
        <v>1102247</v>
      </c>
      <c r="BD53" t="s">
        <v>102</v>
      </c>
      <c r="BH53" t="s">
        <v>99</v>
      </c>
      <c r="BI53">
        <v>20347277</v>
      </c>
      <c r="BJ53" t="s">
        <v>115</v>
      </c>
      <c r="BZ53" t="s">
        <v>102</v>
      </c>
      <c r="CD53" t="s">
        <v>102</v>
      </c>
      <c r="CG53">
        <v>2021</v>
      </c>
      <c r="CH53">
        <v>2023</v>
      </c>
      <c r="CI53" t="s">
        <v>485</v>
      </c>
      <c r="CJ53" t="s">
        <v>153</v>
      </c>
      <c r="CK53">
        <v>2022</v>
      </c>
      <c r="CL53" t="s">
        <v>102</v>
      </c>
      <c r="CM53" t="s">
        <v>486</v>
      </c>
      <c r="CO53">
        <v>1</v>
      </c>
      <c r="CP53">
        <v>11</v>
      </c>
      <c r="CQ53" s="5">
        <f t="shared" si="0"/>
        <v>9.0909090909090912E-2</v>
      </c>
      <c r="CR53" t="s">
        <v>487</v>
      </c>
      <c r="CS53" t="s">
        <v>488</v>
      </c>
      <c r="CT53" s="2" t="s">
        <v>489</v>
      </c>
      <c r="CU53" t="s">
        <v>102</v>
      </c>
      <c r="CW53" t="s">
        <v>102</v>
      </c>
    </row>
    <row r="54" spans="1:101" ht="18" customHeight="1" x14ac:dyDescent="0.35">
      <c r="A54" t="s">
        <v>490</v>
      </c>
      <c r="B54" t="s">
        <v>491</v>
      </c>
      <c r="C54" s="25" t="s">
        <v>3814</v>
      </c>
      <c r="D54" s="25" t="s">
        <v>3820</v>
      </c>
      <c r="E54" t="s">
        <v>99</v>
      </c>
      <c r="F54" s="5">
        <v>1</v>
      </c>
      <c r="G54" t="s">
        <v>100</v>
      </c>
      <c r="H54" t="s">
        <v>99</v>
      </c>
      <c r="I54" s="5">
        <v>1</v>
      </c>
      <c r="J54">
        <v>2021</v>
      </c>
      <c r="K54" s="5" t="s">
        <v>99</v>
      </c>
      <c r="M54">
        <v>2021</v>
      </c>
      <c r="N54" s="5" t="s">
        <v>99</v>
      </c>
      <c r="P54">
        <v>2021</v>
      </c>
      <c r="Q54">
        <f t="shared" si="1"/>
        <v>2021</v>
      </c>
      <c r="AK54" t="s">
        <v>99</v>
      </c>
      <c r="AL54" t="s">
        <v>102</v>
      </c>
      <c r="AM54" t="s">
        <v>102</v>
      </c>
      <c r="AO54" t="s">
        <v>102</v>
      </c>
      <c r="AQ54" t="s">
        <v>99</v>
      </c>
      <c r="AR54" t="s">
        <v>102</v>
      </c>
      <c r="AV54" t="s">
        <v>206</v>
      </c>
      <c r="AW54" t="s">
        <v>99</v>
      </c>
      <c r="AX54">
        <v>120000</v>
      </c>
      <c r="AY54" t="s">
        <v>207</v>
      </c>
      <c r="BA54" t="s">
        <v>206</v>
      </c>
      <c r="BB54" t="s">
        <v>99</v>
      </c>
      <c r="BC54">
        <v>1060</v>
      </c>
      <c r="BD54" t="s">
        <v>99</v>
      </c>
      <c r="BE54">
        <v>94</v>
      </c>
      <c r="BF54">
        <v>8610</v>
      </c>
      <c r="BG54" t="s">
        <v>103</v>
      </c>
      <c r="BH54" t="s">
        <v>99</v>
      </c>
      <c r="BI54">
        <v>114000</v>
      </c>
      <c r="BJ54" t="s">
        <v>104</v>
      </c>
      <c r="BK54" t="s">
        <v>99</v>
      </c>
      <c r="BL54" t="s">
        <v>99</v>
      </c>
      <c r="BM54" t="s">
        <v>99</v>
      </c>
      <c r="BN54" t="s">
        <v>99</v>
      </c>
      <c r="BO54" t="s">
        <v>99</v>
      </c>
      <c r="BP54" t="s">
        <v>99</v>
      </c>
      <c r="BQ54" t="s">
        <v>99</v>
      </c>
      <c r="BR54" t="s">
        <v>99</v>
      </c>
      <c r="BS54" t="s">
        <v>99</v>
      </c>
      <c r="BT54" t="s">
        <v>102</v>
      </c>
      <c r="BU54" t="s">
        <v>102</v>
      </c>
      <c r="BV54" t="s">
        <v>99</v>
      </c>
      <c r="BW54" t="s">
        <v>102</v>
      </c>
      <c r="BX54" t="s">
        <v>102</v>
      </c>
      <c r="BY54" t="s">
        <v>102</v>
      </c>
      <c r="BZ54" t="s">
        <v>102</v>
      </c>
      <c r="CD54" t="s">
        <v>102</v>
      </c>
      <c r="CG54">
        <v>2023</v>
      </c>
      <c r="CH54" t="s">
        <v>103</v>
      </c>
      <c r="CI54" t="s">
        <v>492</v>
      </c>
      <c r="CJ54" t="s">
        <v>161</v>
      </c>
      <c r="CK54">
        <v>2023</v>
      </c>
      <c r="CL54" t="s">
        <v>102</v>
      </c>
      <c r="CM54" t="s">
        <v>493</v>
      </c>
      <c r="CO54">
        <v>0</v>
      </c>
      <c r="CP54">
        <v>11</v>
      </c>
      <c r="CQ54" s="5">
        <f t="shared" si="0"/>
        <v>0</v>
      </c>
      <c r="CR54" t="s">
        <v>270</v>
      </c>
      <c r="CS54" t="s">
        <v>494</v>
      </c>
      <c r="CT54" s="2" t="s">
        <v>495</v>
      </c>
      <c r="CU54" t="s">
        <v>99</v>
      </c>
      <c r="CV54" t="s">
        <v>130</v>
      </c>
      <c r="CW54" t="s">
        <v>102</v>
      </c>
    </row>
    <row r="55" spans="1:101" ht="18" customHeight="1" x14ac:dyDescent="0.35">
      <c r="A55" t="s">
        <v>496</v>
      </c>
      <c r="B55" t="s">
        <v>497</v>
      </c>
      <c r="C55" s="25" t="s">
        <v>3822</v>
      </c>
      <c r="D55" s="25" t="s">
        <v>3863</v>
      </c>
      <c r="E55" t="s">
        <v>99</v>
      </c>
      <c r="F55" s="5">
        <v>1</v>
      </c>
      <c r="G55" t="s">
        <v>149</v>
      </c>
      <c r="H55" t="s">
        <v>99</v>
      </c>
      <c r="I55" s="5">
        <v>1</v>
      </c>
      <c r="J55">
        <v>2050</v>
      </c>
      <c r="K55" s="5" t="s">
        <v>99</v>
      </c>
      <c r="M55">
        <v>2050</v>
      </c>
      <c r="N55" s="5" t="s">
        <v>102</v>
      </c>
      <c r="Q55">
        <f t="shared" si="1"/>
        <v>2050</v>
      </c>
      <c r="R55" s="5" t="s">
        <v>102</v>
      </c>
      <c r="AK55" t="s">
        <v>99</v>
      </c>
      <c r="AL55" t="s">
        <v>99</v>
      </c>
      <c r="AM55" t="s">
        <v>102</v>
      </c>
      <c r="AO55" t="s">
        <v>102</v>
      </c>
      <c r="AQ55" t="s">
        <v>102</v>
      </c>
      <c r="AR55" t="s">
        <v>102</v>
      </c>
      <c r="AW55" t="s">
        <v>102</v>
      </c>
      <c r="BB55" t="s">
        <v>99</v>
      </c>
      <c r="BC55">
        <v>253026</v>
      </c>
      <c r="BD55" t="s">
        <v>99</v>
      </c>
      <c r="BG55">
        <v>200080</v>
      </c>
      <c r="BH55" t="s">
        <v>102</v>
      </c>
      <c r="BZ55" t="s">
        <v>102</v>
      </c>
      <c r="CD55" t="s">
        <v>99</v>
      </c>
      <c r="CE55">
        <v>212960</v>
      </c>
      <c r="CF55" t="s">
        <v>105</v>
      </c>
      <c r="CG55">
        <v>2023</v>
      </c>
      <c r="CH55">
        <v>2023</v>
      </c>
      <c r="CI55" t="s">
        <v>498</v>
      </c>
      <c r="CJ55" t="s">
        <v>499</v>
      </c>
      <c r="CK55">
        <v>2022</v>
      </c>
      <c r="CL55" t="s">
        <v>102</v>
      </c>
      <c r="CM55" t="s">
        <v>500</v>
      </c>
      <c r="CO55">
        <v>0</v>
      </c>
      <c r="CP55">
        <v>10</v>
      </c>
      <c r="CQ55" s="5">
        <f t="shared" si="0"/>
        <v>0</v>
      </c>
      <c r="CR55" t="s">
        <v>163</v>
      </c>
      <c r="CS55" t="s">
        <v>195</v>
      </c>
      <c r="CT55" s="2" t="s">
        <v>501</v>
      </c>
      <c r="CU55" t="s">
        <v>99</v>
      </c>
      <c r="CV55" t="s">
        <v>181</v>
      </c>
      <c r="CW55" t="s">
        <v>102</v>
      </c>
    </row>
    <row r="56" spans="1:101" ht="18" customHeight="1" x14ac:dyDescent="0.35">
      <c r="A56" t="s">
        <v>502</v>
      </c>
      <c r="B56" t="s">
        <v>503</v>
      </c>
      <c r="C56" s="25" t="s">
        <v>3833</v>
      </c>
      <c r="D56" s="25" t="s">
        <v>3864</v>
      </c>
      <c r="E56" t="s">
        <v>102</v>
      </c>
      <c r="F56" s="5">
        <v>0</v>
      </c>
      <c r="BB56" t="s">
        <v>99</v>
      </c>
      <c r="BC56">
        <v>15402</v>
      </c>
      <c r="BD56" t="s">
        <v>99</v>
      </c>
      <c r="BG56">
        <v>34408</v>
      </c>
      <c r="BH56" t="s">
        <v>99</v>
      </c>
      <c r="BI56">
        <v>4326</v>
      </c>
      <c r="BJ56" t="s">
        <v>115</v>
      </c>
      <c r="BZ56" t="s">
        <v>102</v>
      </c>
      <c r="CD56" t="s">
        <v>102</v>
      </c>
      <c r="CG56">
        <v>2021</v>
      </c>
      <c r="CH56">
        <v>2021</v>
      </c>
      <c r="CI56" t="s">
        <v>504</v>
      </c>
      <c r="CJ56" t="s">
        <v>193</v>
      </c>
      <c r="CK56">
        <v>2023</v>
      </c>
      <c r="CL56" t="s">
        <v>102</v>
      </c>
      <c r="CM56" t="s">
        <v>505</v>
      </c>
      <c r="CO56">
        <v>0</v>
      </c>
      <c r="CP56">
        <v>12</v>
      </c>
      <c r="CQ56" s="5">
        <f t="shared" si="0"/>
        <v>0</v>
      </c>
      <c r="CR56" t="s">
        <v>506</v>
      </c>
      <c r="CS56" t="s">
        <v>507</v>
      </c>
      <c r="CT56" t="s">
        <v>508</v>
      </c>
      <c r="CU56" t="s">
        <v>99</v>
      </c>
      <c r="CV56" t="s">
        <v>130</v>
      </c>
      <c r="CW56" t="s">
        <v>102</v>
      </c>
    </row>
    <row r="57" spans="1:101" ht="18" customHeight="1" x14ac:dyDescent="0.35">
      <c r="A57" t="s">
        <v>509</v>
      </c>
      <c r="B57" t="s">
        <v>510</v>
      </c>
      <c r="C57" s="25" t="s">
        <v>3828</v>
      </c>
      <c r="D57" s="25" t="s">
        <v>3841</v>
      </c>
      <c r="E57" t="s">
        <v>99</v>
      </c>
      <c r="F57" s="5">
        <v>1</v>
      </c>
      <c r="G57" t="s">
        <v>149</v>
      </c>
      <c r="H57" t="s">
        <v>99</v>
      </c>
      <c r="I57" s="5">
        <v>1</v>
      </c>
      <c r="J57">
        <v>2050</v>
      </c>
      <c r="K57" s="5" t="s">
        <v>99</v>
      </c>
      <c r="M57">
        <v>2050</v>
      </c>
      <c r="N57" s="5" t="s">
        <v>99</v>
      </c>
      <c r="P57">
        <v>2050</v>
      </c>
      <c r="Q57">
        <f t="shared" si="1"/>
        <v>2050</v>
      </c>
      <c r="AK57" t="s">
        <v>99</v>
      </c>
      <c r="AL57" t="s">
        <v>99</v>
      </c>
      <c r="AM57" t="s">
        <v>102</v>
      </c>
      <c r="AO57" t="s">
        <v>102</v>
      </c>
      <c r="AQ57" t="s">
        <v>102</v>
      </c>
      <c r="AR57" t="s">
        <v>102</v>
      </c>
      <c r="AW57" t="s">
        <v>102</v>
      </c>
      <c r="BB57" t="s">
        <v>99</v>
      </c>
      <c r="BC57">
        <v>189718</v>
      </c>
      <c r="BD57" t="s">
        <v>99</v>
      </c>
      <c r="BE57">
        <v>159570</v>
      </c>
      <c r="BF57">
        <v>321570</v>
      </c>
      <c r="BG57" t="s">
        <v>103</v>
      </c>
      <c r="BH57" t="s">
        <v>99</v>
      </c>
      <c r="BI57">
        <v>5942212</v>
      </c>
      <c r="BJ57" t="s">
        <v>104</v>
      </c>
      <c r="BK57" t="s">
        <v>99</v>
      </c>
      <c r="BL57" t="s">
        <v>99</v>
      </c>
      <c r="BM57" t="s">
        <v>99</v>
      </c>
      <c r="BN57" t="s">
        <v>99</v>
      </c>
      <c r="BO57" t="s">
        <v>99</v>
      </c>
      <c r="BP57" t="s">
        <v>99</v>
      </c>
      <c r="BQ57" t="s">
        <v>99</v>
      </c>
      <c r="BR57" t="s">
        <v>102</v>
      </c>
      <c r="BS57" t="s">
        <v>102</v>
      </c>
      <c r="BT57" t="s">
        <v>99</v>
      </c>
      <c r="BU57" t="s">
        <v>102</v>
      </c>
      <c r="BV57" t="s">
        <v>99</v>
      </c>
      <c r="BW57" t="s">
        <v>102</v>
      </c>
      <c r="BX57" t="s">
        <v>102</v>
      </c>
      <c r="BY57" t="s">
        <v>102</v>
      </c>
      <c r="BZ57" t="s">
        <v>102</v>
      </c>
      <c r="CD57" t="s">
        <v>102</v>
      </c>
      <c r="CG57">
        <v>2022</v>
      </c>
      <c r="CH57">
        <v>2022</v>
      </c>
      <c r="CI57" t="s">
        <v>511</v>
      </c>
      <c r="CJ57" t="s">
        <v>107</v>
      </c>
      <c r="CK57">
        <v>2022</v>
      </c>
      <c r="CL57" t="s">
        <v>102</v>
      </c>
      <c r="CM57" t="s">
        <v>512</v>
      </c>
      <c r="CN57" t="s">
        <v>103</v>
      </c>
      <c r="CO57">
        <v>0</v>
      </c>
      <c r="CP57">
        <v>10</v>
      </c>
      <c r="CQ57" s="5">
        <f t="shared" si="0"/>
        <v>0</v>
      </c>
      <c r="CR57" t="s">
        <v>201</v>
      </c>
      <c r="CS57" t="s">
        <v>513</v>
      </c>
      <c r="CT57" s="2" t="s">
        <v>514</v>
      </c>
      <c r="CU57" t="s">
        <v>99</v>
      </c>
      <c r="CV57" t="s">
        <v>130</v>
      </c>
      <c r="CW57" t="s">
        <v>99</v>
      </c>
    </row>
    <row r="58" spans="1:101" ht="18" customHeight="1" x14ac:dyDescent="0.35">
      <c r="A58" t="s">
        <v>515</v>
      </c>
      <c r="B58" t="s">
        <v>516</v>
      </c>
      <c r="C58" s="25" t="s">
        <v>3853</v>
      </c>
      <c r="D58" s="25" t="s">
        <v>3865</v>
      </c>
      <c r="E58" t="s">
        <v>99</v>
      </c>
      <c r="F58" s="5">
        <v>1</v>
      </c>
      <c r="G58" t="s">
        <v>149</v>
      </c>
      <c r="H58" t="s">
        <v>99</v>
      </c>
      <c r="I58" s="5">
        <v>1</v>
      </c>
      <c r="J58">
        <v>2050</v>
      </c>
      <c r="K58" s="5" t="s">
        <v>99</v>
      </c>
      <c r="M58">
        <v>2050</v>
      </c>
      <c r="N58" s="5" t="s">
        <v>102</v>
      </c>
      <c r="Q58">
        <f t="shared" si="1"/>
        <v>2050</v>
      </c>
      <c r="R58" s="5" t="s">
        <v>102</v>
      </c>
      <c r="AK58" t="s">
        <v>99</v>
      </c>
      <c r="AL58" t="s">
        <v>102</v>
      </c>
      <c r="AM58" t="s">
        <v>102</v>
      </c>
      <c r="AO58" t="s">
        <v>102</v>
      </c>
      <c r="AQ58" t="s">
        <v>99</v>
      </c>
      <c r="AR58" t="s">
        <v>102</v>
      </c>
      <c r="AV58" t="s">
        <v>206</v>
      </c>
      <c r="AW58" t="s">
        <v>102</v>
      </c>
      <c r="BB58" t="s">
        <v>99</v>
      </c>
      <c r="BC58">
        <v>376172</v>
      </c>
      <c r="BD58" t="s">
        <v>99</v>
      </c>
      <c r="BE58">
        <v>193933</v>
      </c>
      <c r="BF58" t="s">
        <v>103</v>
      </c>
      <c r="BG58" t="s">
        <v>103</v>
      </c>
      <c r="BH58" t="s">
        <v>99</v>
      </c>
      <c r="BI58">
        <v>252414204</v>
      </c>
      <c r="BJ58" t="s">
        <v>104</v>
      </c>
      <c r="BK58" t="s">
        <v>99</v>
      </c>
      <c r="BL58" t="s">
        <v>99</v>
      </c>
      <c r="BM58" t="s">
        <v>99</v>
      </c>
      <c r="BN58" t="s">
        <v>99</v>
      </c>
      <c r="BO58" t="s">
        <v>99</v>
      </c>
      <c r="BP58" t="s">
        <v>99</v>
      </c>
      <c r="BQ58" t="s">
        <v>99</v>
      </c>
      <c r="BR58" t="s">
        <v>102</v>
      </c>
      <c r="BS58" t="s">
        <v>99</v>
      </c>
      <c r="BT58" t="s">
        <v>102</v>
      </c>
      <c r="BU58" t="s">
        <v>99</v>
      </c>
      <c r="BV58" t="s">
        <v>102</v>
      </c>
      <c r="BW58" t="s">
        <v>102</v>
      </c>
      <c r="BX58" t="s">
        <v>102</v>
      </c>
      <c r="BY58" t="s">
        <v>99</v>
      </c>
      <c r="BZ58" t="s">
        <v>102</v>
      </c>
      <c r="CD58" t="s">
        <v>102</v>
      </c>
      <c r="CG58">
        <v>2022</v>
      </c>
      <c r="CH58">
        <v>2019</v>
      </c>
      <c r="CI58" t="s">
        <v>517</v>
      </c>
      <c r="CJ58" t="s">
        <v>107</v>
      </c>
      <c r="CK58">
        <v>2023</v>
      </c>
      <c r="CL58" t="s">
        <v>99</v>
      </c>
      <c r="CM58" t="s">
        <v>518</v>
      </c>
      <c r="CN58" s="2" t="s">
        <v>519</v>
      </c>
      <c r="CO58">
        <v>5</v>
      </c>
      <c r="CP58">
        <v>9</v>
      </c>
      <c r="CQ58" s="5">
        <f t="shared" si="0"/>
        <v>0.55555555555555558</v>
      </c>
      <c r="CR58" t="s">
        <v>520</v>
      </c>
      <c r="CS58" t="s">
        <v>521</v>
      </c>
      <c r="CT58" s="2" t="s">
        <v>522</v>
      </c>
      <c r="CU58" t="s">
        <v>99</v>
      </c>
      <c r="CV58" t="s">
        <v>130</v>
      </c>
      <c r="CW58" t="s">
        <v>99</v>
      </c>
    </row>
    <row r="59" spans="1:101" ht="18" customHeight="1" x14ac:dyDescent="0.35">
      <c r="A59" t="s">
        <v>523</v>
      </c>
      <c r="B59" t="s">
        <v>524</v>
      </c>
      <c r="C59" s="25" t="s">
        <v>3828</v>
      </c>
      <c r="D59" s="25" t="s">
        <v>3866</v>
      </c>
      <c r="E59" t="s">
        <v>99</v>
      </c>
      <c r="F59" s="5">
        <v>1</v>
      </c>
      <c r="G59" t="s">
        <v>149</v>
      </c>
      <c r="H59" t="s">
        <v>99</v>
      </c>
      <c r="I59" s="5">
        <v>1</v>
      </c>
      <c r="J59">
        <v>2050</v>
      </c>
      <c r="K59" s="5" t="s">
        <v>99</v>
      </c>
      <c r="M59">
        <v>2050</v>
      </c>
      <c r="N59" s="5" t="s">
        <v>99</v>
      </c>
      <c r="P59">
        <v>2050</v>
      </c>
      <c r="Q59">
        <f t="shared" si="1"/>
        <v>2050</v>
      </c>
      <c r="AK59" t="s">
        <v>99</v>
      </c>
      <c r="AL59" t="s">
        <v>99</v>
      </c>
      <c r="AM59" s="8" t="s">
        <v>102</v>
      </c>
      <c r="AO59" t="s">
        <v>102</v>
      </c>
      <c r="AQ59" t="s">
        <v>102</v>
      </c>
      <c r="AR59" t="s">
        <v>102</v>
      </c>
      <c r="AW59" t="s">
        <v>102</v>
      </c>
      <c r="BB59" t="s">
        <v>99</v>
      </c>
      <c r="BC59">
        <v>40468</v>
      </c>
      <c r="BD59" t="s">
        <v>99</v>
      </c>
      <c r="BE59">
        <v>480169</v>
      </c>
      <c r="BF59" t="s">
        <v>103</v>
      </c>
      <c r="BG59" t="s">
        <v>103</v>
      </c>
      <c r="BH59" t="s">
        <v>99</v>
      </c>
      <c r="BI59">
        <v>11018242</v>
      </c>
      <c r="BJ59" t="s">
        <v>104</v>
      </c>
      <c r="BK59" t="s">
        <v>99</v>
      </c>
      <c r="BL59" t="s">
        <v>99</v>
      </c>
      <c r="BM59" t="s">
        <v>99</v>
      </c>
      <c r="BN59" t="s">
        <v>99</v>
      </c>
      <c r="BO59" t="s">
        <v>99</v>
      </c>
      <c r="BP59" t="s">
        <v>99</v>
      </c>
      <c r="BQ59" t="s">
        <v>99</v>
      </c>
      <c r="BR59" t="s">
        <v>102</v>
      </c>
      <c r="BS59" t="s">
        <v>99</v>
      </c>
      <c r="BT59" t="s">
        <v>99</v>
      </c>
      <c r="BU59" t="s">
        <v>102</v>
      </c>
      <c r="BV59" t="s">
        <v>102</v>
      </c>
      <c r="BW59" t="s">
        <v>102</v>
      </c>
      <c r="BX59" t="s">
        <v>102</v>
      </c>
      <c r="BY59" t="s">
        <v>99</v>
      </c>
      <c r="BZ59" t="s">
        <v>102</v>
      </c>
      <c r="CD59" t="s">
        <v>102</v>
      </c>
      <c r="CG59">
        <v>2023</v>
      </c>
      <c r="CH59">
        <v>2023</v>
      </c>
      <c r="CI59" s="7" t="s">
        <v>525</v>
      </c>
      <c r="CJ59" t="s">
        <v>107</v>
      </c>
      <c r="CK59">
        <v>2023</v>
      </c>
      <c r="CL59" t="s">
        <v>102</v>
      </c>
      <c r="CM59" t="s">
        <v>526</v>
      </c>
      <c r="CO59">
        <v>9</v>
      </c>
      <c r="CP59">
        <v>11</v>
      </c>
      <c r="CQ59" s="5">
        <f t="shared" si="0"/>
        <v>0.81818181818181823</v>
      </c>
      <c r="CR59" t="s">
        <v>312</v>
      </c>
      <c r="CS59" t="s">
        <v>527</v>
      </c>
      <c r="CT59" s="2" t="s">
        <v>528</v>
      </c>
      <c r="CU59" t="s">
        <v>99</v>
      </c>
      <c r="CV59" t="s">
        <v>130</v>
      </c>
      <c r="CW59" t="s">
        <v>99</v>
      </c>
    </row>
    <row r="60" spans="1:101" ht="18" customHeight="1" x14ac:dyDescent="0.35">
      <c r="A60" t="s">
        <v>529</v>
      </c>
      <c r="B60" t="s">
        <v>530</v>
      </c>
      <c r="C60" s="25" t="s">
        <v>3826</v>
      </c>
      <c r="D60" s="25" t="s">
        <v>3867</v>
      </c>
      <c r="E60" t="s">
        <v>99</v>
      </c>
      <c r="F60" s="5">
        <v>1</v>
      </c>
      <c r="G60" t="s">
        <v>149</v>
      </c>
      <c r="H60" t="s">
        <v>99</v>
      </c>
      <c r="I60" s="5">
        <v>1</v>
      </c>
      <c r="J60">
        <v>2050</v>
      </c>
      <c r="K60" s="5" t="s">
        <v>99</v>
      </c>
      <c r="M60">
        <v>2050</v>
      </c>
      <c r="N60" s="5" t="s">
        <v>99</v>
      </c>
      <c r="P60">
        <v>2050</v>
      </c>
      <c r="Q60">
        <f t="shared" si="1"/>
        <v>2050</v>
      </c>
      <c r="AK60" t="s">
        <v>99</v>
      </c>
      <c r="AL60" t="s">
        <v>99</v>
      </c>
      <c r="AM60" t="s">
        <v>102</v>
      </c>
      <c r="AO60" t="s">
        <v>99</v>
      </c>
      <c r="AP60" t="s">
        <v>531</v>
      </c>
      <c r="AQ60" t="s">
        <v>99</v>
      </c>
      <c r="AR60" t="s">
        <v>102</v>
      </c>
      <c r="AV60" t="s">
        <v>230</v>
      </c>
      <c r="AW60" t="s">
        <v>99</v>
      </c>
      <c r="AX60">
        <v>89786</v>
      </c>
      <c r="AY60" t="s">
        <v>207</v>
      </c>
      <c r="BA60" t="s">
        <v>345</v>
      </c>
      <c r="BB60" t="s">
        <v>99</v>
      </c>
      <c r="BC60">
        <v>57076</v>
      </c>
      <c r="BD60" t="s">
        <v>99</v>
      </c>
      <c r="BE60">
        <v>13886</v>
      </c>
      <c r="BF60">
        <v>601906</v>
      </c>
      <c r="BG60" t="s">
        <v>103</v>
      </c>
      <c r="BH60" t="s">
        <v>99</v>
      </c>
      <c r="BI60">
        <v>2936015</v>
      </c>
      <c r="BJ60" t="s">
        <v>381</v>
      </c>
      <c r="BZ60" t="s">
        <v>102</v>
      </c>
      <c r="CD60" t="s">
        <v>102</v>
      </c>
      <c r="CG60">
        <v>2021</v>
      </c>
      <c r="CH60">
        <v>2022</v>
      </c>
      <c r="CI60" t="s">
        <v>532</v>
      </c>
      <c r="CJ60" t="s">
        <v>107</v>
      </c>
      <c r="CK60">
        <v>2023</v>
      </c>
      <c r="CL60" t="s">
        <v>99</v>
      </c>
      <c r="CM60" t="s">
        <v>533</v>
      </c>
      <c r="CO60">
        <v>10</v>
      </c>
      <c r="CP60">
        <v>14</v>
      </c>
      <c r="CQ60" s="5">
        <f t="shared" si="0"/>
        <v>0.7142857142857143</v>
      </c>
      <c r="CR60" t="s">
        <v>534</v>
      </c>
      <c r="CS60" t="s">
        <v>535</v>
      </c>
      <c r="CT60" s="2" t="s">
        <v>536</v>
      </c>
      <c r="CU60" t="s">
        <v>99</v>
      </c>
      <c r="CV60" t="s">
        <v>130</v>
      </c>
      <c r="CW60" t="s">
        <v>99</v>
      </c>
    </row>
    <row r="61" spans="1:101" ht="18" customHeight="1" x14ac:dyDescent="0.35">
      <c r="A61" t="s">
        <v>537</v>
      </c>
      <c r="B61" t="s">
        <v>538</v>
      </c>
      <c r="C61" s="25" t="s">
        <v>3822</v>
      </c>
      <c r="D61" s="25" t="s">
        <v>3863</v>
      </c>
      <c r="E61" t="s">
        <v>102</v>
      </c>
      <c r="F61" s="5">
        <v>0</v>
      </c>
      <c r="BB61" t="s">
        <v>99</v>
      </c>
      <c r="BC61">
        <v>18374</v>
      </c>
      <c r="BD61" t="s">
        <v>99</v>
      </c>
      <c r="BE61">
        <v>58171</v>
      </c>
      <c r="BF61">
        <v>78400</v>
      </c>
      <c r="BG61" t="s">
        <v>103</v>
      </c>
      <c r="BH61" t="s">
        <v>99</v>
      </c>
      <c r="BI61">
        <v>469123</v>
      </c>
      <c r="BJ61" t="s">
        <v>104</v>
      </c>
      <c r="BK61" t="s">
        <v>102</v>
      </c>
      <c r="BL61" t="s">
        <v>102</v>
      </c>
      <c r="BM61" t="s">
        <v>102</v>
      </c>
      <c r="BN61" t="s">
        <v>99</v>
      </c>
      <c r="BO61" t="s">
        <v>102</v>
      </c>
      <c r="BP61" t="s">
        <v>99</v>
      </c>
      <c r="BQ61" t="s">
        <v>102</v>
      </c>
      <c r="BR61" t="s">
        <v>102</v>
      </c>
      <c r="BS61" t="s">
        <v>102</v>
      </c>
      <c r="BT61" t="s">
        <v>102</v>
      </c>
      <c r="BU61" t="s">
        <v>102</v>
      </c>
      <c r="BV61" t="s">
        <v>102</v>
      </c>
      <c r="BW61" t="s">
        <v>102</v>
      </c>
      <c r="BX61" t="s">
        <v>102</v>
      </c>
      <c r="BY61" t="s">
        <v>102</v>
      </c>
      <c r="BZ61" t="s">
        <v>102</v>
      </c>
      <c r="CD61" t="s">
        <v>102</v>
      </c>
      <c r="CG61">
        <v>2022</v>
      </c>
      <c r="CH61">
        <v>2022</v>
      </c>
      <c r="CI61" t="s">
        <v>539</v>
      </c>
      <c r="CJ61" t="s">
        <v>193</v>
      </c>
      <c r="CK61">
        <v>2023</v>
      </c>
      <c r="CL61" t="s">
        <v>99</v>
      </c>
      <c r="CM61" t="s">
        <v>540</v>
      </c>
      <c r="CN61" t="s">
        <v>541</v>
      </c>
      <c r="CO61">
        <v>11</v>
      </c>
      <c r="CP61">
        <v>13</v>
      </c>
      <c r="CQ61" s="5">
        <f t="shared" si="0"/>
        <v>0.84615384615384615</v>
      </c>
      <c r="CR61" t="s">
        <v>542</v>
      </c>
      <c r="CS61" t="s">
        <v>543</v>
      </c>
      <c r="CT61" s="2" t="s">
        <v>544</v>
      </c>
      <c r="CU61" t="s">
        <v>99</v>
      </c>
      <c r="CV61" t="s">
        <v>181</v>
      </c>
      <c r="CW61" t="s">
        <v>102</v>
      </c>
    </row>
    <row r="62" spans="1:101" ht="18" customHeight="1" x14ac:dyDescent="0.35">
      <c r="A62" t="s">
        <v>545</v>
      </c>
      <c r="B62" t="s">
        <v>546</v>
      </c>
      <c r="C62" s="25" t="s">
        <v>3811</v>
      </c>
      <c r="D62" s="25" t="s">
        <v>3812</v>
      </c>
      <c r="E62" t="s">
        <v>99</v>
      </c>
      <c r="F62" s="5">
        <v>1</v>
      </c>
      <c r="G62" t="s">
        <v>100</v>
      </c>
      <c r="H62" t="s">
        <v>99</v>
      </c>
      <c r="I62" s="5">
        <v>1</v>
      </c>
      <c r="J62">
        <v>2040</v>
      </c>
      <c r="K62" s="5" t="s">
        <v>99</v>
      </c>
      <c r="M62">
        <v>2040</v>
      </c>
      <c r="N62" s="5" t="s">
        <v>102</v>
      </c>
      <c r="Q62">
        <f t="shared" si="1"/>
        <v>2040</v>
      </c>
      <c r="R62" s="5" t="s">
        <v>102</v>
      </c>
      <c r="AK62" t="s">
        <v>99</v>
      </c>
      <c r="AL62" t="s">
        <v>102</v>
      </c>
      <c r="AM62" t="s">
        <v>102</v>
      </c>
      <c r="AO62" t="s">
        <v>99</v>
      </c>
      <c r="AP62" t="s">
        <v>547</v>
      </c>
      <c r="AQ62" t="s">
        <v>102</v>
      </c>
      <c r="AR62" t="s">
        <v>102</v>
      </c>
      <c r="AW62" t="s">
        <v>102</v>
      </c>
      <c r="BB62" t="s">
        <v>99</v>
      </c>
      <c r="BC62">
        <v>373000</v>
      </c>
      <c r="BD62" t="s">
        <v>99</v>
      </c>
      <c r="BE62">
        <v>242000</v>
      </c>
      <c r="BF62">
        <v>413000</v>
      </c>
      <c r="BG62" t="s">
        <v>103</v>
      </c>
      <c r="BH62" t="s">
        <v>99</v>
      </c>
      <c r="BI62">
        <v>6178000</v>
      </c>
      <c r="BJ62" t="s">
        <v>381</v>
      </c>
      <c r="BZ62" t="s">
        <v>102</v>
      </c>
      <c r="CD62" t="s">
        <v>99</v>
      </c>
      <c r="CE62">
        <v>10600</v>
      </c>
      <c r="CF62" t="s">
        <v>105</v>
      </c>
      <c r="CG62">
        <v>2022</v>
      </c>
      <c r="CH62">
        <v>2023</v>
      </c>
      <c r="CI62" t="s">
        <v>548</v>
      </c>
      <c r="CJ62" t="s">
        <v>107</v>
      </c>
      <c r="CK62">
        <v>2023</v>
      </c>
      <c r="CL62" t="s">
        <v>102</v>
      </c>
      <c r="CM62" t="s">
        <v>549</v>
      </c>
      <c r="CP62">
        <v>10</v>
      </c>
      <c r="CQ62" s="5">
        <f t="shared" si="0"/>
        <v>0</v>
      </c>
      <c r="CR62" t="s">
        <v>550</v>
      </c>
      <c r="CS62" t="s">
        <v>551</v>
      </c>
      <c r="CT62" s="2" t="s">
        <v>552</v>
      </c>
      <c r="CU62" t="s">
        <v>99</v>
      </c>
      <c r="CV62" t="s">
        <v>130</v>
      </c>
      <c r="CW62" t="s">
        <v>102</v>
      </c>
    </row>
    <row r="63" spans="1:101" ht="18" customHeight="1" x14ac:dyDescent="0.35">
      <c r="A63" t="s">
        <v>553</v>
      </c>
      <c r="B63" t="s">
        <v>554</v>
      </c>
      <c r="C63" s="25" t="s">
        <v>3811</v>
      </c>
      <c r="D63" s="25" t="s">
        <v>3812</v>
      </c>
      <c r="E63" t="s">
        <v>99</v>
      </c>
      <c r="F63" s="5">
        <v>1</v>
      </c>
      <c r="G63" t="s">
        <v>149</v>
      </c>
      <c r="H63" t="s">
        <v>99</v>
      </c>
      <c r="I63" s="5">
        <v>1</v>
      </c>
      <c r="J63">
        <v>2050</v>
      </c>
      <c r="K63" s="5" t="s">
        <v>99</v>
      </c>
      <c r="M63">
        <v>2050</v>
      </c>
      <c r="N63" s="5" t="s">
        <v>99</v>
      </c>
      <c r="P63">
        <v>2050</v>
      </c>
      <c r="Q63">
        <f t="shared" si="1"/>
        <v>2050</v>
      </c>
      <c r="AK63" t="s">
        <v>99</v>
      </c>
      <c r="AL63" t="s">
        <v>102</v>
      </c>
      <c r="AM63" t="s">
        <v>102</v>
      </c>
      <c r="AO63" t="s">
        <v>99</v>
      </c>
      <c r="AP63" t="s">
        <v>555</v>
      </c>
      <c r="AQ63" t="s">
        <v>102</v>
      </c>
      <c r="AR63" t="s">
        <v>102</v>
      </c>
      <c r="AW63" t="s">
        <v>102</v>
      </c>
      <c r="BB63" t="s">
        <v>99</v>
      </c>
      <c r="BC63">
        <v>152299</v>
      </c>
      <c r="BD63" t="s">
        <v>99</v>
      </c>
      <c r="BE63">
        <v>342202</v>
      </c>
      <c r="BF63" t="s">
        <v>103</v>
      </c>
      <c r="BG63" t="s">
        <v>103</v>
      </c>
      <c r="BH63" t="s">
        <v>99</v>
      </c>
      <c r="BI63">
        <v>3552267</v>
      </c>
      <c r="BJ63" t="s">
        <v>381</v>
      </c>
      <c r="BZ63" t="s">
        <v>102</v>
      </c>
      <c r="CD63" t="s">
        <v>102</v>
      </c>
      <c r="CG63">
        <v>2021</v>
      </c>
      <c r="CH63">
        <v>2021</v>
      </c>
      <c r="CI63" t="s">
        <v>556</v>
      </c>
      <c r="CJ63" t="s">
        <v>153</v>
      </c>
      <c r="CK63">
        <v>2022</v>
      </c>
      <c r="CL63" t="s">
        <v>102</v>
      </c>
      <c r="CM63" t="s">
        <v>557</v>
      </c>
      <c r="CO63">
        <v>0</v>
      </c>
      <c r="CP63">
        <v>11</v>
      </c>
      <c r="CQ63" s="5">
        <f t="shared" si="0"/>
        <v>0</v>
      </c>
      <c r="CR63" t="s">
        <v>558</v>
      </c>
      <c r="CS63" t="s">
        <v>559</v>
      </c>
      <c r="CT63" s="2" t="s">
        <v>560</v>
      </c>
      <c r="CU63" t="s">
        <v>99</v>
      </c>
      <c r="CV63" t="s">
        <v>130</v>
      </c>
      <c r="CW63" t="s">
        <v>99</v>
      </c>
    </row>
    <row r="64" spans="1:101" ht="18" customHeight="1" x14ac:dyDescent="0.35">
      <c r="A64" t="s">
        <v>561</v>
      </c>
      <c r="B64" t="s">
        <v>562</v>
      </c>
      <c r="C64" s="25" t="s">
        <v>3826</v>
      </c>
      <c r="D64" s="25" t="s">
        <v>3837</v>
      </c>
      <c r="E64" t="s">
        <v>102</v>
      </c>
      <c r="F64" s="5">
        <v>0</v>
      </c>
      <c r="BB64" t="s">
        <v>99</v>
      </c>
      <c r="BC64">
        <v>5393</v>
      </c>
      <c r="BD64" t="s">
        <v>99</v>
      </c>
      <c r="BE64" t="s">
        <v>103</v>
      </c>
      <c r="BF64" t="s">
        <v>103</v>
      </c>
      <c r="BG64">
        <v>18487</v>
      </c>
      <c r="BH64" t="s">
        <v>102</v>
      </c>
      <c r="BZ64" t="s">
        <v>102</v>
      </c>
      <c r="CD64" t="s">
        <v>102</v>
      </c>
      <c r="CG64">
        <v>2022</v>
      </c>
      <c r="CH64" t="s">
        <v>103</v>
      </c>
      <c r="CI64" t="s">
        <v>563</v>
      </c>
      <c r="CJ64" t="s">
        <v>193</v>
      </c>
      <c r="CK64">
        <v>2023</v>
      </c>
      <c r="CL64" t="s">
        <v>99</v>
      </c>
      <c r="CM64" t="s">
        <v>564</v>
      </c>
      <c r="CO64">
        <v>7</v>
      </c>
      <c r="CP64">
        <v>9</v>
      </c>
      <c r="CQ64" s="5">
        <f t="shared" si="0"/>
        <v>0.77777777777777779</v>
      </c>
      <c r="CR64" t="s">
        <v>565</v>
      </c>
      <c r="CS64" t="s">
        <v>566</v>
      </c>
      <c r="CT64" s="2" t="s">
        <v>567</v>
      </c>
      <c r="CU64" t="s">
        <v>102</v>
      </c>
      <c r="CW64" t="s">
        <v>102</v>
      </c>
    </row>
    <row r="65" spans="1:102" ht="18" customHeight="1" x14ac:dyDescent="0.35">
      <c r="A65" t="s">
        <v>568</v>
      </c>
      <c r="B65" t="s">
        <v>569</v>
      </c>
      <c r="C65" s="25" t="s">
        <v>3826</v>
      </c>
      <c r="D65" s="25" t="s">
        <v>3868</v>
      </c>
      <c r="E65" t="s">
        <v>102</v>
      </c>
      <c r="F65" s="5">
        <v>0</v>
      </c>
      <c r="BB65" t="s">
        <v>102</v>
      </c>
      <c r="BD65" t="s">
        <v>102</v>
      </c>
      <c r="BH65" t="s">
        <v>102</v>
      </c>
      <c r="BZ65" t="s">
        <v>102</v>
      </c>
      <c r="CD65" t="s">
        <v>102</v>
      </c>
      <c r="CH65" t="s">
        <v>103</v>
      </c>
      <c r="CI65" t="s">
        <v>570</v>
      </c>
      <c r="CJ65" t="s">
        <v>107</v>
      </c>
      <c r="CK65">
        <v>2023</v>
      </c>
      <c r="CL65" t="s">
        <v>102</v>
      </c>
      <c r="CO65">
        <v>1</v>
      </c>
      <c r="CP65">
        <v>15</v>
      </c>
      <c r="CQ65" s="5">
        <f t="shared" si="0"/>
        <v>6.6666666666666666E-2</v>
      </c>
      <c r="CR65" t="s">
        <v>467</v>
      </c>
      <c r="CS65" t="s">
        <v>571</v>
      </c>
      <c r="CT65" s="2" t="s">
        <v>572</v>
      </c>
      <c r="CU65" t="s">
        <v>102</v>
      </c>
      <c r="CW65" t="s">
        <v>102</v>
      </c>
    </row>
    <row r="66" spans="1:102" ht="18" customHeight="1" x14ac:dyDescent="0.35">
      <c r="A66" t="s">
        <v>573</v>
      </c>
      <c r="B66" t="s">
        <v>574</v>
      </c>
      <c r="C66" s="25" t="s">
        <v>3822</v>
      </c>
      <c r="D66" s="25" t="s">
        <v>3869</v>
      </c>
      <c r="E66" t="s">
        <v>99</v>
      </c>
      <c r="F66" s="5">
        <v>1</v>
      </c>
      <c r="G66" t="s">
        <v>149</v>
      </c>
      <c r="H66" t="s">
        <v>99</v>
      </c>
      <c r="I66" s="5">
        <v>1</v>
      </c>
      <c r="J66">
        <v>2050</v>
      </c>
      <c r="K66" s="5" t="s">
        <v>99</v>
      </c>
      <c r="M66">
        <v>2050</v>
      </c>
      <c r="N66" s="5" t="s">
        <v>99</v>
      </c>
      <c r="P66">
        <v>2050</v>
      </c>
      <c r="Q66">
        <f t="shared" si="1"/>
        <v>2050</v>
      </c>
      <c r="AK66" t="s">
        <v>99</v>
      </c>
      <c r="AL66" t="s">
        <v>99</v>
      </c>
      <c r="AM66" t="s">
        <v>102</v>
      </c>
      <c r="AO66" t="s">
        <v>102</v>
      </c>
      <c r="AQ66" t="s">
        <v>99</v>
      </c>
      <c r="AR66" t="s">
        <v>102</v>
      </c>
      <c r="AV66" t="s">
        <v>206</v>
      </c>
      <c r="AW66" t="s">
        <v>102</v>
      </c>
      <c r="BB66" t="s">
        <v>99</v>
      </c>
      <c r="BC66">
        <v>257049</v>
      </c>
      <c r="BD66" t="s">
        <v>99</v>
      </c>
      <c r="BE66">
        <v>131875</v>
      </c>
      <c r="BF66" t="s">
        <v>103</v>
      </c>
      <c r="BG66" t="s">
        <v>103</v>
      </c>
      <c r="BH66" t="s">
        <v>99</v>
      </c>
      <c r="BI66">
        <v>24181848</v>
      </c>
      <c r="BJ66" t="s">
        <v>115</v>
      </c>
      <c r="BZ66" t="s">
        <v>102</v>
      </c>
      <c r="CD66" t="s">
        <v>102</v>
      </c>
      <c r="CG66">
        <v>2022</v>
      </c>
      <c r="CH66" t="s">
        <v>103</v>
      </c>
      <c r="CI66" s="7" t="s">
        <v>575</v>
      </c>
      <c r="CJ66" t="s">
        <v>161</v>
      </c>
      <c r="CK66">
        <v>2023</v>
      </c>
      <c r="CL66" t="s">
        <v>99</v>
      </c>
      <c r="CM66" t="s">
        <v>576</v>
      </c>
      <c r="CO66">
        <v>3</v>
      </c>
      <c r="CP66">
        <v>12</v>
      </c>
      <c r="CQ66" s="5">
        <f t="shared" si="0"/>
        <v>0.25</v>
      </c>
      <c r="CR66" t="s">
        <v>577</v>
      </c>
      <c r="CS66" t="s">
        <v>578</v>
      </c>
      <c r="CT66" s="2" t="s">
        <v>579</v>
      </c>
      <c r="CU66" t="s">
        <v>99</v>
      </c>
      <c r="CV66" t="s">
        <v>130</v>
      </c>
      <c r="CW66" t="s">
        <v>99</v>
      </c>
    </row>
    <row r="67" spans="1:102" ht="18" customHeight="1" x14ac:dyDescent="0.35">
      <c r="A67" t="s">
        <v>580</v>
      </c>
      <c r="B67" t="s">
        <v>581</v>
      </c>
      <c r="C67" s="25" t="s">
        <v>3811</v>
      </c>
      <c r="D67" s="25" t="s">
        <v>3850</v>
      </c>
      <c r="E67" t="s">
        <v>99</v>
      </c>
      <c r="F67" s="5">
        <v>1</v>
      </c>
      <c r="G67" t="s">
        <v>149</v>
      </c>
      <c r="H67" t="s">
        <v>99</v>
      </c>
      <c r="I67" s="5">
        <v>1</v>
      </c>
      <c r="J67">
        <v>2040</v>
      </c>
      <c r="K67" s="5" t="s">
        <v>99</v>
      </c>
      <c r="M67">
        <v>2040</v>
      </c>
      <c r="N67" s="5" t="s">
        <v>99</v>
      </c>
      <c r="P67">
        <v>2045</v>
      </c>
      <c r="Q67">
        <f t="shared" ref="Q67:Q127" si="2">AVERAGE(J67,M67,P67)</f>
        <v>2041.6666666666667</v>
      </c>
      <c r="AK67" t="s">
        <v>99</v>
      </c>
      <c r="AL67" t="s">
        <v>99</v>
      </c>
      <c r="AM67" t="s">
        <v>99</v>
      </c>
      <c r="AN67" t="s">
        <v>150</v>
      </c>
      <c r="AO67" t="s">
        <v>102</v>
      </c>
      <c r="AQ67" t="s">
        <v>102</v>
      </c>
      <c r="AR67" t="s">
        <v>102</v>
      </c>
      <c r="AW67" t="s">
        <v>99</v>
      </c>
      <c r="AX67">
        <v>0</v>
      </c>
      <c r="AY67" t="s">
        <v>207</v>
      </c>
      <c r="BA67" t="s">
        <v>582</v>
      </c>
      <c r="BB67" t="s">
        <v>99</v>
      </c>
      <c r="BC67">
        <v>64867</v>
      </c>
      <c r="BD67" t="s">
        <v>99</v>
      </c>
      <c r="BE67">
        <v>335</v>
      </c>
      <c r="BF67" t="s">
        <v>103</v>
      </c>
      <c r="BG67" t="s">
        <v>103</v>
      </c>
      <c r="BH67" t="s">
        <v>99</v>
      </c>
      <c r="BI67">
        <v>43635</v>
      </c>
      <c r="BJ67" t="s">
        <v>104</v>
      </c>
      <c r="BK67" t="s">
        <v>99</v>
      </c>
      <c r="BL67" t="s">
        <v>99</v>
      </c>
      <c r="BM67" t="s">
        <v>99</v>
      </c>
      <c r="BN67" t="s">
        <v>99</v>
      </c>
      <c r="BO67" t="s">
        <v>99</v>
      </c>
      <c r="BP67" t="s">
        <v>99</v>
      </c>
      <c r="BQ67" t="s">
        <v>99</v>
      </c>
      <c r="BR67" t="s">
        <v>99</v>
      </c>
      <c r="BS67" t="s">
        <v>102</v>
      </c>
      <c r="BT67" t="s">
        <v>102</v>
      </c>
      <c r="BU67" t="s">
        <v>102</v>
      </c>
      <c r="BV67" t="s">
        <v>99</v>
      </c>
      <c r="BW67" t="s">
        <v>102</v>
      </c>
      <c r="BX67" t="s">
        <v>102</v>
      </c>
      <c r="BY67" t="s">
        <v>102</v>
      </c>
      <c r="BZ67" t="s">
        <v>102</v>
      </c>
      <c r="CD67" t="s">
        <v>102</v>
      </c>
      <c r="CG67">
        <v>2022</v>
      </c>
      <c r="CH67">
        <v>2023</v>
      </c>
      <c r="CI67" t="s">
        <v>583</v>
      </c>
      <c r="CJ67" t="s">
        <v>193</v>
      </c>
      <c r="CK67">
        <v>2023</v>
      </c>
      <c r="CL67" t="s">
        <v>99</v>
      </c>
      <c r="CM67" t="s">
        <v>584</v>
      </c>
      <c r="CO67">
        <v>8</v>
      </c>
      <c r="CP67">
        <v>10</v>
      </c>
      <c r="CQ67" s="5">
        <f t="shared" ref="CQ67:CQ130" si="3">CO67/CP67</f>
        <v>0.8</v>
      </c>
      <c r="CR67" t="s">
        <v>565</v>
      </c>
      <c r="CS67" t="s">
        <v>585</v>
      </c>
      <c r="CT67" t="s">
        <v>586</v>
      </c>
      <c r="CU67" t="s">
        <v>99</v>
      </c>
      <c r="CV67" t="s">
        <v>130</v>
      </c>
      <c r="CW67" t="s">
        <v>102</v>
      </c>
    </row>
    <row r="68" spans="1:102" ht="18" customHeight="1" x14ac:dyDescent="0.35">
      <c r="A68" t="s">
        <v>587</v>
      </c>
      <c r="B68" t="s">
        <v>588</v>
      </c>
      <c r="C68" s="25" t="s">
        <v>3811</v>
      </c>
      <c r="D68" s="25" t="s">
        <v>3870</v>
      </c>
      <c r="E68" t="s">
        <v>102</v>
      </c>
      <c r="F68" s="5">
        <v>0</v>
      </c>
      <c r="BB68" t="s">
        <v>99</v>
      </c>
      <c r="BC68">
        <v>14518</v>
      </c>
      <c r="BD68" t="s">
        <v>99</v>
      </c>
      <c r="BE68">
        <v>16536</v>
      </c>
      <c r="BF68">
        <v>15521</v>
      </c>
      <c r="BG68" t="s">
        <v>103</v>
      </c>
      <c r="BH68" t="s">
        <v>99</v>
      </c>
      <c r="BI68">
        <v>399066</v>
      </c>
      <c r="BJ68" t="s">
        <v>104</v>
      </c>
      <c r="BK68" t="s">
        <v>99</v>
      </c>
      <c r="BL68" t="s">
        <v>102</v>
      </c>
      <c r="BM68" t="s">
        <v>99</v>
      </c>
      <c r="BN68" t="s">
        <v>102</v>
      </c>
      <c r="BO68" t="s">
        <v>99</v>
      </c>
      <c r="BP68" t="s">
        <v>99</v>
      </c>
      <c r="BQ68" t="s">
        <v>102</v>
      </c>
      <c r="BR68" t="s">
        <v>102</v>
      </c>
      <c r="BS68" t="s">
        <v>99</v>
      </c>
      <c r="BT68" t="s">
        <v>102</v>
      </c>
      <c r="BU68" t="s">
        <v>99</v>
      </c>
      <c r="BV68" t="s">
        <v>99</v>
      </c>
      <c r="BW68" t="s">
        <v>102</v>
      </c>
      <c r="BX68" t="s">
        <v>102</v>
      </c>
      <c r="BY68" t="s">
        <v>102</v>
      </c>
      <c r="BZ68" t="s">
        <v>102</v>
      </c>
      <c r="CD68" t="s">
        <v>102</v>
      </c>
      <c r="CG68">
        <v>2021</v>
      </c>
      <c r="CH68" t="s">
        <v>103</v>
      </c>
      <c r="CI68" t="s">
        <v>589</v>
      </c>
      <c r="CJ68" t="s">
        <v>107</v>
      </c>
      <c r="CK68">
        <v>2023</v>
      </c>
      <c r="CL68" t="s">
        <v>99</v>
      </c>
      <c r="CM68" t="s">
        <v>590</v>
      </c>
      <c r="CO68">
        <v>0</v>
      </c>
      <c r="CP68">
        <v>6</v>
      </c>
      <c r="CQ68" s="5">
        <f t="shared" si="3"/>
        <v>0</v>
      </c>
      <c r="CR68" t="s">
        <v>565</v>
      </c>
      <c r="CS68" t="s">
        <v>591</v>
      </c>
      <c r="CT68" t="s">
        <v>592</v>
      </c>
      <c r="CU68" t="s">
        <v>102</v>
      </c>
      <c r="CW68" t="s">
        <v>102</v>
      </c>
    </row>
    <row r="69" spans="1:102" ht="18" customHeight="1" x14ac:dyDescent="0.35">
      <c r="A69" t="s">
        <v>593</v>
      </c>
      <c r="B69" t="s">
        <v>594</v>
      </c>
      <c r="C69" s="25" t="s">
        <v>3811</v>
      </c>
      <c r="D69" s="25" t="s">
        <v>3870</v>
      </c>
      <c r="E69" t="s">
        <v>102</v>
      </c>
      <c r="F69" s="5">
        <v>0</v>
      </c>
      <c r="BB69" t="s">
        <v>99</v>
      </c>
      <c r="BC69">
        <v>2371</v>
      </c>
      <c r="BD69" t="s">
        <v>99</v>
      </c>
      <c r="BE69" t="s">
        <v>103</v>
      </c>
      <c r="BF69">
        <v>11578</v>
      </c>
      <c r="BG69" t="s">
        <v>103</v>
      </c>
      <c r="BH69" t="s">
        <v>102</v>
      </c>
      <c r="BZ69" t="s">
        <v>102</v>
      </c>
      <c r="CD69" t="s">
        <v>102</v>
      </c>
      <c r="CG69">
        <v>2022</v>
      </c>
      <c r="CH69" t="s">
        <v>103</v>
      </c>
      <c r="CI69" t="s">
        <v>595</v>
      </c>
      <c r="CJ69" t="s">
        <v>185</v>
      </c>
      <c r="CK69">
        <v>2022</v>
      </c>
      <c r="CL69" t="s">
        <v>102</v>
      </c>
      <c r="CM69" t="s">
        <v>596</v>
      </c>
      <c r="CO69">
        <v>0</v>
      </c>
      <c r="CP69">
        <v>9</v>
      </c>
      <c r="CQ69" s="5">
        <f t="shared" si="3"/>
        <v>0</v>
      </c>
      <c r="CR69" t="s">
        <v>597</v>
      </c>
      <c r="CS69" t="s">
        <v>598</v>
      </c>
      <c r="CT69" s="2" t="s">
        <v>599</v>
      </c>
      <c r="CU69" t="s">
        <v>102</v>
      </c>
      <c r="CW69" t="s">
        <v>102</v>
      </c>
    </row>
    <row r="70" spans="1:102" ht="18" customHeight="1" x14ac:dyDescent="0.35">
      <c r="A70" t="s">
        <v>600</v>
      </c>
      <c r="B70" t="s">
        <v>601</v>
      </c>
      <c r="C70" s="25" t="s">
        <v>3826</v>
      </c>
      <c r="D70" s="25" t="s">
        <v>3847</v>
      </c>
      <c r="E70" t="s">
        <v>102</v>
      </c>
      <c r="F70" s="5">
        <v>0</v>
      </c>
      <c r="BB70" t="s">
        <v>99</v>
      </c>
      <c r="BC70">
        <v>4407</v>
      </c>
      <c r="BD70" t="s">
        <v>99</v>
      </c>
      <c r="BE70">
        <v>2207</v>
      </c>
      <c r="BF70">
        <v>18637</v>
      </c>
      <c r="BG70" t="s">
        <v>103</v>
      </c>
      <c r="BH70" t="s">
        <v>99</v>
      </c>
      <c r="BI70">
        <v>370058</v>
      </c>
      <c r="BJ70" t="s">
        <v>381</v>
      </c>
      <c r="BZ70" t="s">
        <v>102</v>
      </c>
      <c r="CD70" t="s">
        <v>102</v>
      </c>
      <c r="CG70">
        <v>2022</v>
      </c>
      <c r="CH70" t="s">
        <v>103</v>
      </c>
      <c r="CI70" t="s">
        <v>602</v>
      </c>
      <c r="CJ70" t="s">
        <v>193</v>
      </c>
      <c r="CK70">
        <v>2023</v>
      </c>
      <c r="CL70" t="s">
        <v>99</v>
      </c>
      <c r="CM70" t="s">
        <v>603</v>
      </c>
      <c r="CN70" t="s">
        <v>604</v>
      </c>
      <c r="CO70">
        <v>8</v>
      </c>
      <c r="CP70">
        <v>16</v>
      </c>
      <c r="CQ70" s="5">
        <f t="shared" si="3"/>
        <v>0.5</v>
      </c>
      <c r="CR70" t="s">
        <v>605</v>
      </c>
      <c r="CS70" t="s">
        <v>606</v>
      </c>
      <c r="CT70" s="2" t="s">
        <v>607</v>
      </c>
      <c r="CU70" t="s">
        <v>99</v>
      </c>
      <c r="CV70" t="s">
        <v>130</v>
      </c>
      <c r="CW70" t="s">
        <v>99</v>
      </c>
    </row>
    <row r="71" spans="1:102" ht="18" customHeight="1" x14ac:dyDescent="0.35">
      <c r="A71" t="s">
        <v>608</v>
      </c>
      <c r="B71" t="s">
        <v>609</v>
      </c>
      <c r="C71" s="25" t="s">
        <v>3826</v>
      </c>
      <c r="D71" s="25" t="s">
        <v>3847</v>
      </c>
      <c r="E71" t="s">
        <v>99</v>
      </c>
      <c r="F71" s="5">
        <v>1</v>
      </c>
      <c r="G71" t="s">
        <v>100</v>
      </c>
      <c r="H71" t="s">
        <v>99</v>
      </c>
      <c r="I71" s="5">
        <v>1</v>
      </c>
      <c r="J71">
        <v>2015</v>
      </c>
      <c r="K71" s="5" t="s">
        <v>99</v>
      </c>
      <c r="M71">
        <v>2015</v>
      </c>
      <c r="N71" s="5" t="s">
        <v>102</v>
      </c>
      <c r="Q71">
        <f t="shared" si="2"/>
        <v>2015</v>
      </c>
      <c r="R71" s="17" t="s">
        <v>99</v>
      </c>
      <c r="S71" s="17" t="s">
        <v>99</v>
      </c>
      <c r="T71" s="17" t="s">
        <v>102</v>
      </c>
      <c r="U71" s="17" t="s">
        <v>102</v>
      </c>
      <c r="V71" s="17" t="s">
        <v>102</v>
      </c>
      <c r="W71" s="17" t="s">
        <v>102</v>
      </c>
      <c r="X71" s="17" t="s">
        <v>102</v>
      </c>
      <c r="Y71" s="17" t="s">
        <v>99</v>
      </c>
      <c r="Z71" s="17" t="s">
        <v>102</v>
      </c>
      <c r="AA71" s="17" t="s">
        <v>102</v>
      </c>
      <c r="AB71" s="17" t="s">
        <v>102</v>
      </c>
      <c r="AC71" s="17" t="s">
        <v>102</v>
      </c>
      <c r="AD71" s="17" t="s">
        <v>102</v>
      </c>
      <c r="AE71" s="17" t="s">
        <v>102</v>
      </c>
      <c r="AF71" s="17" t="s">
        <v>102</v>
      </c>
      <c r="AG71" s="17" t="s">
        <v>102</v>
      </c>
      <c r="AH71" s="17" t="s">
        <v>102</v>
      </c>
      <c r="AI71" s="17"/>
      <c r="AJ71" s="17">
        <v>2015</v>
      </c>
      <c r="AK71" s="17" t="s">
        <v>99</v>
      </c>
      <c r="AL71" s="17" t="s">
        <v>102</v>
      </c>
      <c r="AM71" s="17" t="s">
        <v>102</v>
      </c>
      <c r="AN71" s="17"/>
      <c r="AO71" s="17" t="s">
        <v>102</v>
      </c>
      <c r="AP71" s="17"/>
      <c r="AQ71" s="17" t="s">
        <v>99</v>
      </c>
      <c r="AR71" s="17" t="s">
        <v>102</v>
      </c>
      <c r="AS71" s="17"/>
      <c r="AT71" s="17"/>
      <c r="AU71" s="17"/>
      <c r="AV71" s="17" t="s">
        <v>206</v>
      </c>
      <c r="AW71" s="17" t="s">
        <v>99</v>
      </c>
      <c r="AX71" s="17">
        <v>10000</v>
      </c>
      <c r="AY71" s="17" t="s">
        <v>207</v>
      </c>
      <c r="AZ71" s="17"/>
      <c r="BA71" s="17" t="s">
        <v>206</v>
      </c>
      <c r="BB71" s="17" t="s">
        <v>99</v>
      </c>
      <c r="BC71" s="17">
        <v>6214</v>
      </c>
      <c r="BD71" s="17" t="s">
        <v>99</v>
      </c>
      <c r="BE71" s="17">
        <v>1974</v>
      </c>
      <c r="BF71" s="17">
        <v>89671</v>
      </c>
      <c r="BG71" s="17" t="s">
        <v>103</v>
      </c>
      <c r="BH71" s="17" t="s">
        <v>99</v>
      </c>
      <c r="BI71" s="17">
        <v>1219</v>
      </c>
      <c r="BJ71" s="17" t="s">
        <v>104</v>
      </c>
      <c r="BK71" t="s">
        <v>102</v>
      </c>
      <c r="BL71" t="s">
        <v>102</v>
      </c>
      <c r="BM71" t="s">
        <v>102</v>
      </c>
      <c r="BN71" t="s">
        <v>102</v>
      </c>
      <c r="BO71" t="s">
        <v>102</v>
      </c>
      <c r="BP71" t="s">
        <v>99</v>
      </c>
      <c r="BQ71" t="s">
        <v>102</v>
      </c>
      <c r="BR71" t="s">
        <v>102</v>
      </c>
      <c r="BS71" t="s">
        <v>102</v>
      </c>
      <c r="BT71" t="s">
        <v>102</v>
      </c>
      <c r="BU71" t="s">
        <v>102</v>
      </c>
      <c r="BV71" t="s">
        <v>102</v>
      </c>
      <c r="BW71" t="s">
        <v>102</v>
      </c>
      <c r="BX71" t="s">
        <v>102</v>
      </c>
      <c r="BY71" t="s">
        <v>102</v>
      </c>
      <c r="BZ71" t="s">
        <v>102</v>
      </c>
      <c r="CD71" t="s">
        <v>102</v>
      </c>
      <c r="CG71">
        <v>2021</v>
      </c>
      <c r="CH71">
        <v>2021</v>
      </c>
      <c r="CI71" t="s">
        <v>610</v>
      </c>
      <c r="CJ71" t="s">
        <v>107</v>
      </c>
      <c r="CK71">
        <v>2023</v>
      </c>
      <c r="CL71" t="s">
        <v>102</v>
      </c>
      <c r="CM71" t="s">
        <v>611</v>
      </c>
      <c r="CO71">
        <v>0</v>
      </c>
      <c r="CP71">
        <v>11</v>
      </c>
      <c r="CQ71">
        <f t="shared" si="3"/>
        <v>0</v>
      </c>
      <c r="CR71" t="s">
        <v>612</v>
      </c>
      <c r="CS71" t="s">
        <v>613</v>
      </c>
      <c r="CT71" s="2" t="s">
        <v>614</v>
      </c>
      <c r="CU71" t="s">
        <v>99</v>
      </c>
      <c r="CV71" t="s">
        <v>130</v>
      </c>
      <c r="CW71" t="s">
        <v>99</v>
      </c>
    </row>
    <row r="72" spans="1:102" ht="18" customHeight="1" x14ac:dyDescent="0.35">
      <c r="A72" t="s">
        <v>615</v>
      </c>
      <c r="B72" t="s">
        <v>616</v>
      </c>
      <c r="C72" s="25" t="s">
        <v>3808</v>
      </c>
      <c r="D72" s="25" t="s">
        <v>3871</v>
      </c>
      <c r="E72" t="s">
        <v>99</v>
      </c>
      <c r="F72" s="5">
        <v>1</v>
      </c>
      <c r="G72" t="s">
        <v>149</v>
      </c>
      <c r="H72" t="s">
        <v>99</v>
      </c>
      <c r="I72" s="5">
        <v>1</v>
      </c>
      <c r="J72">
        <v>2020</v>
      </c>
      <c r="K72" s="5" t="s">
        <v>99</v>
      </c>
      <c r="M72">
        <v>2020</v>
      </c>
      <c r="N72" s="5" t="s">
        <v>102</v>
      </c>
      <c r="Q72">
        <f t="shared" si="2"/>
        <v>2020</v>
      </c>
      <c r="R72" s="5" t="s">
        <v>102</v>
      </c>
      <c r="AK72" t="s">
        <v>99</v>
      </c>
      <c r="AL72" t="s">
        <v>102</v>
      </c>
      <c r="AM72" t="s">
        <v>102</v>
      </c>
      <c r="AO72" t="s">
        <v>102</v>
      </c>
      <c r="AQ72" t="s">
        <v>99</v>
      </c>
      <c r="AR72" t="s">
        <v>102</v>
      </c>
      <c r="AV72" t="s">
        <v>206</v>
      </c>
      <c r="AW72" t="s">
        <v>102</v>
      </c>
      <c r="BB72" t="s">
        <v>99</v>
      </c>
      <c r="BC72">
        <v>642000</v>
      </c>
      <c r="BD72" t="s">
        <v>99</v>
      </c>
      <c r="BE72">
        <v>401000</v>
      </c>
      <c r="BF72">
        <v>779000</v>
      </c>
      <c r="BG72" t="s">
        <v>103</v>
      </c>
      <c r="BH72" t="s">
        <v>99</v>
      </c>
      <c r="BI72">
        <v>385186000</v>
      </c>
      <c r="BJ72" t="s">
        <v>104</v>
      </c>
      <c r="BK72" t="s">
        <v>102</v>
      </c>
      <c r="BL72" t="s">
        <v>102</v>
      </c>
      <c r="BM72" t="s">
        <v>102</v>
      </c>
      <c r="BN72" t="s">
        <v>102</v>
      </c>
      <c r="BO72" t="s">
        <v>102</v>
      </c>
      <c r="BP72" t="s">
        <v>99</v>
      </c>
      <c r="BQ72" t="s">
        <v>102</v>
      </c>
      <c r="BR72" t="s">
        <v>102</v>
      </c>
      <c r="BS72" t="s">
        <v>102</v>
      </c>
      <c r="BT72" t="s">
        <v>102</v>
      </c>
      <c r="BU72" t="s">
        <v>99</v>
      </c>
      <c r="BV72" t="s">
        <v>102</v>
      </c>
      <c r="BW72" t="s">
        <v>102</v>
      </c>
      <c r="BX72" t="s">
        <v>102</v>
      </c>
      <c r="BY72" t="s">
        <v>102</v>
      </c>
      <c r="BZ72" t="s">
        <v>102</v>
      </c>
      <c r="CD72" t="s">
        <v>99</v>
      </c>
      <c r="CE72">
        <v>778112</v>
      </c>
      <c r="CF72" t="s">
        <v>105</v>
      </c>
      <c r="CG72">
        <v>2023</v>
      </c>
      <c r="CH72">
        <v>2020</v>
      </c>
      <c r="CI72" t="s">
        <v>617</v>
      </c>
      <c r="CJ72" t="s">
        <v>107</v>
      </c>
      <c r="CK72">
        <v>2023</v>
      </c>
      <c r="CL72" t="s">
        <v>99</v>
      </c>
      <c r="CM72" t="s">
        <v>618</v>
      </c>
      <c r="CN72" t="s">
        <v>619</v>
      </c>
      <c r="CO72">
        <v>6</v>
      </c>
      <c r="CP72">
        <v>13</v>
      </c>
      <c r="CQ72" s="5">
        <f t="shared" si="3"/>
        <v>0.46153846153846156</v>
      </c>
      <c r="CR72" t="s">
        <v>620</v>
      </c>
      <c r="CS72" t="s">
        <v>621</v>
      </c>
      <c r="CT72" s="2" t="s">
        <v>622</v>
      </c>
      <c r="CU72" t="s">
        <v>99</v>
      </c>
      <c r="CV72" t="s">
        <v>130</v>
      </c>
      <c r="CW72" t="s">
        <v>99</v>
      </c>
    </row>
    <row r="73" spans="1:102" ht="18" customHeight="1" x14ac:dyDescent="0.35">
      <c r="A73" t="s">
        <v>623</v>
      </c>
      <c r="B73" t="s">
        <v>624</v>
      </c>
      <c r="C73" s="25" t="s">
        <v>3822</v>
      </c>
      <c r="D73" s="25" t="s">
        <v>3840</v>
      </c>
      <c r="E73" t="s">
        <v>99</v>
      </c>
      <c r="F73" s="5">
        <v>1</v>
      </c>
      <c r="G73" t="s">
        <v>149</v>
      </c>
      <c r="H73" t="s">
        <v>99</v>
      </c>
      <c r="I73" s="5">
        <v>1</v>
      </c>
      <c r="J73">
        <v>2040</v>
      </c>
      <c r="K73" s="5" t="s">
        <v>99</v>
      </c>
      <c r="M73">
        <v>2040</v>
      </c>
      <c r="N73" s="5" t="s">
        <v>99</v>
      </c>
      <c r="P73">
        <v>2040</v>
      </c>
      <c r="Q73">
        <f t="shared" si="2"/>
        <v>2040</v>
      </c>
      <c r="AK73" t="s">
        <v>99</v>
      </c>
      <c r="AL73" t="s">
        <v>99</v>
      </c>
      <c r="AM73" t="s">
        <v>99</v>
      </c>
      <c r="AN73" t="s">
        <v>150</v>
      </c>
      <c r="AO73" t="s">
        <v>102</v>
      </c>
      <c r="AQ73" t="s">
        <v>99</v>
      </c>
      <c r="AR73" t="s">
        <v>102</v>
      </c>
      <c r="AV73" t="s">
        <v>230</v>
      </c>
      <c r="AW73" t="s">
        <v>102</v>
      </c>
      <c r="BB73" t="s">
        <v>99</v>
      </c>
      <c r="BC73">
        <v>4396</v>
      </c>
      <c r="BD73" t="s">
        <v>99</v>
      </c>
      <c r="BE73" t="s">
        <v>103</v>
      </c>
      <c r="BF73" t="s">
        <v>103</v>
      </c>
      <c r="BG73">
        <v>504</v>
      </c>
      <c r="BH73" t="s">
        <v>99</v>
      </c>
      <c r="BI73">
        <v>168752</v>
      </c>
      <c r="BJ73" t="s">
        <v>104</v>
      </c>
      <c r="BK73" t="s">
        <v>99</v>
      </c>
      <c r="BL73" t="s">
        <v>99</v>
      </c>
      <c r="BM73" t="s">
        <v>102</v>
      </c>
      <c r="BN73" t="s">
        <v>102</v>
      </c>
      <c r="BO73" t="s">
        <v>102</v>
      </c>
      <c r="BP73" t="s">
        <v>99</v>
      </c>
      <c r="BQ73" t="s">
        <v>99</v>
      </c>
      <c r="BR73" t="s">
        <v>102</v>
      </c>
      <c r="BS73" t="s">
        <v>102</v>
      </c>
      <c r="BT73" t="s">
        <v>102</v>
      </c>
      <c r="BU73" t="s">
        <v>102</v>
      </c>
      <c r="BV73" t="s">
        <v>102</v>
      </c>
      <c r="BW73" t="s">
        <v>102</v>
      </c>
      <c r="BX73" t="s">
        <v>102</v>
      </c>
      <c r="BY73" t="s">
        <v>102</v>
      </c>
      <c r="BZ73" t="s">
        <v>102</v>
      </c>
      <c r="CD73" t="s">
        <v>102</v>
      </c>
      <c r="CG73">
        <v>2022</v>
      </c>
      <c r="CH73">
        <v>2022</v>
      </c>
      <c r="CI73" t="s">
        <v>625</v>
      </c>
      <c r="CJ73" t="s">
        <v>193</v>
      </c>
      <c r="CK73">
        <v>2023</v>
      </c>
      <c r="CL73" t="s">
        <v>102</v>
      </c>
      <c r="CM73" t="s">
        <v>626</v>
      </c>
      <c r="CP73">
        <v>11</v>
      </c>
      <c r="CQ73" s="5">
        <f t="shared" si="3"/>
        <v>0</v>
      </c>
      <c r="CR73" t="s">
        <v>627</v>
      </c>
      <c r="CS73" t="s">
        <v>628</v>
      </c>
      <c r="CT73" t="s">
        <v>629</v>
      </c>
      <c r="CU73" t="s">
        <v>99</v>
      </c>
      <c r="CV73" t="s">
        <v>130</v>
      </c>
      <c r="CW73" t="s">
        <v>99</v>
      </c>
    </row>
    <row r="74" spans="1:102" ht="18" customHeight="1" x14ac:dyDescent="0.35">
      <c r="A74" t="s">
        <v>630</v>
      </c>
      <c r="B74" t="s">
        <v>631</v>
      </c>
      <c r="C74" s="25" t="s">
        <v>3822</v>
      </c>
      <c r="D74" s="25" t="s">
        <v>3857</v>
      </c>
      <c r="E74" t="s">
        <v>99</v>
      </c>
      <c r="F74" s="5">
        <v>1</v>
      </c>
      <c r="G74" t="s">
        <v>100</v>
      </c>
      <c r="H74" t="s">
        <v>99</v>
      </c>
      <c r="I74" s="5">
        <v>1</v>
      </c>
      <c r="J74">
        <v>2035</v>
      </c>
      <c r="K74" s="5" t="s">
        <v>99</v>
      </c>
      <c r="M74">
        <v>2035</v>
      </c>
      <c r="N74" s="5" t="s">
        <v>102</v>
      </c>
      <c r="Q74">
        <f t="shared" si="2"/>
        <v>2035</v>
      </c>
      <c r="R74" s="5" t="s">
        <v>102</v>
      </c>
      <c r="AK74" t="s">
        <v>99</v>
      </c>
      <c r="AL74" t="s">
        <v>102</v>
      </c>
      <c r="AM74" t="s">
        <v>102</v>
      </c>
      <c r="AO74" t="s">
        <v>102</v>
      </c>
      <c r="AQ74" t="s">
        <v>102</v>
      </c>
      <c r="AR74" t="s">
        <v>102</v>
      </c>
      <c r="AW74" t="s">
        <v>102</v>
      </c>
      <c r="BB74" t="s">
        <v>99</v>
      </c>
      <c r="BC74">
        <v>81871</v>
      </c>
      <c r="BD74" t="s">
        <v>99</v>
      </c>
      <c r="BE74">
        <v>325533</v>
      </c>
      <c r="BF74" t="s">
        <v>103</v>
      </c>
      <c r="BG74" t="s">
        <v>103</v>
      </c>
      <c r="BH74" t="s">
        <v>102</v>
      </c>
      <c r="BZ74" t="s">
        <v>102</v>
      </c>
      <c r="CD74" t="s">
        <v>102</v>
      </c>
      <c r="CG74">
        <v>2023</v>
      </c>
      <c r="CH74" t="s">
        <v>103</v>
      </c>
      <c r="CI74" t="s">
        <v>632</v>
      </c>
      <c r="CJ74" t="s">
        <v>107</v>
      </c>
      <c r="CK74">
        <v>2023</v>
      </c>
      <c r="CL74" t="s">
        <v>99</v>
      </c>
      <c r="CM74" t="s">
        <v>633</v>
      </c>
      <c r="CO74">
        <v>6</v>
      </c>
      <c r="CP74">
        <v>8</v>
      </c>
      <c r="CQ74" s="5">
        <f t="shared" si="3"/>
        <v>0.75</v>
      </c>
      <c r="CR74" t="s">
        <v>627</v>
      </c>
      <c r="CS74" t="s">
        <v>634</v>
      </c>
      <c r="CT74" t="s">
        <v>635</v>
      </c>
      <c r="CU74" t="s">
        <v>99</v>
      </c>
      <c r="CV74" t="s">
        <v>122</v>
      </c>
      <c r="CW74" t="s">
        <v>102</v>
      </c>
    </row>
    <row r="75" spans="1:102" ht="18" customHeight="1" x14ac:dyDescent="0.35">
      <c r="A75" t="s">
        <v>636</v>
      </c>
      <c r="B75" t="s">
        <v>637</v>
      </c>
      <c r="C75" s="25" t="s">
        <v>3833</v>
      </c>
      <c r="D75" s="25" t="s">
        <v>3834</v>
      </c>
      <c r="E75" t="s">
        <v>99</v>
      </c>
      <c r="F75" s="5">
        <v>1</v>
      </c>
      <c r="G75" t="s">
        <v>100</v>
      </c>
      <c r="H75" t="s">
        <v>99</v>
      </c>
      <c r="I75" s="5">
        <v>1</v>
      </c>
      <c r="J75">
        <v>2025</v>
      </c>
      <c r="K75" s="5" t="s">
        <v>99</v>
      </c>
      <c r="M75">
        <v>2025</v>
      </c>
      <c r="N75" s="5" t="s">
        <v>102</v>
      </c>
      <c r="Q75">
        <f t="shared" si="2"/>
        <v>2025</v>
      </c>
      <c r="R75" s="5" t="s">
        <v>102</v>
      </c>
      <c r="AK75" t="s">
        <v>99</v>
      </c>
      <c r="AL75" t="s">
        <v>102</v>
      </c>
      <c r="AM75" t="s">
        <v>102</v>
      </c>
      <c r="AO75" t="s">
        <v>102</v>
      </c>
      <c r="AQ75" t="s">
        <v>99</v>
      </c>
      <c r="AR75" t="s">
        <v>102</v>
      </c>
      <c r="AV75" t="s">
        <v>206</v>
      </c>
      <c r="AW75" t="s">
        <v>102</v>
      </c>
      <c r="BB75" t="s">
        <v>99</v>
      </c>
      <c r="BC75">
        <v>13394</v>
      </c>
      <c r="BD75" t="s">
        <v>99</v>
      </c>
      <c r="BE75">
        <v>44277</v>
      </c>
      <c r="BF75">
        <v>114661</v>
      </c>
      <c r="BG75" t="s">
        <v>103</v>
      </c>
      <c r="BH75" t="s">
        <v>99</v>
      </c>
      <c r="BI75">
        <v>204234</v>
      </c>
      <c r="BJ75" t="s">
        <v>104</v>
      </c>
      <c r="BK75" t="s">
        <v>99</v>
      </c>
      <c r="BL75" t="s">
        <v>99</v>
      </c>
      <c r="BM75" t="s">
        <v>99</v>
      </c>
      <c r="BN75" t="s">
        <v>102</v>
      </c>
      <c r="BO75" t="s">
        <v>99</v>
      </c>
      <c r="BP75" t="s">
        <v>99</v>
      </c>
      <c r="BQ75" t="s">
        <v>99</v>
      </c>
      <c r="BR75" t="s">
        <v>102</v>
      </c>
      <c r="BS75" t="s">
        <v>102</v>
      </c>
      <c r="BT75" t="s">
        <v>102</v>
      </c>
      <c r="BU75" t="s">
        <v>102</v>
      </c>
      <c r="BV75" t="s">
        <v>102</v>
      </c>
      <c r="BW75" t="s">
        <v>99</v>
      </c>
      <c r="BX75" t="s">
        <v>102</v>
      </c>
      <c r="BY75" t="s">
        <v>102</v>
      </c>
      <c r="BZ75" t="s">
        <v>102</v>
      </c>
      <c r="CD75" t="s">
        <v>102</v>
      </c>
      <c r="CG75">
        <v>2022</v>
      </c>
      <c r="CH75" t="s">
        <v>103</v>
      </c>
      <c r="CI75" t="s">
        <v>638</v>
      </c>
      <c r="CJ75" t="s">
        <v>193</v>
      </c>
      <c r="CK75">
        <v>2023</v>
      </c>
      <c r="CL75" t="s">
        <v>99</v>
      </c>
      <c r="CM75" t="s">
        <v>639</v>
      </c>
      <c r="CO75">
        <v>6</v>
      </c>
      <c r="CP75">
        <v>11</v>
      </c>
      <c r="CQ75" s="5">
        <f t="shared" si="3"/>
        <v>0.54545454545454541</v>
      </c>
      <c r="CR75" t="s">
        <v>640</v>
      </c>
      <c r="CS75" t="s">
        <v>641</v>
      </c>
      <c r="CT75" s="2" t="s">
        <v>642</v>
      </c>
      <c r="CU75" t="s">
        <v>99</v>
      </c>
      <c r="CV75" t="s">
        <v>122</v>
      </c>
      <c r="CW75" t="s">
        <v>99</v>
      </c>
    </row>
    <row r="76" spans="1:102" ht="18" customHeight="1" x14ac:dyDescent="0.35">
      <c r="A76" t="s">
        <v>643</v>
      </c>
      <c r="B76" t="s">
        <v>644</v>
      </c>
      <c r="C76" s="25" t="s">
        <v>3811</v>
      </c>
      <c r="D76" s="25" t="s">
        <v>3812</v>
      </c>
      <c r="E76" t="s">
        <v>99</v>
      </c>
      <c r="F76" s="5">
        <v>1</v>
      </c>
      <c r="G76" t="s">
        <v>149</v>
      </c>
      <c r="H76" t="s">
        <v>99</v>
      </c>
      <c r="I76" s="5">
        <v>1</v>
      </c>
      <c r="J76">
        <v>2050</v>
      </c>
      <c r="K76" s="5" t="s">
        <v>99</v>
      </c>
      <c r="M76">
        <v>2050</v>
      </c>
      <c r="N76" s="5" t="s">
        <v>99</v>
      </c>
      <c r="P76">
        <v>2050</v>
      </c>
      <c r="Q76">
        <f t="shared" si="2"/>
        <v>2050</v>
      </c>
      <c r="AK76" t="s">
        <v>99</v>
      </c>
      <c r="AL76" t="s">
        <v>99</v>
      </c>
      <c r="AM76" t="s">
        <v>99</v>
      </c>
      <c r="AN76" t="s">
        <v>645</v>
      </c>
      <c r="AO76" t="s">
        <v>102</v>
      </c>
      <c r="AQ76" t="s">
        <v>99</v>
      </c>
      <c r="AR76" t="s">
        <v>102</v>
      </c>
      <c r="AV76" t="s">
        <v>206</v>
      </c>
      <c r="AW76" t="s">
        <v>102</v>
      </c>
      <c r="BB76" t="s">
        <v>99</v>
      </c>
      <c r="BC76">
        <v>35596</v>
      </c>
      <c r="BD76" t="s">
        <v>99</v>
      </c>
      <c r="BG76">
        <v>13121</v>
      </c>
      <c r="BH76" t="s">
        <v>102</v>
      </c>
      <c r="BZ76" t="s">
        <v>102</v>
      </c>
      <c r="CD76" t="s">
        <v>102</v>
      </c>
      <c r="CG76">
        <v>2022</v>
      </c>
      <c r="CH76" t="s">
        <v>103</v>
      </c>
      <c r="CI76" t="s">
        <v>646</v>
      </c>
      <c r="CJ76" t="s">
        <v>107</v>
      </c>
      <c r="CK76">
        <v>2023</v>
      </c>
      <c r="CL76" t="s">
        <v>99</v>
      </c>
      <c r="CM76" t="s">
        <v>647</v>
      </c>
      <c r="CO76">
        <v>1</v>
      </c>
      <c r="CP76">
        <v>9</v>
      </c>
      <c r="CQ76" s="5">
        <f t="shared" si="3"/>
        <v>0.1111111111111111</v>
      </c>
      <c r="CR76" t="s">
        <v>542</v>
      </c>
      <c r="CS76" t="s">
        <v>648</v>
      </c>
      <c r="CT76" s="2" t="s">
        <v>649</v>
      </c>
      <c r="CU76" t="s">
        <v>99</v>
      </c>
      <c r="CV76" t="s">
        <v>130</v>
      </c>
      <c r="CW76" t="s">
        <v>99</v>
      </c>
    </row>
    <row r="77" spans="1:102" ht="18" customHeight="1" x14ac:dyDescent="0.35">
      <c r="A77" t="s">
        <v>650</v>
      </c>
      <c r="B77" t="s">
        <v>651</v>
      </c>
      <c r="C77" s="25" t="s">
        <v>3811</v>
      </c>
      <c r="D77" s="25" t="s">
        <v>3848</v>
      </c>
      <c r="E77" t="s">
        <v>99</v>
      </c>
      <c r="F77" s="5">
        <v>1</v>
      </c>
      <c r="G77" t="s">
        <v>100</v>
      </c>
      <c r="H77" t="s">
        <v>99</v>
      </c>
      <c r="I77" s="5">
        <v>1</v>
      </c>
      <c r="J77">
        <v>2040</v>
      </c>
      <c r="K77" s="5" t="s">
        <v>99</v>
      </c>
      <c r="M77">
        <v>2040</v>
      </c>
      <c r="N77" s="5" t="s">
        <v>102</v>
      </c>
      <c r="Q77">
        <f t="shared" si="2"/>
        <v>2040</v>
      </c>
      <c r="R77" s="5" t="s">
        <v>102</v>
      </c>
      <c r="AK77" t="s">
        <v>99</v>
      </c>
      <c r="AL77" t="s">
        <v>102</v>
      </c>
      <c r="AM77" t="s">
        <v>99</v>
      </c>
      <c r="AN77" t="s">
        <v>150</v>
      </c>
      <c r="AO77" t="s">
        <v>102</v>
      </c>
      <c r="AQ77" t="s">
        <v>99</v>
      </c>
      <c r="AR77" t="s">
        <v>102</v>
      </c>
      <c r="AV77" t="s">
        <v>206</v>
      </c>
      <c r="AW77" t="s">
        <v>102</v>
      </c>
      <c r="BB77" t="s">
        <v>99</v>
      </c>
      <c r="BC77">
        <v>204271</v>
      </c>
      <c r="BD77" t="s">
        <v>99</v>
      </c>
      <c r="BE77">
        <v>166250</v>
      </c>
      <c r="BF77" t="s">
        <v>103</v>
      </c>
      <c r="BG77" t="s">
        <v>103</v>
      </c>
      <c r="BH77" t="s">
        <v>99</v>
      </c>
      <c r="BI77">
        <v>1889555</v>
      </c>
      <c r="BJ77" t="s">
        <v>104</v>
      </c>
      <c r="BK77" t="s">
        <v>99</v>
      </c>
      <c r="BL77" t="s">
        <v>99</v>
      </c>
      <c r="BM77" t="s">
        <v>99</v>
      </c>
      <c r="BN77" t="s">
        <v>99</v>
      </c>
      <c r="BO77" t="s">
        <v>99</v>
      </c>
      <c r="BP77" t="s">
        <v>99</v>
      </c>
      <c r="BQ77" t="s">
        <v>99</v>
      </c>
      <c r="BR77" t="s">
        <v>102</v>
      </c>
      <c r="BS77" t="s">
        <v>102</v>
      </c>
      <c r="BT77" t="s">
        <v>102</v>
      </c>
      <c r="BU77" t="s">
        <v>102</v>
      </c>
      <c r="BV77" t="s">
        <v>102</v>
      </c>
      <c r="BW77" t="s">
        <v>102</v>
      </c>
      <c r="BX77" t="s">
        <v>102</v>
      </c>
      <c r="BY77" t="s">
        <v>102</v>
      </c>
      <c r="BZ77" t="s">
        <v>102</v>
      </c>
      <c r="CD77" t="s">
        <v>102</v>
      </c>
      <c r="CG77">
        <v>2021</v>
      </c>
      <c r="CH77" t="s">
        <v>103</v>
      </c>
      <c r="CI77" t="s">
        <v>652</v>
      </c>
      <c r="CJ77" t="s">
        <v>107</v>
      </c>
      <c r="CK77">
        <v>2023</v>
      </c>
      <c r="CL77" t="s">
        <v>102</v>
      </c>
      <c r="CM77" t="s">
        <v>653</v>
      </c>
      <c r="CO77">
        <v>0</v>
      </c>
      <c r="CP77">
        <v>11</v>
      </c>
      <c r="CQ77" s="5">
        <f t="shared" si="3"/>
        <v>0</v>
      </c>
      <c r="CR77" t="s">
        <v>654</v>
      </c>
      <c r="CS77" t="s">
        <v>655</v>
      </c>
      <c r="CT77" s="2" t="s">
        <v>656</v>
      </c>
      <c r="CU77" t="s">
        <v>99</v>
      </c>
      <c r="CV77" t="s">
        <v>130</v>
      </c>
      <c r="CW77" t="s">
        <v>99</v>
      </c>
    </row>
    <row r="78" spans="1:102" ht="18" customHeight="1" x14ac:dyDescent="0.35">
      <c r="A78" t="s">
        <v>657</v>
      </c>
      <c r="B78" t="s">
        <v>658</v>
      </c>
      <c r="C78" s="25" t="s">
        <v>3814</v>
      </c>
      <c r="D78" s="25" t="s">
        <v>3842</v>
      </c>
      <c r="E78" t="s">
        <v>102</v>
      </c>
      <c r="F78" s="5">
        <v>0</v>
      </c>
      <c r="BB78" t="s">
        <v>99</v>
      </c>
      <c r="BC78">
        <v>98358</v>
      </c>
      <c r="BD78" t="s">
        <v>99</v>
      </c>
      <c r="BE78">
        <v>153304</v>
      </c>
      <c r="BF78">
        <v>181474</v>
      </c>
      <c r="BG78" t="s">
        <v>103</v>
      </c>
      <c r="BH78" t="s">
        <v>99</v>
      </c>
      <c r="BI78">
        <v>27177</v>
      </c>
      <c r="BJ78" t="s">
        <v>104</v>
      </c>
      <c r="BK78" t="s">
        <v>102</v>
      </c>
      <c r="BL78" t="s">
        <v>102</v>
      </c>
      <c r="BM78" t="s">
        <v>99</v>
      </c>
      <c r="BN78" t="s">
        <v>102</v>
      </c>
      <c r="BO78" t="s">
        <v>99</v>
      </c>
      <c r="BP78" t="s">
        <v>99</v>
      </c>
      <c r="BQ78" t="s">
        <v>99</v>
      </c>
      <c r="BR78" t="s">
        <v>102</v>
      </c>
      <c r="BS78" t="s">
        <v>102</v>
      </c>
      <c r="BT78" t="s">
        <v>102</v>
      </c>
      <c r="BU78" t="s">
        <v>102</v>
      </c>
      <c r="BV78" t="s">
        <v>102</v>
      </c>
      <c r="BW78" t="s">
        <v>102</v>
      </c>
      <c r="BX78" t="s">
        <v>102</v>
      </c>
      <c r="BY78" t="s">
        <v>102</v>
      </c>
      <c r="BZ78" t="s">
        <v>102</v>
      </c>
      <c r="CD78" t="s">
        <v>102</v>
      </c>
      <c r="CG78">
        <v>2022</v>
      </c>
      <c r="CH78" t="s">
        <v>103</v>
      </c>
      <c r="CI78" t="s">
        <v>659</v>
      </c>
      <c r="CJ78" t="s">
        <v>216</v>
      </c>
      <c r="CK78">
        <v>2023</v>
      </c>
      <c r="CL78" t="s">
        <v>102</v>
      </c>
      <c r="CM78" t="s">
        <v>660</v>
      </c>
      <c r="CO78">
        <v>0</v>
      </c>
      <c r="CP78">
        <v>9</v>
      </c>
      <c r="CQ78" s="5">
        <f t="shared" si="3"/>
        <v>0</v>
      </c>
      <c r="CR78" t="s">
        <v>661</v>
      </c>
      <c r="CS78" t="s">
        <v>662</v>
      </c>
      <c r="CT78" t="s">
        <v>663</v>
      </c>
      <c r="CU78" t="s">
        <v>102</v>
      </c>
      <c r="CW78" t="s">
        <v>102</v>
      </c>
      <c r="CX78" t="s">
        <v>664</v>
      </c>
    </row>
    <row r="79" spans="1:102" ht="18" customHeight="1" x14ac:dyDescent="0.35">
      <c r="A79" t="s">
        <v>665</v>
      </c>
      <c r="B79" t="s">
        <v>666</v>
      </c>
      <c r="C79" s="25" t="s">
        <v>3814</v>
      </c>
      <c r="D79" s="25" t="s">
        <v>3821</v>
      </c>
      <c r="E79" t="s">
        <v>102</v>
      </c>
      <c r="F79" s="5">
        <v>0</v>
      </c>
      <c r="BB79" t="s">
        <v>99</v>
      </c>
      <c r="BC79">
        <v>14499</v>
      </c>
      <c r="BD79" t="s">
        <v>99</v>
      </c>
      <c r="BE79" t="s">
        <v>103</v>
      </c>
      <c r="BF79">
        <v>34863</v>
      </c>
      <c r="BG79" t="s">
        <v>103</v>
      </c>
      <c r="BH79" t="s">
        <v>99</v>
      </c>
      <c r="BI79">
        <v>6147486</v>
      </c>
      <c r="BJ79" t="s">
        <v>104</v>
      </c>
      <c r="BK79" t="s">
        <v>99</v>
      </c>
      <c r="BL79" t="s">
        <v>102</v>
      </c>
      <c r="BM79" t="s">
        <v>102</v>
      </c>
      <c r="BN79" t="s">
        <v>99</v>
      </c>
      <c r="BO79" t="s">
        <v>102</v>
      </c>
      <c r="BP79" t="s">
        <v>102</v>
      </c>
      <c r="BQ79" t="s">
        <v>102</v>
      </c>
      <c r="BR79" t="s">
        <v>102</v>
      </c>
      <c r="BS79" t="s">
        <v>102</v>
      </c>
      <c r="BT79" t="s">
        <v>102</v>
      </c>
      <c r="BU79" t="s">
        <v>102</v>
      </c>
      <c r="BV79" t="s">
        <v>99</v>
      </c>
      <c r="BW79" t="s">
        <v>102</v>
      </c>
      <c r="BX79" t="s">
        <v>102</v>
      </c>
      <c r="BY79" t="s">
        <v>102</v>
      </c>
      <c r="BZ79" t="s">
        <v>102</v>
      </c>
      <c r="CD79" t="s">
        <v>102</v>
      </c>
      <c r="CG79">
        <v>2022</v>
      </c>
      <c r="CH79">
        <v>2022</v>
      </c>
      <c r="CI79" t="s">
        <v>667</v>
      </c>
      <c r="CJ79" t="s">
        <v>185</v>
      </c>
      <c r="CK79">
        <v>2022</v>
      </c>
      <c r="CL79" t="s">
        <v>102</v>
      </c>
      <c r="CM79" t="s">
        <v>668</v>
      </c>
      <c r="CO79">
        <v>0</v>
      </c>
      <c r="CP79">
        <v>12</v>
      </c>
      <c r="CQ79" s="5">
        <f t="shared" si="3"/>
        <v>0</v>
      </c>
      <c r="CR79" t="s">
        <v>669</v>
      </c>
      <c r="CS79" t="s">
        <v>670</v>
      </c>
      <c r="CT79" t="s">
        <v>671</v>
      </c>
      <c r="CU79" t="s">
        <v>99</v>
      </c>
      <c r="CV79" t="s">
        <v>181</v>
      </c>
      <c r="CW79" t="s">
        <v>99</v>
      </c>
      <c r="CX79" t="s">
        <v>672</v>
      </c>
    </row>
    <row r="80" spans="1:102" ht="18" customHeight="1" x14ac:dyDescent="0.35">
      <c r="A80" t="s">
        <v>673</v>
      </c>
      <c r="B80" t="s">
        <v>674</v>
      </c>
      <c r="C80" s="25" t="s">
        <v>3826</v>
      </c>
      <c r="D80" s="25" t="s">
        <v>3852</v>
      </c>
      <c r="E80" t="s">
        <v>102</v>
      </c>
      <c r="F80" s="5">
        <v>0</v>
      </c>
      <c r="BB80" t="s">
        <v>102</v>
      </c>
      <c r="BD80" t="s">
        <v>102</v>
      </c>
      <c r="BH80" t="s">
        <v>102</v>
      </c>
      <c r="BZ80" t="s">
        <v>102</v>
      </c>
      <c r="CD80" t="s">
        <v>102</v>
      </c>
      <c r="CG80">
        <v>2022</v>
      </c>
      <c r="CH80" t="s">
        <v>103</v>
      </c>
      <c r="CI80" t="s">
        <v>675</v>
      </c>
      <c r="CJ80" t="s">
        <v>107</v>
      </c>
      <c r="CK80">
        <v>2023</v>
      </c>
      <c r="CL80" t="s">
        <v>99</v>
      </c>
      <c r="CM80" t="s">
        <v>676</v>
      </c>
      <c r="CO80">
        <v>1</v>
      </c>
      <c r="CP80">
        <v>12</v>
      </c>
      <c r="CQ80" s="5">
        <f t="shared" si="3"/>
        <v>8.3333333333333329E-2</v>
      </c>
      <c r="CR80" t="s">
        <v>677</v>
      </c>
      <c r="CS80" t="s">
        <v>678</v>
      </c>
      <c r="CT80" s="2" t="s">
        <v>679</v>
      </c>
      <c r="CU80" t="s">
        <v>102</v>
      </c>
      <c r="CW80" t="s">
        <v>102</v>
      </c>
      <c r="CX80" t="s">
        <v>680</v>
      </c>
    </row>
    <row r="81" spans="1:102" ht="24" customHeight="1" x14ac:dyDescent="0.35">
      <c r="A81" t="s">
        <v>681</v>
      </c>
      <c r="B81" t="s">
        <v>682</v>
      </c>
      <c r="C81" s="25" t="s">
        <v>3818</v>
      </c>
      <c r="D81" s="25" t="s">
        <v>3872</v>
      </c>
      <c r="E81" t="s">
        <v>99</v>
      </c>
      <c r="F81" s="5">
        <v>1</v>
      </c>
      <c r="G81" t="s">
        <v>149</v>
      </c>
      <c r="H81" t="s">
        <v>99</v>
      </c>
      <c r="I81" s="5">
        <v>1</v>
      </c>
      <c r="J81">
        <v>2045</v>
      </c>
      <c r="K81" s="5" t="s">
        <v>99</v>
      </c>
      <c r="M81">
        <v>2045</v>
      </c>
      <c r="N81" s="5" t="s">
        <v>99</v>
      </c>
      <c r="P81">
        <v>2045</v>
      </c>
      <c r="Q81">
        <f t="shared" si="2"/>
        <v>2045</v>
      </c>
      <c r="AK81" t="s">
        <v>99</v>
      </c>
      <c r="AL81" t="s">
        <v>102</v>
      </c>
      <c r="AM81" t="s">
        <v>102</v>
      </c>
      <c r="AO81" t="s">
        <v>102</v>
      </c>
      <c r="AQ81" t="s">
        <v>102</v>
      </c>
      <c r="AR81" t="s">
        <v>102</v>
      </c>
      <c r="AW81" t="s">
        <v>102</v>
      </c>
      <c r="BB81" t="s">
        <v>102</v>
      </c>
      <c r="BD81" t="s">
        <v>102</v>
      </c>
      <c r="BH81" t="s">
        <v>102</v>
      </c>
      <c r="BZ81" t="s">
        <v>102</v>
      </c>
      <c r="CD81" t="s">
        <v>102</v>
      </c>
      <c r="CG81">
        <v>2022</v>
      </c>
      <c r="CH81" t="s">
        <v>103</v>
      </c>
      <c r="CI81" t="s">
        <v>683</v>
      </c>
      <c r="CJ81" t="s">
        <v>142</v>
      </c>
      <c r="CK81">
        <v>2023</v>
      </c>
      <c r="CL81" t="s">
        <v>102</v>
      </c>
      <c r="CM81" t="s">
        <v>684</v>
      </c>
      <c r="CO81">
        <v>2</v>
      </c>
      <c r="CP81">
        <v>11</v>
      </c>
      <c r="CQ81" s="5">
        <f t="shared" si="3"/>
        <v>0.18181818181818182</v>
      </c>
      <c r="CR81" t="s">
        <v>558</v>
      </c>
      <c r="CS81" t="s">
        <v>685</v>
      </c>
      <c r="CT81" s="2" t="s">
        <v>686</v>
      </c>
      <c r="CU81" t="s">
        <v>99</v>
      </c>
      <c r="CV81" t="s">
        <v>181</v>
      </c>
      <c r="CW81" t="s">
        <v>102</v>
      </c>
      <c r="CX81" t="s">
        <v>687</v>
      </c>
    </row>
    <row r="82" spans="1:102" ht="18" customHeight="1" x14ac:dyDescent="0.35">
      <c r="A82" t="s">
        <v>688</v>
      </c>
      <c r="B82" t="s">
        <v>689</v>
      </c>
      <c r="C82" s="25" t="s">
        <v>3808</v>
      </c>
      <c r="D82" s="25" t="s">
        <v>3873</v>
      </c>
      <c r="E82" t="s">
        <v>102</v>
      </c>
      <c r="F82" s="5">
        <v>0</v>
      </c>
      <c r="BB82" t="s">
        <v>99</v>
      </c>
      <c r="BC82">
        <v>3041</v>
      </c>
      <c r="BD82" t="s">
        <v>99</v>
      </c>
      <c r="BE82">
        <v>19283</v>
      </c>
      <c r="BF82">
        <v>24681</v>
      </c>
      <c r="BG82" t="s">
        <v>103</v>
      </c>
      <c r="BH82" t="s">
        <v>99</v>
      </c>
      <c r="BI82">
        <v>21359364</v>
      </c>
      <c r="BJ82" t="s">
        <v>104</v>
      </c>
      <c r="BK82" t="s">
        <v>99</v>
      </c>
      <c r="BL82" t="s">
        <v>102</v>
      </c>
      <c r="BM82" t="s">
        <v>102</v>
      </c>
      <c r="BN82" t="s">
        <v>102</v>
      </c>
      <c r="BO82" t="s">
        <v>102</v>
      </c>
      <c r="BP82" t="s">
        <v>102</v>
      </c>
      <c r="BQ82" t="s">
        <v>102</v>
      </c>
      <c r="BR82" t="s">
        <v>102</v>
      </c>
      <c r="BS82" t="s">
        <v>99</v>
      </c>
      <c r="BT82" t="s">
        <v>102</v>
      </c>
      <c r="BU82" t="s">
        <v>102</v>
      </c>
      <c r="BV82" t="s">
        <v>102</v>
      </c>
      <c r="BW82" t="s">
        <v>102</v>
      </c>
      <c r="BX82" t="s">
        <v>102</v>
      </c>
      <c r="BY82" t="s">
        <v>102</v>
      </c>
      <c r="BZ82" t="s">
        <v>102</v>
      </c>
      <c r="CD82" t="s">
        <v>99</v>
      </c>
      <c r="CE82">
        <v>280</v>
      </c>
      <c r="CF82" t="s">
        <v>105</v>
      </c>
      <c r="CG82">
        <v>2022</v>
      </c>
      <c r="CH82" t="s">
        <v>103</v>
      </c>
      <c r="CI82" t="s">
        <v>690</v>
      </c>
      <c r="CJ82" t="s">
        <v>107</v>
      </c>
      <c r="CK82">
        <v>2023</v>
      </c>
      <c r="CL82" t="s">
        <v>102</v>
      </c>
      <c r="CM82" t="s">
        <v>691</v>
      </c>
      <c r="CO82">
        <v>0</v>
      </c>
      <c r="CP82">
        <v>11</v>
      </c>
      <c r="CQ82" s="5">
        <f t="shared" si="3"/>
        <v>0</v>
      </c>
      <c r="CR82" t="s">
        <v>201</v>
      </c>
      <c r="CS82" t="s">
        <v>692</v>
      </c>
      <c r="CT82" t="s">
        <v>693</v>
      </c>
      <c r="CU82" t="s">
        <v>99</v>
      </c>
      <c r="CV82" t="s">
        <v>181</v>
      </c>
      <c r="CW82" t="s">
        <v>102</v>
      </c>
      <c r="CX82" t="s">
        <v>694</v>
      </c>
    </row>
    <row r="83" spans="1:102" ht="18" customHeight="1" x14ac:dyDescent="0.35">
      <c r="A83" t="s">
        <v>695</v>
      </c>
      <c r="B83" t="s">
        <v>696</v>
      </c>
      <c r="C83" s="25" t="s">
        <v>3814</v>
      </c>
      <c r="D83" s="25" t="s">
        <v>3820</v>
      </c>
      <c r="E83" t="s">
        <v>99</v>
      </c>
      <c r="F83" s="5">
        <v>1</v>
      </c>
      <c r="G83" t="s">
        <v>149</v>
      </c>
      <c r="H83" t="s">
        <v>99</v>
      </c>
      <c r="I83" s="5">
        <v>1</v>
      </c>
      <c r="J83">
        <v>2040</v>
      </c>
      <c r="K83" s="5" t="s">
        <v>99</v>
      </c>
      <c r="M83">
        <v>2040</v>
      </c>
      <c r="N83" s="5" t="s">
        <v>102</v>
      </c>
      <c r="Q83">
        <f t="shared" si="2"/>
        <v>2040</v>
      </c>
      <c r="R83" s="5" t="s">
        <v>102</v>
      </c>
      <c r="AK83" t="s">
        <v>99</v>
      </c>
      <c r="AL83" t="s">
        <v>99</v>
      </c>
      <c r="AM83" t="s">
        <v>102</v>
      </c>
      <c r="AO83" t="s">
        <v>99</v>
      </c>
      <c r="AP83" t="s">
        <v>697</v>
      </c>
      <c r="AQ83" t="s">
        <v>99</v>
      </c>
      <c r="AR83" t="s">
        <v>102</v>
      </c>
      <c r="AV83" t="s">
        <v>206</v>
      </c>
      <c r="AW83" t="s">
        <v>102</v>
      </c>
      <c r="BB83" t="s">
        <v>99</v>
      </c>
      <c r="BC83">
        <v>6281</v>
      </c>
      <c r="BD83" t="s">
        <v>99</v>
      </c>
      <c r="BE83">
        <v>16072</v>
      </c>
      <c r="BF83">
        <v>23750</v>
      </c>
      <c r="BG83" t="s">
        <v>103</v>
      </c>
      <c r="BH83" t="s">
        <v>99</v>
      </c>
      <c r="BI83">
        <v>145618</v>
      </c>
      <c r="BJ83" t="s">
        <v>104</v>
      </c>
      <c r="BK83" t="s">
        <v>99</v>
      </c>
      <c r="BL83" t="s">
        <v>99</v>
      </c>
      <c r="BM83" t="s">
        <v>99</v>
      </c>
      <c r="BN83" t="s">
        <v>102</v>
      </c>
      <c r="BO83" t="s">
        <v>99</v>
      </c>
      <c r="BP83" t="s">
        <v>99</v>
      </c>
      <c r="BQ83" t="s">
        <v>99</v>
      </c>
      <c r="BR83" t="s">
        <v>99</v>
      </c>
      <c r="BS83" t="s">
        <v>99</v>
      </c>
      <c r="BT83" t="s">
        <v>102</v>
      </c>
      <c r="BU83" t="s">
        <v>102</v>
      </c>
      <c r="BV83" t="s">
        <v>102</v>
      </c>
      <c r="BW83" t="s">
        <v>99</v>
      </c>
      <c r="BX83" t="s">
        <v>99</v>
      </c>
      <c r="BY83" t="s">
        <v>102</v>
      </c>
      <c r="BZ83" t="s">
        <v>102</v>
      </c>
      <c r="CD83" t="s">
        <v>102</v>
      </c>
      <c r="CG83">
        <v>2021</v>
      </c>
      <c r="CH83" t="s">
        <v>103</v>
      </c>
      <c r="CI83" t="s">
        <v>698</v>
      </c>
      <c r="CJ83" t="s">
        <v>107</v>
      </c>
      <c r="CK83">
        <v>2023</v>
      </c>
      <c r="CL83" t="s">
        <v>102</v>
      </c>
      <c r="CM83" t="s">
        <v>699</v>
      </c>
      <c r="CO83">
        <v>0</v>
      </c>
      <c r="CP83">
        <v>10</v>
      </c>
      <c r="CQ83" s="5">
        <f t="shared" si="3"/>
        <v>0</v>
      </c>
      <c r="CR83" t="s">
        <v>700</v>
      </c>
      <c r="CS83" t="s">
        <v>701</v>
      </c>
      <c r="CT83" t="s">
        <v>702</v>
      </c>
      <c r="CU83" t="s">
        <v>99</v>
      </c>
      <c r="CV83" t="s">
        <v>130</v>
      </c>
      <c r="CW83" t="s">
        <v>99</v>
      </c>
      <c r="CX83" t="s">
        <v>703</v>
      </c>
    </row>
    <row r="84" spans="1:102" ht="18" customHeight="1" x14ac:dyDescent="0.35">
      <c r="A84" t="s">
        <v>704</v>
      </c>
      <c r="B84" t="s">
        <v>705</v>
      </c>
      <c r="C84" s="25" t="s">
        <v>3822</v>
      </c>
      <c r="D84" s="25" t="s">
        <v>3874</v>
      </c>
      <c r="E84" t="s">
        <v>102</v>
      </c>
      <c r="F84" s="5">
        <v>0</v>
      </c>
      <c r="BB84" t="s">
        <v>99</v>
      </c>
      <c r="BC84">
        <v>234931</v>
      </c>
      <c r="BD84" t="s">
        <v>99</v>
      </c>
      <c r="BE84">
        <v>603932</v>
      </c>
      <c r="BF84">
        <v>582095</v>
      </c>
      <c r="BG84" t="s">
        <v>103</v>
      </c>
      <c r="BH84" t="s">
        <v>99</v>
      </c>
      <c r="BI84">
        <v>1746814</v>
      </c>
      <c r="BJ84" t="s">
        <v>104</v>
      </c>
      <c r="BK84" t="s">
        <v>99</v>
      </c>
      <c r="BL84" t="s">
        <v>102</v>
      </c>
      <c r="BM84" t="s">
        <v>99</v>
      </c>
      <c r="BN84" t="s">
        <v>102</v>
      </c>
      <c r="BO84" t="s">
        <v>99</v>
      </c>
      <c r="BP84" t="s">
        <v>99</v>
      </c>
      <c r="BQ84" t="s">
        <v>99</v>
      </c>
      <c r="BR84" t="s">
        <v>102</v>
      </c>
      <c r="BS84" t="s">
        <v>102</v>
      </c>
      <c r="BT84" t="s">
        <v>102</v>
      </c>
      <c r="BU84" t="s">
        <v>102</v>
      </c>
      <c r="BV84" t="s">
        <v>102</v>
      </c>
      <c r="BW84" t="s">
        <v>102</v>
      </c>
      <c r="BX84" t="s">
        <v>102</v>
      </c>
      <c r="BY84" t="s">
        <v>102</v>
      </c>
      <c r="BZ84" t="s">
        <v>102</v>
      </c>
      <c r="CD84" t="s">
        <v>102</v>
      </c>
      <c r="CG84">
        <v>2022</v>
      </c>
      <c r="CH84" t="s">
        <v>103</v>
      </c>
      <c r="CI84" t="s">
        <v>706</v>
      </c>
      <c r="CJ84" t="s">
        <v>193</v>
      </c>
      <c r="CK84">
        <v>2023</v>
      </c>
      <c r="CL84" t="s">
        <v>99</v>
      </c>
      <c r="CM84" t="s">
        <v>707</v>
      </c>
      <c r="CN84" t="s">
        <v>708</v>
      </c>
      <c r="CO84">
        <v>1</v>
      </c>
      <c r="CP84">
        <v>9</v>
      </c>
      <c r="CQ84" s="5">
        <f t="shared" si="3"/>
        <v>0.1111111111111111</v>
      </c>
      <c r="CR84" t="s">
        <v>709</v>
      </c>
      <c r="CS84" t="s">
        <v>710</v>
      </c>
      <c r="CT84" s="2" t="s">
        <v>711</v>
      </c>
      <c r="CU84" t="s">
        <v>102</v>
      </c>
      <c r="CW84" t="s">
        <v>102</v>
      </c>
      <c r="CX84" t="s">
        <v>712</v>
      </c>
    </row>
    <row r="85" spans="1:102" ht="18" customHeight="1" x14ac:dyDescent="0.35">
      <c r="A85" t="s">
        <v>713</v>
      </c>
      <c r="B85" t="s">
        <v>714</v>
      </c>
      <c r="C85" s="25" t="s">
        <v>3833</v>
      </c>
      <c r="D85" s="25" t="s">
        <v>3864</v>
      </c>
      <c r="E85" t="s">
        <v>102</v>
      </c>
      <c r="F85" s="5">
        <v>0</v>
      </c>
      <c r="BB85" t="s">
        <v>99</v>
      </c>
      <c r="BC85">
        <v>64927</v>
      </c>
      <c r="BD85" t="s">
        <v>99</v>
      </c>
      <c r="BE85" t="s">
        <v>103</v>
      </c>
      <c r="BF85">
        <v>119476</v>
      </c>
      <c r="BG85" t="s">
        <v>103</v>
      </c>
      <c r="BH85" t="s">
        <v>102</v>
      </c>
      <c r="BZ85" t="s">
        <v>102</v>
      </c>
      <c r="CD85" t="s">
        <v>102</v>
      </c>
      <c r="CG85">
        <v>2022</v>
      </c>
      <c r="CH85" t="s">
        <v>103</v>
      </c>
      <c r="CI85" t="s">
        <v>715</v>
      </c>
      <c r="CJ85" t="s">
        <v>107</v>
      </c>
      <c r="CK85">
        <v>2023</v>
      </c>
      <c r="CL85" t="s">
        <v>102</v>
      </c>
      <c r="CM85" t="s">
        <v>716</v>
      </c>
      <c r="CO85">
        <v>0</v>
      </c>
      <c r="CP85">
        <v>10</v>
      </c>
      <c r="CQ85" s="5">
        <f t="shared" si="3"/>
        <v>0</v>
      </c>
      <c r="CR85" t="s">
        <v>163</v>
      </c>
      <c r="CS85" t="s">
        <v>195</v>
      </c>
      <c r="CT85" s="2" t="s">
        <v>717</v>
      </c>
      <c r="CU85" t="s">
        <v>102</v>
      </c>
      <c r="CW85" t="s">
        <v>102</v>
      </c>
      <c r="CX85" t="s">
        <v>718</v>
      </c>
    </row>
    <row r="86" spans="1:102" ht="0.75" customHeight="1" x14ac:dyDescent="0.35">
      <c r="A86" t="s">
        <v>719</v>
      </c>
      <c r="B86" t="s">
        <v>720</v>
      </c>
      <c r="C86" s="25" t="s">
        <v>3818</v>
      </c>
      <c r="D86" s="25" t="s">
        <v>3875</v>
      </c>
      <c r="E86" t="s">
        <v>102</v>
      </c>
      <c r="F86" s="5">
        <v>0</v>
      </c>
      <c r="BB86" t="s">
        <v>99</v>
      </c>
      <c r="BC86">
        <v>465257</v>
      </c>
      <c r="BD86" t="s">
        <v>99</v>
      </c>
      <c r="BE86">
        <v>201323</v>
      </c>
      <c r="BF86">
        <v>222266</v>
      </c>
      <c r="BG86" t="s">
        <v>103</v>
      </c>
      <c r="BH86" t="s">
        <v>99</v>
      </c>
      <c r="BI86">
        <v>6255790</v>
      </c>
      <c r="BJ86" t="s">
        <v>104</v>
      </c>
      <c r="BK86" t="s">
        <v>99</v>
      </c>
      <c r="BL86" t="s">
        <v>99</v>
      </c>
      <c r="BM86" t="s">
        <v>99</v>
      </c>
      <c r="BN86" t="s">
        <v>99</v>
      </c>
      <c r="BO86" t="s">
        <v>99</v>
      </c>
      <c r="BP86" t="s">
        <v>99</v>
      </c>
      <c r="BQ86" t="s">
        <v>99</v>
      </c>
      <c r="BR86" t="s">
        <v>102</v>
      </c>
      <c r="BS86" t="s">
        <v>99</v>
      </c>
      <c r="BT86" t="s">
        <v>102</v>
      </c>
      <c r="BU86" t="s">
        <v>102</v>
      </c>
      <c r="BV86" t="s">
        <v>99</v>
      </c>
      <c r="BW86" t="s">
        <v>99</v>
      </c>
      <c r="BX86" t="s">
        <v>102</v>
      </c>
      <c r="BY86" t="s">
        <v>102</v>
      </c>
      <c r="BZ86" t="s">
        <v>102</v>
      </c>
      <c r="CD86" t="s">
        <v>102</v>
      </c>
      <c r="CG86">
        <v>2022</v>
      </c>
      <c r="CH86" t="s">
        <v>103</v>
      </c>
      <c r="CI86" t="s">
        <v>721</v>
      </c>
      <c r="CJ86" t="s">
        <v>499</v>
      </c>
      <c r="CK86">
        <v>2022</v>
      </c>
      <c r="CL86" t="s">
        <v>99</v>
      </c>
      <c r="CM86" t="s">
        <v>722</v>
      </c>
      <c r="CN86" t="s">
        <v>723</v>
      </c>
      <c r="CO86">
        <v>5</v>
      </c>
      <c r="CP86">
        <v>13</v>
      </c>
      <c r="CQ86" s="5">
        <f t="shared" si="3"/>
        <v>0.38461538461538464</v>
      </c>
      <c r="CR86" t="s">
        <v>724</v>
      </c>
      <c r="CS86" t="s">
        <v>725</v>
      </c>
      <c r="CT86" s="2" t="s">
        <v>726</v>
      </c>
      <c r="CU86" t="s">
        <v>99</v>
      </c>
      <c r="CV86" t="s">
        <v>130</v>
      </c>
      <c r="CW86" t="s">
        <v>102</v>
      </c>
      <c r="CX86" t="s">
        <v>727</v>
      </c>
    </row>
    <row r="87" spans="1:102" ht="18" customHeight="1" x14ac:dyDescent="0.35">
      <c r="A87" t="s">
        <v>3876</v>
      </c>
      <c r="B87" t="s">
        <v>729</v>
      </c>
      <c r="C87" s="25" t="s">
        <v>3826</v>
      </c>
      <c r="D87" s="25" t="s">
        <v>3844</v>
      </c>
      <c r="E87" t="s">
        <v>99</v>
      </c>
      <c r="F87" s="5">
        <v>1</v>
      </c>
      <c r="G87" t="s">
        <v>100</v>
      </c>
      <c r="H87" t="s">
        <v>99</v>
      </c>
      <c r="I87" s="5">
        <v>1</v>
      </c>
      <c r="J87">
        <v>2018</v>
      </c>
      <c r="K87" s="5" t="s">
        <v>99</v>
      </c>
      <c r="M87">
        <v>2018</v>
      </c>
      <c r="N87" s="5" t="s">
        <v>102</v>
      </c>
      <c r="Q87">
        <f t="shared" si="2"/>
        <v>2018</v>
      </c>
      <c r="R87" s="17" t="s">
        <v>99</v>
      </c>
      <c r="S87" s="17" t="s">
        <v>99</v>
      </c>
      <c r="T87" s="17" t="s">
        <v>102</v>
      </c>
      <c r="U87" s="17" t="s">
        <v>102</v>
      </c>
      <c r="V87" s="17" t="s">
        <v>102</v>
      </c>
      <c r="W87" s="17" t="s">
        <v>102</v>
      </c>
      <c r="X87" s="17" t="s">
        <v>102</v>
      </c>
      <c r="Y87" s="17" t="s">
        <v>99</v>
      </c>
      <c r="Z87" s="17" t="s">
        <v>102</v>
      </c>
      <c r="AA87" s="17" t="s">
        <v>102</v>
      </c>
      <c r="AB87" s="17" t="s">
        <v>102</v>
      </c>
      <c r="AC87" s="17" t="s">
        <v>102</v>
      </c>
      <c r="AD87" s="17" t="s">
        <v>102</v>
      </c>
      <c r="AE87" s="17" t="s">
        <v>102</v>
      </c>
      <c r="AF87" s="17" t="s">
        <v>102</v>
      </c>
      <c r="AG87" s="17" t="s">
        <v>102</v>
      </c>
      <c r="AH87" s="17" t="s">
        <v>102</v>
      </c>
      <c r="AI87" s="17"/>
      <c r="AJ87" s="17">
        <v>2018</v>
      </c>
      <c r="AK87" s="17"/>
      <c r="AL87" s="17"/>
      <c r="AM87" s="17" t="s">
        <v>102</v>
      </c>
      <c r="AN87" s="17"/>
      <c r="AO87" s="17" t="s">
        <v>102</v>
      </c>
      <c r="AP87" s="17"/>
      <c r="AQ87" s="17" t="s">
        <v>102</v>
      </c>
      <c r="AR87" s="17" t="s">
        <v>102</v>
      </c>
      <c r="AS87" s="17"/>
      <c r="AT87" s="17"/>
      <c r="AU87" s="17"/>
      <c r="AV87" s="17"/>
      <c r="AW87" s="17" t="s">
        <v>102</v>
      </c>
      <c r="AX87" s="17"/>
      <c r="AY87" s="17"/>
      <c r="AZ87" s="17"/>
      <c r="BA87" s="17"/>
      <c r="BB87" s="17" t="s">
        <v>99</v>
      </c>
      <c r="BC87" s="17">
        <v>7296</v>
      </c>
      <c r="BD87" s="17" t="s">
        <v>99</v>
      </c>
      <c r="BE87" s="17">
        <v>1914</v>
      </c>
      <c r="BF87" s="17">
        <v>83850</v>
      </c>
      <c r="BG87" s="17" t="s">
        <v>103</v>
      </c>
      <c r="BH87" s="17" t="s">
        <v>99</v>
      </c>
      <c r="BI87" s="17">
        <v>250428</v>
      </c>
      <c r="BJ87" s="17" t="s">
        <v>104</v>
      </c>
      <c r="BK87" t="s">
        <v>99</v>
      </c>
      <c r="BL87" t="s">
        <v>102</v>
      </c>
      <c r="BM87" t="s">
        <v>99</v>
      </c>
      <c r="BN87" t="s">
        <v>99</v>
      </c>
      <c r="BO87" t="s">
        <v>99</v>
      </c>
      <c r="BP87" t="s">
        <v>99</v>
      </c>
      <c r="BQ87" t="s">
        <v>99</v>
      </c>
      <c r="BR87" t="s">
        <v>102</v>
      </c>
      <c r="BS87" t="s">
        <v>102</v>
      </c>
      <c r="BT87" t="s">
        <v>102</v>
      </c>
      <c r="BU87" t="s">
        <v>102</v>
      </c>
      <c r="BV87" t="s">
        <v>102</v>
      </c>
      <c r="BW87" t="s">
        <v>99</v>
      </c>
      <c r="BX87" t="s">
        <v>102</v>
      </c>
      <c r="BY87" t="s">
        <v>102</v>
      </c>
      <c r="BZ87" t="s">
        <v>102</v>
      </c>
      <c r="CD87" t="s">
        <v>102</v>
      </c>
      <c r="CG87">
        <v>2022</v>
      </c>
      <c r="CH87">
        <v>2020</v>
      </c>
      <c r="CI87" t="s">
        <v>730</v>
      </c>
      <c r="CJ87" t="s">
        <v>107</v>
      </c>
      <c r="CK87">
        <v>2023</v>
      </c>
      <c r="CL87" t="s">
        <v>102</v>
      </c>
      <c r="CM87" t="s">
        <v>731</v>
      </c>
      <c r="CO87">
        <v>0</v>
      </c>
      <c r="CP87">
        <v>12</v>
      </c>
      <c r="CQ87">
        <f t="shared" si="3"/>
        <v>0</v>
      </c>
      <c r="CR87" t="s">
        <v>669</v>
      </c>
      <c r="CS87" t="s">
        <v>732</v>
      </c>
      <c r="CT87" s="2" t="s">
        <v>733</v>
      </c>
      <c r="CU87" t="s">
        <v>99</v>
      </c>
      <c r="CV87" t="s">
        <v>130</v>
      </c>
      <c r="CW87" t="s">
        <v>102</v>
      </c>
      <c r="CX87" t="s">
        <v>734</v>
      </c>
    </row>
    <row r="88" spans="1:102" ht="18" customHeight="1" x14ac:dyDescent="0.35">
      <c r="A88" t="s">
        <v>735</v>
      </c>
      <c r="B88" t="s">
        <v>736</v>
      </c>
      <c r="C88" s="25" t="s">
        <v>3811</v>
      </c>
      <c r="D88" s="25" t="s">
        <v>3848</v>
      </c>
      <c r="E88" t="s">
        <v>102</v>
      </c>
      <c r="F88" s="5">
        <v>0</v>
      </c>
      <c r="BB88" t="s">
        <v>99</v>
      </c>
      <c r="BC88">
        <v>151120</v>
      </c>
      <c r="BD88" t="s">
        <v>99</v>
      </c>
      <c r="BE88" t="s">
        <v>103</v>
      </c>
      <c r="BF88">
        <v>214389</v>
      </c>
      <c r="BG88" t="s">
        <v>103</v>
      </c>
      <c r="BH88" t="s">
        <v>99</v>
      </c>
      <c r="BI88">
        <v>8992</v>
      </c>
      <c r="BJ88" t="s">
        <v>104</v>
      </c>
      <c r="BK88" t="s">
        <v>102</v>
      </c>
      <c r="BL88" t="s">
        <v>102</v>
      </c>
      <c r="BM88" t="s">
        <v>102</v>
      </c>
      <c r="BN88" t="s">
        <v>102</v>
      </c>
      <c r="BO88" t="s">
        <v>102</v>
      </c>
      <c r="BP88" t="s">
        <v>99</v>
      </c>
      <c r="BQ88" t="s">
        <v>102</v>
      </c>
      <c r="BR88" t="s">
        <v>102</v>
      </c>
      <c r="BS88" t="s">
        <v>102</v>
      </c>
      <c r="BT88" t="s">
        <v>102</v>
      </c>
      <c r="BU88" t="s">
        <v>102</v>
      </c>
      <c r="BV88" t="s">
        <v>102</v>
      </c>
      <c r="BW88" t="s">
        <v>102</v>
      </c>
      <c r="BX88" t="s">
        <v>102</v>
      </c>
      <c r="BZ88" t="s">
        <v>102</v>
      </c>
      <c r="CD88" t="s">
        <v>102</v>
      </c>
      <c r="CG88">
        <v>2022</v>
      </c>
      <c r="CH88">
        <v>2021</v>
      </c>
      <c r="CI88" t="s">
        <v>737</v>
      </c>
      <c r="CJ88" t="s">
        <v>185</v>
      </c>
      <c r="CK88">
        <v>2022</v>
      </c>
      <c r="CL88" t="s">
        <v>102</v>
      </c>
      <c r="CM88" t="s">
        <v>738</v>
      </c>
      <c r="CO88">
        <v>1</v>
      </c>
      <c r="CP88">
        <v>13</v>
      </c>
      <c r="CQ88" s="5">
        <f t="shared" si="3"/>
        <v>7.6923076923076927E-2</v>
      </c>
      <c r="CR88" t="s">
        <v>739</v>
      </c>
      <c r="CS88" t="s">
        <v>740</v>
      </c>
      <c r="CT88" s="2" t="s">
        <v>741</v>
      </c>
      <c r="CU88" t="s">
        <v>99</v>
      </c>
      <c r="CV88" t="s">
        <v>181</v>
      </c>
      <c r="CW88" t="s">
        <v>102</v>
      </c>
      <c r="CX88" t="s">
        <v>742</v>
      </c>
    </row>
    <row r="89" spans="1:102" ht="18" customHeight="1" x14ac:dyDescent="0.35">
      <c r="A89" t="s">
        <v>743</v>
      </c>
      <c r="B89" t="s">
        <v>744</v>
      </c>
      <c r="C89" s="25" t="s">
        <v>3822</v>
      </c>
      <c r="D89" s="25" t="s">
        <v>3863</v>
      </c>
      <c r="E89" t="s">
        <v>99</v>
      </c>
      <c r="F89" s="5">
        <v>1</v>
      </c>
      <c r="G89" t="s">
        <v>149</v>
      </c>
      <c r="H89" t="s">
        <v>99</v>
      </c>
      <c r="I89" s="5">
        <v>1</v>
      </c>
      <c r="J89">
        <v>2050</v>
      </c>
      <c r="K89" s="5" t="s">
        <v>99</v>
      </c>
      <c r="M89">
        <v>2050</v>
      </c>
      <c r="N89" s="5" t="s">
        <v>102</v>
      </c>
      <c r="Q89">
        <f t="shared" si="2"/>
        <v>2050</v>
      </c>
      <c r="R89" s="5" t="s">
        <v>102</v>
      </c>
      <c r="AK89" t="s">
        <v>99</v>
      </c>
      <c r="AL89" t="s">
        <v>102</v>
      </c>
      <c r="AM89" t="s">
        <v>102</v>
      </c>
      <c r="AO89" t="s">
        <v>102</v>
      </c>
      <c r="AQ89" t="s">
        <v>99</v>
      </c>
      <c r="AR89" t="s">
        <v>102</v>
      </c>
      <c r="AV89" t="s">
        <v>206</v>
      </c>
      <c r="AW89" t="s">
        <v>102</v>
      </c>
      <c r="BB89" t="s">
        <v>99</v>
      </c>
      <c r="BC89">
        <v>103039</v>
      </c>
      <c r="BD89" t="s">
        <v>99</v>
      </c>
      <c r="BE89">
        <v>56085</v>
      </c>
      <c r="BF89">
        <v>96302</v>
      </c>
      <c r="BG89" t="s">
        <v>103</v>
      </c>
      <c r="BH89" t="s">
        <v>102</v>
      </c>
      <c r="BZ89" t="s">
        <v>102</v>
      </c>
      <c r="CD89" t="s">
        <v>102</v>
      </c>
      <c r="CG89">
        <v>2023</v>
      </c>
      <c r="CH89">
        <v>2021</v>
      </c>
      <c r="CI89" t="s">
        <v>745</v>
      </c>
      <c r="CJ89" t="s">
        <v>161</v>
      </c>
      <c r="CK89">
        <v>2023</v>
      </c>
      <c r="CL89" t="s">
        <v>102</v>
      </c>
      <c r="CM89" t="s">
        <v>746</v>
      </c>
      <c r="CO89">
        <v>1</v>
      </c>
      <c r="CP89">
        <v>11</v>
      </c>
      <c r="CQ89" s="5">
        <f t="shared" si="3"/>
        <v>9.0909090909090912E-2</v>
      </c>
      <c r="CR89" t="s">
        <v>542</v>
      </c>
      <c r="CS89" t="s">
        <v>747</v>
      </c>
      <c r="CT89" s="2" t="s">
        <v>748</v>
      </c>
      <c r="CU89" t="s">
        <v>99</v>
      </c>
      <c r="CV89" t="s">
        <v>130</v>
      </c>
      <c r="CW89" t="s">
        <v>99</v>
      </c>
      <c r="CX89" t="s">
        <v>749</v>
      </c>
    </row>
    <row r="90" spans="1:102" ht="18" customHeight="1" x14ac:dyDescent="0.35">
      <c r="A90" t="s">
        <v>750</v>
      </c>
      <c r="B90" t="s">
        <v>751</v>
      </c>
      <c r="C90" s="25" t="s">
        <v>3822</v>
      </c>
      <c r="D90" s="25" t="s">
        <v>3877</v>
      </c>
      <c r="E90" t="s">
        <v>99</v>
      </c>
      <c r="F90" s="5">
        <v>1</v>
      </c>
      <c r="G90" t="s">
        <v>100</v>
      </c>
      <c r="H90" t="s">
        <v>99</v>
      </c>
      <c r="I90" s="5">
        <v>1</v>
      </c>
      <c r="J90">
        <v>2050</v>
      </c>
      <c r="K90" s="5" t="s">
        <v>102</v>
      </c>
      <c r="N90" s="5" t="s">
        <v>102</v>
      </c>
      <c r="Q90">
        <f t="shared" si="2"/>
        <v>2050</v>
      </c>
      <c r="R90" s="5" t="s">
        <v>102</v>
      </c>
      <c r="AK90" t="s">
        <v>99</v>
      </c>
      <c r="AL90" t="s">
        <v>102</v>
      </c>
      <c r="AM90" t="s">
        <v>102</v>
      </c>
      <c r="AO90" t="s">
        <v>102</v>
      </c>
      <c r="AQ90" t="s">
        <v>99</v>
      </c>
      <c r="AR90" t="s">
        <v>102</v>
      </c>
      <c r="AV90" t="s">
        <v>206</v>
      </c>
      <c r="AW90" t="s">
        <v>102</v>
      </c>
      <c r="BB90" t="s">
        <v>99</v>
      </c>
      <c r="BC90">
        <v>8539</v>
      </c>
      <c r="BD90" t="s">
        <v>99</v>
      </c>
      <c r="BE90">
        <v>45</v>
      </c>
      <c r="BF90">
        <v>43</v>
      </c>
      <c r="BG90" t="s">
        <v>103</v>
      </c>
      <c r="BH90" t="s">
        <v>102</v>
      </c>
      <c r="BZ90" t="s">
        <v>102</v>
      </c>
      <c r="CD90" t="s">
        <v>102</v>
      </c>
      <c r="CG90">
        <v>2022</v>
      </c>
      <c r="CH90">
        <v>2023</v>
      </c>
      <c r="CI90" t="s">
        <v>752</v>
      </c>
      <c r="CJ90" t="s">
        <v>216</v>
      </c>
      <c r="CK90">
        <v>2023</v>
      </c>
      <c r="CL90" t="s">
        <v>102</v>
      </c>
      <c r="CM90" t="s">
        <v>753</v>
      </c>
      <c r="CO90">
        <v>0</v>
      </c>
      <c r="CP90">
        <v>11</v>
      </c>
      <c r="CQ90" s="5">
        <f t="shared" si="3"/>
        <v>0</v>
      </c>
      <c r="CR90" t="s">
        <v>754</v>
      </c>
      <c r="CS90" t="s">
        <v>755</v>
      </c>
      <c r="CT90" t="s">
        <v>756</v>
      </c>
      <c r="CU90" t="s">
        <v>99</v>
      </c>
      <c r="CV90" t="s">
        <v>130</v>
      </c>
      <c r="CW90" t="s">
        <v>99</v>
      </c>
      <c r="CX90" t="s">
        <v>757</v>
      </c>
    </row>
    <row r="91" spans="1:102" ht="18" customHeight="1" x14ac:dyDescent="0.35">
      <c r="A91" t="s">
        <v>758</v>
      </c>
      <c r="B91" t="s">
        <v>759</v>
      </c>
      <c r="C91" s="25" t="s">
        <v>3808</v>
      </c>
      <c r="D91" s="25" t="s">
        <v>3810</v>
      </c>
      <c r="E91" t="s">
        <v>99</v>
      </c>
      <c r="F91" s="5">
        <v>1</v>
      </c>
      <c r="G91" t="s">
        <v>149</v>
      </c>
      <c r="H91" t="s">
        <v>99</v>
      </c>
      <c r="I91" s="5">
        <v>1</v>
      </c>
      <c r="J91">
        <v>2050</v>
      </c>
      <c r="K91" s="5" t="s">
        <v>99</v>
      </c>
      <c r="M91">
        <v>2050</v>
      </c>
      <c r="N91" s="5" t="s">
        <v>99</v>
      </c>
      <c r="P91">
        <v>2050</v>
      </c>
      <c r="Q91">
        <f t="shared" si="2"/>
        <v>2050</v>
      </c>
      <c r="AK91" t="s">
        <v>99</v>
      </c>
      <c r="AL91" t="s">
        <v>99</v>
      </c>
      <c r="AM91" t="s">
        <v>99</v>
      </c>
      <c r="AN91" t="s">
        <v>150</v>
      </c>
      <c r="AO91" t="s">
        <v>102</v>
      </c>
      <c r="AQ91" t="s">
        <v>99</v>
      </c>
      <c r="AR91" t="s">
        <v>102</v>
      </c>
      <c r="AV91" t="s">
        <v>206</v>
      </c>
      <c r="AW91" t="s">
        <v>99</v>
      </c>
      <c r="AX91">
        <v>120000</v>
      </c>
      <c r="AY91" t="s">
        <v>207</v>
      </c>
      <c r="BA91" t="s">
        <v>760</v>
      </c>
      <c r="BB91" t="s">
        <v>99</v>
      </c>
      <c r="BC91">
        <v>229973</v>
      </c>
      <c r="BD91" t="s">
        <v>99</v>
      </c>
      <c r="BE91" t="s">
        <v>103</v>
      </c>
      <c r="BF91" t="s">
        <v>103</v>
      </c>
      <c r="BG91">
        <v>187630</v>
      </c>
      <c r="BH91" t="s">
        <v>102</v>
      </c>
      <c r="BZ91" t="s">
        <v>102</v>
      </c>
      <c r="CD91" t="s">
        <v>102</v>
      </c>
      <c r="CG91">
        <v>2022</v>
      </c>
      <c r="CH91" t="s">
        <v>103</v>
      </c>
      <c r="CI91" t="s">
        <v>761</v>
      </c>
      <c r="CJ91" t="s">
        <v>107</v>
      </c>
      <c r="CK91">
        <v>2023</v>
      </c>
      <c r="CL91" t="s">
        <v>102</v>
      </c>
      <c r="CM91" t="s">
        <v>762</v>
      </c>
      <c r="CO91">
        <v>0</v>
      </c>
      <c r="CP91">
        <v>9</v>
      </c>
      <c r="CQ91" s="5">
        <f t="shared" si="3"/>
        <v>0</v>
      </c>
      <c r="CR91" t="s">
        <v>763</v>
      </c>
      <c r="CS91" t="s">
        <v>764</v>
      </c>
      <c r="CT91" t="s">
        <v>765</v>
      </c>
      <c r="CU91" t="s">
        <v>99</v>
      </c>
      <c r="CV91" t="s">
        <v>130</v>
      </c>
      <c r="CW91" t="s">
        <v>99</v>
      </c>
      <c r="CX91" t="s">
        <v>766</v>
      </c>
    </row>
    <row r="92" spans="1:102" ht="18" customHeight="1" x14ac:dyDescent="0.35">
      <c r="A92" t="s">
        <v>767</v>
      </c>
      <c r="B92" t="s">
        <v>768</v>
      </c>
      <c r="C92" s="25" t="s">
        <v>3811</v>
      </c>
      <c r="D92" s="25" t="s">
        <v>3813</v>
      </c>
      <c r="E92" t="s">
        <v>102</v>
      </c>
      <c r="F92" s="5">
        <v>0</v>
      </c>
      <c r="BB92" t="s">
        <v>99</v>
      </c>
      <c r="BC92">
        <v>92000</v>
      </c>
      <c r="BD92" t="s">
        <v>99</v>
      </c>
      <c r="BE92">
        <v>40000</v>
      </c>
      <c r="BF92" t="s">
        <v>103</v>
      </c>
      <c r="BG92" t="s">
        <v>103</v>
      </c>
      <c r="BH92" t="s">
        <v>102</v>
      </c>
      <c r="BZ92" t="s">
        <v>102</v>
      </c>
      <c r="CD92" t="s">
        <v>102</v>
      </c>
      <c r="CG92">
        <v>2022</v>
      </c>
      <c r="CH92">
        <v>2023</v>
      </c>
      <c r="CI92" t="s">
        <v>769</v>
      </c>
      <c r="CJ92" t="s">
        <v>185</v>
      </c>
      <c r="CK92">
        <v>2022</v>
      </c>
      <c r="CL92" t="s">
        <v>102</v>
      </c>
      <c r="CM92" t="s">
        <v>770</v>
      </c>
      <c r="CO92">
        <v>0</v>
      </c>
      <c r="CP92">
        <v>14</v>
      </c>
      <c r="CQ92" s="5">
        <f t="shared" si="3"/>
        <v>0</v>
      </c>
      <c r="CR92" t="s">
        <v>771</v>
      </c>
      <c r="CS92" t="s">
        <v>772</v>
      </c>
      <c r="CT92" s="2" t="s">
        <v>773</v>
      </c>
      <c r="CU92" t="s">
        <v>102</v>
      </c>
      <c r="CW92" t="s">
        <v>102</v>
      </c>
      <c r="CX92" t="s">
        <v>774</v>
      </c>
    </row>
    <row r="93" spans="1:102" ht="18" customHeight="1" x14ac:dyDescent="0.35">
      <c r="A93" t="s">
        <v>775</v>
      </c>
      <c r="B93" t="s">
        <v>776</v>
      </c>
      <c r="C93" s="25" t="s">
        <v>3808</v>
      </c>
      <c r="D93" s="25" t="s">
        <v>3878</v>
      </c>
      <c r="E93" t="s">
        <v>102</v>
      </c>
      <c r="F93" s="5">
        <v>0</v>
      </c>
      <c r="BB93" t="s">
        <v>99</v>
      </c>
      <c r="BC93">
        <v>740000</v>
      </c>
      <c r="BD93" t="s">
        <v>99</v>
      </c>
      <c r="BE93">
        <v>740000</v>
      </c>
      <c r="BF93">
        <v>800000</v>
      </c>
      <c r="BG93" t="s">
        <v>103</v>
      </c>
      <c r="BH93" t="s">
        <v>99</v>
      </c>
      <c r="BI93">
        <v>613000000</v>
      </c>
      <c r="BJ93" t="s">
        <v>104</v>
      </c>
      <c r="BK93" t="s">
        <v>102</v>
      </c>
      <c r="BL93" t="s">
        <v>102</v>
      </c>
      <c r="BM93" t="s">
        <v>102</v>
      </c>
      <c r="BN93" t="s">
        <v>102</v>
      </c>
      <c r="BO93" t="s">
        <v>102</v>
      </c>
      <c r="BP93" t="s">
        <v>102</v>
      </c>
      <c r="BQ93" t="s">
        <v>102</v>
      </c>
      <c r="BR93" t="s">
        <v>102</v>
      </c>
      <c r="BS93" t="s">
        <v>102</v>
      </c>
      <c r="BT93" t="s">
        <v>102</v>
      </c>
      <c r="BU93" t="s">
        <v>99</v>
      </c>
      <c r="BV93" t="s">
        <v>102</v>
      </c>
      <c r="BW93" t="s">
        <v>102</v>
      </c>
      <c r="BX93" t="s">
        <v>102</v>
      </c>
      <c r="BY93" t="s">
        <v>102</v>
      </c>
      <c r="BZ93" t="s">
        <v>102</v>
      </c>
      <c r="CD93" t="s">
        <v>102</v>
      </c>
      <c r="CG93">
        <v>2022</v>
      </c>
      <c r="CH93">
        <v>2023</v>
      </c>
      <c r="CI93" t="s">
        <v>777</v>
      </c>
      <c r="CJ93" t="s">
        <v>161</v>
      </c>
      <c r="CK93">
        <v>2023</v>
      </c>
      <c r="CL93" t="s">
        <v>99</v>
      </c>
      <c r="CM93" t="s">
        <v>778</v>
      </c>
      <c r="CN93" t="s">
        <v>779</v>
      </c>
      <c r="CO93">
        <v>9</v>
      </c>
      <c r="CP93">
        <v>11</v>
      </c>
      <c r="CQ93" s="5">
        <f t="shared" si="3"/>
        <v>0.81818181818181823</v>
      </c>
      <c r="CR93" t="s">
        <v>780</v>
      </c>
      <c r="CS93" t="s">
        <v>781</v>
      </c>
      <c r="CT93" s="2" t="s">
        <v>782</v>
      </c>
      <c r="CU93" t="s">
        <v>99</v>
      </c>
      <c r="CV93" t="s">
        <v>122</v>
      </c>
      <c r="CW93" t="s">
        <v>102</v>
      </c>
      <c r="CX93" t="s">
        <v>783</v>
      </c>
    </row>
    <row r="94" spans="1:102" ht="18" customHeight="1" x14ac:dyDescent="0.35">
      <c r="A94" t="s">
        <v>784</v>
      </c>
      <c r="B94" t="s">
        <v>785</v>
      </c>
      <c r="C94" s="25" t="s">
        <v>3826</v>
      </c>
      <c r="D94" s="25" t="s">
        <v>3879</v>
      </c>
      <c r="E94" t="s">
        <v>99</v>
      </c>
      <c r="F94" s="5">
        <v>1</v>
      </c>
      <c r="G94" t="s">
        <v>149</v>
      </c>
      <c r="H94" t="s">
        <v>99</v>
      </c>
      <c r="I94" s="5">
        <v>1</v>
      </c>
      <c r="J94">
        <v>2050</v>
      </c>
      <c r="K94" s="5" t="s">
        <v>99</v>
      </c>
      <c r="M94">
        <v>2050</v>
      </c>
      <c r="N94" s="5" t="s">
        <v>102</v>
      </c>
      <c r="Q94">
        <f t="shared" si="2"/>
        <v>2050</v>
      </c>
      <c r="R94" s="17" t="s">
        <v>99</v>
      </c>
      <c r="S94" s="17" t="s">
        <v>102</v>
      </c>
      <c r="T94" s="17"/>
      <c r="U94" s="17"/>
      <c r="V94" s="17"/>
      <c r="W94" s="17"/>
      <c r="X94" s="17"/>
      <c r="Y94" s="17"/>
      <c r="Z94" s="17"/>
      <c r="AA94" s="17"/>
      <c r="AB94" s="17"/>
      <c r="AC94" s="17"/>
      <c r="AD94" s="17"/>
      <c r="AE94" s="17"/>
      <c r="AF94" s="17"/>
      <c r="AG94" s="17"/>
      <c r="AH94" s="17"/>
      <c r="AI94" s="17"/>
      <c r="AJ94" s="17">
        <v>2050</v>
      </c>
      <c r="AK94" s="17" t="s">
        <v>102</v>
      </c>
      <c r="AL94" s="17" t="s">
        <v>102</v>
      </c>
      <c r="AM94" s="17" t="s">
        <v>102</v>
      </c>
      <c r="AN94" s="17"/>
      <c r="AO94" s="17" t="s">
        <v>102</v>
      </c>
      <c r="AP94" s="17"/>
      <c r="AQ94" s="17" t="s">
        <v>99</v>
      </c>
      <c r="AR94" s="17" t="s">
        <v>102</v>
      </c>
      <c r="AS94" s="17"/>
      <c r="AT94" s="17"/>
      <c r="AU94" s="17"/>
      <c r="AV94" s="17" t="s">
        <v>206</v>
      </c>
      <c r="AW94" s="17" t="s">
        <v>102</v>
      </c>
      <c r="AX94" s="17"/>
      <c r="AY94" s="17"/>
      <c r="AZ94" s="17"/>
      <c r="BA94" s="17"/>
      <c r="BB94" s="17" t="s">
        <v>99</v>
      </c>
      <c r="BC94" s="17">
        <v>717</v>
      </c>
      <c r="BD94" s="17" t="s">
        <v>99</v>
      </c>
      <c r="BE94" s="17">
        <v>4172</v>
      </c>
      <c r="BF94" s="17">
        <v>14288</v>
      </c>
      <c r="BG94" s="17" t="s">
        <v>103</v>
      </c>
      <c r="BH94" s="17" t="s">
        <v>102</v>
      </c>
      <c r="BI94" s="17"/>
      <c r="BJ94" s="17"/>
      <c r="BZ94" t="s">
        <v>102</v>
      </c>
      <c r="CD94" t="s">
        <v>102</v>
      </c>
      <c r="CG94">
        <v>2022</v>
      </c>
      <c r="CH94" t="s">
        <v>103</v>
      </c>
      <c r="CI94" t="s">
        <v>786</v>
      </c>
      <c r="CJ94" t="s">
        <v>107</v>
      </c>
      <c r="CK94">
        <v>2023</v>
      </c>
      <c r="CL94" t="s">
        <v>102</v>
      </c>
      <c r="CM94" t="s">
        <v>787</v>
      </c>
      <c r="CO94">
        <v>0</v>
      </c>
      <c r="CP94">
        <v>12</v>
      </c>
      <c r="CQ94">
        <f t="shared" si="3"/>
        <v>0</v>
      </c>
      <c r="CR94" t="s">
        <v>542</v>
      </c>
      <c r="CS94" t="s">
        <v>788</v>
      </c>
      <c r="CT94" t="s">
        <v>789</v>
      </c>
      <c r="CU94" t="s">
        <v>99</v>
      </c>
      <c r="CV94" t="s">
        <v>181</v>
      </c>
      <c r="CW94" t="s">
        <v>99</v>
      </c>
      <c r="CX94" t="s">
        <v>790</v>
      </c>
    </row>
    <row r="95" spans="1:102" ht="18" customHeight="1" x14ac:dyDescent="0.35">
      <c r="A95" t="s">
        <v>791</v>
      </c>
      <c r="B95" t="s">
        <v>792</v>
      </c>
      <c r="C95" s="25" t="s">
        <v>3833</v>
      </c>
      <c r="D95" s="25" t="s">
        <v>3880</v>
      </c>
      <c r="E95" t="s">
        <v>99</v>
      </c>
      <c r="F95" s="5">
        <v>1</v>
      </c>
      <c r="G95" t="s">
        <v>149</v>
      </c>
      <c r="H95" t="s">
        <v>99</v>
      </c>
      <c r="I95" s="5">
        <v>1</v>
      </c>
      <c r="J95">
        <v>2040</v>
      </c>
      <c r="K95" s="5" t="s">
        <v>99</v>
      </c>
      <c r="M95">
        <v>2040</v>
      </c>
      <c r="N95" s="5" t="s">
        <v>99</v>
      </c>
      <c r="P95">
        <v>2040</v>
      </c>
      <c r="Q95">
        <f t="shared" si="2"/>
        <v>2040</v>
      </c>
      <c r="AK95" t="s">
        <v>99</v>
      </c>
      <c r="AL95" t="s">
        <v>99</v>
      </c>
      <c r="AM95" t="s">
        <v>99</v>
      </c>
      <c r="AN95" t="s">
        <v>150</v>
      </c>
      <c r="AO95" t="s">
        <v>102</v>
      </c>
      <c r="AQ95" t="s">
        <v>99</v>
      </c>
      <c r="AR95" t="s">
        <v>102</v>
      </c>
      <c r="AV95" t="s">
        <v>206</v>
      </c>
      <c r="AW95" t="s">
        <v>102</v>
      </c>
      <c r="BB95" t="s">
        <v>99</v>
      </c>
      <c r="BC95">
        <v>48337</v>
      </c>
      <c r="BD95" t="s">
        <v>99</v>
      </c>
      <c r="BE95">
        <v>38449</v>
      </c>
      <c r="BF95">
        <v>37218</v>
      </c>
      <c r="BG95" t="s">
        <v>103</v>
      </c>
      <c r="BH95" t="s">
        <v>99</v>
      </c>
      <c r="BI95">
        <v>71496606</v>
      </c>
      <c r="BJ95" t="s">
        <v>104</v>
      </c>
      <c r="BK95" t="s">
        <v>99</v>
      </c>
      <c r="BL95" t="s">
        <v>102</v>
      </c>
      <c r="BM95" t="s">
        <v>99</v>
      </c>
      <c r="BN95" t="s">
        <v>102</v>
      </c>
      <c r="BO95" t="s">
        <v>102</v>
      </c>
      <c r="BP95" t="s">
        <v>99</v>
      </c>
      <c r="BQ95" t="s">
        <v>99</v>
      </c>
      <c r="BR95" t="s">
        <v>99</v>
      </c>
      <c r="BS95" t="s">
        <v>102</v>
      </c>
      <c r="BT95" t="s">
        <v>102</v>
      </c>
      <c r="BU95" t="s">
        <v>99</v>
      </c>
      <c r="BV95" t="s">
        <v>102</v>
      </c>
      <c r="BW95" t="s">
        <v>102</v>
      </c>
      <c r="BX95" t="s">
        <v>102</v>
      </c>
      <c r="BY95" t="s">
        <v>99</v>
      </c>
      <c r="BZ95" t="s">
        <v>102</v>
      </c>
      <c r="CD95" t="s">
        <v>99</v>
      </c>
      <c r="CE95">
        <v>3038</v>
      </c>
      <c r="CF95" t="s">
        <v>105</v>
      </c>
      <c r="CG95">
        <v>2022</v>
      </c>
      <c r="CH95">
        <v>2021</v>
      </c>
      <c r="CI95" t="s">
        <v>793</v>
      </c>
      <c r="CJ95" t="s">
        <v>193</v>
      </c>
      <c r="CK95">
        <v>2023</v>
      </c>
      <c r="CL95" t="s">
        <v>99</v>
      </c>
      <c r="CM95" t="s">
        <v>794</v>
      </c>
      <c r="CN95" t="s">
        <v>795</v>
      </c>
      <c r="CO95">
        <v>7</v>
      </c>
      <c r="CP95">
        <v>11</v>
      </c>
      <c r="CQ95" s="5">
        <f t="shared" si="3"/>
        <v>0.63636363636363635</v>
      </c>
      <c r="CR95" t="s">
        <v>565</v>
      </c>
      <c r="CS95" t="s">
        <v>796</v>
      </c>
      <c r="CT95" s="2" t="s">
        <v>797</v>
      </c>
      <c r="CU95" t="s">
        <v>99</v>
      </c>
      <c r="CV95" t="s">
        <v>181</v>
      </c>
      <c r="CW95" t="s">
        <v>99</v>
      </c>
      <c r="CX95" t="s">
        <v>798</v>
      </c>
    </row>
    <row r="96" spans="1:102" ht="18" customHeight="1" x14ac:dyDescent="0.35">
      <c r="A96" t="s">
        <v>799</v>
      </c>
      <c r="B96" t="s">
        <v>800</v>
      </c>
      <c r="C96" s="25" t="s">
        <v>3814</v>
      </c>
      <c r="D96" s="25" t="s">
        <v>3881</v>
      </c>
      <c r="E96" t="s">
        <v>102</v>
      </c>
      <c r="F96" s="5">
        <v>0</v>
      </c>
      <c r="BB96" t="s">
        <v>99</v>
      </c>
      <c r="BC96">
        <v>2833</v>
      </c>
      <c r="BD96" t="s">
        <v>99</v>
      </c>
      <c r="BE96" t="s">
        <v>103</v>
      </c>
      <c r="BF96">
        <v>19852</v>
      </c>
      <c r="BG96" t="s">
        <v>103</v>
      </c>
      <c r="BH96" t="s">
        <v>102</v>
      </c>
      <c r="BZ96" t="s">
        <v>102</v>
      </c>
      <c r="CD96" t="s">
        <v>102</v>
      </c>
      <c r="CG96">
        <v>2021</v>
      </c>
      <c r="CH96">
        <v>2022</v>
      </c>
      <c r="CI96" t="s">
        <v>801</v>
      </c>
      <c r="CJ96" t="s">
        <v>193</v>
      </c>
      <c r="CK96">
        <v>2023</v>
      </c>
      <c r="CL96" t="s">
        <v>102</v>
      </c>
      <c r="CM96" t="s">
        <v>802</v>
      </c>
      <c r="CO96">
        <v>0</v>
      </c>
      <c r="CP96">
        <v>10</v>
      </c>
      <c r="CQ96" s="5">
        <f t="shared" si="3"/>
        <v>0</v>
      </c>
      <c r="CR96" t="s">
        <v>163</v>
      </c>
      <c r="CS96" t="s">
        <v>803</v>
      </c>
      <c r="CT96" s="2" t="s">
        <v>804</v>
      </c>
      <c r="CU96" t="s">
        <v>99</v>
      </c>
      <c r="CV96" t="s">
        <v>130</v>
      </c>
      <c r="CW96" t="s">
        <v>102</v>
      </c>
      <c r="CX96" t="s">
        <v>805</v>
      </c>
    </row>
    <row r="97" spans="1:102" ht="18" customHeight="1" x14ac:dyDescent="0.35">
      <c r="A97" t="s">
        <v>806</v>
      </c>
      <c r="B97" t="s">
        <v>807</v>
      </c>
      <c r="C97" s="25" t="s">
        <v>3828</v>
      </c>
      <c r="D97" s="25" t="s">
        <v>3832</v>
      </c>
      <c r="E97" t="s">
        <v>102</v>
      </c>
      <c r="F97" s="5">
        <v>0</v>
      </c>
      <c r="BB97" t="s">
        <v>99</v>
      </c>
      <c r="BC97">
        <v>2375026</v>
      </c>
      <c r="BD97" t="s">
        <v>99</v>
      </c>
      <c r="BE97">
        <v>1417089</v>
      </c>
      <c r="BF97" t="s">
        <v>103</v>
      </c>
      <c r="BG97" t="s">
        <v>103</v>
      </c>
      <c r="BH97" t="s">
        <v>102</v>
      </c>
      <c r="BZ97" t="s">
        <v>102</v>
      </c>
      <c r="CD97" t="s">
        <v>102</v>
      </c>
      <c r="CG97">
        <v>2022</v>
      </c>
      <c r="CH97">
        <v>2022</v>
      </c>
      <c r="CI97" t="s">
        <v>808</v>
      </c>
      <c r="CJ97" t="s">
        <v>107</v>
      </c>
      <c r="CK97">
        <v>2023</v>
      </c>
      <c r="CL97" t="s">
        <v>99</v>
      </c>
      <c r="CM97" t="s">
        <v>809</v>
      </c>
      <c r="CN97" t="s">
        <v>810</v>
      </c>
      <c r="CO97">
        <v>6</v>
      </c>
      <c r="CP97">
        <v>10</v>
      </c>
      <c r="CQ97" s="5">
        <f t="shared" si="3"/>
        <v>0.6</v>
      </c>
      <c r="CR97" t="s">
        <v>163</v>
      </c>
      <c r="CS97" t="s">
        <v>811</v>
      </c>
      <c r="CT97" s="2" t="s">
        <v>812</v>
      </c>
      <c r="CU97" t="s">
        <v>99</v>
      </c>
      <c r="CV97" t="s">
        <v>130</v>
      </c>
      <c r="CW97" t="s">
        <v>102</v>
      </c>
      <c r="CX97" t="s">
        <v>813</v>
      </c>
    </row>
    <row r="98" spans="1:102" ht="18" customHeight="1" x14ac:dyDescent="0.35">
      <c r="A98" t="s">
        <v>814</v>
      </c>
      <c r="B98" t="s">
        <v>815</v>
      </c>
      <c r="C98" s="25" t="s">
        <v>3811</v>
      </c>
      <c r="D98" s="25" t="s">
        <v>3882</v>
      </c>
      <c r="E98" t="s">
        <v>102</v>
      </c>
      <c r="F98" s="5">
        <v>0</v>
      </c>
      <c r="BB98" t="s">
        <v>99</v>
      </c>
      <c r="BC98">
        <v>26862</v>
      </c>
      <c r="BD98" t="s">
        <v>99</v>
      </c>
      <c r="BE98" t="s">
        <v>103</v>
      </c>
      <c r="BF98">
        <v>90101</v>
      </c>
      <c r="BG98" t="s">
        <v>103</v>
      </c>
      <c r="BH98" t="s">
        <v>99</v>
      </c>
      <c r="BI98">
        <v>2016819</v>
      </c>
      <c r="BJ98" t="s">
        <v>115</v>
      </c>
      <c r="BZ98" t="s">
        <v>102</v>
      </c>
      <c r="CD98" t="s">
        <v>102</v>
      </c>
      <c r="CG98">
        <v>2022</v>
      </c>
      <c r="CH98">
        <v>2022</v>
      </c>
      <c r="CI98" t="s">
        <v>816</v>
      </c>
      <c r="CJ98" t="s">
        <v>107</v>
      </c>
      <c r="CK98">
        <v>2023</v>
      </c>
      <c r="CL98" t="s">
        <v>99</v>
      </c>
      <c r="CM98" t="s">
        <v>817</v>
      </c>
      <c r="CO98">
        <v>10</v>
      </c>
      <c r="CP98">
        <v>10</v>
      </c>
      <c r="CQ98" s="5">
        <f t="shared" si="3"/>
        <v>1</v>
      </c>
      <c r="CR98" t="s">
        <v>724</v>
      </c>
      <c r="CS98" t="s">
        <v>818</v>
      </c>
      <c r="CT98" s="2" t="s">
        <v>819</v>
      </c>
      <c r="CU98" t="s">
        <v>102</v>
      </c>
      <c r="CW98" t="s">
        <v>102</v>
      </c>
      <c r="CX98" t="s">
        <v>820</v>
      </c>
    </row>
    <row r="99" spans="1:102" ht="18" customHeight="1" x14ac:dyDescent="0.35">
      <c r="A99" t="s">
        <v>821</v>
      </c>
      <c r="B99" t="s">
        <v>822</v>
      </c>
      <c r="C99" s="25" t="s">
        <v>3824</v>
      </c>
      <c r="D99" s="25" t="s">
        <v>3843</v>
      </c>
      <c r="E99" t="s">
        <v>99</v>
      </c>
      <c r="F99" s="5">
        <v>1</v>
      </c>
      <c r="G99" t="s">
        <v>149</v>
      </c>
      <c r="H99" t="s">
        <v>99</v>
      </c>
      <c r="I99" s="5">
        <v>1</v>
      </c>
      <c r="J99">
        <v>2035</v>
      </c>
      <c r="K99" s="5" t="s">
        <v>99</v>
      </c>
      <c r="M99">
        <v>2035</v>
      </c>
      <c r="N99" s="5" t="s">
        <v>102</v>
      </c>
      <c r="Q99">
        <f t="shared" si="2"/>
        <v>2035</v>
      </c>
      <c r="R99" s="5" t="s">
        <v>102</v>
      </c>
      <c r="AK99" t="s">
        <v>99</v>
      </c>
      <c r="AL99" t="s">
        <v>102</v>
      </c>
      <c r="AM99" t="s">
        <v>102</v>
      </c>
      <c r="AO99" t="s">
        <v>102</v>
      </c>
      <c r="AQ99" t="s">
        <v>99</v>
      </c>
      <c r="AR99" t="s">
        <v>102</v>
      </c>
      <c r="AV99" t="s">
        <v>206</v>
      </c>
      <c r="AW99" t="s">
        <v>102</v>
      </c>
      <c r="BB99" t="s">
        <v>99</v>
      </c>
      <c r="BC99">
        <v>4853990</v>
      </c>
      <c r="BD99" t="s">
        <v>99</v>
      </c>
      <c r="BE99" t="s">
        <v>103</v>
      </c>
      <c r="BF99" t="s">
        <v>103</v>
      </c>
      <c r="BG99">
        <v>37389</v>
      </c>
      <c r="BH99" t="s">
        <v>99</v>
      </c>
      <c r="BI99">
        <v>26410305</v>
      </c>
      <c r="BJ99" t="s">
        <v>115</v>
      </c>
      <c r="BZ99" t="s">
        <v>102</v>
      </c>
      <c r="CD99" t="s">
        <v>102</v>
      </c>
      <c r="CG99">
        <v>2022</v>
      </c>
      <c r="CH99" t="s">
        <v>103</v>
      </c>
      <c r="CI99" t="s">
        <v>823</v>
      </c>
      <c r="CJ99" t="s">
        <v>107</v>
      </c>
      <c r="CK99">
        <v>2023</v>
      </c>
      <c r="CL99" t="s">
        <v>99</v>
      </c>
      <c r="CM99" t="s">
        <v>824</v>
      </c>
      <c r="CO99">
        <v>4</v>
      </c>
      <c r="CP99">
        <v>9</v>
      </c>
      <c r="CQ99" s="5">
        <f t="shared" si="3"/>
        <v>0.44444444444444442</v>
      </c>
      <c r="CR99" t="s">
        <v>825</v>
      </c>
      <c r="CS99" t="s">
        <v>826</v>
      </c>
      <c r="CT99" s="2" t="s">
        <v>827</v>
      </c>
      <c r="CU99" t="s">
        <v>99</v>
      </c>
      <c r="CV99" t="s">
        <v>122</v>
      </c>
      <c r="CW99" t="s">
        <v>99</v>
      </c>
      <c r="CX99" t="s">
        <v>828</v>
      </c>
    </row>
    <row r="100" spans="1:102" ht="18" customHeight="1" x14ac:dyDescent="0.35">
      <c r="A100" t="s">
        <v>829</v>
      </c>
      <c r="B100" t="s">
        <v>830</v>
      </c>
      <c r="C100" s="25" t="s">
        <v>3814</v>
      </c>
      <c r="D100" s="25" t="s">
        <v>3820</v>
      </c>
      <c r="E100" t="s">
        <v>102</v>
      </c>
      <c r="F100" s="5">
        <v>0</v>
      </c>
      <c r="BB100" t="s">
        <v>99</v>
      </c>
      <c r="BC100">
        <v>340</v>
      </c>
      <c r="BD100" t="s">
        <v>99</v>
      </c>
      <c r="BE100">
        <v>0</v>
      </c>
      <c r="BF100">
        <v>5434</v>
      </c>
      <c r="BG100" t="s">
        <v>103</v>
      </c>
      <c r="BH100" t="s">
        <v>99</v>
      </c>
      <c r="BI100">
        <v>40385</v>
      </c>
      <c r="BJ100" t="s">
        <v>104</v>
      </c>
      <c r="BK100" t="s">
        <v>99</v>
      </c>
      <c r="BL100" t="s">
        <v>102</v>
      </c>
      <c r="BM100" t="s">
        <v>99</v>
      </c>
      <c r="BN100" t="s">
        <v>99</v>
      </c>
      <c r="BO100" t="s">
        <v>99</v>
      </c>
      <c r="BP100" t="s">
        <v>99</v>
      </c>
      <c r="BQ100" t="s">
        <v>99</v>
      </c>
      <c r="BR100" t="s">
        <v>102</v>
      </c>
      <c r="BS100" t="s">
        <v>102</v>
      </c>
      <c r="BT100" t="s">
        <v>102</v>
      </c>
      <c r="BU100" t="s">
        <v>102</v>
      </c>
      <c r="BV100" t="s">
        <v>99</v>
      </c>
      <c r="BW100" t="s">
        <v>102</v>
      </c>
      <c r="BX100" t="s">
        <v>102</v>
      </c>
      <c r="BY100" t="s">
        <v>102</v>
      </c>
      <c r="BZ100" t="s">
        <v>102</v>
      </c>
      <c r="CD100" t="s">
        <v>102</v>
      </c>
      <c r="CG100">
        <v>2023</v>
      </c>
      <c r="CH100" t="s">
        <v>103</v>
      </c>
      <c r="CI100" t="s">
        <v>831</v>
      </c>
      <c r="CJ100" t="s">
        <v>107</v>
      </c>
      <c r="CK100">
        <v>2023</v>
      </c>
      <c r="CL100" t="s">
        <v>99</v>
      </c>
      <c r="CM100" t="s">
        <v>832</v>
      </c>
      <c r="CN100" t="s">
        <v>833</v>
      </c>
      <c r="CO100">
        <v>8</v>
      </c>
      <c r="CP100">
        <v>10</v>
      </c>
      <c r="CQ100" s="5">
        <f t="shared" si="3"/>
        <v>0.8</v>
      </c>
      <c r="CR100" t="s">
        <v>558</v>
      </c>
      <c r="CS100" t="s">
        <v>834</v>
      </c>
      <c r="CT100" t="s">
        <v>103</v>
      </c>
      <c r="CU100" t="s">
        <v>102</v>
      </c>
      <c r="CW100" t="s">
        <v>102</v>
      </c>
      <c r="CX100" t="s">
        <v>835</v>
      </c>
    </row>
    <row r="101" spans="1:102" ht="18" customHeight="1" x14ac:dyDescent="0.35">
      <c r="A101" t="s">
        <v>836</v>
      </c>
      <c r="B101" t="s">
        <v>837</v>
      </c>
      <c r="C101" s="25" t="s">
        <v>3828</v>
      </c>
      <c r="D101" s="25" t="s">
        <v>3883</v>
      </c>
      <c r="E101" t="s">
        <v>99</v>
      </c>
      <c r="F101" s="5">
        <v>1</v>
      </c>
      <c r="G101" t="s">
        <v>149</v>
      </c>
      <c r="H101" t="s">
        <v>101</v>
      </c>
      <c r="K101" s="5" t="s">
        <v>101</v>
      </c>
      <c r="N101" s="5" t="s">
        <v>101</v>
      </c>
      <c r="R101" s="5" t="s">
        <v>101</v>
      </c>
      <c r="AK101" t="s">
        <v>99</v>
      </c>
      <c r="AL101" t="s">
        <v>99</v>
      </c>
      <c r="AM101" t="s">
        <v>102</v>
      </c>
      <c r="AO101" t="s">
        <v>102</v>
      </c>
      <c r="AQ101" t="s">
        <v>102</v>
      </c>
      <c r="AR101" t="s">
        <v>102</v>
      </c>
      <c r="AW101" t="s">
        <v>102</v>
      </c>
      <c r="BB101" t="s">
        <v>99</v>
      </c>
      <c r="BC101">
        <v>17100000</v>
      </c>
      <c r="BD101" t="s">
        <v>99</v>
      </c>
      <c r="BE101" t="s">
        <v>103</v>
      </c>
      <c r="BF101" t="s">
        <v>103</v>
      </c>
      <c r="BG101">
        <v>680000</v>
      </c>
      <c r="BH101" t="s">
        <v>99</v>
      </c>
      <c r="BI101">
        <v>57300000</v>
      </c>
      <c r="BJ101" t="s">
        <v>115</v>
      </c>
      <c r="BZ101" t="s">
        <v>102</v>
      </c>
      <c r="CD101" t="s">
        <v>102</v>
      </c>
      <c r="CG101">
        <v>2022</v>
      </c>
      <c r="CH101">
        <v>2022</v>
      </c>
      <c r="CI101" t="s">
        <v>838</v>
      </c>
      <c r="CJ101" t="s">
        <v>107</v>
      </c>
      <c r="CK101">
        <v>2023</v>
      </c>
      <c r="CL101" t="s">
        <v>99</v>
      </c>
      <c r="CM101" t="s">
        <v>839</v>
      </c>
      <c r="CN101" t="s">
        <v>840</v>
      </c>
      <c r="CO101">
        <v>8</v>
      </c>
      <c r="CP101">
        <v>11</v>
      </c>
      <c r="CQ101" s="5">
        <f t="shared" si="3"/>
        <v>0.72727272727272729</v>
      </c>
      <c r="CR101" t="s">
        <v>841</v>
      </c>
      <c r="CS101" t="s">
        <v>842</v>
      </c>
      <c r="CT101" t="s">
        <v>843</v>
      </c>
      <c r="CU101" t="s">
        <v>99</v>
      </c>
      <c r="CV101" t="s">
        <v>122</v>
      </c>
      <c r="CW101" t="s">
        <v>99</v>
      </c>
      <c r="CX101" t="s">
        <v>844</v>
      </c>
    </row>
    <row r="102" spans="1:102" ht="18" customHeight="1" x14ac:dyDescent="0.35">
      <c r="A102" t="s">
        <v>845</v>
      </c>
      <c r="B102" t="s">
        <v>846</v>
      </c>
      <c r="C102" s="25" t="s">
        <v>3811</v>
      </c>
      <c r="D102" s="25" t="s">
        <v>3870</v>
      </c>
      <c r="E102" t="s">
        <v>102</v>
      </c>
      <c r="F102" s="5">
        <v>0</v>
      </c>
      <c r="BB102" t="s">
        <v>99</v>
      </c>
      <c r="BC102">
        <v>90858</v>
      </c>
      <c r="BD102" t="s">
        <v>99</v>
      </c>
      <c r="BE102" t="s">
        <v>103</v>
      </c>
      <c r="BF102" t="s">
        <v>103</v>
      </c>
      <c r="BG102">
        <v>41482</v>
      </c>
      <c r="BH102" t="s">
        <v>99</v>
      </c>
      <c r="BI102">
        <v>343219</v>
      </c>
      <c r="BJ102" t="s">
        <v>115</v>
      </c>
      <c r="BZ102" t="s">
        <v>102</v>
      </c>
      <c r="CD102" t="s">
        <v>102</v>
      </c>
      <c r="CG102">
        <v>2021</v>
      </c>
      <c r="CH102">
        <v>2021</v>
      </c>
      <c r="CI102" t="s">
        <v>847</v>
      </c>
      <c r="CJ102" t="s">
        <v>107</v>
      </c>
      <c r="CK102">
        <v>2023</v>
      </c>
      <c r="CL102" t="s">
        <v>99</v>
      </c>
      <c r="CM102" t="s">
        <v>848</v>
      </c>
      <c r="CO102">
        <v>3</v>
      </c>
      <c r="CP102">
        <v>11</v>
      </c>
      <c r="CQ102" s="5">
        <f t="shared" si="3"/>
        <v>0.27272727272727271</v>
      </c>
      <c r="CR102" t="s">
        <v>849</v>
      </c>
      <c r="CS102" t="s">
        <v>850</v>
      </c>
      <c r="CT102" t="s">
        <v>851</v>
      </c>
      <c r="CU102" t="s">
        <v>99</v>
      </c>
      <c r="CV102" t="s">
        <v>130</v>
      </c>
      <c r="CW102" t="s">
        <v>102</v>
      </c>
      <c r="CX102" t="s">
        <v>852</v>
      </c>
    </row>
    <row r="103" spans="1:102" ht="18" customHeight="1" x14ac:dyDescent="0.35">
      <c r="A103" t="s">
        <v>853</v>
      </c>
      <c r="B103" t="s">
        <v>854</v>
      </c>
      <c r="C103" s="25" t="s">
        <v>3826</v>
      </c>
      <c r="D103" s="25" t="s">
        <v>3884</v>
      </c>
      <c r="E103" t="s">
        <v>102</v>
      </c>
      <c r="F103" s="5">
        <v>0</v>
      </c>
      <c r="BB103" t="s">
        <v>102</v>
      </c>
      <c r="BD103" t="s">
        <v>102</v>
      </c>
      <c r="BH103" t="s">
        <v>102</v>
      </c>
      <c r="BJ103" t="s">
        <v>115</v>
      </c>
      <c r="BZ103" t="s">
        <v>102</v>
      </c>
      <c r="CD103" t="s">
        <v>102</v>
      </c>
      <c r="CG103">
        <v>2022</v>
      </c>
      <c r="CH103" t="s">
        <v>103</v>
      </c>
      <c r="CI103" t="s">
        <v>855</v>
      </c>
      <c r="CJ103" t="s">
        <v>107</v>
      </c>
      <c r="CK103">
        <v>2023</v>
      </c>
      <c r="CL103" t="s">
        <v>99</v>
      </c>
      <c r="CM103" t="s">
        <v>856</v>
      </c>
      <c r="CO103">
        <v>13</v>
      </c>
      <c r="CP103">
        <v>17</v>
      </c>
      <c r="CQ103" s="5">
        <f t="shared" si="3"/>
        <v>0.76470588235294112</v>
      </c>
      <c r="CR103" t="s">
        <v>163</v>
      </c>
      <c r="CS103" t="s">
        <v>857</v>
      </c>
      <c r="CT103" s="2" t="s">
        <v>858</v>
      </c>
      <c r="CU103" t="s">
        <v>102</v>
      </c>
      <c r="CW103" t="s">
        <v>102</v>
      </c>
      <c r="CX103" t="s">
        <v>859</v>
      </c>
    </row>
    <row r="104" spans="1:102" ht="18" customHeight="1" x14ac:dyDescent="0.35">
      <c r="A104" t="s">
        <v>860</v>
      </c>
      <c r="B104" t="s">
        <v>861</v>
      </c>
      <c r="C104" s="25" t="s">
        <v>3816</v>
      </c>
      <c r="D104" s="25" t="s">
        <v>3885</v>
      </c>
      <c r="E104" t="s">
        <v>99</v>
      </c>
      <c r="F104" s="5">
        <v>1</v>
      </c>
      <c r="G104" t="s">
        <v>100</v>
      </c>
      <c r="H104" t="s">
        <v>99</v>
      </c>
      <c r="I104" s="5">
        <v>1</v>
      </c>
      <c r="J104">
        <v>2035</v>
      </c>
      <c r="K104" s="5" t="s">
        <v>99</v>
      </c>
      <c r="M104">
        <v>2035</v>
      </c>
      <c r="N104" s="5" t="s">
        <v>102</v>
      </c>
      <c r="Q104">
        <f t="shared" si="2"/>
        <v>2035</v>
      </c>
      <c r="R104" s="5" t="s">
        <v>102</v>
      </c>
      <c r="AK104" t="s">
        <v>102</v>
      </c>
      <c r="AM104" t="s">
        <v>102</v>
      </c>
      <c r="AO104" t="s">
        <v>102</v>
      </c>
      <c r="AQ104" t="s">
        <v>102</v>
      </c>
      <c r="AR104" t="s">
        <v>102</v>
      </c>
      <c r="AW104" t="s">
        <v>102</v>
      </c>
      <c r="BB104" t="s">
        <v>99</v>
      </c>
      <c r="BC104">
        <v>403807</v>
      </c>
      <c r="BD104" t="s">
        <v>99</v>
      </c>
      <c r="BE104">
        <v>1108972</v>
      </c>
      <c r="BF104" t="s">
        <v>103</v>
      </c>
      <c r="BG104" t="s">
        <v>103</v>
      </c>
      <c r="BH104" t="s">
        <v>99</v>
      </c>
      <c r="BI104">
        <v>929785</v>
      </c>
      <c r="BJ104" t="s">
        <v>115</v>
      </c>
      <c r="BZ104" t="s">
        <v>102</v>
      </c>
      <c r="CD104" t="s">
        <v>99</v>
      </c>
      <c r="CE104">
        <v>70500</v>
      </c>
      <c r="CF104" t="s">
        <v>105</v>
      </c>
      <c r="CG104">
        <v>2022</v>
      </c>
      <c r="CH104" t="s">
        <v>103</v>
      </c>
      <c r="CI104" t="s">
        <v>862</v>
      </c>
      <c r="CJ104" t="s">
        <v>107</v>
      </c>
      <c r="CK104">
        <v>2023</v>
      </c>
      <c r="CL104" t="s">
        <v>102</v>
      </c>
      <c r="CM104" t="s">
        <v>863</v>
      </c>
      <c r="CO104">
        <v>1</v>
      </c>
      <c r="CP104">
        <v>13</v>
      </c>
      <c r="CQ104" s="5">
        <f t="shared" si="3"/>
        <v>7.6923076923076927E-2</v>
      </c>
      <c r="CR104" t="s">
        <v>163</v>
      </c>
      <c r="CS104" t="s">
        <v>864</v>
      </c>
      <c r="CT104" t="s">
        <v>865</v>
      </c>
      <c r="CU104" t="s">
        <v>102</v>
      </c>
      <c r="CW104" t="s">
        <v>99</v>
      </c>
      <c r="CX104" t="s">
        <v>866</v>
      </c>
    </row>
    <row r="105" spans="1:102" ht="18" customHeight="1" x14ac:dyDescent="0.35">
      <c r="A105" t="s">
        <v>867</v>
      </c>
      <c r="B105" t="s">
        <v>868</v>
      </c>
      <c r="C105" s="25" t="s">
        <v>3853</v>
      </c>
      <c r="D105" s="25" t="s">
        <v>3886</v>
      </c>
      <c r="E105" t="s">
        <v>99</v>
      </c>
      <c r="F105" s="5">
        <v>1</v>
      </c>
      <c r="G105" t="s">
        <v>149</v>
      </c>
      <c r="H105" t="s">
        <v>99</v>
      </c>
      <c r="I105" s="5">
        <v>1</v>
      </c>
      <c r="J105">
        <v>2050</v>
      </c>
      <c r="K105" s="5" t="s">
        <v>99</v>
      </c>
      <c r="M105">
        <v>2050</v>
      </c>
      <c r="N105" s="5" t="s">
        <v>102</v>
      </c>
      <c r="Q105">
        <f t="shared" si="2"/>
        <v>2050</v>
      </c>
      <c r="R105" s="5" t="s">
        <v>102</v>
      </c>
      <c r="AK105" t="s">
        <v>102</v>
      </c>
      <c r="AM105" t="s">
        <v>102</v>
      </c>
      <c r="AO105" t="s">
        <v>102</v>
      </c>
      <c r="AQ105" t="s">
        <v>99</v>
      </c>
      <c r="AR105" t="s">
        <v>102</v>
      </c>
      <c r="AV105" t="s">
        <v>230</v>
      </c>
      <c r="AW105" t="s">
        <v>99</v>
      </c>
      <c r="AX105">
        <v>11000000</v>
      </c>
      <c r="AY105" t="s">
        <v>207</v>
      </c>
      <c r="BA105" t="s">
        <v>305</v>
      </c>
      <c r="BB105" t="s">
        <v>99</v>
      </c>
      <c r="BC105">
        <v>53000000</v>
      </c>
      <c r="BD105" t="s">
        <v>99</v>
      </c>
      <c r="BG105">
        <v>1000000</v>
      </c>
      <c r="BH105" t="s">
        <v>99</v>
      </c>
      <c r="BI105">
        <v>592000000</v>
      </c>
      <c r="BJ105" t="s">
        <v>104</v>
      </c>
      <c r="BK105" t="s">
        <v>102</v>
      </c>
      <c r="BL105" t="s">
        <v>102</v>
      </c>
      <c r="BM105" t="s">
        <v>102</v>
      </c>
      <c r="BN105" t="s">
        <v>102</v>
      </c>
      <c r="BO105" t="s">
        <v>102</v>
      </c>
      <c r="BP105" t="s">
        <v>102</v>
      </c>
      <c r="BQ105" t="s">
        <v>102</v>
      </c>
      <c r="BR105" t="s">
        <v>102</v>
      </c>
      <c r="BS105" t="s">
        <v>102</v>
      </c>
      <c r="BT105" t="s">
        <v>102</v>
      </c>
      <c r="BU105" t="s">
        <v>99</v>
      </c>
      <c r="BV105" t="s">
        <v>102</v>
      </c>
      <c r="BW105" t="s">
        <v>102</v>
      </c>
      <c r="BX105" t="s">
        <v>102</v>
      </c>
      <c r="BY105" t="s">
        <v>102</v>
      </c>
      <c r="BZ105" t="s">
        <v>102</v>
      </c>
      <c r="CD105" t="s">
        <v>102</v>
      </c>
      <c r="CG105">
        <v>2022</v>
      </c>
      <c r="CH105">
        <v>2021</v>
      </c>
      <c r="CI105" t="s">
        <v>869</v>
      </c>
      <c r="CJ105" t="s">
        <v>193</v>
      </c>
      <c r="CK105">
        <v>2023</v>
      </c>
      <c r="CL105" t="s">
        <v>99</v>
      </c>
      <c r="CM105" t="s">
        <v>870</v>
      </c>
      <c r="CN105" t="s">
        <v>871</v>
      </c>
      <c r="CO105">
        <v>9</v>
      </c>
      <c r="CP105">
        <v>12</v>
      </c>
      <c r="CQ105" s="5">
        <f t="shared" si="3"/>
        <v>0.75</v>
      </c>
      <c r="CR105" t="s">
        <v>872</v>
      </c>
      <c r="CS105" t="s">
        <v>873</v>
      </c>
      <c r="CT105" s="2" t="s">
        <v>874</v>
      </c>
      <c r="CU105" t="s">
        <v>99</v>
      </c>
      <c r="CV105" t="s">
        <v>122</v>
      </c>
      <c r="CW105" t="s">
        <v>99</v>
      </c>
      <c r="CX105" t="s">
        <v>875</v>
      </c>
    </row>
    <row r="106" spans="1:102" ht="18" customHeight="1" x14ac:dyDescent="0.35">
      <c r="A106" t="s">
        <v>876</v>
      </c>
      <c r="B106" t="s">
        <v>877</v>
      </c>
      <c r="C106" s="25" t="s">
        <v>3822</v>
      </c>
      <c r="D106" s="25" t="s">
        <v>3887</v>
      </c>
      <c r="E106" t="s">
        <v>102</v>
      </c>
      <c r="F106" s="5">
        <v>0</v>
      </c>
      <c r="BB106" t="s">
        <v>99</v>
      </c>
      <c r="BC106">
        <v>137178</v>
      </c>
      <c r="BD106" t="s">
        <v>99</v>
      </c>
      <c r="BE106">
        <v>69559</v>
      </c>
      <c r="BF106">
        <v>141433</v>
      </c>
      <c r="BG106" t="s">
        <v>103</v>
      </c>
      <c r="BH106" t="s">
        <v>99</v>
      </c>
      <c r="BI106">
        <v>4591429</v>
      </c>
      <c r="BJ106" t="s">
        <v>104</v>
      </c>
      <c r="BK106" t="s">
        <v>99</v>
      </c>
      <c r="BL106" t="s">
        <v>99</v>
      </c>
      <c r="BM106" t="s">
        <v>99</v>
      </c>
      <c r="BN106" t="s">
        <v>99</v>
      </c>
      <c r="BO106" t="s">
        <v>99</v>
      </c>
      <c r="BP106" t="s">
        <v>99</v>
      </c>
      <c r="BQ106" t="s">
        <v>99</v>
      </c>
      <c r="BR106" t="s">
        <v>102</v>
      </c>
      <c r="BS106" t="s">
        <v>99</v>
      </c>
      <c r="BT106" t="s">
        <v>102</v>
      </c>
      <c r="BU106" t="s">
        <v>102</v>
      </c>
      <c r="BV106" t="s">
        <v>99</v>
      </c>
      <c r="BW106" t="s">
        <v>102</v>
      </c>
      <c r="BX106" t="s">
        <v>102</v>
      </c>
      <c r="BY106" t="s">
        <v>102</v>
      </c>
      <c r="BZ106" t="s">
        <v>102</v>
      </c>
      <c r="CD106" t="s">
        <v>102</v>
      </c>
      <c r="CG106">
        <v>2022</v>
      </c>
      <c r="CH106">
        <v>2023</v>
      </c>
      <c r="CI106" t="s">
        <v>878</v>
      </c>
      <c r="CJ106" t="s">
        <v>193</v>
      </c>
      <c r="CK106">
        <v>2023</v>
      </c>
      <c r="CL106" t="s">
        <v>99</v>
      </c>
      <c r="CM106" t="s">
        <v>879</v>
      </c>
      <c r="CN106" t="s">
        <v>880</v>
      </c>
      <c r="CO106">
        <v>5</v>
      </c>
      <c r="CP106">
        <v>9</v>
      </c>
      <c r="CQ106" s="5">
        <f t="shared" si="3"/>
        <v>0.55555555555555558</v>
      </c>
      <c r="CR106" t="s">
        <v>163</v>
      </c>
      <c r="CS106" t="s">
        <v>881</v>
      </c>
      <c r="CT106" t="s">
        <v>882</v>
      </c>
      <c r="CU106" t="s">
        <v>99</v>
      </c>
      <c r="CV106" t="s">
        <v>130</v>
      </c>
      <c r="CW106" t="s">
        <v>102</v>
      </c>
      <c r="CX106" t="s">
        <v>883</v>
      </c>
    </row>
    <row r="107" spans="1:102" ht="18" customHeight="1" x14ac:dyDescent="0.35">
      <c r="A107" t="s">
        <v>884</v>
      </c>
      <c r="B107" t="s">
        <v>885</v>
      </c>
      <c r="C107" s="25" t="s">
        <v>3826</v>
      </c>
      <c r="D107" s="25" t="s">
        <v>3837</v>
      </c>
      <c r="E107" t="s">
        <v>99</v>
      </c>
      <c r="F107" s="5">
        <v>1</v>
      </c>
      <c r="G107" t="s">
        <v>100</v>
      </c>
      <c r="H107" t="s">
        <v>99</v>
      </c>
      <c r="I107" s="5">
        <v>1</v>
      </c>
      <c r="J107">
        <v>2022</v>
      </c>
      <c r="K107" s="5" t="s">
        <v>99</v>
      </c>
      <c r="M107">
        <v>2022</v>
      </c>
      <c r="N107" s="5" t="s">
        <v>102</v>
      </c>
      <c r="Q107">
        <f t="shared" si="2"/>
        <v>2022</v>
      </c>
      <c r="R107" s="5" t="s">
        <v>102</v>
      </c>
      <c r="AK107" t="s">
        <v>102</v>
      </c>
      <c r="AM107" t="s">
        <v>102</v>
      </c>
      <c r="AO107" t="s">
        <v>102</v>
      </c>
      <c r="AQ107" t="s">
        <v>99</v>
      </c>
      <c r="AR107" t="s">
        <v>102</v>
      </c>
      <c r="AV107" t="s">
        <v>206</v>
      </c>
      <c r="AW107" t="s">
        <v>102</v>
      </c>
      <c r="BB107" t="s">
        <v>99</v>
      </c>
      <c r="BC107">
        <v>19933</v>
      </c>
      <c r="BD107" t="s">
        <v>99</v>
      </c>
      <c r="BE107">
        <v>24393</v>
      </c>
      <c r="BF107" t="s">
        <v>103</v>
      </c>
      <c r="BG107" t="s">
        <v>103</v>
      </c>
      <c r="BH107" t="s">
        <v>99</v>
      </c>
      <c r="BI107">
        <v>38840</v>
      </c>
      <c r="BJ107" t="s">
        <v>104</v>
      </c>
      <c r="BK107" t="s">
        <v>102</v>
      </c>
      <c r="BL107" t="s">
        <v>102</v>
      </c>
      <c r="BM107" t="s">
        <v>99</v>
      </c>
      <c r="BN107" t="s">
        <v>99</v>
      </c>
      <c r="BO107" t="s">
        <v>99</v>
      </c>
      <c r="BP107" t="s">
        <v>99</v>
      </c>
      <c r="BQ107" t="s">
        <v>99</v>
      </c>
      <c r="BR107" t="s">
        <v>102</v>
      </c>
      <c r="BS107" t="s">
        <v>102</v>
      </c>
      <c r="BT107" t="s">
        <v>102</v>
      </c>
      <c r="BU107" t="s">
        <v>102</v>
      </c>
      <c r="BV107" t="s">
        <v>102</v>
      </c>
      <c r="BW107" t="s">
        <v>102</v>
      </c>
      <c r="BX107" t="s">
        <v>102</v>
      </c>
      <c r="BY107" t="s">
        <v>102</v>
      </c>
      <c r="BZ107" t="s">
        <v>102</v>
      </c>
      <c r="CD107" t="s">
        <v>102</v>
      </c>
      <c r="CG107">
        <v>2022</v>
      </c>
      <c r="CH107" t="s">
        <v>103</v>
      </c>
      <c r="CI107" t="s">
        <v>886</v>
      </c>
      <c r="CJ107" t="s">
        <v>193</v>
      </c>
      <c r="CK107">
        <v>2023</v>
      </c>
      <c r="CL107" t="s">
        <v>102</v>
      </c>
      <c r="CM107" t="s">
        <v>887</v>
      </c>
      <c r="CO107">
        <v>1</v>
      </c>
      <c r="CP107">
        <v>13</v>
      </c>
      <c r="CQ107" s="5">
        <f t="shared" si="3"/>
        <v>7.6923076923076927E-2</v>
      </c>
      <c r="CR107" t="s">
        <v>542</v>
      </c>
      <c r="CS107" t="s">
        <v>888</v>
      </c>
      <c r="CT107" s="2" t="s">
        <v>889</v>
      </c>
      <c r="CU107" t="s">
        <v>99</v>
      </c>
      <c r="CV107" t="s">
        <v>130</v>
      </c>
      <c r="CW107" t="s">
        <v>99</v>
      </c>
      <c r="CX107" t="s">
        <v>890</v>
      </c>
    </row>
    <row r="108" spans="1:102" ht="18" customHeight="1" x14ac:dyDescent="0.35">
      <c r="A108" t="s">
        <v>891</v>
      </c>
      <c r="B108" t="s">
        <v>892</v>
      </c>
      <c r="C108" s="25" t="s">
        <v>3818</v>
      </c>
      <c r="D108" s="25" t="s">
        <v>3888</v>
      </c>
      <c r="E108" t="s">
        <v>99</v>
      </c>
      <c r="F108" s="5">
        <v>1</v>
      </c>
      <c r="G108" t="s">
        <v>100</v>
      </c>
      <c r="H108" t="s">
        <v>99</v>
      </c>
      <c r="I108" s="5">
        <v>1</v>
      </c>
      <c r="J108">
        <v>2025</v>
      </c>
      <c r="K108" s="5" t="s">
        <v>99</v>
      </c>
      <c r="M108">
        <v>2025</v>
      </c>
      <c r="N108" s="5" t="s">
        <v>102</v>
      </c>
      <c r="Q108">
        <f t="shared" si="2"/>
        <v>2025</v>
      </c>
      <c r="R108" s="5" t="s">
        <v>102</v>
      </c>
      <c r="AK108" t="s">
        <v>102</v>
      </c>
      <c r="AM108" t="s">
        <v>102</v>
      </c>
      <c r="AO108" t="s">
        <v>102</v>
      </c>
      <c r="AQ108" t="s">
        <v>99</v>
      </c>
      <c r="AR108" t="s">
        <v>102</v>
      </c>
      <c r="AV108" t="s">
        <v>206</v>
      </c>
      <c r="AW108" t="s">
        <v>102</v>
      </c>
      <c r="BB108" t="s">
        <v>99</v>
      </c>
      <c r="BC108">
        <v>90547</v>
      </c>
      <c r="BD108" t="s">
        <v>99</v>
      </c>
      <c r="BE108">
        <v>7672</v>
      </c>
      <c r="BF108">
        <v>56285</v>
      </c>
      <c r="BG108" t="s">
        <v>103</v>
      </c>
      <c r="BH108" t="s">
        <v>99</v>
      </c>
      <c r="BI108">
        <v>2365058</v>
      </c>
      <c r="BJ108" t="s">
        <v>115</v>
      </c>
      <c r="BZ108" t="s">
        <v>102</v>
      </c>
      <c r="CD108" t="s">
        <v>102</v>
      </c>
      <c r="CG108">
        <v>2022</v>
      </c>
      <c r="CH108" t="s">
        <v>103</v>
      </c>
      <c r="CI108" t="s">
        <v>893</v>
      </c>
      <c r="CJ108" t="s">
        <v>107</v>
      </c>
      <c r="CK108">
        <v>2023</v>
      </c>
      <c r="CL108" t="s">
        <v>102</v>
      </c>
      <c r="CM108" t="s">
        <v>894</v>
      </c>
      <c r="CO108">
        <v>0</v>
      </c>
      <c r="CP108">
        <v>10</v>
      </c>
      <c r="CQ108" s="5">
        <f t="shared" si="3"/>
        <v>0</v>
      </c>
      <c r="CR108" t="s">
        <v>240</v>
      </c>
      <c r="CS108" t="s">
        <v>895</v>
      </c>
      <c r="CT108" s="2" t="s">
        <v>896</v>
      </c>
      <c r="CU108" t="s">
        <v>99</v>
      </c>
      <c r="CV108" t="s">
        <v>130</v>
      </c>
      <c r="CW108" t="s">
        <v>99</v>
      </c>
      <c r="CX108" t="s">
        <v>897</v>
      </c>
    </row>
    <row r="109" spans="1:102" ht="18" customHeight="1" x14ac:dyDescent="0.35">
      <c r="A109" t="s">
        <v>898</v>
      </c>
      <c r="B109" t="s">
        <v>899</v>
      </c>
      <c r="C109" s="25" t="s">
        <v>3811</v>
      </c>
      <c r="D109" s="25" t="s">
        <v>3882</v>
      </c>
      <c r="E109" t="s">
        <v>99</v>
      </c>
      <c r="F109" s="5">
        <v>1</v>
      </c>
      <c r="G109" t="s">
        <v>100</v>
      </c>
      <c r="H109" t="s">
        <v>99</v>
      </c>
      <c r="I109" s="5">
        <v>1</v>
      </c>
      <c r="J109">
        <v>2040</v>
      </c>
      <c r="K109" s="5" t="s">
        <v>99</v>
      </c>
      <c r="M109">
        <v>2040</v>
      </c>
      <c r="N109" s="5" t="s">
        <v>102</v>
      </c>
      <c r="Q109">
        <f t="shared" si="2"/>
        <v>2040</v>
      </c>
      <c r="R109" s="5" t="s">
        <v>102</v>
      </c>
      <c r="AK109" t="s">
        <v>99</v>
      </c>
      <c r="AL109" t="s">
        <v>102</v>
      </c>
      <c r="AM109" t="s">
        <v>102</v>
      </c>
      <c r="AO109" t="s">
        <v>102</v>
      </c>
      <c r="AQ109" t="s">
        <v>102</v>
      </c>
      <c r="AR109" t="s">
        <v>102</v>
      </c>
      <c r="AW109" t="s">
        <v>102</v>
      </c>
      <c r="BB109" t="s">
        <v>99</v>
      </c>
      <c r="BC109">
        <v>14566</v>
      </c>
      <c r="BD109" t="s">
        <v>99</v>
      </c>
      <c r="BE109">
        <v>59664</v>
      </c>
      <c r="BF109">
        <v>86858</v>
      </c>
      <c r="BG109" t="s">
        <v>103</v>
      </c>
      <c r="BH109" t="s">
        <v>99</v>
      </c>
      <c r="BI109">
        <v>10535</v>
      </c>
      <c r="BJ109" t="s">
        <v>104</v>
      </c>
      <c r="BK109" t="s">
        <v>102</v>
      </c>
      <c r="BL109" t="s">
        <v>102</v>
      </c>
      <c r="BM109" t="s">
        <v>102</v>
      </c>
      <c r="BN109" t="s">
        <v>102</v>
      </c>
      <c r="BO109" t="s">
        <v>102</v>
      </c>
      <c r="BP109" t="s">
        <v>99</v>
      </c>
      <c r="BQ109" t="s">
        <v>102</v>
      </c>
      <c r="BR109" t="s">
        <v>102</v>
      </c>
      <c r="BS109" t="s">
        <v>102</v>
      </c>
      <c r="BT109" t="s">
        <v>102</v>
      </c>
      <c r="BU109" t="s">
        <v>102</v>
      </c>
      <c r="BV109" t="s">
        <v>102</v>
      </c>
      <c r="BW109" t="s">
        <v>102</v>
      </c>
      <c r="BX109" t="s">
        <v>102</v>
      </c>
      <c r="BY109" t="s">
        <v>102</v>
      </c>
      <c r="BZ109" t="s">
        <v>102</v>
      </c>
      <c r="CD109" t="s">
        <v>99</v>
      </c>
      <c r="CE109">
        <v>8600</v>
      </c>
      <c r="CF109" t="s">
        <v>105</v>
      </c>
      <c r="CG109">
        <v>2022</v>
      </c>
      <c r="CH109" t="s">
        <v>103</v>
      </c>
      <c r="CI109" t="s">
        <v>900</v>
      </c>
      <c r="CJ109" t="s">
        <v>107</v>
      </c>
      <c r="CK109">
        <v>2023</v>
      </c>
      <c r="CL109" t="s">
        <v>102</v>
      </c>
      <c r="CM109" t="s">
        <v>901</v>
      </c>
      <c r="CO109">
        <v>3</v>
      </c>
      <c r="CP109">
        <v>11</v>
      </c>
      <c r="CQ109" s="5">
        <f t="shared" si="3"/>
        <v>0.27272727272727271</v>
      </c>
      <c r="CR109" t="s">
        <v>339</v>
      </c>
      <c r="CS109" t="s">
        <v>902</v>
      </c>
      <c r="CT109" s="2" t="s">
        <v>903</v>
      </c>
      <c r="CU109" t="s">
        <v>99</v>
      </c>
      <c r="CV109" t="s">
        <v>130</v>
      </c>
      <c r="CW109" t="s">
        <v>102</v>
      </c>
      <c r="CX109" t="s">
        <v>904</v>
      </c>
    </row>
    <row r="110" spans="1:102" ht="18" customHeight="1" x14ac:dyDescent="0.35">
      <c r="A110" t="s">
        <v>905</v>
      </c>
      <c r="B110" t="s">
        <v>906</v>
      </c>
      <c r="C110" s="25" t="s">
        <v>3826</v>
      </c>
      <c r="D110" s="25" t="s">
        <v>3837</v>
      </c>
      <c r="E110" t="s">
        <v>102</v>
      </c>
      <c r="F110" s="5">
        <v>0</v>
      </c>
      <c r="BB110" t="s">
        <v>99</v>
      </c>
      <c r="BC110">
        <v>13597</v>
      </c>
      <c r="BD110" t="s">
        <v>99</v>
      </c>
      <c r="BE110" t="s">
        <v>103</v>
      </c>
      <c r="BF110" t="s">
        <v>103</v>
      </c>
      <c r="BG110">
        <v>10557</v>
      </c>
      <c r="BH110" t="s">
        <v>102</v>
      </c>
      <c r="BZ110" t="s">
        <v>102</v>
      </c>
      <c r="CD110" t="s">
        <v>102</v>
      </c>
      <c r="CG110">
        <v>2021</v>
      </c>
      <c r="CH110">
        <v>2021</v>
      </c>
      <c r="CI110" t="s">
        <v>907</v>
      </c>
      <c r="CJ110" t="s">
        <v>107</v>
      </c>
      <c r="CK110">
        <v>2023</v>
      </c>
      <c r="CL110" t="s">
        <v>102</v>
      </c>
      <c r="CM110" t="s">
        <v>908</v>
      </c>
      <c r="CO110">
        <v>0</v>
      </c>
      <c r="CP110">
        <v>12</v>
      </c>
      <c r="CQ110" s="5">
        <f t="shared" si="3"/>
        <v>0</v>
      </c>
      <c r="CR110" t="s">
        <v>263</v>
      </c>
      <c r="CS110" t="s">
        <v>909</v>
      </c>
      <c r="CT110" s="2" t="s">
        <v>910</v>
      </c>
      <c r="CU110" t="s">
        <v>102</v>
      </c>
      <c r="CW110" t="s">
        <v>102</v>
      </c>
      <c r="CX110" t="s">
        <v>911</v>
      </c>
    </row>
    <row r="111" spans="1:102" ht="18" customHeight="1" x14ac:dyDescent="0.35">
      <c r="A111" t="s">
        <v>912</v>
      </c>
      <c r="B111" t="s">
        <v>913</v>
      </c>
      <c r="C111" s="25" t="s">
        <v>3808</v>
      </c>
      <c r="D111" s="25" t="s">
        <v>3889</v>
      </c>
      <c r="E111" t="s">
        <v>99</v>
      </c>
      <c r="F111" s="5">
        <v>1</v>
      </c>
      <c r="G111" t="s">
        <v>149</v>
      </c>
      <c r="H111" t="s">
        <v>99</v>
      </c>
      <c r="I111" s="5">
        <v>1</v>
      </c>
      <c r="J111">
        <v>2050</v>
      </c>
      <c r="K111" s="5" t="s">
        <v>99</v>
      </c>
      <c r="M111">
        <v>2050</v>
      </c>
      <c r="N111" s="10" t="s">
        <v>102</v>
      </c>
      <c r="Q111">
        <f t="shared" si="2"/>
        <v>2050</v>
      </c>
      <c r="R111" s="17" t="s">
        <v>99</v>
      </c>
      <c r="S111" s="17" t="s">
        <v>102</v>
      </c>
      <c r="T111" s="17"/>
      <c r="U111" s="17"/>
      <c r="V111" s="17"/>
      <c r="W111" s="17"/>
      <c r="X111" s="17"/>
      <c r="Y111" s="17"/>
      <c r="Z111" s="17"/>
      <c r="AA111" s="17"/>
      <c r="AB111" s="17"/>
      <c r="AC111" s="17"/>
      <c r="AD111" s="17"/>
      <c r="AE111" s="17"/>
      <c r="AF111" s="17"/>
      <c r="AG111" s="17"/>
      <c r="AH111" s="17"/>
      <c r="AI111" s="17"/>
      <c r="AJ111" s="17">
        <v>2050</v>
      </c>
      <c r="AK111" s="17" t="s">
        <v>102</v>
      </c>
      <c r="AL111" s="17"/>
      <c r="AM111" s="17" t="s">
        <v>102</v>
      </c>
      <c r="AN111" s="17"/>
      <c r="AO111" s="17" t="s">
        <v>102</v>
      </c>
      <c r="AP111" s="17"/>
      <c r="AQ111" s="17" t="s">
        <v>102</v>
      </c>
      <c r="AR111" s="17" t="s">
        <v>102</v>
      </c>
      <c r="AS111" s="17"/>
      <c r="AT111" s="17"/>
      <c r="AU111" s="17"/>
      <c r="AV111" s="17"/>
      <c r="AW111" s="17" t="s">
        <v>102</v>
      </c>
      <c r="AX111" s="17"/>
      <c r="AY111" s="17"/>
      <c r="AZ111" s="17"/>
      <c r="BA111" s="17"/>
      <c r="BB111" s="17" t="s">
        <v>99</v>
      </c>
      <c r="BC111" s="17">
        <v>547631</v>
      </c>
      <c r="BD111" s="17" t="s">
        <v>99</v>
      </c>
      <c r="BE111" s="17" t="s">
        <v>103</v>
      </c>
      <c r="BF111" s="17" t="s">
        <v>103</v>
      </c>
      <c r="BG111" s="17">
        <v>101204</v>
      </c>
      <c r="BH111" s="17" t="s">
        <v>99</v>
      </c>
      <c r="BI111" s="17">
        <v>1172146</v>
      </c>
      <c r="BJ111" s="17" t="s">
        <v>104</v>
      </c>
      <c r="BK111" t="s">
        <v>99</v>
      </c>
      <c r="BL111" t="s">
        <v>102</v>
      </c>
      <c r="BM111" t="s">
        <v>102</v>
      </c>
      <c r="BN111" t="s">
        <v>102</v>
      </c>
      <c r="BO111" t="s">
        <v>102</v>
      </c>
      <c r="BP111" t="s">
        <v>99</v>
      </c>
      <c r="BQ111" t="s">
        <v>99</v>
      </c>
      <c r="BR111" t="s">
        <v>102</v>
      </c>
      <c r="BS111" t="s">
        <v>102</v>
      </c>
      <c r="BT111" t="s">
        <v>102</v>
      </c>
      <c r="BU111" t="s">
        <v>102</v>
      </c>
      <c r="BV111" t="s">
        <v>102</v>
      </c>
      <c r="BW111" t="s">
        <v>102</v>
      </c>
      <c r="BX111" t="s">
        <v>102</v>
      </c>
      <c r="BY111" t="s">
        <v>102</v>
      </c>
      <c r="BZ111" t="s">
        <v>102</v>
      </c>
      <c r="CD111" t="s">
        <v>99</v>
      </c>
      <c r="CE111">
        <v>16501</v>
      </c>
      <c r="CF111" t="s">
        <v>105</v>
      </c>
      <c r="CG111">
        <v>2022</v>
      </c>
      <c r="CH111">
        <v>2021</v>
      </c>
      <c r="CI111" t="s">
        <v>914</v>
      </c>
      <c r="CJ111" t="s">
        <v>185</v>
      </c>
      <c r="CK111">
        <v>2022</v>
      </c>
      <c r="CL111" t="s">
        <v>102</v>
      </c>
      <c r="CM111" t="s">
        <v>103</v>
      </c>
      <c r="CO111">
        <v>0</v>
      </c>
      <c r="CP111">
        <v>9</v>
      </c>
      <c r="CQ111">
        <f t="shared" si="3"/>
        <v>0</v>
      </c>
      <c r="CR111" t="s">
        <v>915</v>
      </c>
      <c r="CS111" t="s">
        <v>916</v>
      </c>
      <c r="CT111" s="2" t="s">
        <v>917</v>
      </c>
      <c r="CU111" t="s">
        <v>102</v>
      </c>
      <c r="CW111" t="s">
        <v>99</v>
      </c>
      <c r="CX111" t="s">
        <v>918</v>
      </c>
    </row>
    <row r="112" spans="1:102" ht="18" customHeight="1" x14ac:dyDescent="0.35">
      <c r="A112" t="s">
        <v>919</v>
      </c>
      <c r="B112" t="s">
        <v>920</v>
      </c>
      <c r="C112" s="25" t="s">
        <v>3814</v>
      </c>
      <c r="D112" s="25" t="s">
        <v>3858</v>
      </c>
      <c r="E112" t="s">
        <v>99</v>
      </c>
      <c r="F112" s="5">
        <v>1</v>
      </c>
      <c r="G112" t="s">
        <v>149</v>
      </c>
      <c r="H112" t="s">
        <v>99</v>
      </c>
      <c r="I112" s="5">
        <v>1</v>
      </c>
      <c r="J112">
        <v>2040</v>
      </c>
      <c r="K112" s="5" t="s">
        <v>99</v>
      </c>
      <c r="M112">
        <v>2040</v>
      </c>
      <c r="N112" s="5" t="s">
        <v>99</v>
      </c>
      <c r="P112">
        <v>2040</v>
      </c>
      <c r="Q112">
        <f t="shared" si="2"/>
        <v>2040</v>
      </c>
      <c r="AK112" t="s">
        <v>99</v>
      </c>
      <c r="AL112" t="s">
        <v>99</v>
      </c>
      <c r="AM112" t="s">
        <v>99</v>
      </c>
      <c r="AN112" t="s">
        <v>645</v>
      </c>
      <c r="AO112" t="s">
        <v>102</v>
      </c>
      <c r="AQ112" t="s">
        <v>99</v>
      </c>
      <c r="AR112" t="s">
        <v>102</v>
      </c>
      <c r="AV112" t="s">
        <v>206</v>
      </c>
      <c r="AW112" t="s">
        <v>102</v>
      </c>
      <c r="BB112" t="s">
        <v>99</v>
      </c>
      <c r="BC112">
        <v>34931</v>
      </c>
      <c r="BD112" t="s">
        <v>99</v>
      </c>
      <c r="BE112">
        <v>108373</v>
      </c>
      <c r="BF112">
        <v>564012</v>
      </c>
      <c r="BG112" t="s">
        <v>103</v>
      </c>
      <c r="BH112" t="s">
        <v>99</v>
      </c>
      <c r="BI112">
        <v>17837665</v>
      </c>
      <c r="BJ112" t="s">
        <v>381</v>
      </c>
      <c r="BZ112" t="s">
        <v>102</v>
      </c>
      <c r="CD112" t="s">
        <v>99</v>
      </c>
      <c r="CE112">
        <v>8000</v>
      </c>
      <c r="CF112" t="s">
        <v>105</v>
      </c>
      <c r="CG112">
        <v>2022</v>
      </c>
      <c r="CH112">
        <v>2021</v>
      </c>
      <c r="CI112" t="s">
        <v>921</v>
      </c>
      <c r="CJ112" t="s">
        <v>499</v>
      </c>
      <c r="CK112">
        <v>2022</v>
      </c>
      <c r="CL112" t="s">
        <v>102</v>
      </c>
      <c r="CM112" t="s">
        <v>922</v>
      </c>
      <c r="CO112">
        <v>1</v>
      </c>
      <c r="CP112">
        <v>12</v>
      </c>
      <c r="CQ112" s="5">
        <f t="shared" si="3"/>
        <v>8.3333333333333329E-2</v>
      </c>
      <c r="CR112" t="s">
        <v>923</v>
      </c>
      <c r="CS112" t="s">
        <v>924</v>
      </c>
      <c r="CT112" s="2" t="s">
        <v>925</v>
      </c>
      <c r="CU112" t="s">
        <v>99</v>
      </c>
      <c r="CV112" t="s">
        <v>130</v>
      </c>
      <c r="CW112" t="s">
        <v>99</v>
      </c>
      <c r="CX112" t="s">
        <v>926</v>
      </c>
    </row>
    <row r="113" spans="1:102" ht="18" customHeight="1" x14ac:dyDescent="0.35">
      <c r="A113" t="s">
        <v>927</v>
      </c>
      <c r="B113" t="s">
        <v>928</v>
      </c>
      <c r="C113" s="25" t="s">
        <v>3826</v>
      </c>
      <c r="D113" s="25" t="s">
        <v>3867</v>
      </c>
      <c r="E113" t="s">
        <v>99</v>
      </c>
      <c r="F113" s="5">
        <v>1</v>
      </c>
      <c r="G113" t="s">
        <v>149</v>
      </c>
      <c r="H113" t="s">
        <v>99</v>
      </c>
      <c r="I113" s="5">
        <v>1</v>
      </c>
      <c r="J113">
        <v>2030</v>
      </c>
      <c r="K113" s="5" t="s">
        <v>99</v>
      </c>
      <c r="M113">
        <v>2030</v>
      </c>
      <c r="N113" s="5" t="s">
        <v>102</v>
      </c>
      <c r="Q113">
        <f t="shared" si="2"/>
        <v>2030</v>
      </c>
      <c r="R113" s="17" t="s">
        <v>99</v>
      </c>
      <c r="S113" s="17" t="s">
        <v>99</v>
      </c>
      <c r="T113" s="17" t="s">
        <v>102</v>
      </c>
      <c r="U113" s="17" t="s">
        <v>102</v>
      </c>
      <c r="V113" s="17" t="s">
        <v>102</v>
      </c>
      <c r="W113" s="17" t="s">
        <v>102</v>
      </c>
      <c r="X113" s="17" t="s">
        <v>102</v>
      </c>
      <c r="Y113" s="17" t="s">
        <v>102</v>
      </c>
      <c r="Z113" s="17" t="s">
        <v>102</v>
      </c>
      <c r="AA113" s="17" t="s">
        <v>102</v>
      </c>
      <c r="AB113" s="17" t="s">
        <v>102</v>
      </c>
      <c r="AC113" s="17" t="s">
        <v>102</v>
      </c>
      <c r="AD113" s="17" t="s">
        <v>102</v>
      </c>
      <c r="AE113" s="17" t="s">
        <v>102</v>
      </c>
      <c r="AF113" s="17" t="s">
        <v>102</v>
      </c>
      <c r="AG113" s="17" t="s">
        <v>102</v>
      </c>
      <c r="AH113" s="17" t="s">
        <v>99</v>
      </c>
      <c r="AI113" s="17"/>
      <c r="AJ113" s="17">
        <v>2050</v>
      </c>
      <c r="AK113" s="17" t="s">
        <v>99</v>
      </c>
      <c r="AL113" s="17" t="s">
        <v>99</v>
      </c>
      <c r="AM113" s="17" t="s">
        <v>102</v>
      </c>
      <c r="AN113" s="17"/>
      <c r="AO113" s="17" t="s">
        <v>102</v>
      </c>
      <c r="AP113" s="17"/>
      <c r="AQ113" s="17" t="s">
        <v>99</v>
      </c>
      <c r="AR113" s="17" t="s">
        <v>102</v>
      </c>
      <c r="AS113" s="17"/>
      <c r="AT113" s="17"/>
      <c r="AU113" s="17"/>
      <c r="AV113" s="17" t="s">
        <v>206</v>
      </c>
      <c r="AW113" s="17" t="s">
        <v>102</v>
      </c>
      <c r="AX113" s="17"/>
      <c r="AY113" s="17"/>
      <c r="AZ113" s="17"/>
      <c r="BA113" s="17"/>
      <c r="BB113" s="17" t="s">
        <v>99</v>
      </c>
      <c r="BC113" s="17">
        <v>50000</v>
      </c>
      <c r="BD113" s="17" t="s">
        <v>99</v>
      </c>
      <c r="BE113" s="17">
        <v>60000</v>
      </c>
      <c r="BF113" s="17" t="s">
        <v>103</v>
      </c>
      <c r="BG113" s="17" t="s">
        <v>103</v>
      </c>
      <c r="BH113" s="17" t="s">
        <v>99</v>
      </c>
      <c r="BI113" s="17">
        <v>2620000</v>
      </c>
      <c r="BJ113" s="17" t="s">
        <v>104</v>
      </c>
      <c r="BK113" t="s">
        <v>99</v>
      </c>
      <c r="BL113" t="s">
        <v>99</v>
      </c>
      <c r="BM113" t="s">
        <v>99</v>
      </c>
      <c r="BN113" t="s">
        <v>99</v>
      </c>
      <c r="BO113" t="s">
        <v>99</v>
      </c>
      <c r="BP113" t="s">
        <v>99</v>
      </c>
      <c r="BQ113" t="s">
        <v>99</v>
      </c>
      <c r="BR113" t="s">
        <v>102</v>
      </c>
      <c r="BS113" t="s">
        <v>102</v>
      </c>
      <c r="BT113" t="s">
        <v>102</v>
      </c>
      <c r="BU113" t="s">
        <v>102</v>
      </c>
      <c r="BV113" t="s">
        <v>102</v>
      </c>
      <c r="BW113" t="s">
        <v>102</v>
      </c>
      <c r="BX113" t="s">
        <v>102</v>
      </c>
      <c r="BY113" t="s">
        <v>102</v>
      </c>
      <c r="BZ113" t="s">
        <v>102</v>
      </c>
      <c r="CD113" t="s">
        <v>102</v>
      </c>
      <c r="CG113">
        <v>2022</v>
      </c>
      <c r="CH113">
        <v>2021</v>
      </c>
      <c r="CI113" t="s">
        <v>929</v>
      </c>
      <c r="CJ113" t="s">
        <v>107</v>
      </c>
      <c r="CK113">
        <v>2023</v>
      </c>
      <c r="CL113" t="s">
        <v>99</v>
      </c>
      <c r="CM113" t="s">
        <v>930</v>
      </c>
      <c r="CN113" t="s">
        <v>931</v>
      </c>
      <c r="CO113">
        <v>3</v>
      </c>
      <c r="CP113">
        <v>13</v>
      </c>
      <c r="CQ113">
        <f t="shared" si="3"/>
        <v>0.23076923076923078</v>
      </c>
      <c r="CR113" t="s">
        <v>932</v>
      </c>
      <c r="CS113" t="s">
        <v>933</v>
      </c>
      <c r="CT113" s="2" t="s">
        <v>934</v>
      </c>
      <c r="CU113" t="s">
        <v>99</v>
      </c>
      <c r="CV113" t="s">
        <v>130</v>
      </c>
      <c r="CW113" t="s">
        <v>99</v>
      </c>
      <c r="CX113" t="s">
        <v>935</v>
      </c>
    </row>
    <row r="114" spans="1:102" ht="18" customHeight="1" x14ac:dyDescent="0.35">
      <c r="A114" t="s">
        <v>936</v>
      </c>
      <c r="B114" t="s">
        <v>937</v>
      </c>
      <c r="C114" s="25" t="s">
        <v>3826</v>
      </c>
      <c r="D114" s="25" t="s">
        <v>3890</v>
      </c>
      <c r="E114" t="s">
        <v>102</v>
      </c>
      <c r="F114" s="5">
        <v>0</v>
      </c>
      <c r="BB114" t="s">
        <v>99</v>
      </c>
      <c r="BC114">
        <v>9782</v>
      </c>
      <c r="BD114" t="s">
        <v>99</v>
      </c>
      <c r="BE114">
        <v>29860</v>
      </c>
      <c r="BF114">
        <v>29599</v>
      </c>
      <c r="BG114" t="s">
        <v>103</v>
      </c>
      <c r="BH114" t="s">
        <v>99</v>
      </c>
      <c r="BI114">
        <v>3294</v>
      </c>
      <c r="BJ114" t="s">
        <v>104</v>
      </c>
      <c r="BK114" t="s">
        <v>102</v>
      </c>
      <c r="BL114" t="s">
        <v>102</v>
      </c>
      <c r="BM114" t="s">
        <v>102</v>
      </c>
      <c r="BN114" t="s">
        <v>102</v>
      </c>
      <c r="BO114" t="s">
        <v>102</v>
      </c>
      <c r="BP114" t="s">
        <v>99</v>
      </c>
      <c r="BQ114" t="s">
        <v>102</v>
      </c>
      <c r="BR114" t="s">
        <v>102</v>
      </c>
      <c r="BS114" t="s">
        <v>102</v>
      </c>
      <c r="BT114" t="s">
        <v>102</v>
      </c>
      <c r="BU114" t="s">
        <v>102</v>
      </c>
      <c r="BV114" t="s">
        <v>102</v>
      </c>
      <c r="BW114" t="s">
        <v>102</v>
      </c>
      <c r="BX114" t="s">
        <v>102</v>
      </c>
      <c r="BY114" t="s">
        <v>102</v>
      </c>
      <c r="BZ114" t="s">
        <v>102</v>
      </c>
      <c r="CD114" t="s">
        <v>102</v>
      </c>
      <c r="CG114">
        <v>2021</v>
      </c>
      <c r="CH114">
        <v>2022</v>
      </c>
      <c r="CI114" t="s">
        <v>938</v>
      </c>
      <c r="CJ114" t="s">
        <v>107</v>
      </c>
      <c r="CK114">
        <v>2023</v>
      </c>
      <c r="CL114" t="s">
        <v>99</v>
      </c>
      <c r="CM114" t="s">
        <v>939</v>
      </c>
      <c r="CN114" t="s">
        <v>940</v>
      </c>
      <c r="CO114">
        <v>5</v>
      </c>
      <c r="CP114">
        <v>13</v>
      </c>
      <c r="CQ114" s="5">
        <f t="shared" si="3"/>
        <v>0.38461538461538464</v>
      </c>
      <c r="CR114" t="s">
        <v>163</v>
      </c>
      <c r="CS114" t="s">
        <v>941</v>
      </c>
      <c r="CT114" s="2" t="s">
        <v>942</v>
      </c>
      <c r="CU114" t="s">
        <v>99</v>
      </c>
      <c r="CV114" t="s">
        <v>130</v>
      </c>
      <c r="CW114" t="s">
        <v>102</v>
      </c>
      <c r="CX114" t="s">
        <v>943</v>
      </c>
    </row>
    <row r="115" spans="1:102" ht="18" customHeight="1" x14ac:dyDescent="0.35">
      <c r="A115" t="s">
        <v>944</v>
      </c>
      <c r="B115" t="s">
        <v>945</v>
      </c>
      <c r="C115" s="25" t="s">
        <v>3814</v>
      </c>
      <c r="D115" s="25" t="s">
        <v>3820</v>
      </c>
      <c r="E115" t="s">
        <v>102</v>
      </c>
      <c r="F115" s="5">
        <v>0</v>
      </c>
      <c r="BB115" t="s">
        <v>99</v>
      </c>
      <c r="BC115">
        <v>3336</v>
      </c>
      <c r="BD115" t="s">
        <v>99</v>
      </c>
      <c r="BE115" t="s">
        <v>103</v>
      </c>
      <c r="BF115" t="s">
        <v>103</v>
      </c>
      <c r="BG115">
        <v>18082</v>
      </c>
      <c r="BH115" t="s">
        <v>99</v>
      </c>
      <c r="BI115">
        <v>260043</v>
      </c>
      <c r="BJ115" t="s">
        <v>104</v>
      </c>
      <c r="BK115" t="s">
        <v>99</v>
      </c>
      <c r="BL115" t="s">
        <v>99</v>
      </c>
      <c r="BM115" t="s">
        <v>99</v>
      </c>
      <c r="BN115" t="s">
        <v>102</v>
      </c>
      <c r="BO115" t="s">
        <v>102</v>
      </c>
      <c r="BP115" t="s">
        <v>99</v>
      </c>
      <c r="BQ115" t="s">
        <v>99</v>
      </c>
      <c r="BR115" t="s">
        <v>102</v>
      </c>
      <c r="BS115" t="s">
        <v>99</v>
      </c>
      <c r="BT115" t="s">
        <v>102</v>
      </c>
      <c r="BU115" t="s">
        <v>99</v>
      </c>
      <c r="BV115" t="s">
        <v>102</v>
      </c>
      <c r="BW115" t="s">
        <v>102</v>
      </c>
      <c r="BX115" t="s">
        <v>102</v>
      </c>
      <c r="BY115" t="s">
        <v>102</v>
      </c>
      <c r="BZ115" t="s">
        <v>102</v>
      </c>
      <c r="CD115" t="s">
        <v>102</v>
      </c>
      <c r="CG115">
        <v>2020</v>
      </c>
      <c r="CH115">
        <v>2020</v>
      </c>
      <c r="CI115" t="s">
        <v>946</v>
      </c>
      <c r="CJ115" t="s">
        <v>193</v>
      </c>
      <c r="CK115">
        <v>2021</v>
      </c>
      <c r="CL115" t="s">
        <v>102</v>
      </c>
      <c r="CM115" t="s">
        <v>947</v>
      </c>
      <c r="CO115">
        <v>0</v>
      </c>
      <c r="CP115">
        <v>10</v>
      </c>
      <c r="CQ115" s="5">
        <f t="shared" si="3"/>
        <v>0</v>
      </c>
      <c r="CR115" t="s">
        <v>163</v>
      </c>
      <c r="CS115" t="s">
        <v>948</v>
      </c>
      <c r="CT115" t="s">
        <v>949</v>
      </c>
      <c r="CU115" t="s">
        <v>99</v>
      </c>
      <c r="CV115" t="s">
        <v>130</v>
      </c>
      <c r="CW115" t="s">
        <v>102</v>
      </c>
      <c r="CX115" t="s">
        <v>950</v>
      </c>
    </row>
    <row r="116" spans="1:102" ht="18" customHeight="1" x14ac:dyDescent="0.35">
      <c r="A116" t="s">
        <v>951</v>
      </c>
      <c r="B116" t="s">
        <v>952</v>
      </c>
      <c r="C116" s="25" t="s">
        <v>3818</v>
      </c>
      <c r="D116" s="25" t="s">
        <v>3888</v>
      </c>
      <c r="E116" t="s">
        <v>99</v>
      </c>
      <c r="F116" s="5">
        <v>1</v>
      </c>
      <c r="G116" t="s">
        <v>149</v>
      </c>
      <c r="H116" t="s">
        <v>99</v>
      </c>
      <c r="I116" s="5">
        <v>1</v>
      </c>
      <c r="J116">
        <v>2050</v>
      </c>
      <c r="K116" s="5" t="s">
        <v>99</v>
      </c>
      <c r="M116">
        <v>2050</v>
      </c>
      <c r="N116" s="5" t="s">
        <v>99</v>
      </c>
      <c r="P116">
        <v>2050</v>
      </c>
      <c r="Q116">
        <f t="shared" si="2"/>
        <v>2050</v>
      </c>
      <c r="AK116" t="s">
        <v>99</v>
      </c>
      <c r="AL116" t="s">
        <v>102</v>
      </c>
      <c r="AM116" t="s">
        <v>99</v>
      </c>
      <c r="AN116" t="s">
        <v>150</v>
      </c>
      <c r="AO116" t="s">
        <v>102</v>
      </c>
      <c r="AQ116" t="s">
        <v>99</v>
      </c>
      <c r="AR116" t="s">
        <v>99</v>
      </c>
      <c r="AS116">
        <v>10</v>
      </c>
      <c r="AT116" t="s">
        <v>116</v>
      </c>
      <c r="AU116" t="s">
        <v>953</v>
      </c>
      <c r="AV116" t="s">
        <v>206</v>
      </c>
      <c r="AW116" t="s">
        <v>102</v>
      </c>
      <c r="BB116" t="s">
        <v>99</v>
      </c>
      <c r="BC116">
        <v>72784</v>
      </c>
      <c r="BD116" t="s">
        <v>99</v>
      </c>
      <c r="BE116">
        <v>26442</v>
      </c>
      <c r="BF116">
        <v>166307</v>
      </c>
      <c r="BG116" t="s">
        <v>103</v>
      </c>
      <c r="BH116" t="s">
        <v>99</v>
      </c>
      <c r="BI116">
        <v>412547</v>
      </c>
      <c r="BJ116" t="s">
        <v>104</v>
      </c>
      <c r="BK116" t="s">
        <v>102</v>
      </c>
      <c r="BL116" t="s">
        <v>102</v>
      </c>
      <c r="BM116" t="s">
        <v>102</v>
      </c>
      <c r="BN116" t="s">
        <v>99</v>
      </c>
      <c r="BO116" t="s">
        <v>102</v>
      </c>
      <c r="BP116" t="s">
        <v>99</v>
      </c>
      <c r="BQ116" t="s">
        <v>102</v>
      </c>
      <c r="BR116" t="s">
        <v>102</v>
      </c>
      <c r="BS116" t="s">
        <v>102</v>
      </c>
      <c r="BT116" t="s">
        <v>102</v>
      </c>
      <c r="BU116" t="s">
        <v>102</v>
      </c>
      <c r="BV116" t="s">
        <v>102</v>
      </c>
      <c r="BW116" t="s">
        <v>102</v>
      </c>
      <c r="BX116" t="s">
        <v>102</v>
      </c>
      <c r="BY116" t="s">
        <v>102</v>
      </c>
      <c r="BZ116" t="s">
        <v>102</v>
      </c>
      <c r="CD116" t="s">
        <v>102</v>
      </c>
      <c r="CG116">
        <v>2022</v>
      </c>
      <c r="CH116">
        <v>2021</v>
      </c>
      <c r="CI116" s="7" t="s">
        <v>954</v>
      </c>
      <c r="CJ116" t="s">
        <v>499</v>
      </c>
      <c r="CK116">
        <v>2022</v>
      </c>
      <c r="CL116" t="s">
        <v>99</v>
      </c>
      <c r="CM116" t="s">
        <v>955</v>
      </c>
      <c r="CO116">
        <v>9</v>
      </c>
      <c r="CP116">
        <v>12</v>
      </c>
      <c r="CQ116" s="5">
        <f t="shared" si="3"/>
        <v>0.75</v>
      </c>
      <c r="CR116" t="s">
        <v>506</v>
      </c>
      <c r="CS116" t="s">
        <v>956</v>
      </c>
      <c r="CT116" t="s">
        <v>957</v>
      </c>
      <c r="CU116" t="s">
        <v>99</v>
      </c>
      <c r="CV116" t="s">
        <v>130</v>
      </c>
      <c r="CW116" t="s">
        <v>99</v>
      </c>
      <c r="CX116" t="s">
        <v>958</v>
      </c>
    </row>
    <row r="117" spans="1:102" ht="18" customHeight="1" x14ac:dyDescent="0.35">
      <c r="A117" t="s">
        <v>959</v>
      </c>
      <c r="B117" t="s">
        <v>960</v>
      </c>
      <c r="C117" s="25" t="s">
        <v>3826</v>
      </c>
      <c r="D117" s="25" t="s">
        <v>3879</v>
      </c>
      <c r="E117" t="s">
        <v>102</v>
      </c>
      <c r="F117" s="5">
        <v>0</v>
      </c>
      <c r="BB117" t="s">
        <v>99</v>
      </c>
      <c r="BC117">
        <v>180</v>
      </c>
      <c r="BD117" t="s">
        <v>99</v>
      </c>
      <c r="BE117" t="s">
        <v>103</v>
      </c>
      <c r="BF117">
        <v>19761</v>
      </c>
      <c r="BG117" t="s">
        <v>103</v>
      </c>
      <c r="BH117" t="s">
        <v>99</v>
      </c>
      <c r="BI117">
        <v>145869</v>
      </c>
      <c r="BJ117" t="s">
        <v>104</v>
      </c>
      <c r="BK117" t="s">
        <v>102</v>
      </c>
      <c r="BL117" t="s">
        <v>99</v>
      </c>
      <c r="BM117" t="s">
        <v>99</v>
      </c>
      <c r="BN117" t="s">
        <v>102</v>
      </c>
      <c r="BO117" t="s">
        <v>99</v>
      </c>
      <c r="BP117" t="s">
        <v>99</v>
      </c>
      <c r="BQ117" t="s">
        <v>99</v>
      </c>
      <c r="BR117" t="s">
        <v>99</v>
      </c>
      <c r="BS117" t="s">
        <v>102</v>
      </c>
      <c r="BT117" t="s">
        <v>102</v>
      </c>
      <c r="BU117" t="s">
        <v>102</v>
      </c>
      <c r="BV117" t="s">
        <v>102</v>
      </c>
      <c r="BW117" t="s">
        <v>99</v>
      </c>
      <c r="BX117" t="s">
        <v>102</v>
      </c>
      <c r="BY117" t="s">
        <v>102</v>
      </c>
      <c r="BZ117" t="s">
        <v>102</v>
      </c>
      <c r="CD117" t="s">
        <v>102</v>
      </c>
      <c r="CG117">
        <v>2021</v>
      </c>
      <c r="CH117" t="s">
        <v>103</v>
      </c>
      <c r="CI117" t="s">
        <v>961</v>
      </c>
      <c r="CJ117" t="s">
        <v>107</v>
      </c>
      <c r="CK117">
        <v>2023</v>
      </c>
      <c r="CL117" t="s">
        <v>102</v>
      </c>
      <c r="CM117" t="s">
        <v>962</v>
      </c>
      <c r="CO117">
        <v>2</v>
      </c>
      <c r="CP117">
        <v>25</v>
      </c>
      <c r="CQ117" s="5">
        <f t="shared" si="3"/>
        <v>0.08</v>
      </c>
      <c r="CR117" t="s">
        <v>963</v>
      </c>
      <c r="CS117" t="s">
        <v>964</v>
      </c>
      <c r="CT117" s="2" t="s">
        <v>965</v>
      </c>
      <c r="CU117" t="s">
        <v>99</v>
      </c>
      <c r="CV117" t="s">
        <v>130</v>
      </c>
      <c r="CW117" t="s">
        <v>102</v>
      </c>
      <c r="CX117" t="s">
        <v>966</v>
      </c>
    </row>
    <row r="118" spans="1:102" ht="18" customHeight="1" x14ac:dyDescent="0.35">
      <c r="A118" t="s">
        <v>967</v>
      </c>
      <c r="B118" t="s">
        <v>968</v>
      </c>
      <c r="C118" s="25" t="s">
        <v>3824</v>
      </c>
      <c r="D118" s="25" t="s">
        <v>3843</v>
      </c>
      <c r="E118" t="s">
        <v>99</v>
      </c>
      <c r="F118" s="5">
        <v>1</v>
      </c>
      <c r="G118" t="s">
        <v>149</v>
      </c>
      <c r="H118" t="s">
        <v>99</v>
      </c>
      <c r="I118" s="5">
        <v>1</v>
      </c>
      <c r="J118">
        <v>2050</v>
      </c>
      <c r="K118" s="5" t="s">
        <v>99</v>
      </c>
      <c r="M118">
        <v>2050</v>
      </c>
      <c r="N118" s="5" t="s">
        <v>99</v>
      </c>
      <c r="P118">
        <v>2050</v>
      </c>
      <c r="Q118">
        <f t="shared" si="2"/>
        <v>2050</v>
      </c>
      <c r="AK118" t="s">
        <v>99</v>
      </c>
      <c r="AL118" t="s">
        <v>99</v>
      </c>
      <c r="AM118" t="s">
        <v>102</v>
      </c>
      <c r="AO118" t="s">
        <v>102</v>
      </c>
      <c r="AQ118" t="s">
        <v>99</v>
      </c>
      <c r="AR118" t="s">
        <v>102</v>
      </c>
      <c r="AV118" t="s">
        <v>206</v>
      </c>
      <c r="AW118" t="s">
        <v>102</v>
      </c>
      <c r="BB118" t="s">
        <v>99</v>
      </c>
      <c r="BC118">
        <v>17558176</v>
      </c>
      <c r="BD118" t="s">
        <v>99</v>
      </c>
      <c r="BE118">
        <v>13120</v>
      </c>
      <c r="BF118">
        <v>11782</v>
      </c>
      <c r="BG118" t="s">
        <v>103</v>
      </c>
      <c r="BH118" t="s">
        <v>99</v>
      </c>
      <c r="BI118">
        <v>20936554</v>
      </c>
      <c r="BJ118" t="s">
        <v>104</v>
      </c>
      <c r="BK118" t="s">
        <v>102</v>
      </c>
      <c r="BL118" t="s">
        <v>102</v>
      </c>
      <c r="BM118" t="s">
        <v>99</v>
      </c>
      <c r="BN118" t="s">
        <v>99</v>
      </c>
      <c r="BO118" t="s">
        <v>99</v>
      </c>
      <c r="BP118" t="s">
        <v>99</v>
      </c>
      <c r="BQ118" t="s">
        <v>99</v>
      </c>
      <c r="BR118" t="s">
        <v>102</v>
      </c>
      <c r="BS118" t="s">
        <v>102</v>
      </c>
      <c r="BT118" t="s">
        <v>102</v>
      </c>
      <c r="BU118" t="s">
        <v>99</v>
      </c>
      <c r="BV118" t="s">
        <v>102</v>
      </c>
      <c r="BW118" t="s">
        <v>102</v>
      </c>
      <c r="BX118" t="s">
        <v>102</v>
      </c>
      <c r="BY118" t="s">
        <v>102</v>
      </c>
      <c r="BZ118" t="s">
        <v>102</v>
      </c>
      <c r="CD118" t="s">
        <v>99</v>
      </c>
      <c r="CE118">
        <v>106766</v>
      </c>
      <c r="CF118" t="s">
        <v>105</v>
      </c>
      <c r="CG118">
        <v>2023</v>
      </c>
      <c r="CH118">
        <v>2022</v>
      </c>
      <c r="CI118" t="s">
        <v>969</v>
      </c>
      <c r="CJ118" t="s">
        <v>107</v>
      </c>
      <c r="CK118">
        <v>2023</v>
      </c>
      <c r="CL118" t="s">
        <v>99</v>
      </c>
      <c r="CM118" t="s">
        <v>970</v>
      </c>
      <c r="CN118" t="s">
        <v>971</v>
      </c>
      <c r="CO118">
        <v>10</v>
      </c>
      <c r="CP118">
        <v>11</v>
      </c>
      <c r="CQ118" s="5">
        <f t="shared" si="3"/>
        <v>0.90909090909090906</v>
      </c>
      <c r="CR118" t="s">
        <v>972</v>
      </c>
      <c r="CS118" t="s">
        <v>973</v>
      </c>
      <c r="CT118" s="2" t="s">
        <v>974</v>
      </c>
      <c r="CU118" t="s">
        <v>99</v>
      </c>
      <c r="CV118" t="s">
        <v>130</v>
      </c>
      <c r="CW118" t="s">
        <v>99</v>
      </c>
      <c r="CX118" t="s">
        <v>975</v>
      </c>
    </row>
    <row r="119" spans="1:102" ht="18" customHeight="1" x14ac:dyDescent="0.35">
      <c r="A119" t="s">
        <v>976</v>
      </c>
      <c r="B119" t="s">
        <v>977</v>
      </c>
      <c r="C119" s="25" t="s">
        <v>3814</v>
      </c>
      <c r="D119" s="25" t="s">
        <v>3815</v>
      </c>
      <c r="E119" t="s">
        <v>99</v>
      </c>
      <c r="F119" s="5">
        <v>1</v>
      </c>
      <c r="G119" t="s">
        <v>149</v>
      </c>
      <c r="H119" t="s">
        <v>99</v>
      </c>
      <c r="I119" s="5">
        <v>1</v>
      </c>
      <c r="J119">
        <v>2040</v>
      </c>
      <c r="K119" s="5" t="s">
        <v>99</v>
      </c>
      <c r="M119">
        <v>2040</v>
      </c>
      <c r="N119" s="5" t="s">
        <v>99</v>
      </c>
      <c r="P119">
        <v>2040</v>
      </c>
      <c r="Q119">
        <f t="shared" si="2"/>
        <v>2040</v>
      </c>
      <c r="AK119" t="s">
        <v>99</v>
      </c>
      <c r="AL119" t="s">
        <v>99</v>
      </c>
      <c r="AM119" t="s">
        <v>99</v>
      </c>
      <c r="AN119" t="s">
        <v>645</v>
      </c>
      <c r="AO119" t="s">
        <v>102</v>
      </c>
      <c r="AQ119" t="s">
        <v>99</v>
      </c>
      <c r="AR119" t="s">
        <v>102</v>
      </c>
      <c r="AV119" t="s">
        <v>206</v>
      </c>
      <c r="AW119" t="s">
        <v>102</v>
      </c>
      <c r="BB119" t="s">
        <v>99</v>
      </c>
      <c r="BC119">
        <v>9999</v>
      </c>
      <c r="BD119" t="s">
        <v>99</v>
      </c>
      <c r="BE119">
        <v>66624</v>
      </c>
      <c r="BF119">
        <v>101402</v>
      </c>
      <c r="BG119" t="s">
        <v>103</v>
      </c>
      <c r="BH119" t="s">
        <v>99</v>
      </c>
      <c r="BI119">
        <v>972929</v>
      </c>
      <c r="BJ119" t="s">
        <v>104</v>
      </c>
      <c r="BK119" t="s">
        <v>99</v>
      </c>
      <c r="BL119" t="s">
        <v>99</v>
      </c>
      <c r="BM119" t="s">
        <v>99</v>
      </c>
      <c r="BN119" t="s">
        <v>99</v>
      </c>
      <c r="BO119" t="s">
        <v>99</v>
      </c>
      <c r="BP119" t="s">
        <v>99</v>
      </c>
      <c r="BQ119" t="s">
        <v>99</v>
      </c>
      <c r="BR119" t="s">
        <v>99</v>
      </c>
      <c r="BS119" t="s">
        <v>102</v>
      </c>
      <c r="BT119" t="s">
        <v>102</v>
      </c>
      <c r="BU119" t="s">
        <v>102</v>
      </c>
      <c r="BV119" t="s">
        <v>102</v>
      </c>
      <c r="BW119" t="s">
        <v>102</v>
      </c>
      <c r="BX119" t="s">
        <v>102</v>
      </c>
      <c r="BY119" t="s">
        <v>99</v>
      </c>
      <c r="BZ119" t="s">
        <v>102</v>
      </c>
      <c r="CD119" t="s">
        <v>102</v>
      </c>
      <c r="CG119">
        <v>2022</v>
      </c>
      <c r="CH119">
        <v>2021</v>
      </c>
      <c r="CI119" t="s">
        <v>978</v>
      </c>
      <c r="CJ119" t="s">
        <v>193</v>
      </c>
      <c r="CK119">
        <v>2023</v>
      </c>
      <c r="CL119" t="s">
        <v>102</v>
      </c>
      <c r="CM119" t="s">
        <v>979</v>
      </c>
      <c r="CO119">
        <v>2</v>
      </c>
      <c r="CP119">
        <v>13</v>
      </c>
      <c r="CQ119" s="5">
        <f t="shared" si="3"/>
        <v>0.15384615384615385</v>
      </c>
      <c r="CR119" t="s">
        <v>178</v>
      </c>
      <c r="CS119" t="s">
        <v>980</v>
      </c>
      <c r="CT119" s="2" t="s">
        <v>981</v>
      </c>
      <c r="CU119" t="s">
        <v>99</v>
      </c>
      <c r="CV119" t="s">
        <v>181</v>
      </c>
      <c r="CW119" t="s">
        <v>99</v>
      </c>
      <c r="CX119" t="s">
        <v>982</v>
      </c>
    </row>
    <row r="120" spans="1:102" ht="18" customHeight="1" x14ac:dyDescent="0.35">
      <c r="A120" t="s">
        <v>983</v>
      </c>
      <c r="B120" t="s">
        <v>984</v>
      </c>
      <c r="C120" s="25" t="s">
        <v>3818</v>
      </c>
      <c r="D120" s="25" t="s">
        <v>3888</v>
      </c>
      <c r="E120" t="s">
        <v>99</v>
      </c>
      <c r="F120" s="5">
        <v>1</v>
      </c>
      <c r="G120" t="s">
        <v>149</v>
      </c>
      <c r="H120" t="s">
        <v>99</v>
      </c>
      <c r="I120" s="5">
        <v>1</v>
      </c>
      <c r="J120">
        <v>2040</v>
      </c>
      <c r="K120" s="5" t="s">
        <v>99</v>
      </c>
      <c r="M120">
        <v>2040</v>
      </c>
      <c r="N120" s="5" t="s">
        <v>99</v>
      </c>
      <c r="P120">
        <v>2040</v>
      </c>
      <c r="Q120">
        <f t="shared" si="2"/>
        <v>2040</v>
      </c>
      <c r="AK120" t="s">
        <v>99</v>
      </c>
      <c r="AL120" t="s">
        <v>99</v>
      </c>
      <c r="AM120" t="s">
        <v>99</v>
      </c>
      <c r="AN120" t="s">
        <v>645</v>
      </c>
      <c r="AO120" t="s">
        <v>102</v>
      </c>
      <c r="AQ120" t="s">
        <v>99</v>
      </c>
      <c r="AR120" t="s">
        <v>102</v>
      </c>
      <c r="AV120" t="s">
        <v>206</v>
      </c>
      <c r="AW120" t="s">
        <v>102</v>
      </c>
      <c r="BB120" t="s">
        <v>99</v>
      </c>
      <c r="BC120">
        <v>212000</v>
      </c>
      <c r="BD120" t="s">
        <v>99</v>
      </c>
      <c r="BE120">
        <v>267000</v>
      </c>
      <c r="BF120" t="s">
        <v>103</v>
      </c>
      <c r="BG120" t="s">
        <v>103</v>
      </c>
      <c r="BH120" t="s">
        <v>99</v>
      </c>
      <c r="BI120">
        <v>40539000</v>
      </c>
      <c r="BJ120" t="s">
        <v>104</v>
      </c>
      <c r="BK120" t="s">
        <v>99</v>
      </c>
      <c r="BL120" t="s">
        <v>99</v>
      </c>
      <c r="BM120" t="s">
        <v>99</v>
      </c>
      <c r="BN120" t="s">
        <v>99</v>
      </c>
      <c r="BO120" t="s">
        <v>99</v>
      </c>
      <c r="BP120" t="s">
        <v>99</v>
      </c>
      <c r="BQ120" t="s">
        <v>99</v>
      </c>
      <c r="BR120" t="s">
        <v>99</v>
      </c>
      <c r="BS120" t="s">
        <v>99</v>
      </c>
      <c r="BT120" t="s">
        <v>102</v>
      </c>
      <c r="BU120" t="s">
        <v>99</v>
      </c>
      <c r="BV120" t="s">
        <v>99</v>
      </c>
      <c r="BW120" t="s">
        <v>102</v>
      </c>
      <c r="BX120" t="s">
        <v>102</v>
      </c>
      <c r="BY120" t="s">
        <v>102</v>
      </c>
      <c r="BZ120" t="s">
        <v>102</v>
      </c>
      <c r="CD120" t="s">
        <v>102</v>
      </c>
      <c r="CG120">
        <v>2023</v>
      </c>
      <c r="CH120">
        <v>2022</v>
      </c>
      <c r="CI120" t="s">
        <v>985</v>
      </c>
      <c r="CJ120" t="s">
        <v>107</v>
      </c>
      <c r="CK120">
        <v>2023</v>
      </c>
      <c r="CL120" t="s">
        <v>99</v>
      </c>
      <c r="CM120" t="s">
        <v>986</v>
      </c>
      <c r="CN120" t="s">
        <v>987</v>
      </c>
      <c r="CO120">
        <v>5</v>
      </c>
      <c r="CP120">
        <v>11</v>
      </c>
      <c r="CQ120" s="5">
        <f t="shared" si="3"/>
        <v>0.45454545454545453</v>
      </c>
      <c r="CR120" t="s">
        <v>506</v>
      </c>
      <c r="CS120" t="s">
        <v>988</v>
      </c>
      <c r="CT120" s="2" t="s">
        <v>989</v>
      </c>
      <c r="CU120" t="s">
        <v>99</v>
      </c>
      <c r="CV120" t="s">
        <v>130</v>
      </c>
      <c r="CW120" t="s">
        <v>99</v>
      </c>
      <c r="CX120" t="s">
        <v>990</v>
      </c>
    </row>
    <row r="121" spans="1:102" ht="18" customHeight="1" x14ac:dyDescent="0.35">
      <c r="A121" t="s">
        <v>991</v>
      </c>
      <c r="B121" t="s">
        <v>992</v>
      </c>
      <c r="C121" s="25" t="s">
        <v>3816</v>
      </c>
      <c r="D121" s="25" t="s">
        <v>3885</v>
      </c>
      <c r="E121" t="s">
        <v>99</v>
      </c>
      <c r="F121" s="5">
        <v>1</v>
      </c>
      <c r="G121" t="s">
        <v>100</v>
      </c>
      <c r="H121" t="s">
        <v>99</v>
      </c>
      <c r="I121" s="5">
        <v>1</v>
      </c>
      <c r="J121">
        <v>2035</v>
      </c>
      <c r="K121" s="5" t="s">
        <v>99</v>
      </c>
      <c r="M121">
        <v>2035</v>
      </c>
      <c r="N121" s="5" t="s">
        <v>102</v>
      </c>
      <c r="Q121">
        <f t="shared" si="2"/>
        <v>2035</v>
      </c>
      <c r="R121" s="5" t="s">
        <v>102</v>
      </c>
      <c r="AK121" t="s">
        <v>99</v>
      </c>
      <c r="AL121" t="s">
        <v>102</v>
      </c>
      <c r="AM121" t="s">
        <v>102</v>
      </c>
      <c r="AO121" t="s">
        <v>102</v>
      </c>
      <c r="AQ121" t="s">
        <v>99</v>
      </c>
      <c r="AR121" t="s">
        <v>102</v>
      </c>
      <c r="AV121" t="s">
        <v>206</v>
      </c>
      <c r="AW121" t="s">
        <v>102</v>
      </c>
      <c r="BB121" t="s">
        <v>99</v>
      </c>
      <c r="BC121">
        <v>519288</v>
      </c>
      <c r="BD121" t="s">
        <v>99</v>
      </c>
      <c r="BE121">
        <v>1279751</v>
      </c>
      <c r="BF121" t="s">
        <v>103</v>
      </c>
      <c r="BG121" t="s">
        <v>103</v>
      </c>
      <c r="BH121" t="s">
        <v>99</v>
      </c>
      <c r="BI121">
        <v>10908927</v>
      </c>
      <c r="BJ121" t="s">
        <v>104</v>
      </c>
      <c r="BK121" t="s">
        <v>99</v>
      </c>
      <c r="BL121" t="s">
        <v>99</v>
      </c>
      <c r="BM121" t="s">
        <v>99</v>
      </c>
      <c r="BN121" t="s">
        <v>99</v>
      </c>
      <c r="BO121" t="s">
        <v>99</v>
      </c>
      <c r="BP121" t="s">
        <v>99</v>
      </c>
      <c r="BQ121" t="s">
        <v>99</v>
      </c>
      <c r="BR121" t="s">
        <v>99</v>
      </c>
      <c r="BS121" t="s">
        <v>102</v>
      </c>
      <c r="BT121" t="s">
        <v>102</v>
      </c>
      <c r="BU121" t="s">
        <v>99</v>
      </c>
      <c r="BV121" t="s">
        <v>99</v>
      </c>
      <c r="BW121" t="s">
        <v>99</v>
      </c>
      <c r="BX121" t="s">
        <v>102</v>
      </c>
      <c r="BY121" t="s">
        <v>102</v>
      </c>
      <c r="BZ121" t="s">
        <v>102</v>
      </c>
      <c r="CD121" t="s">
        <v>102</v>
      </c>
      <c r="CG121">
        <v>2023</v>
      </c>
      <c r="CH121">
        <v>2022</v>
      </c>
      <c r="CI121" t="s">
        <v>993</v>
      </c>
      <c r="CJ121" t="s">
        <v>193</v>
      </c>
      <c r="CK121">
        <v>2023</v>
      </c>
      <c r="CL121" t="s">
        <v>102</v>
      </c>
      <c r="CM121" t="s">
        <v>994</v>
      </c>
      <c r="CO121">
        <v>0</v>
      </c>
      <c r="CP121">
        <v>10</v>
      </c>
      <c r="CQ121" s="5">
        <f t="shared" si="3"/>
        <v>0</v>
      </c>
      <c r="CR121" t="s">
        <v>520</v>
      </c>
      <c r="CS121" t="s">
        <v>995</v>
      </c>
      <c r="CT121" s="2" t="s">
        <v>996</v>
      </c>
      <c r="CU121" t="s">
        <v>99</v>
      </c>
      <c r="CV121" t="s">
        <v>130</v>
      </c>
      <c r="CW121" t="s">
        <v>99</v>
      </c>
      <c r="CX121" t="s">
        <v>997</v>
      </c>
    </row>
    <row r="122" spans="1:102" ht="18" customHeight="1" x14ac:dyDescent="0.35">
      <c r="A122" t="s">
        <v>998</v>
      </c>
      <c r="B122" t="s">
        <v>999</v>
      </c>
      <c r="C122" s="25" t="s">
        <v>3826</v>
      </c>
      <c r="D122" s="25" t="s">
        <v>3867</v>
      </c>
      <c r="E122" t="s">
        <v>99</v>
      </c>
      <c r="F122" s="5">
        <v>1</v>
      </c>
      <c r="G122" t="s">
        <v>149</v>
      </c>
      <c r="H122" t="s">
        <v>99</v>
      </c>
      <c r="I122" s="5">
        <v>1</v>
      </c>
      <c r="J122">
        <v>2050</v>
      </c>
      <c r="K122" s="5" t="s">
        <v>99</v>
      </c>
      <c r="M122">
        <v>2050</v>
      </c>
      <c r="N122" s="5" t="s">
        <v>102</v>
      </c>
      <c r="Q122">
        <f t="shared" si="2"/>
        <v>2050</v>
      </c>
      <c r="R122" s="5" t="s">
        <v>102</v>
      </c>
      <c r="AK122" t="s">
        <v>99</v>
      </c>
      <c r="AL122" t="s">
        <v>99</v>
      </c>
      <c r="AM122" t="s">
        <v>102</v>
      </c>
      <c r="AO122" t="s">
        <v>102</v>
      </c>
      <c r="AQ122" t="s">
        <v>99</v>
      </c>
      <c r="AR122" t="s">
        <v>102</v>
      </c>
      <c r="AV122" t="s">
        <v>206</v>
      </c>
      <c r="AW122" t="s">
        <v>99</v>
      </c>
      <c r="AX122">
        <v>840</v>
      </c>
      <c r="AY122" t="s">
        <v>207</v>
      </c>
      <c r="BA122" t="s">
        <v>760</v>
      </c>
      <c r="BB122" t="s">
        <v>99</v>
      </c>
      <c r="BC122">
        <v>6242</v>
      </c>
      <c r="BD122" t="s">
        <v>99</v>
      </c>
      <c r="BE122" t="s">
        <v>103</v>
      </c>
      <c r="BF122" t="s">
        <v>103</v>
      </c>
      <c r="BG122">
        <v>28804</v>
      </c>
      <c r="BH122" t="s">
        <v>99</v>
      </c>
      <c r="BI122">
        <v>91107</v>
      </c>
      <c r="BJ122" t="s">
        <v>104</v>
      </c>
      <c r="BK122" t="s">
        <v>99</v>
      </c>
      <c r="BL122" t="s">
        <v>99</v>
      </c>
      <c r="BM122" t="s">
        <v>99</v>
      </c>
      <c r="BN122" t="s">
        <v>99</v>
      </c>
      <c r="BO122" t="s">
        <v>99</v>
      </c>
      <c r="BP122" t="s">
        <v>99</v>
      </c>
      <c r="BQ122" t="s">
        <v>99</v>
      </c>
      <c r="BR122" t="s">
        <v>102</v>
      </c>
      <c r="BS122" t="s">
        <v>102</v>
      </c>
      <c r="BT122" t="s">
        <v>102</v>
      </c>
      <c r="BU122" t="s">
        <v>102</v>
      </c>
      <c r="BV122" t="s">
        <v>102</v>
      </c>
      <c r="BW122" t="s">
        <v>99</v>
      </c>
      <c r="BX122" t="s">
        <v>102</v>
      </c>
      <c r="BY122" t="s">
        <v>102</v>
      </c>
      <c r="BZ122" t="s">
        <v>102</v>
      </c>
      <c r="CD122" t="s">
        <v>102</v>
      </c>
      <c r="CG122">
        <v>2022</v>
      </c>
      <c r="CH122">
        <v>2022</v>
      </c>
      <c r="CI122" t="s">
        <v>1000</v>
      </c>
      <c r="CJ122" t="s">
        <v>107</v>
      </c>
      <c r="CK122">
        <v>2023</v>
      </c>
      <c r="CL122" t="s">
        <v>102</v>
      </c>
      <c r="CM122" t="s">
        <v>1001</v>
      </c>
      <c r="CO122">
        <v>1</v>
      </c>
      <c r="CP122">
        <v>13</v>
      </c>
      <c r="CQ122" s="5">
        <f t="shared" si="3"/>
        <v>7.6923076923076927E-2</v>
      </c>
      <c r="CR122" t="s">
        <v>1002</v>
      </c>
      <c r="CS122" t="s">
        <v>1003</v>
      </c>
      <c r="CT122" s="2" t="s">
        <v>1004</v>
      </c>
      <c r="CU122" t="s">
        <v>99</v>
      </c>
      <c r="CV122" t="s">
        <v>181</v>
      </c>
      <c r="CW122" t="s">
        <v>102</v>
      </c>
      <c r="CX122" t="s">
        <v>1005</v>
      </c>
    </row>
    <row r="123" spans="1:102" ht="18" customHeight="1" x14ac:dyDescent="0.35">
      <c r="A123" t="s">
        <v>1006</v>
      </c>
      <c r="B123" t="s">
        <v>1007</v>
      </c>
      <c r="C123" s="25" t="s">
        <v>3818</v>
      </c>
      <c r="D123" s="25" t="s">
        <v>3875</v>
      </c>
      <c r="E123" t="s">
        <v>102</v>
      </c>
      <c r="F123" s="5">
        <v>0</v>
      </c>
      <c r="BB123" t="s">
        <v>99</v>
      </c>
      <c r="BC123">
        <v>418751</v>
      </c>
      <c r="BD123" t="s">
        <v>99</v>
      </c>
      <c r="BG123">
        <v>379032</v>
      </c>
      <c r="BH123" t="s">
        <v>99</v>
      </c>
      <c r="BI123">
        <v>13067483</v>
      </c>
      <c r="BJ123" t="s">
        <v>381</v>
      </c>
      <c r="BZ123" t="s">
        <v>102</v>
      </c>
      <c r="CD123" t="s">
        <v>102</v>
      </c>
      <c r="CG123">
        <v>2022</v>
      </c>
      <c r="CH123">
        <v>2022</v>
      </c>
      <c r="CI123" t="s">
        <v>1008</v>
      </c>
      <c r="CJ123" t="s">
        <v>1009</v>
      </c>
      <c r="CK123">
        <v>2022</v>
      </c>
      <c r="CL123" t="s">
        <v>102</v>
      </c>
      <c r="CM123" t="s">
        <v>1010</v>
      </c>
      <c r="CO123">
        <v>0</v>
      </c>
      <c r="CP123">
        <v>10</v>
      </c>
      <c r="CQ123" s="5">
        <f t="shared" si="3"/>
        <v>0</v>
      </c>
      <c r="CR123" t="s">
        <v>163</v>
      </c>
      <c r="CS123" t="s">
        <v>1011</v>
      </c>
      <c r="CT123" s="2" t="s">
        <v>1012</v>
      </c>
      <c r="CU123" t="s">
        <v>99</v>
      </c>
      <c r="CV123" t="s">
        <v>181</v>
      </c>
      <c r="CW123" t="s">
        <v>102</v>
      </c>
      <c r="CX123" t="s">
        <v>1013</v>
      </c>
    </row>
    <row r="124" spans="1:102" ht="18" customHeight="1" x14ac:dyDescent="0.35">
      <c r="A124" t="s">
        <v>1014</v>
      </c>
      <c r="B124" t="s">
        <v>1015</v>
      </c>
      <c r="C124" s="25" t="s">
        <v>3853</v>
      </c>
      <c r="D124" s="25" t="s">
        <v>3854</v>
      </c>
      <c r="E124" t="s">
        <v>99</v>
      </c>
      <c r="F124" s="5">
        <v>1</v>
      </c>
      <c r="G124" t="s">
        <v>149</v>
      </c>
      <c r="H124" t="s">
        <v>99</v>
      </c>
      <c r="I124" s="5">
        <v>1</v>
      </c>
      <c r="J124">
        <v>2050</v>
      </c>
      <c r="K124" s="5" t="s">
        <v>99</v>
      </c>
      <c r="M124">
        <v>2050</v>
      </c>
      <c r="N124" s="5" t="s">
        <v>102</v>
      </c>
      <c r="Q124">
        <f t="shared" si="2"/>
        <v>2050</v>
      </c>
      <c r="R124" s="5" t="s">
        <v>102</v>
      </c>
      <c r="AK124" t="s">
        <v>99</v>
      </c>
      <c r="AL124" t="s">
        <v>99</v>
      </c>
      <c r="AM124" t="s">
        <v>102</v>
      </c>
      <c r="AO124" t="s">
        <v>102</v>
      </c>
      <c r="AQ124" t="s">
        <v>99</v>
      </c>
      <c r="AR124" t="s">
        <v>102</v>
      </c>
      <c r="AV124" t="s">
        <v>230</v>
      </c>
      <c r="AW124" t="s">
        <v>102</v>
      </c>
      <c r="BB124" t="s">
        <v>99</v>
      </c>
      <c r="BC124">
        <v>14954000</v>
      </c>
      <c r="BD124" t="s">
        <v>99</v>
      </c>
      <c r="BE124" t="s">
        <v>103</v>
      </c>
      <c r="BF124" t="s">
        <v>103</v>
      </c>
      <c r="BG124">
        <v>1060000</v>
      </c>
      <c r="BH124" t="s">
        <v>99</v>
      </c>
      <c r="BI124">
        <v>235000000</v>
      </c>
      <c r="BJ124" t="s">
        <v>104</v>
      </c>
      <c r="BK124" t="s">
        <v>102</v>
      </c>
      <c r="BL124" t="s">
        <v>102</v>
      </c>
      <c r="BM124" t="s">
        <v>102</v>
      </c>
      <c r="BN124" t="s">
        <v>99</v>
      </c>
      <c r="BO124" t="s">
        <v>102</v>
      </c>
      <c r="BP124" t="s">
        <v>102</v>
      </c>
      <c r="BQ124" t="s">
        <v>102</v>
      </c>
      <c r="BR124" t="s">
        <v>102</v>
      </c>
      <c r="BS124" t="s">
        <v>99</v>
      </c>
      <c r="BT124" t="s">
        <v>99</v>
      </c>
      <c r="BU124" t="s">
        <v>99</v>
      </c>
      <c r="BV124" t="s">
        <v>102</v>
      </c>
      <c r="BW124" t="s">
        <v>102</v>
      </c>
      <c r="BX124" t="s">
        <v>102</v>
      </c>
      <c r="BY124" t="s">
        <v>102</v>
      </c>
      <c r="BZ124" t="s">
        <v>102</v>
      </c>
      <c r="CD124" t="s">
        <v>102</v>
      </c>
      <c r="CG124">
        <v>2022</v>
      </c>
      <c r="CH124">
        <v>2023</v>
      </c>
      <c r="CI124" t="s">
        <v>1016</v>
      </c>
      <c r="CJ124" t="s">
        <v>193</v>
      </c>
      <c r="CK124">
        <v>2023</v>
      </c>
      <c r="CL124" t="s">
        <v>99</v>
      </c>
      <c r="CM124" t="s">
        <v>1017</v>
      </c>
      <c r="CN124" s="2" t="s">
        <v>1018</v>
      </c>
      <c r="CO124">
        <v>8</v>
      </c>
      <c r="CP124">
        <v>13</v>
      </c>
      <c r="CQ124" s="5">
        <f t="shared" si="3"/>
        <v>0.61538461538461542</v>
      </c>
      <c r="CR124" t="s">
        <v>872</v>
      </c>
      <c r="CS124" t="s">
        <v>1019</v>
      </c>
      <c r="CT124" t="s">
        <v>1020</v>
      </c>
      <c r="CU124" t="s">
        <v>99</v>
      </c>
      <c r="CV124" t="s">
        <v>130</v>
      </c>
      <c r="CW124" t="s">
        <v>99</v>
      </c>
      <c r="CX124" t="s">
        <v>1021</v>
      </c>
    </row>
    <row r="125" spans="1:102" ht="18" customHeight="1" x14ac:dyDescent="0.35">
      <c r="A125" t="s">
        <v>1022</v>
      </c>
      <c r="B125" t="s">
        <v>1023</v>
      </c>
      <c r="C125" s="25" t="s">
        <v>3824</v>
      </c>
      <c r="D125" s="25" t="s">
        <v>3836</v>
      </c>
      <c r="E125" t="s">
        <v>99</v>
      </c>
      <c r="F125" s="5">
        <v>1</v>
      </c>
      <c r="G125" t="s">
        <v>149</v>
      </c>
      <c r="H125" t="s">
        <v>99</v>
      </c>
      <c r="I125" s="5">
        <v>1</v>
      </c>
      <c r="J125">
        <v>2040</v>
      </c>
      <c r="K125" s="5" t="s">
        <v>102</v>
      </c>
      <c r="N125" s="5" t="s">
        <v>102</v>
      </c>
      <c r="Q125">
        <f t="shared" si="2"/>
        <v>2040</v>
      </c>
      <c r="R125" s="5" t="s">
        <v>102</v>
      </c>
      <c r="AK125" t="s">
        <v>99</v>
      </c>
      <c r="AL125" t="s">
        <v>99</v>
      </c>
      <c r="AM125" t="s">
        <v>102</v>
      </c>
      <c r="AO125" t="s">
        <v>102</v>
      </c>
      <c r="AQ125" t="s">
        <v>99</v>
      </c>
      <c r="AR125" t="s">
        <v>102</v>
      </c>
      <c r="AV125" s="10"/>
      <c r="AW125" t="s">
        <v>102</v>
      </c>
      <c r="BB125" t="s">
        <v>99</v>
      </c>
      <c r="BC125">
        <v>2786000</v>
      </c>
      <c r="BD125" t="s">
        <v>99</v>
      </c>
      <c r="BE125" t="s">
        <v>103</v>
      </c>
      <c r="BF125" t="s">
        <v>103</v>
      </c>
      <c r="BG125">
        <v>1000000</v>
      </c>
      <c r="BH125" t="s">
        <v>99</v>
      </c>
      <c r="BI125">
        <v>31400000</v>
      </c>
      <c r="BJ125" t="s">
        <v>115</v>
      </c>
      <c r="BZ125" t="s">
        <v>102</v>
      </c>
      <c r="CD125" t="s">
        <v>99</v>
      </c>
      <c r="CE125">
        <v>3187000</v>
      </c>
      <c r="CF125" t="s">
        <v>105</v>
      </c>
      <c r="CG125">
        <v>2021</v>
      </c>
      <c r="CH125">
        <v>2023</v>
      </c>
      <c r="CI125" t="s">
        <v>1024</v>
      </c>
      <c r="CJ125" t="s">
        <v>193</v>
      </c>
      <c r="CK125">
        <v>2023</v>
      </c>
      <c r="CL125" t="s">
        <v>99</v>
      </c>
      <c r="CM125" t="s">
        <v>1025</v>
      </c>
      <c r="CO125">
        <v>6</v>
      </c>
      <c r="CP125">
        <v>11</v>
      </c>
      <c r="CQ125" s="5">
        <f t="shared" si="3"/>
        <v>0.54545454545454541</v>
      </c>
      <c r="CR125" t="s">
        <v>1026</v>
      </c>
      <c r="CS125" t="s">
        <v>1027</v>
      </c>
      <c r="CT125" t="s">
        <v>1028</v>
      </c>
      <c r="CU125" t="s">
        <v>99</v>
      </c>
      <c r="CV125" t="s">
        <v>130</v>
      </c>
      <c r="CW125" t="s">
        <v>99</v>
      </c>
      <c r="CX125" t="s">
        <v>1029</v>
      </c>
    </row>
    <row r="126" spans="1:102" ht="18" customHeight="1" x14ac:dyDescent="0.35">
      <c r="A126" t="s">
        <v>1030</v>
      </c>
      <c r="B126" t="s">
        <v>1031</v>
      </c>
      <c r="C126" s="25" t="s">
        <v>3818</v>
      </c>
      <c r="D126" s="25" t="s">
        <v>3872</v>
      </c>
      <c r="E126" t="s">
        <v>102</v>
      </c>
      <c r="F126" s="5">
        <v>0</v>
      </c>
      <c r="BB126" t="s">
        <v>99</v>
      </c>
      <c r="BC126">
        <v>291681</v>
      </c>
      <c r="BD126" t="s">
        <v>99</v>
      </c>
      <c r="BE126" t="s">
        <v>103</v>
      </c>
      <c r="BF126">
        <v>55793</v>
      </c>
      <c r="BG126" t="s">
        <v>103</v>
      </c>
      <c r="BH126" t="s">
        <v>99</v>
      </c>
      <c r="BI126">
        <v>48169397</v>
      </c>
      <c r="BJ126" t="s">
        <v>104</v>
      </c>
      <c r="BK126" t="s">
        <v>99</v>
      </c>
      <c r="BL126" t="s">
        <v>99</v>
      </c>
      <c r="BM126" t="s">
        <v>99</v>
      </c>
      <c r="BN126" t="s">
        <v>99</v>
      </c>
      <c r="BO126" t="s">
        <v>99</v>
      </c>
      <c r="BP126" t="s">
        <v>99</v>
      </c>
      <c r="BQ126" t="s">
        <v>99</v>
      </c>
      <c r="BR126" t="s">
        <v>99</v>
      </c>
      <c r="BS126" t="s">
        <v>99</v>
      </c>
      <c r="BT126" t="s">
        <v>99</v>
      </c>
      <c r="BU126" t="s">
        <v>99</v>
      </c>
      <c r="BV126" t="s">
        <v>99</v>
      </c>
      <c r="BW126" t="s">
        <v>99</v>
      </c>
      <c r="BX126" t="s">
        <v>99</v>
      </c>
      <c r="BY126" t="s">
        <v>102</v>
      </c>
      <c r="BZ126" t="s">
        <v>102</v>
      </c>
      <c r="CD126" t="s">
        <v>102</v>
      </c>
      <c r="CG126">
        <v>2022</v>
      </c>
      <c r="CH126" t="s">
        <v>103</v>
      </c>
      <c r="CI126" t="s">
        <v>1032</v>
      </c>
      <c r="CJ126" t="s">
        <v>142</v>
      </c>
      <c r="CK126">
        <v>2023</v>
      </c>
      <c r="CL126" t="s">
        <v>102</v>
      </c>
      <c r="CM126" t="s">
        <v>1033</v>
      </c>
      <c r="CO126">
        <v>0</v>
      </c>
      <c r="CP126">
        <v>11</v>
      </c>
      <c r="CQ126" s="5">
        <f t="shared" si="3"/>
        <v>0</v>
      </c>
      <c r="CR126" t="s">
        <v>1034</v>
      </c>
      <c r="CS126" t="s">
        <v>1035</v>
      </c>
      <c r="CT126" s="2" t="s">
        <v>1036</v>
      </c>
      <c r="CU126" t="s">
        <v>102</v>
      </c>
      <c r="CW126" t="s">
        <v>102</v>
      </c>
      <c r="CX126" t="s">
        <v>1037</v>
      </c>
    </row>
    <row r="127" spans="1:102" ht="18" customHeight="1" x14ac:dyDescent="0.35">
      <c r="A127" t="s">
        <v>1038</v>
      </c>
      <c r="B127" t="s">
        <v>1039</v>
      </c>
      <c r="C127" s="25" t="s">
        <v>3824</v>
      </c>
      <c r="D127" s="25" t="s">
        <v>3843</v>
      </c>
      <c r="E127" t="s">
        <v>99</v>
      </c>
      <c r="F127" s="5">
        <v>1</v>
      </c>
      <c r="G127" t="s">
        <v>116</v>
      </c>
      <c r="H127" t="s">
        <v>99</v>
      </c>
      <c r="I127" s="5">
        <v>1</v>
      </c>
      <c r="J127">
        <v>2040</v>
      </c>
      <c r="K127" s="5" t="s">
        <v>99</v>
      </c>
      <c r="M127">
        <v>2040</v>
      </c>
      <c r="N127" s="5" t="s">
        <v>102</v>
      </c>
      <c r="Q127">
        <f t="shared" si="2"/>
        <v>2040</v>
      </c>
      <c r="R127" s="5" t="s">
        <v>102</v>
      </c>
      <c r="AK127" t="s">
        <v>99</v>
      </c>
      <c r="AL127" t="s">
        <v>99</v>
      </c>
      <c r="AM127" t="s">
        <v>102</v>
      </c>
      <c r="AO127" t="s">
        <v>102</v>
      </c>
      <c r="AQ127" t="s">
        <v>99</v>
      </c>
      <c r="AR127" t="s">
        <v>102</v>
      </c>
      <c r="AV127" t="s">
        <v>206</v>
      </c>
      <c r="AW127" t="s">
        <v>102</v>
      </c>
      <c r="BB127" t="s">
        <v>99</v>
      </c>
      <c r="BC127">
        <v>9108000</v>
      </c>
      <c r="BD127" t="s">
        <v>99</v>
      </c>
      <c r="BE127">
        <v>45000</v>
      </c>
      <c r="BF127">
        <v>325000</v>
      </c>
      <c r="BG127" t="s">
        <v>103</v>
      </c>
      <c r="BH127" t="s">
        <v>99</v>
      </c>
      <c r="BI127">
        <v>98462</v>
      </c>
      <c r="BJ127" t="s">
        <v>115</v>
      </c>
      <c r="BZ127" t="s">
        <v>102</v>
      </c>
      <c r="CD127" t="s">
        <v>99</v>
      </c>
      <c r="CE127">
        <v>126000000</v>
      </c>
      <c r="CF127" t="s">
        <v>105</v>
      </c>
      <c r="CG127">
        <v>2023</v>
      </c>
      <c r="CH127">
        <v>2023</v>
      </c>
      <c r="CI127" t="s">
        <v>1040</v>
      </c>
      <c r="CJ127" t="s">
        <v>107</v>
      </c>
      <c r="CK127">
        <v>2023</v>
      </c>
      <c r="CL127" t="s">
        <v>99</v>
      </c>
      <c r="CM127" t="s">
        <v>1041</v>
      </c>
      <c r="CN127" t="s">
        <v>1042</v>
      </c>
      <c r="CO127">
        <v>3</v>
      </c>
      <c r="CP127">
        <v>10</v>
      </c>
      <c r="CQ127" s="5">
        <f t="shared" si="3"/>
        <v>0.3</v>
      </c>
      <c r="CR127" t="s">
        <v>339</v>
      </c>
      <c r="CS127" t="s">
        <v>1043</v>
      </c>
      <c r="CT127" s="2" t="s">
        <v>1044</v>
      </c>
      <c r="CU127" t="s">
        <v>102</v>
      </c>
      <c r="CW127" t="s">
        <v>102</v>
      </c>
      <c r="CX127" t="s">
        <v>1045</v>
      </c>
    </row>
    <row r="128" spans="1:102" ht="18" customHeight="1" x14ac:dyDescent="0.35">
      <c r="A128" t="s">
        <v>1046</v>
      </c>
      <c r="B128" t="s">
        <v>1047</v>
      </c>
      <c r="C128" s="25" t="s">
        <v>3811</v>
      </c>
      <c r="D128" s="25" t="s">
        <v>3835</v>
      </c>
      <c r="E128" t="s">
        <v>102</v>
      </c>
      <c r="F128" s="5">
        <v>0</v>
      </c>
      <c r="BB128" t="s">
        <v>99</v>
      </c>
      <c r="BC128">
        <v>52986</v>
      </c>
      <c r="BD128" t="s">
        <v>99</v>
      </c>
      <c r="BE128">
        <v>40233</v>
      </c>
      <c r="BF128">
        <v>53706</v>
      </c>
      <c r="BG128" t="s">
        <v>103</v>
      </c>
      <c r="BH128" t="s">
        <v>102</v>
      </c>
      <c r="BZ128" t="s">
        <v>102</v>
      </c>
      <c r="CD128" t="s">
        <v>102</v>
      </c>
      <c r="CG128">
        <v>2022</v>
      </c>
      <c r="CH128" t="s">
        <v>103</v>
      </c>
      <c r="CI128" t="s">
        <v>1048</v>
      </c>
      <c r="CJ128" t="s">
        <v>411</v>
      </c>
      <c r="CK128">
        <v>2023</v>
      </c>
      <c r="CL128" t="s">
        <v>102</v>
      </c>
      <c r="CM128" t="s">
        <v>1049</v>
      </c>
      <c r="CO128">
        <v>1</v>
      </c>
      <c r="CP128">
        <v>9</v>
      </c>
      <c r="CQ128" s="5">
        <f t="shared" si="3"/>
        <v>0.1111111111111111</v>
      </c>
      <c r="CR128" t="s">
        <v>558</v>
      </c>
      <c r="CS128" t="s">
        <v>1050</v>
      </c>
      <c r="CT128" s="2" t="s">
        <v>1051</v>
      </c>
      <c r="CU128" t="s">
        <v>99</v>
      </c>
      <c r="CV128" t="s">
        <v>122</v>
      </c>
      <c r="CW128" t="s">
        <v>102</v>
      </c>
      <c r="CX128" t="s">
        <v>1052</v>
      </c>
    </row>
    <row r="129" spans="1:102" ht="18" customHeight="1" x14ac:dyDescent="0.35">
      <c r="A129" t="s">
        <v>1053</v>
      </c>
      <c r="B129" t="s">
        <v>1054</v>
      </c>
      <c r="C129" s="25" t="s">
        <v>3808</v>
      </c>
      <c r="D129" s="25" t="s">
        <v>3889</v>
      </c>
      <c r="E129" t="s">
        <v>102</v>
      </c>
      <c r="F129" s="5">
        <v>0</v>
      </c>
      <c r="BB129" t="s">
        <v>99</v>
      </c>
      <c r="BC129">
        <v>59800</v>
      </c>
      <c r="BD129" t="s">
        <v>99</v>
      </c>
      <c r="BE129" t="s">
        <v>103</v>
      </c>
      <c r="BF129">
        <v>16000</v>
      </c>
      <c r="BG129" t="s">
        <v>103</v>
      </c>
      <c r="BH129" t="s">
        <v>102</v>
      </c>
      <c r="BZ129" t="s">
        <v>102</v>
      </c>
      <c r="CD129" t="s">
        <v>99</v>
      </c>
      <c r="CE129">
        <v>10100000</v>
      </c>
      <c r="CF129" t="s">
        <v>105</v>
      </c>
      <c r="CG129">
        <v>2022</v>
      </c>
      <c r="CH129" t="s">
        <v>103</v>
      </c>
      <c r="CI129" t="s">
        <v>1055</v>
      </c>
      <c r="CJ129" t="s">
        <v>1056</v>
      </c>
      <c r="CK129">
        <v>2022</v>
      </c>
      <c r="CL129" t="s">
        <v>102</v>
      </c>
      <c r="CM129" t="s">
        <v>1057</v>
      </c>
      <c r="CO129">
        <v>0</v>
      </c>
      <c r="CP129">
        <v>11</v>
      </c>
      <c r="CQ129" s="5">
        <f t="shared" si="3"/>
        <v>0</v>
      </c>
      <c r="CR129" t="s">
        <v>376</v>
      </c>
      <c r="CS129" t="s">
        <v>1058</v>
      </c>
      <c r="CT129" s="2" t="s">
        <v>1059</v>
      </c>
      <c r="CU129" t="s">
        <v>102</v>
      </c>
      <c r="CW129" t="s">
        <v>102</v>
      </c>
      <c r="CX129" t="s">
        <v>1060</v>
      </c>
    </row>
    <row r="130" spans="1:102" ht="18" customHeight="1" x14ac:dyDescent="0.35">
      <c r="A130" t="s">
        <v>1061</v>
      </c>
      <c r="B130" t="s">
        <v>1062</v>
      </c>
      <c r="C130" s="25" t="s">
        <v>3814</v>
      </c>
      <c r="D130" s="25" t="s">
        <v>3851</v>
      </c>
      <c r="E130" t="s">
        <v>102</v>
      </c>
      <c r="F130" s="5">
        <v>0</v>
      </c>
      <c r="BB130" t="s">
        <v>99</v>
      </c>
      <c r="BC130">
        <v>791374</v>
      </c>
      <c r="BD130" t="s">
        <v>99</v>
      </c>
      <c r="BE130">
        <v>2967817</v>
      </c>
      <c r="BF130" t="s">
        <v>103</v>
      </c>
      <c r="BG130" t="s">
        <v>103</v>
      </c>
      <c r="BH130" t="s">
        <v>99</v>
      </c>
      <c r="BI130">
        <v>6629053</v>
      </c>
      <c r="BJ130" t="s">
        <v>381</v>
      </c>
      <c r="BZ130" t="s">
        <v>102</v>
      </c>
      <c r="CD130" t="s">
        <v>102</v>
      </c>
      <c r="CG130">
        <v>2022</v>
      </c>
      <c r="CH130">
        <v>2023</v>
      </c>
      <c r="CI130" t="s">
        <v>1063</v>
      </c>
      <c r="CJ130" t="s">
        <v>107</v>
      </c>
      <c r="CK130">
        <v>2023</v>
      </c>
      <c r="CL130" t="s">
        <v>102</v>
      </c>
      <c r="CM130" t="s">
        <v>1064</v>
      </c>
      <c r="CO130">
        <v>3</v>
      </c>
      <c r="CP130">
        <v>15</v>
      </c>
      <c r="CQ130" s="5">
        <f t="shared" si="3"/>
        <v>0.2</v>
      </c>
      <c r="CR130" t="s">
        <v>1065</v>
      </c>
      <c r="CS130" t="s">
        <v>1066</v>
      </c>
      <c r="CT130" s="2" t="s">
        <v>1067</v>
      </c>
      <c r="CU130" t="s">
        <v>102</v>
      </c>
      <c r="CW130" t="s">
        <v>102</v>
      </c>
      <c r="CX130" t="s">
        <v>1068</v>
      </c>
    </row>
    <row r="131" spans="1:102" ht="18" customHeight="1" x14ac:dyDescent="0.35">
      <c r="A131" t="s">
        <v>1069</v>
      </c>
      <c r="B131" t="s">
        <v>1070</v>
      </c>
      <c r="C131" s="25" t="s">
        <v>3828</v>
      </c>
      <c r="D131" s="25" t="s">
        <v>3883</v>
      </c>
      <c r="E131" t="s">
        <v>102</v>
      </c>
      <c r="F131" s="5">
        <v>0</v>
      </c>
      <c r="BB131" t="s">
        <v>99</v>
      </c>
      <c r="BC131">
        <v>424000</v>
      </c>
      <c r="BD131" t="s">
        <v>99</v>
      </c>
      <c r="BE131" t="s">
        <v>103</v>
      </c>
      <c r="BF131" t="s">
        <v>103</v>
      </c>
      <c r="BG131">
        <v>577000</v>
      </c>
      <c r="BH131" t="s">
        <v>99</v>
      </c>
      <c r="BI131">
        <v>8297000</v>
      </c>
      <c r="BJ131" t="s">
        <v>115</v>
      </c>
      <c r="BZ131" t="s">
        <v>102</v>
      </c>
      <c r="CD131" t="s">
        <v>102</v>
      </c>
      <c r="CG131">
        <v>2022</v>
      </c>
      <c r="CH131" t="s">
        <v>103</v>
      </c>
      <c r="CI131" t="s">
        <v>1071</v>
      </c>
      <c r="CJ131" t="s">
        <v>107</v>
      </c>
      <c r="CK131">
        <v>2023</v>
      </c>
      <c r="CL131" t="s">
        <v>99</v>
      </c>
      <c r="CM131" t="s">
        <v>1072</v>
      </c>
      <c r="CN131" t="s">
        <v>1073</v>
      </c>
      <c r="CO131">
        <v>10</v>
      </c>
      <c r="CP131">
        <v>13</v>
      </c>
      <c r="CQ131" s="5">
        <f t="shared" ref="CQ131:CQ194" si="4">CO131/CP131</f>
        <v>0.76923076923076927</v>
      </c>
      <c r="CR131" t="s">
        <v>1074</v>
      </c>
      <c r="CS131" t="s">
        <v>1075</v>
      </c>
      <c r="CT131" t="s">
        <v>1076</v>
      </c>
      <c r="CU131" t="s">
        <v>99</v>
      </c>
      <c r="CV131" t="s">
        <v>130</v>
      </c>
      <c r="CW131" t="s">
        <v>102</v>
      </c>
      <c r="CX131" t="s">
        <v>1077</v>
      </c>
    </row>
    <row r="132" spans="1:102" ht="18" customHeight="1" x14ac:dyDescent="0.35">
      <c r="A132" t="s">
        <v>1078</v>
      </c>
      <c r="B132" t="s">
        <v>1079</v>
      </c>
      <c r="C132" s="25" t="s">
        <v>3818</v>
      </c>
      <c r="D132" s="25" t="s">
        <v>3891</v>
      </c>
      <c r="E132" t="s">
        <v>102</v>
      </c>
      <c r="F132" s="5">
        <v>0</v>
      </c>
      <c r="BB132" t="s">
        <v>99</v>
      </c>
      <c r="BC132">
        <v>1218381</v>
      </c>
      <c r="BD132" t="s">
        <v>99</v>
      </c>
      <c r="BE132">
        <v>1418244</v>
      </c>
      <c r="BF132">
        <v>1428751</v>
      </c>
      <c r="BG132" t="s">
        <v>103</v>
      </c>
      <c r="BH132" t="s">
        <v>102</v>
      </c>
      <c r="BZ132" t="s">
        <v>102</v>
      </c>
      <c r="CD132" t="s">
        <v>99</v>
      </c>
      <c r="CE132">
        <v>2888</v>
      </c>
      <c r="CF132" t="s">
        <v>105</v>
      </c>
      <c r="CG132">
        <v>2022</v>
      </c>
      <c r="CH132" t="s">
        <v>103</v>
      </c>
      <c r="CI132" t="s">
        <v>1080</v>
      </c>
      <c r="CJ132" t="s">
        <v>153</v>
      </c>
      <c r="CK132">
        <v>2022</v>
      </c>
      <c r="CL132" t="s">
        <v>102</v>
      </c>
      <c r="CM132" t="s">
        <v>1081</v>
      </c>
      <c r="CO132">
        <v>1</v>
      </c>
      <c r="CP132">
        <v>11</v>
      </c>
      <c r="CQ132" s="5">
        <f t="shared" si="4"/>
        <v>9.0909090909090912E-2</v>
      </c>
      <c r="CR132" t="s">
        <v>542</v>
      </c>
      <c r="CS132" t="s">
        <v>1082</v>
      </c>
      <c r="CT132" t="s">
        <v>1083</v>
      </c>
      <c r="CU132" t="s">
        <v>99</v>
      </c>
      <c r="CV132" t="s">
        <v>130</v>
      </c>
      <c r="CW132" t="s">
        <v>102</v>
      </c>
      <c r="CX132" t="s">
        <v>1084</v>
      </c>
    </row>
    <row r="133" spans="1:102" ht="18" customHeight="1" x14ac:dyDescent="0.35">
      <c r="A133" t="s">
        <v>1085</v>
      </c>
      <c r="B133" t="s">
        <v>1086</v>
      </c>
      <c r="C133" s="25" t="s">
        <v>3853</v>
      </c>
      <c r="D133" s="25" t="s">
        <v>3854</v>
      </c>
      <c r="E133" t="s">
        <v>102</v>
      </c>
      <c r="F133" s="5">
        <v>0</v>
      </c>
      <c r="BB133" t="s">
        <v>99</v>
      </c>
      <c r="BC133">
        <v>1515275</v>
      </c>
      <c r="BD133" t="s">
        <v>99</v>
      </c>
      <c r="BE133" t="s">
        <v>103</v>
      </c>
      <c r="BF133" t="s">
        <v>103</v>
      </c>
      <c r="BG133">
        <v>96454</v>
      </c>
      <c r="BH133" t="s">
        <v>102</v>
      </c>
      <c r="BZ133" t="s">
        <v>102</v>
      </c>
      <c r="CD133" t="s">
        <v>102</v>
      </c>
      <c r="CG133">
        <v>2022</v>
      </c>
      <c r="CH133" t="s">
        <v>103</v>
      </c>
      <c r="CI133" t="s">
        <v>1087</v>
      </c>
      <c r="CJ133" t="s">
        <v>107</v>
      </c>
      <c r="CK133">
        <v>2023</v>
      </c>
      <c r="CL133" t="s">
        <v>99</v>
      </c>
      <c r="CM133" t="s">
        <v>1088</v>
      </c>
      <c r="CO133">
        <v>7</v>
      </c>
      <c r="CP133">
        <v>10</v>
      </c>
      <c r="CQ133" s="5">
        <f t="shared" si="4"/>
        <v>0.7</v>
      </c>
      <c r="CR133" t="s">
        <v>1089</v>
      </c>
      <c r="CS133" t="s">
        <v>1090</v>
      </c>
      <c r="CT133" t="s">
        <v>1091</v>
      </c>
      <c r="CU133" t="s">
        <v>99</v>
      </c>
      <c r="CV133" t="s">
        <v>122</v>
      </c>
      <c r="CW133" t="s">
        <v>102</v>
      </c>
      <c r="CX133" t="s">
        <v>1092</v>
      </c>
    </row>
    <row r="134" spans="1:102" ht="18" customHeight="1" x14ac:dyDescent="0.35">
      <c r="A134" t="s">
        <v>1093</v>
      </c>
      <c r="B134" t="s">
        <v>1094</v>
      </c>
      <c r="C134" s="25" t="s">
        <v>3833</v>
      </c>
      <c r="D134" s="25" t="s">
        <v>3845</v>
      </c>
      <c r="E134" t="s">
        <v>99</v>
      </c>
      <c r="F134" s="5">
        <v>1</v>
      </c>
      <c r="G134" t="s">
        <v>100</v>
      </c>
      <c r="H134" t="s">
        <v>99</v>
      </c>
      <c r="I134" s="5">
        <v>1</v>
      </c>
      <c r="J134">
        <v>2025</v>
      </c>
      <c r="K134" s="5" t="s">
        <v>99</v>
      </c>
      <c r="M134">
        <v>2025</v>
      </c>
      <c r="N134" s="5" t="s">
        <v>102</v>
      </c>
      <c r="Q134">
        <f t="shared" ref="Q134:Q194" si="5">AVERAGE(J134,M134,P134)</f>
        <v>2025</v>
      </c>
      <c r="R134" s="5" t="s">
        <v>102</v>
      </c>
      <c r="AK134" t="s">
        <v>102</v>
      </c>
      <c r="AM134" t="s">
        <v>102</v>
      </c>
      <c r="AO134" t="s">
        <v>102</v>
      </c>
      <c r="AQ134" t="s">
        <v>99</v>
      </c>
      <c r="AR134" t="s">
        <v>102</v>
      </c>
      <c r="AV134" s="10"/>
      <c r="AW134" t="s">
        <v>102</v>
      </c>
      <c r="BB134" t="s">
        <v>99</v>
      </c>
      <c r="BC134">
        <v>13328</v>
      </c>
      <c r="BD134" t="s">
        <v>99</v>
      </c>
      <c r="BE134">
        <v>18609</v>
      </c>
      <c r="BF134" t="s">
        <v>103</v>
      </c>
      <c r="BG134" t="s">
        <v>103</v>
      </c>
      <c r="BH134" t="s">
        <v>102</v>
      </c>
      <c r="BZ134" t="s">
        <v>102</v>
      </c>
      <c r="CD134" t="s">
        <v>102</v>
      </c>
      <c r="CG134">
        <v>2022</v>
      </c>
      <c r="CH134">
        <v>2021</v>
      </c>
      <c r="CI134" t="s">
        <v>1095</v>
      </c>
      <c r="CJ134" t="s">
        <v>193</v>
      </c>
      <c r="CK134">
        <v>2023</v>
      </c>
      <c r="CL134" t="s">
        <v>102</v>
      </c>
      <c r="CM134" t="s">
        <v>1096</v>
      </c>
      <c r="CO134">
        <v>1</v>
      </c>
      <c r="CP134">
        <v>10</v>
      </c>
      <c r="CQ134" s="5">
        <f t="shared" si="4"/>
        <v>0.1</v>
      </c>
      <c r="CR134" t="s">
        <v>661</v>
      </c>
      <c r="CS134" t="s">
        <v>1097</v>
      </c>
      <c r="CT134" t="s">
        <v>1098</v>
      </c>
      <c r="CU134" t="s">
        <v>102</v>
      </c>
      <c r="CW134" t="s">
        <v>99</v>
      </c>
      <c r="CX134" t="s">
        <v>1099</v>
      </c>
    </row>
    <row r="135" spans="1:102" ht="18" customHeight="1" x14ac:dyDescent="0.35">
      <c r="A135" t="s">
        <v>1100</v>
      </c>
      <c r="B135" t="s">
        <v>1101</v>
      </c>
      <c r="C135" s="25" t="s">
        <v>3808</v>
      </c>
      <c r="D135" s="25" t="s">
        <v>3892</v>
      </c>
      <c r="E135" t="s">
        <v>102</v>
      </c>
      <c r="F135" s="5">
        <v>0</v>
      </c>
      <c r="BB135" t="s">
        <v>99</v>
      </c>
      <c r="BC135">
        <v>4080000</v>
      </c>
      <c r="BD135" t="s">
        <v>99</v>
      </c>
      <c r="BE135" t="s">
        <v>103</v>
      </c>
      <c r="BF135" t="s">
        <v>103</v>
      </c>
      <c r="BG135">
        <v>134000</v>
      </c>
      <c r="BH135" t="s">
        <v>99</v>
      </c>
      <c r="BI135">
        <v>221000</v>
      </c>
      <c r="BJ135" t="s">
        <v>115</v>
      </c>
      <c r="BZ135" t="s">
        <v>102</v>
      </c>
      <c r="CD135" t="s">
        <v>99</v>
      </c>
      <c r="CE135">
        <v>12500000</v>
      </c>
      <c r="CF135" t="s">
        <v>116</v>
      </c>
      <c r="CG135">
        <v>2022</v>
      </c>
      <c r="CH135" t="s">
        <v>103</v>
      </c>
      <c r="CI135" t="s">
        <v>1102</v>
      </c>
      <c r="CJ135" t="s">
        <v>107</v>
      </c>
      <c r="CK135">
        <v>2023</v>
      </c>
      <c r="CL135" t="s">
        <v>99</v>
      </c>
      <c r="CM135" t="s">
        <v>1103</v>
      </c>
      <c r="CN135" t="s">
        <v>1104</v>
      </c>
      <c r="CO135">
        <v>7</v>
      </c>
      <c r="CP135">
        <v>11</v>
      </c>
      <c r="CQ135" s="5">
        <f t="shared" si="4"/>
        <v>0.63636363636363635</v>
      </c>
      <c r="CR135" t="s">
        <v>178</v>
      </c>
      <c r="CS135" t="s">
        <v>1105</v>
      </c>
      <c r="CT135" t="s">
        <v>1106</v>
      </c>
      <c r="CU135" t="s">
        <v>99</v>
      </c>
      <c r="CV135" t="s">
        <v>122</v>
      </c>
      <c r="CW135" t="s">
        <v>102</v>
      </c>
      <c r="CX135" t="s">
        <v>1107</v>
      </c>
    </row>
    <row r="136" spans="1:102" ht="18" customHeight="1" x14ac:dyDescent="0.35">
      <c r="A136" t="s">
        <v>1108</v>
      </c>
      <c r="B136" t="s">
        <v>1109</v>
      </c>
      <c r="C136" s="25" t="s">
        <v>3808</v>
      </c>
      <c r="D136" s="25" t="s">
        <v>3893</v>
      </c>
      <c r="E136" t="s">
        <v>99</v>
      </c>
      <c r="F136" s="5">
        <v>1</v>
      </c>
      <c r="G136" t="s">
        <v>100</v>
      </c>
      <c r="H136" t="s">
        <v>99</v>
      </c>
      <c r="I136" s="5">
        <v>1</v>
      </c>
      <c r="J136">
        <v>2050</v>
      </c>
      <c r="K136" s="5" t="s">
        <v>99</v>
      </c>
      <c r="M136">
        <v>2050</v>
      </c>
      <c r="N136" s="5" t="s">
        <v>102</v>
      </c>
      <c r="Q136">
        <f t="shared" si="5"/>
        <v>2050</v>
      </c>
      <c r="R136" s="5" t="s">
        <v>102</v>
      </c>
      <c r="AK136" t="s">
        <v>99</v>
      </c>
      <c r="AL136" t="s">
        <v>99</v>
      </c>
      <c r="AM136" t="s">
        <v>102</v>
      </c>
      <c r="AO136" t="s">
        <v>102</v>
      </c>
      <c r="AQ136" t="s">
        <v>99</v>
      </c>
      <c r="AR136" t="s">
        <v>102</v>
      </c>
      <c r="AV136" t="s">
        <v>230</v>
      </c>
      <c r="AW136" t="s">
        <v>102</v>
      </c>
      <c r="BB136" t="s">
        <v>99</v>
      </c>
      <c r="BC136">
        <v>269312</v>
      </c>
      <c r="BD136" t="s">
        <v>99</v>
      </c>
      <c r="BE136">
        <v>342842</v>
      </c>
      <c r="BF136">
        <v>464657</v>
      </c>
      <c r="BG136" t="s">
        <v>103</v>
      </c>
      <c r="BH136" t="s">
        <v>99</v>
      </c>
      <c r="BI136">
        <v>1169967900</v>
      </c>
      <c r="BJ136" t="s">
        <v>104</v>
      </c>
      <c r="BK136" t="s">
        <v>99</v>
      </c>
      <c r="BL136" t="s">
        <v>99</v>
      </c>
      <c r="BM136" t="s">
        <v>99</v>
      </c>
      <c r="BN136" t="s">
        <v>99</v>
      </c>
      <c r="BO136" t="s">
        <v>99</v>
      </c>
      <c r="BP136" t="s">
        <v>99</v>
      </c>
      <c r="BQ136" t="s">
        <v>99</v>
      </c>
      <c r="BR136" t="s">
        <v>99</v>
      </c>
      <c r="BS136" t="s">
        <v>99</v>
      </c>
      <c r="BT136" t="s">
        <v>99</v>
      </c>
      <c r="BU136" t="s">
        <v>99</v>
      </c>
      <c r="BV136" t="s">
        <v>99</v>
      </c>
      <c r="BW136" t="s">
        <v>99</v>
      </c>
      <c r="BX136" t="s">
        <v>102</v>
      </c>
      <c r="BY136" t="s">
        <v>99</v>
      </c>
      <c r="BZ136" t="s">
        <v>102</v>
      </c>
      <c r="CD136" t="s">
        <v>102</v>
      </c>
      <c r="CG136">
        <v>2021</v>
      </c>
      <c r="CH136">
        <v>2022</v>
      </c>
      <c r="CI136" t="s">
        <v>1110</v>
      </c>
      <c r="CJ136" t="s">
        <v>107</v>
      </c>
      <c r="CK136">
        <v>2023</v>
      </c>
      <c r="CL136" t="s">
        <v>102</v>
      </c>
      <c r="CM136" t="s">
        <v>1111</v>
      </c>
      <c r="CO136">
        <v>2</v>
      </c>
      <c r="CP136">
        <v>12</v>
      </c>
      <c r="CQ136" s="5">
        <f t="shared" si="4"/>
        <v>0.16666666666666666</v>
      </c>
      <c r="CR136" t="s">
        <v>1112</v>
      </c>
      <c r="CS136" t="s">
        <v>1113</v>
      </c>
      <c r="CT136" s="2" t="s">
        <v>1114</v>
      </c>
      <c r="CU136" t="s">
        <v>99</v>
      </c>
      <c r="CV136" t="s">
        <v>130</v>
      </c>
      <c r="CW136" t="s">
        <v>99</v>
      </c>
      <c r="CX136" t="s">
        <v>1115</v>
      </c>
    </row>
    <row r="137" spans="1:102" ht="18" customHeight="1" x14ac:dyDescent="0.35">
      <c r="A137" t="s">
        <v>1116</v>
      </c>
      <c r="B137" t="s">
        <v>1117</v>
      </c>
      <c r="C137" s="25" t="s">
        <v>3811</v>
      </c>
      <c r="D137" s="25" t="s">
        <v>3894</v>
      </c>
      <c r="E137" t="s">
        <v>99</v>
      </c>
      <c r="F137" s="5">
        <v>1</v>
      </c>
      <c r="G137" t="s">
        <v>149</v>
      </c>
      <c r="H137" t="s">
        <v>99</v>
      </c>
      <c r="I137" s="5">
        <v>1</v>
      </c>
      <c r="J137">
        <v>2050</v>
      </c>
      <c r="K137" s="5" t="s">
        <v>99</v>
      </c>
      <c r="M137">
        <v>2050</v>
      </c>
      <c r="N137" s="5" t="s">
        <v>99</v>
      </c>
      <c r="P137">
        <v>2050</v>
      </c>
      <c r="Q137">
        <f t="shared" si="5"/>
        <v>2050</v>
      </c>
      <c r="AK137" t="s">
        <v>99</v>
      </c>
      <c r="AL137" t="s">
        <v>99</v>
      </c>
      <c r="AM137" t="s">
        <v>99</v>
      </c>
      <c r="AN137" t="s">
        <v>645</v>
      </c>
      <c r="AO137" t="s">
        <v>102</v>
      </c>
      <c r="AQ137" t="s">
        <v>102</v>
      </c>
      <c r="AR137" t="s">
        <v>102</v>
      </c>
      <c r="AW137" t="s">
        <v>102</v>
      </c>
      <c r="BB137" t="s">
        <v>99</v>
      </c>
      <c r="BC137">
        <v>250062</v>
      </c>
      <c r="BD137" t="s">
        <v>99</v>
      </c>
      <c r="BE137">
        <v>786266</v>
      </c>
      <c r="BF137" t="s">
        <v>103</v>
      </c>
      <c r="BG137" t="s">
        <v>103</v>
      </c>
      <c r="BH137" t="s">
        <v>99</v>
      </c>
      <c r="BI137">
        <v>14457271</v>
      </c>
      <c r="BJ137" t="s">
        <v>104</v>
      </c>
      <c r="BK137" t="s">
        <v>99</v>
      </c>
      <c r="BL137" t="s">
        <v>99</v>
      </c>
      <c r="BM137" t="s">
        <v>99</v>
      </c>
      <c r="BN137" t="s">
        <v>99</v>
      </c>
      <c r="BO137" t="s">
        <v>99</v>
      </c>
      <c r="BP137" t="s">
        <v>99</v>
      </c>
      <c r="BQ137" t="s">
        <v>99</v>
      </c>
      <c r="BR137" t="s">
        <v>99</v>
      </c>
      <c r="BS137" t="s">
        <v>102</v>
      </c>
      <c r="BT137" t="s">
        <v>102</v>
      </c>
      <c r="BU137" t="s">
        <v>102</v>
      </c>
      <c r="BV137" t="s">
        <v>102</v>
      </c>
      <c r="BW137" t="s">
        <v>102</v>
      </c>
      <c r="BX137" t="s">
        <v>102</v>
      </c>
      <c r="BY137" t="s">
        <v>102</v>
      </c>
      <c r="BZ137" t="s">
        <v>102</v>
      </c>
      <c r="CD137" t="s">
        <v>102</v>
      </c>
      <c r="CG137">
        <v>2022</v>
      </c>
      <c r="CH137">
        <v>2022</v>
      </c>
      <c r="CI137" t="s">
        <v>1118</v>
      </c>
      <c r="CJ137" t="s">
        <v>193</v>
      </c>
      <c r="CK137">
        <v>2023</v>
      </c>
      <c r="CL137" t="s">
        <v>99</v>
      </c>
      <c r="CM137" t="s">
        <v>1119</v>
      </c>
      <c r="CN137" t="s">
        <v>1120</v>
      </c>
      <c r="CO137">
        <v>3</v>
      </c>
      <c r="CP137">
        <v>11</v>
      </c>
      <c r="CQ137" s="5">
        <f t="shared" si="4"/>
        <v>0.27272727272727271</v>
      </c>
      <c r="CR137" t="s">
        <v>163</v>
      </c>
      <c r="CS137" t="s">
        <v>1121</v>
      </c>
      <c r="CT137" t="s">
        <v>1122</v>
      </c>
      <c r="CU137" t="s">
        <v>99</v>
      </c>
      <c r="CV137" t="s">
        <v>130</v>
      </c>
      <c r="CW137" t="s">
        <v>102</v>
      </c>
      <c r="CX137" t="s">
        <v>1123</v>
      </c>
    </row>
    <row r="138" spans="1:102" ht="18" customHeight="1" x14ac:dyDescent="0.35">
      <c r="A138" t="s">
        <v>1124</v>
      </c>
      <c r="B138" t="s">
        <v>1125</v>
      </c>
      <c r="C138" s="25" t="s">
        <v>3822</v>
      </c>
      <c r="D138" s="25" t="s">
        <v>3895</v>
      </c>
      <c r="E138" t="s">
        <v>102</v>
      </c>
      <c r="F138" s="5">
        <v>0</v>
      </c>
      <c r="BB138" t="s">
        <v>99</v>
      </c>
      <c r="BC138">
        <v>68128</v>
      </c>
      <c r="BD138" t="s">
        <v>99</v>
      </c>
      <c r="BE138" t="s">
        <v>103</v>
      </c>
      <c r="BF138" t="s">
        <v>103</v>
      </c>
      <c r="BG138">
        <v>57787</v>
      </c>
      <c r="BH138" t="s">
        <v>102</v>
      </c>
      <c r="BZ138" t="s">
        <v>102</v>
      </c>
      <c r="CD138" t="s">
        <v>102</v>
      </c>
      <c r="CG138">
        <v>2022</v>
      </c>
      <c r="CH138" t="s">
        <v>103</v>
      </c>
      <c r="CI138" t="s">
        <v>1126</v>
      </c>
      <c r="CJ138" t="s">
        <v>153</v>
      </c>
      <c r="CK138">
        <v>2022</v>
      </c>
      <c r="CL138" t="s">
        <v>102</v>
      </c>
      <c r="CM138" t="s">
        <v>1127</v>
      </c>
      <c r="CO138">
        <v>0</v>
      </c>
      <c r="CP138">
        <v>6</v>
      </c>
      <c r="CQ138" s="5">
        <f t="shared" si="4"/>
        <v>0</v>
      </c>
      <c r="CR138" t="s">
        <v>542</v>
      </c>
      <c r="CS138" t="s">
        <v>1128</v>
      </c>
      <c r="CT138" s="2" t="s">
        <v>1129</v>
      </c>
      <c r="CU138" t="s">
        <v>102</v>
      </c>
      <c r="CW138" t="s">
        <v>102</v>
      </c>
      <c r="CX138" t="s">
        <v>1130</v>
      </c>
    </row>
    <row r="139" spans="1:102" ht="18" customHeight="1" x14ac:dyDescent="0.35">
      <c r="A139" t="s">
        <v>1131</v>
      </c>
      <c r="B139" t="s">
        <v>1132</v>
      </c>
      <c r="C139" s="25" t="s">
        <v>3811</v>
      </c>
      <c r="D139" s="25" t="s">
        <v>3812</v>
      </c>
      <c r="E139" t="s">
        <v>102</v>
      </c>
      <c r="F139" s="5">
        <v>0</v>
      </c>
      <c r="BB139" t="s">
        <v>99</v>
      </c>
      <c r="BC139">
        <v>116770</v>
      </c>
      <c r="BD139" t="s">
        <v>99</v>
      </c>
      <c r="BE139" t="s">
        <v>103</v>
      </c>
      <c r="BF139" t="s">
        <v>103</v>
      </c>
      <c r="BG139">
        <v>196090</v>
      </c>
      <c r="BH139" t="s">
        <v>102</v>
      </c>
      <c r="BZ139" t="s">
        <v>102</v>
      </c>
      <c r="CD139" t="s">
        <v>102</v>
      </c>
      <c r="CG139">
        <v>2021</v>
      </c>
      <c r="CH139">
        <v>2021</v>
      </c>
      <c r="CI139" t="s">
        <v>1133</v>
      </c>
      <c r="CJ139" t="s">
        <v>107</v>
      </c>
      <c r="CK139">
        <v>2023</v>
      </c>
      <c r="CL139" t="s">
        <v>102</v>
      </c>
      <c r="CM139" t="s">
        <v>1134</v>
      </c>
      <c r="CO139">
        <v>0</v>
      </c>
      <c r="CP139">
        <v>14</v>
      </c>
      <c r="CQ139" s="5">
        <f t="shared" si="4"/>
        <v>0</v>
      </c>
      <c r="CR139" t="s">
        <v>542</v>
      </c>
      <c r="CS139" t="s">
        <v>1135</v>
      </c>
      <c r="CT139" t="s">
        <v>1136</v>
      </c>
      <c r="CU139" t="s">
        <v>99</v>
      </c>
      <c r="CV139" t="s">
        <v>130</v>
      </c>
      <c r="CW139" t="s">
        <v>102</v>
      </c>
      <c r="CX139" t="s">
        <v>1137</v>
      </c>
    </row>
    <row r="140" spans="1:102" ht="18" customHeight="1" x14ac:dyDescent="0.35">
      <c r="A140" t="s">
        <v>1138</v>
      </c>
      <c r="B140" t="s">
        <v>1139</v>
      </c>
      <c r="C140" s="25" t="s">
        <v>3822</v>
      </c>
      <c r="D140" s="25" t="s">
        <v>3887</v>
      </c>
      <c r="E140" t="s">
        <v>102</v>
      </c>
      <c r="F140" s="5">
        <v>0</v>
      </c>
      <c r="BB140" t="s">
        <v>99</v>
      </c>
      <c r="BC140">
        <v>345316</v>
      </c>
      <c r="BD140" t="s">
        <v>99</v>
      </c>
      <c r="BE140" t="s">
        <v>103</v>
      </c>
      <c r="BF140" t="s">
        <v>103</v>
      </c>
      <c r="BG140">
        <v>424495</v>
      </c>
      <c r="BH140" t="s">
        <v>99</v>
      </c>
      <c r="BI140">
        <v>3512851</v>
      </c>
      <c r="BJ140" t="s">
        <v>104</v>
      </c>
      <c r="BK140" t="s">
        <v>99</v>
      </c>
      <c r="BL140" t="s">
        <v>99</v>
      </c>
      <c r="BM140" t="s">
        <v>99</v>
      </c>
      <c r="BN140" t="s">
        <v>99</v>
      </c>
      <c r="BO140" t="s">
        <v>99</v>
      </c>
      <c r="BP140" t="s">
        <v>99</v>
      </c>
      <c r="BQ140" t="s">
        <v>99</v>
      </c>
      <c r="BR140" t="s">
        <v>102</v>
      </c>
      <c r="BS140" t="s">
        <v>102</v>
      </c>
      <c r="BT140" t="s">
        <v>102</v>
      </c>
      <c r="BU140" t="s">
        <v>102</v>
      </c>
      <c r="BV140" t="s">
        <v>99</v>
      </c>
      <c r="BW140" t="s">
        <v>102</v>
      </c>
      <c r="BX140" t="s">
        <v>99</v>
      </c>
      <c r="BY140" t="s">
        <v>102</v>
      </c>
      <c r="BZ140" t="s">
        <v>102</v>
      </c>
      <c r="CD140" t="s">
        <v>102</v>
      </c>
      <c r="CG140">
        <v>2022</v>
      </c>
      <c r="CH140" t="s">
        <v>103</v>
      </c>
      <c r="CI140" t="s">
        <v>1140</v>
      </c>
      <c r="CJ140" t="s">
        <v>1009</v>
      </c>
      <c r="CK140">
        <v>2022</v>
      </c>
      <c r="CL140" t="s">
        <v>99</v>
      </c>
      <c r="CM140" t="s">
        <v>1141</v>
      </c>
      <c r="CO140">
        <v>3</v>
      </c>
      <c r="CP140">
        <v>10</v>
      </c>
      <c r="CQ140" s="5">
        <f t="shared" si="4"/>
        <v>0.3</v>
      </c>
      <c r="CR140" t="s">
        <v>542</v>
      </c>
      <c r="CS140" t="s">
        <v>1142</v>
      </c>
      <c r="CT140" t="s">
        <v>1143</v>
      </c>
      <c r="CU140" t="s">
        <v>102</v>
      </c>
      <c r="CW140" t="s">
        <v>102</v>
      </c>
      <c r="CX140" t="s">
        <v>1144</v>
      </c>
    </row>
    <row r="141" spans="1:102" ht="18" customHeight="1" x14ac:dyDescent="0.35">
      <c r="A141" t="s">
        <v>1145</v>
      </c>
      <c r="B141" t="s">
        <v>1146</v>
      </c>
      <c r="C141" s="25" t="s">
        <v>3811</v>
      </c>
      <c r="D141" s="25" t="s">
        <v>3896</v>
      </c>
      <c r="E141" t="s">
        <v>99</v>
      </c>
      <c r="F141" s="5">
        <v>1</v>
      </c>
      <c r="G141" t="s">
        <v>149</v>
      </c>
      <c r="H141" t="s">
        <v>99</v>
      </c>
      <c r="I141" s="5">
        <v>1</v>
      </c>
      <c r="J141">
        <v>2050</v>
      </c>
      <c r="K141" s="5" t="s">
        <v>99</v>
      </c>
      <c r="M141">
        <v>2050</v>
      </c>
      <c r="N141" s="5" t="s">
        <v>102</v>
      </c>
      <c r="Q141">
        <f t="shared" si="5"/>
        <v>2050</v>
      </c>
      <c r="R141" s="5" t="s">
        <v>102</v>
      </c>
      <c r="AK141" t="s">
        <v>99</v>
      </c>
      <c r="AL141" t="s">
        <v>102</v>
      </c>
      <c r="AM141" t="s">
        <v>102</v>
      </c>
      <c r="AO141" t="s">
        <v>102</v>
      </c>
      <c r="AQ141" t="s">
        <v>102</v>
      </c>
      <c r="AR141" t="s">
        <v>102</v>
      </c>
      <c r="AW141" t="s">
        <v>102</v>
      </c>
      <c r="BB141" t="s">
        <v>99</v>
      </c>
      <c r="BC141">
        <v>60589</v>
      </c>
      <c r="BD141" t="s">
        <v>99</v>
      </c>
      <c r="BE141">
        <v>18561</v>
      </c>
      <c r="BF141">
        <v>211606</v>
      </c>
      <c r="BG141" t="s">
        <v>103</v>
      </c>
      <c r="BH141" t="s">
        <v>99</v>
      </c>
      <c r="BI141">
        <v>891799</v>
      </c>
      <c r="BJ141" t="s">
        <v>115</v>
      </c>
      <c r="BZ141" t="s">
        <v>102</v>
      </c>
      <c r="CD141" t="s">
        <v>102</v>
      </c>
      <c r="CG141">
        <v>2022</v>
      </c>
      <c r="CH141" t="s">
        <v>103</v>
      </c>
      <c r="CI141" t="s">
        <v>1147</v>
      </c>
      <c r="CJ141" t="s">
        <v>193</v>
      </c>
      <c r="CK141">
        <v>2023</v>
      </c>
      <c r="CL141" t="s">
        <v>102</v>
      </c>
      <c r="CM141" t="s">
        <v>1148</v>
      </c>
      <c r="CO141">
        <v>0</v>
      </c>
      <c r="CP141">
        <v>9</v>
      </c>
      <c r="CQ141" s="5">
        <f t="shared" si="4"/>
        <v>0</v>
      </c>
      <c r="CR141" t="s">
        <v>542</v>
      </c>
      <c r="CS141" t="s">
        <v>1149</v>
      </c>
      <c r="CT141" s="2" t="s">
        <v>1150</v>
      </c>
      <c r="CU141" t="s">
        <v>99</v>
      </c>
      <c r="CV141" t="s">
        <v>130</v>
      </c>
      <c r="CW141" t="s">
        <v>99</v>
      </c>
      <c r="CX141" t="s">
        <v>1151</v>
      </c>
    </row>
    <row r="142" spans="1:102" ht="18" customHeight="1" x14ac:dyDescent="0.35">
      <c r="A142" t="s">
        <v>1152</v>
      </c>
      <c r="B142" t="s">
        <v>1153</v>
      </c>
      <c r="C142" s="25" t="s">
        <v>3808</v>
      </c>
      <c r="D142" s="25" t="s">
        <v>3831</v>
      </c>
      <c r="E142" t="s">
        <v>99</v>
      </c>
      <c r="F142" s="5">
        <v>1</v>
      </c>
      <c r="G142" t="s">
        <v>149</v>
      </c>
      <c r="H142" t="s">
        <v>99</v>
      </c>
      <c r="I142" s="5">
        <v>1</v>
      </c>
      <c r="J142">
        <v>2050</v>
      </c>
      <c r="K142" s="5" t="s">
        <v>99</v>
      </c>
      <c r="M142">
        <v>2050</v>
      </c>
      <c r="N142" s="5" t="s">
        <v>99</v>
      </c>
      <c r="P142">
        <v>2050</v>
      </c>
      <c r="Q142">
        <f t="shared" si="5"/>
        <v>2050</v>
      </c>
      <c r="AK142" t="s">
        <v>99</v>
      </c>
      <c r="AL142" t="s">
        <v>99</v>
      </c>
      <c r="AM142" t="s">
        <v>99</v>
      </c>
      <c r="AN142" t="s">
        <v>150</v>
      </c>
      <c r="AO142" t="s">
        <v>102</v>
      </c>
      <c r="AQ142" t="s">
        <v>99</v>
      </c>
      <c r="AR142" t="s">
        <v>102</v>
      </c>
      <c r="AV142" t="s">
        <v>151</v>
      </c>
      <c r="AW142" t="s">
        <v>102</v>
      </c>
      <c r="BB142" t="s">
        <v>99</v>
      </c>
      <c r="BC142">
        <v>30741000</v>
      </c>
      <c r="BD142" t="s">
        <v>99</v>
      </c>
      <c r="BG142">
        <v>203486</v>
      </c>
      <c r="BH142" t="s">
        <v>99</v>
      </c>
      <c r="BI142">
        <v>12302246</v>
      </c>
      <c r="BJ142" t="s">
        <v>104</v>
      </c>
      <c r="BK142" t="s">
        <v>99</v>
      </c>
      <c r="BL142" t="s">
        <v>99</v>
      </c>
      <c r="BM142" t="s">
        <v>102</v>
      </c>
      <c r="BN142" t="s">
        <v>99</v>
      </c>
      <c r="BO142" t="s">
        <v>102</v>
      </c>
      <c r="BP142" t="s">
        <v>102</v>
      </c>
      <c r="BQ142" t="s">
        <v>102</v>
      </c>
      <c r="BR142" t="s">
        <v>102</v>
      </c>
      <c r="BS142" t="s">
        <v>102</v>
      </c>
      <c r="BT142" t="s">
        <v>102</v>
      </c>
      <c r="BU142" t="s">
        <v>102</v>
      </c>
      <c r="BV142" t="s">
        <v>102</v>
      </c>
      <c r="BW142" t="s">
        <v>102</v>
      </c>
      <c r="BX142" t="s">
        <v>102</v>
      </c>
      <c r="BY142" t="s">
        <v>102</v>
      </c>
      <c r="BZ142" t="s">
        <v>102</v>
      </c>
      <c r="CD142" t="s">
        <v>99</v>
      </c>
      <c r="CE142">
        <v>15589</v>
      </c>
      <c r="CF142" t="s">
        <v>105</v>
      </c>
      <c r="CG142">
        <v>2022</v>
      </c>
      <c r="CH142" t="s">
        <v>103</v>
      </c>
      <c r="CI142" t="s">
        <v>1154</v>
      </c>
      <c r="CJ142" t="s">
        <v>193</v>
      </c>
      <c r="CK142">
        <v>2023</v>
      </c>
      <c r="CL142" t="s">
        <v>102</v>
      </c>
      <c r="CM142" t="s">
        <v>1155</v>
      </c>
      <c r="CO142">
        <v>0</v>
      </c>
      <c r="CP142">
        <v>13</v>
      </c>
      <c r="CQ142" s="5">
        <f t="shared" si="4"/>
        <v>0</v>
      </c>
      <c r="CR142" t="s">
        <v>339</v>
      </c>
      <c r="CS142" t="s">
        <v>1156</v>
      </c>
      <c r="CT142" s="2" t="s">
        <v>1157</v>
      </c>
      <c r="CU142" t="s">
        <v>99</v>
      </c>
      <c r="CV142" t="s">
        <v>130</v>
      </c>
      <c r="CW142" t="s">
        <v>99</v>
      </c>
      <c r="CX142" t="s">
        <v>1158</v>
      </c>
    </row>
    <row r="143" spans="1:102" ht="18" customHeight="1" x14ac:dyDescent="0.35">
      <c r="A143" t="s">
        <v>1159</v>
      </c>
      <c r="B143" t="s">
        <v>1160</v>
      </c>
      <c r="C143" s="25" t="s">
        <v>3811</v>
      </c>
      <c r="D143" s="25" t="s">
        <v>3835</v>
      </c>
      <c r="E143" t="s">
        <v>99</v>
      </c>
      <c r="F143" s="5">
        <v>1</v>
      </c>
      <c r="G143" t="s">
        <v>149</v>
      </c>
      <c r="H143" t="s">
        <v>99</v>
      </c>
      <c r="I143" s="5">
        <v>1</v>
      </c>
      <c r="J143">
        <v>2050</v>
      </c>
      <c r="K143" s="5" t="s">
        <v>99</v>
      </c>
      <c r="M143">
        <v>2050</v>
      </c>
      <c r="N143" s="5" t="s">
        <v>99</v>
      </c>
      <c r="P143">
        <v>2050</v>
      </c>
      <c r="Q143">
        <f t="shared" si="5"/>
        <v>2050</v>
      </c>
      <c r="AK143" t="s">
        <v>99</v>
      </c>
      <c r="AL143" t="s">
        <v>102</v>
      </c>
      <c r="AM143" t="s">
        <v>102</v>
      </c>
      <c r="AO143" t="s">
        <v>102</v>
      </c>
      <c r="AQ143" t="s">
        <v>102</v>
      </c>
      <c r="AR143" t="s">
        <v>102</v>
      </c>
      <c r="AW143" t="s">
        <v>102</v>
      </c>
      <c r="BB143" t="s">
        <v>99</v>
      </c>
      <c r="BC143">
        <v>9828</v>
      </c>
      <c r="BD143" t="s">
        <v>99</v>
      </c>
      <c r="BE143" t="s">
        <v>103</v>
      </c>
      <c r="BF143" t="s">
        <v>103</v>
      </c>
      <c r="BG143">
        <v>28124</v>
      </c>
      <c r="BH143" t="s">
        <v>102</v>
      </c>
      <c r="BZ143" t="s">
        <v>102</v>
      </c>
      <c r="CD143" t="s">
        <v>102</v>
      </c>
      <c r="CG143">
        <v>2021</v>
      </c>
      <c r="CH143">
        <v>2023</v>
      </c>
      <c r="CI143" t="s">
        <v>1161</v>
      </c>
      <c r="CJ143" t="s">
        <v>193</v>
      </c>
      <c r="CK143">
        <v>2023</v>
      </c>
      <c r="CL143" t="s">
        <v>102</v>
      </c>
      <c r="CM143" t="s">
        <v>1162</v>
      </c>
      <c r="CO143">
        <v>1</v>
      </c>
      <c r="CP143">
        <v>11</v>
      </c>
      <c r="CQ143" s="5">
        <f t="shared" si="4"/>
        <v>9.0909090909090912E-2</v>
      </c>
      <c r="CR143" t="s">
        <v>558</v>
      </c>
      <c r="CS143" t="s">
        <v>1163</v>
      </c>
      <c r="CT143" t="s">
        <v>1164</v>
      </c>
      <c r="CU143" t="s">
        <v>102</v>
      </c>
      <c r="CW143" t="s">
        <v>102</v>
      </c>
      <c r="CX143" t="s">
        <v>1165</v>
      </c>
    </row>
    <row r="144" spans="1:102" ht="18" customHeight="1" x14ac:dyDescent="0.35">
      <c r="A144" t="s">
        <v>1166</v>
      </c>
      <c r="B144" t="s">
        <v>1167</v>
      </c>
      <c r="C144" s="25" t="s">
        <v>3853</v>
      </c>
      <c r="D144" s="25" t="s">
        <v>3854</v>
      </c>
      <c r="E144" t="s">
        <v>99</v>
      </c>
      <c r="F144" s="5">
        <v>1</v>
      </c>
      <c r="G144" t="s">
        <v>149</v>
      </c>
      <c r="H144" t="s">
        <v>99</v>
      </c>
      <c r="I144" s="5">
        <v>1</v>
      </c>
      <c r="J144">
        <v>2050</v>
      </c>
      <c r="K144" s="5" t="s">
        <v>99</v>
      </c>
      <c r="M144">
        <v>2050</v>
      </c>
      <c r="N144" s="5" t="s">
        <v>102</v>
      </c>
      <c r="Q144">
        <f t="shared" si="5"/>
        <v>2050</v>
      </c>
      <c r="R144" s="5" t="s">
        <v>102</v>
      </c>
      <c r="AK144" t="s">
        <v>99</v>
      </c>
      <c r="AL144" t="s">
        <v>99</v>
      </c>
      <c r="AM144" t="s">
        <v>102</v>
      </c>
      <c r="AO144" t="s">
        <v>102</v>
      </c>
      <c r="AQ144" t="s">
        <v>99</v>
      </c>
      <c r="AR144" t="s">
        <v>102</v>
      </c>
      <c r="AV144" t="s">
        <v>206</v>
      </c>
      <c r="AW144" t="s">
        <v>102</v>
      </c>
      <c r="BB144" t="s">
        <v>99</v>
      </c>
      <c r="BC144">
        <v>4590000</v>
      </c>
      <c r="BD144" t="s">
        <v>99</v>
      </c>
      <c r="BE144" t="s">
        <v>103</v>
      </c>
      <c r="BF144">
        <v>390000</v>
      </c>
      <c r="BG144" t="s">
        <v>103</v>
      </c>
      <c r="BH144" t="s">
        <v>99</v>
      </c>
      <c r="BI144">
        <v>90000000</v>
      </c>
      <c r="BJ144" t="s">
        <v>104</v>
      </c>
      <c r="BK144" t="s">
        <v>102</v>
      </c>
      <c r="BL144" t="s">
        <v>102</v>
      </c>
      <c r="BM144" t="s">
        <v>102</v>
      </c>
      <c r="BN144" t="s">
        <v>102</v>
      </c>
      <c r="BO144" t="s">
        <v>102</v>
      </c>
      <c r="BP144" t="s">
        <v>102</v>
      </c>
      <c r="BQ144" t="s">
        <v>102</v>
      </c>
      <c r="BR144" t="s">
        <v>102</v>
      </c>
      <c r="BS144" t="s">
        <v>102</v>
      </c>
      <c r="BT144" t="s">
        <v>102</v>
      </c>
      <c r="BU144" t="s">
        <v>99</v>
      </c>
      <c r="BV144" t="s">
        <v>102</v>
      </c>
      <c r="BW144" t="s">
        <v>102</v>
      </c>
      <c r="BX144" t="s">
        <v>102</v>
      </c>
      <c r="BY144" t="s">
        <v>102</v>
      </c>
      <c r="BZ144" t="s">
        <v>102</v>
      </c>
      <c r="CD144" t="s">
        <v>99</v>
      </c>
      <c r="CE144">
        <v>17075</v>
      </c>
      <c r="CF144" t="s">
        <v>105</v>
      </c>
      <c r="CG144">
        <v>2023</v>
      </c>
      <c r="CH144">
        <v>2023</v>
      </c>
      <c r="CI144" t="s">
        <v>1168</v>
      </c>
      <c r="CJ144" t="s">
        <v>193</v>
      </c>
      <c r="CK144">
        <v>2023</v>
      </c>
      <c r="CL144" t="s">
        <v>99</v>
      </c>
      <c r="CM144" t="s">
        <v>1169</v>
      </c>
      <c r="CO144">
        <v>7</v>
      </c>
      <c r="CP144">
        <v>11</v>
      </c>
      <c r="CQ144" s="5">
        <f t="shared" si="4"/>
        <v>0.63636363636363635</v>
      </c>
      <c r="CR144" t="s">
        <v>1170</v>
      </c>
      <c r="CS144" t="s">
        <v>1171</v>
      </c>
      <c r="CT144" s="2" t="s">
        <v>1172</v>
      </c>
      <c r="CU144" t="s">
        <v>99</v>
      </c>
      <c r="CV144" t="s">
        <v>130</v>
      </c>
      <c r="CW144" t="s">
        <v>99</v>
      </c>
      <c r="CX144" t="s">
        <v>1173</v>
      </c>
    </row>
    <row r="145" spans="1:102" ht="18" customHeight="1" x14ac:dyDescent="0.35">
      <c r="A145" t="s">
        <v>1174</v>
      </c>
      <c r="B145" t="s">
        <v>1175</v>
      </c>
      <c r="C145" s="25" t="s">
        <v>3811</v>
      </c>
      <c r="D145" s="25" t="s">
        <v>3812</v>
      </c>
      <c r="E145" t="s">
        <v>102</v>
      </c>
      <c r="F145" s="5">
        <v>0</v>
      </c>
      <c r="BB145" t="s">
        <v>99</v>
      </c>
      <c r="BC145">
        <v>3298</v>
      </c>
      <c r="BD145" t="s">
        <v>99</v>
      </c>
      <c r="BE145">
        <v>13474</v>
      </c>
      <c r="BF145">
        <v>12657</v>
      </c>
      <c r="BG145" t="s">
        <v>103</v>
      </c>
      <c r="BH145" t="s">
        <v>99</v>
      </c>
      <c r="BI145">
        <v>1367</v>
      </c>
      <c r="BJ145" t="s">
        <v>104</v>
      </c>
      <c r="BK145" t="s">
        <v>102</v>
      </c>
      <c r="BL145" t="s">
        <v>102</v>
      </c>
      <c r="BM145" t="s">
        <v>102</v>
      </c>
      <c r="BN145" t="s">
        <v>102</v>
      </c>
      <c r="BO145" t="s">
        <v>99</v>
      </c>
      <c r="BP145" t="s">
        <v>102</v>
      </c>
      <c r="BQ145" t="s">
        <v>102</v>
      </c>
      <c r="BR145" t="s">
        <v>102</v>
      </c>
      <c r="BS145" t="s">
        <v>102</v>
      </c>
      <c r="BT145" t="s">
        <v>102</v>
      </c>
      <c r="BU145" t="s">
        <v>102</v>
      </c>
      <c r="BV145" t="s">
        <v>102</v>
      </c>
      <c r="BW145" t="s">
        <v>102</v>
      </c>
      <c r="BX145" t="s">
        <v>102</v>
      </c>
      <c r="BY145" t="s">
        <v>102</v>
      </c>
      <c r="BZ145" t="s">
        <v>102</v>
      </c>
      <c r="CD145" t="s">
        <v>102</v>
      </c>
      <c r="CG145">
        <v>2023</v>
      </c>
      <c r="CH145" t="s">
        <v>103</v>
      </c>
      <c r="CI145" t="s">
        <v>1176</v>
      </c>
      <c r="CJ145" t="s">
        <v>193</v>
      </c>
      <c r="CK145">
        <v>2023</v>
      </c>
      <c r="CL145" t="s">
        <v>102</v>
      </c>
      <c r="CM145" t="s">
        <v>103</v>
      </c>
      <c r="CO145">
        <v>1</v>
      </c>
      <c r="CP145">
        <v>10</v>
      </c>
      <c r="CQ145" s="5">
        <f t="shared" si="4"/>
        <v>0.1</v>
      </c>
      <c r="CR145" t="s">
        <v>542</v>
      </c>
      <c r="CS145" t="s">
        <v>1177</v>
      </c>
      <c r="CT145" s="2" t="s">
        <v>1178</v>
      </c>
      <c r="CU145" t="s">
        <v>102</v>
      </c>
      <c r="CW145" t="s">
        <v>102</v>
      </c>
      <c r="CX145" t="s">
        <v>1179</v>
      </c>
    </row>
    <row r="146" spans="1:102" ht="18" customHeight="1" x14ac:dyDescent="0.35">
      <c r="A146" t="s">
        <v>1180</v>
      </c>
      <c r="B146" t="s">
        <v>1181</v>
      </c>
      <c r="C146" s="25" t="s">
        <v>3853</v>
      </c>
      <c r="D146" s="25" t="s">
        <v>3854</v>
      </c>
      <c r="E146" t="s">
        <v>99</v>
      </c>
      <c r="F146" s="5">
        <v>1</v>
      </c>
      <c r="G146" t="s">
        <v>149</v>
      </c>
      <c r="H146" t="s">
        <v>99</v>
      </c>
      <c r="I146" s="5">
        <v>1</v>
      </c>
      <c r="J146">
        <v>2021</v>
      </c>
      <c r="K146" s="5" t="s">
        <v>102</v>
      </c>
      <c r="N146" s="5" t="s">
        <v>102</v>
      </c>
      <c r="Q146">
        <f t="shared" si="5"/>
        <v>2021</v>
      </c>
      <c r="R146" s="5" t="s">
        <v>102</v>
      </c>
      <c r="AK146" t="s">
        <v>102</v>
      </c>
      <c r="AM146" t="s">
        <v>102</v>
      </c>
      <c r="AO146" t="s">
        <v>102</v>
      </c>
      <c r="AQ146" t="s">
        <v>99</v>
      </c>
      <c r="AR146" t="s">
        <v>99</v>
      </c>
      <c r="AS146">
        <v>1200000</v>
      </c>
      <c r="AT146" t="s">
        <v>207</v>
      </c>
      <c r="AV146" t="s">
        <v>230</v>
      </c>
      <c r="AW146" t="s">
        <v>99</v>
      </c>
      <c r="AX146">
        <v>1200000</v>
      </c>
      <c r="AY146" t="s">
        <v>207</v>
      </c>
      <c r="BA146" t="s">
        <v>305</v>
      </c>
      <c r="BB146" t="s">
        <v>99</v>
      </c>
      <c r="BC146">
        <v>1252665</v>
      </c>
      <c r="BD146" t="s">
        <v>99</v>
      </c>
      <c r="BE146" t="s">
        <v>103</v>
      </c>
      <c r="BF146" t="s">
        <v>103</v>
      </c>
      <c r="BG146">
        <v>528224</v>
      </c>
      <c r="BH146" t="s">
        <v>102</v>
      </c>
      <c r="BZ146" t="s">
        <v>102</v>
      </c>
      <c r="CD146" t="s">
        <v>102</v>
      </c>
      <c r="CG146">
        <v>2022</v>
      </c>
      <c r="CH146" t="s">
        <v>103</v>
      </c>
      <c r="CI146" t="s">
        <v>1182</v>
      </c>
      <c r="CJ146" t="s">
        <v>193</v>
      </c>
      <c r="CK146">
        <v>2023</v>
      </c>
      <c r="CL146" t="s">
        <v>99</v>
      </c>
      <c r="CM146" t="s">
        <v>1183</v>
      </c>
      <c r="CN146" t="s">
        <v>1184</v>
      </c>
      <c r="CO146">
        <v>9</v>
      </c>
      <c r="CP146">
        <v>9</v>
      </c>
      <c r="CQ146" s="5">
        <f t="shared" si="4"/>
        <v>1</v>
      </c>
      <c r="CR146" t="s">
        <v>1185</v>
      </c>
      <c r="CS146" t="s">
        <v>1186</v>
      </c>
      <c r="CT146" s="2" t="s">
        <v>1187</v>
      </c>
      <c r="CU146" t="s">
        <v>99</v>
      </c>
      <c r="CV146" t="s">
        <v>130</v>
      </c>
      <c r="CW146" t="s">
        <v>99</v>
      </c>
      <c r="CX146" t="s">
        <v>1188</v>
      </c>
    </row>
    <row r="147" spans="1:102" ht="18" customHeight="1" x14ac:dyDescent="0.35">
      <c r="A147" t="s">
        <v>1189</v>
      </c>
      <c r="B147" t="s">
        <v>1190</v>
      </c>
      <c r="C147" s="25" t="s">
        <v>3833</v>
      </c>
      <c r="D147" s="25" t="s">
        <v>3845</v>
      </c>
      <c r="E147" t="s">
        <v>102</v>
      </c>
      <c r="F147" s="5">
        <v>0</v>
      </c>
      <c r="BB147" t="s">
        <v>99</v>
      </c>
      <c r="BC147">
        <v>39030</v>
      </c>
      <c r="BD147" t="s">
        <v>99</v>
      </c>
      <c r="BE147">
        <v>1567223</v>
      </c>
      <c r="BF147">
        <v>3426701</v>
      </c>
      <c r="BG147" t="s">
        <v>103</v>
      </c>
      <c r="BH147" t="s">
        <v>99</v>
      </c>
      <c r="BI147">
        <v>2059753</v>
      </c>
      <c r="BJ147" t="s">
        <v>104</v>
      </c>
      <c r="BK147" t="s">
        <v>99</v>
      </c>
      <c r="BL147" t="s">
        <v>99</v>
      </c>
      <c r="BN147" t="s">
        <v>99</v>
      </c>
      <c r="BO147" t="s">
        <v>99</v>
      </c>
      <c r="BP147" t="s">
        <v>99</v>
      </c>
      <c r="BQ147" t="s">
        <v>99</v>
      </c>
      <c r="BR147" t="s">
        <v>99</v>
      </c>
      <c r="BS147" t="s">
        <v>102</v>
      </c>
      <c r="BT147" t="s">
        <v>102</v>
      </c>
      <c r="BU147" t="s">
        <v>102</v>
      </c>
      <c r="BV147" t="s">
        <v>102</v>
      </c>
      <c r="BW147" t="s">
        <v>99</v>
      </c>
      <c r="BX147" t="s">
        <v>102</v>
      </c>
      <c r="BY147" t="s">
        <v>99</v>
      </c>
      <c r="BZ147" t="s">
        <v>102</v>
      </c>
      <c r="CD147" t="s">
        <v>99</v>
      </c>
      <c r="CE147">
        <v>1800000</v>
      </c>
      <c r="CF147" t="s">
        <v>105</v>
      </c>
      <c r="CG147">
        <v>2022</v>
      </c>
      <c r="CH147" t="s">
        <v>103</v>
      </c>
      <c r="CI147" t="s">
        <v>1191</v>
      </c>
      <c r="CJ147" t="s">
        <v>193</v>
      </c>
      <c r="CK147">
        <v>2023</v>
      </c>
      <c r="CL147" t="s">
        <v>102</v>
      </c>
      <c r="CM147" t="s">
        <v>1192</v>
      </c>
      <c r="CO147">
        <v>0</v>
      </c>
      <c r="CP147">
        <v>9</v>
      </c>
      <c r="CQ147" s="5">
        <f t="shared" si="4"/>
        <v>0</v>
      </c>
      <c r="CR147" t="s">
        <v>163</v>
      </c>
      <c r="CS147" t="s">
        <v>1193</v>
      </c>
      <c r="CT147" s="2" t="s">
        <v>1194</v>
      </c>
      <c r="CU147" t="s">
        <v>99</v>
      </c>
      <c r="CV147" t="s">
        <v>181</v>
      </c>
      <c r="CW147" t="s">
        <v>102</v>
      </c>
      <c r="CX147" t="s">
        <v>1195</v>
      </c>
    </row>
    <row r="148" spans="1:102" ht="18" customHeight="1" x14ac:dyDescent="0.35">
      <c r="A148" t="s">
        <v>1196</v>
      </c>
      <c r="B148" t="s">
        <v>1197</v>
      </c>
      <c r="C148" s="25" t="s">
        <v>3826</v>
      </c>
      <c r="D148" s="25" t="s">
        <v>3844</v>
      </c>
      <c r="E148" t="s">
        <v>102</v>
      </c>
      <c r="F148" s="5">
        <v>0</v>
      </c>
      <c r="BB148" t="s">
        <v>99</v>
      </c>
      <c r="BC148">
        <v>3547</v>
      </c>
      <c r="BD148" t="s">
        <v>99</v>
      </c>
      <c r="BE148" t="s">
        <v>103</v>
      </c>
      <c r="BF148">
        <v>31014</v>
      </c>
      <c r="BG148" t="s">
        <v>103</v>
      </c>
      <c r="BH148" t="s">
        <v>102</v>
      </c>
      <c r="BZ148" t="s">
        <v>102</v>
      </c>
      <c r="CD148" t="s">
        <v>102</v>
      </c>
      <c r="CG148">
        <v>2022</v>
      </c>
      <c r="CH148" t="s">
        <v>103</v>
      </c>
      <c r="CI148" t="s">
        <v>1198</v>
      </c>
      <c r="CJ148" t="s">
        <v>107</v>
      </c>
      <c r="CK148">
        <v>2023</v>
      </c>
      <c r="CL148" t="s">
        <v>99</v>
      </c>
      <c r="CM148" t="s">
        <v>1199</v>
      </c>
      <c r="CO148">
        <v>2</v>
      </c>
      <c r="CP148">
        <v>12</v>
      </c>
      <c r="CQ148" s="5">
        <f t="shared" si="4"/>
        <v>0.16666666666666666</v>
      </c>
      <c r="CR148" t="s">
        <v>1200</v>
      </c>
      <c r="CS148" t="s">
        <v>1201</v>
      </c>
      <c r="CT148" t="s">
        <v>1202</v>
      </c>
      <c r="CU148" t="s">
        <v>99</v>
      </c>
      <c r="CV148" t="s">
        <v>181</v>
      </c>
      <c r="CW148" t="s">
        <v>102</v>
      </c>
      <c r="CX148" t="s">
        <v>1203</v>
      </c>
    </row>
    <row r="149" spans="1:102" ht="18" customHeight="1" x14ac:dyDescent="0.35">
      <c r="A149" t="s">
        <v>1204</v>
      </c>
      <c r="B149" t="s">
        <v>1205</v>
      </c>
      <c r="C149" s="25" t="s">
        <v>3816</v>
      </c>
      <c r="D149" s="25" t="s">
        <v>3885</v>
      </c>
      <c r="E149" t="s">
        <v>102</v>
      </c>
      <c r="F149" s="5">
        <v>0</v>
      </c>
      <c r="BB149" t="s">
        <v>102</v>
      </c>
      <c r="BD149" t="s">
        <v>102</v>
      </c>
      <c r="BH149" t="s">
        <v>102</v>
      </c>
      <c r="BZ149" t="s">
        <v>102</v>
      </c>
      <c r="CD149" t="s">
        <v>102</v>
      </c>
      <c r="CG149">
        <v>2019</v>
      </c>
      <c r="CH149" t="s">
        <v>103</v>
      </c>
      <c r="CI149" t="s">
        <v>1206</v>
      </c>
      <c r="CJ149" t="s">
        <v>107</v>
      </c>
      <c r="CK149">
        <v>2023</v>
      </c>
      <c r="CL149" t="s">
        <v>102</v>
      </c>
      <c r="CM149" t="s">
        <v>103</v>
      </c>
      <c r="CO149">
        <v>0</v>
      </c>
      <c r="CP149">
        <v>9</v>
      </c>
      <c r="CQ149" s="5">
        <f t="shared" si="4"/>
        <v>0</v>
      </c>
      <c r="CR149" t="s">
        <v>103</v>
      </c>
      <c r="CS149" t="s">
        <v>441</v>
      </c>
      <c r="CT149" t="s">
        <v>103</v>
      </c>
      <c r="CU149" t="s">
        <v>102</v>
      </c>
      <c r="CW149" t="s">
        <v>102</v>
      </c>
      <c r="CX149" t="s">
        <v>1207</v>
      </c>
    </row>
    <row r="150" spans="1:102" ht="18" customHeight="1" x14ac:dyDescent="0.35">
      <c r="A150" t="s">
        <v>1208</v>
      </c>
      <c r="B150" t="s">
        <v>1209</v>
      </c>
      <c r="C150" s="25" t="s">
        <v>3816</v>
      </c>
      <c r="D150" s="25" t="s">
        <v>3897</v>
      </c>
      <c r="E150" t="s">
        <v>99</v>
      </c>
      <c r="F150" s="5">
        <v>1</v>
      </c>
      <c r="G150" t="s">
        <v>149</v>
      </c>
      <c r="H150" t="s">
        <v>99</v>
      </c>
      <c r="I150" s="5">
        <v>1</v>
      </c>
      <c r="J150">
        <v>2030</v>
      </c>
      <c r="K150" s="5" t="s">
        <v>99</v>
      </c>
      <c r="M150">
        <v>2030</v>
      </c>
      <c r="N150" s="5" t="s">
        <v>102</v>
      </c>
      <c r="Q150">
        <f t="shared" si="5"/>
        <v>2030</v>
      </c>
      <c r="R150" s="5" t="s">
        <v>102</v>
      </c>
      <c r="AK150" t="s">
        <v>99</v>
      </c>
      <c r="AL150" t="s">
        <v>102</v>
      </c>
      <c r="AM150" t="s">
        <v>102</v>
      </c>
      <c r="AO150" t="s">
        <v>102</v>
      </c>
      <c r="AQ150" t="s">
        <v>99</v>
      </c>
      <c r="AR150" t="s">
        <v>102</v>
      </c>
      <c r="AV150" t="s">
        <v>206</v>
      </c>
      <c r="AW150" t="s">
        <v>99</v>
      </c>
      <c r="AX150">
        <v>801077</v>
      </c>
      <c r="AY150" t="s">
        <v>207</v>
      </c>
      <c r="BA150" t="s">
        <v>345</v>
      </c>
      <c r="BB150" t="s">
        <v>99</v>
      </c>
      <c r="BC150">
        <v>901714</v>
      </c>
      <c r="BD150" t="s">
        <v>99</v>
      </c>
      <c r="BE150">
        <v>679506</v>
      </c>
      <c r="BF150">
        <v>702062</v>
      </c>
      <c r="BG150" t="s">
        <v>103</v>
      </c>
      <c r="BH150" t="s">
        <v>102</v>
      </c>
      <c r="BZ150" t="s">
        <v>102</v>
      </c>
      <c r="CD150" t="s">
        <v>102</v>
      </c>
      <c r="CG150">
        <v>2022</v>
      </c>
      <c r="CH150">
        <v>2022</v>
      </c>
      <c r="CI150" t="s">
        <v>1210</v>
      </c>
      <c r="CJ150" t="s">
        <v>216</v>
      </c>
      <c r="CK150">
        <v>2023</v>
      </c>
      <c r="CL150" t="s">
        <v>99</v>
      </c>
      <c r="CM150" t="s">
        <v>1211</v>
      </c>
      <c r="CO150">
        <v>3</v>
      </c>
      <c r="CP150">
        <v>11</v>
      </c>
      <c r="CQ150" s="5">
        <f t="shared" si="4"/>
        <v>0.27272727272727271</v>
      </c>
      <c r="CR150" t="s">
        <v>669</v>
      </c>
      <c r="CS150" t="s">
        <v>1212</v>
      </c>
      <c r="CT150" t="s">
        <v>1213</v>
      </c>
      <c r="CU150" t="s">
        <v>99</v>
      </c>
      <c r="CV150" t="s">
        <v>181</v>
      </c>
      <c r="CW150" t="s">
        <v>99</v>
      </c>
      <c r="CX150" t="s">
        <v>1214</v>
      </c>
    </row>
    <row r="151" spans="1:102" ht="18" customHeight="1" x14ac:dyDescent="0.35">
      <c r="A151" t="s">
        <v>1215</v>
      </c>
      <c r="B151" t="s">
        <v>1216</v>
      </c>
      <c r="C151" s="25" t="s">
        <v>3822</v>
      </c>
      <c r="D151" s="25" t="s">
        <v>3898</v>
      </c>
      <c r="E151" t="s">
        <v>102</v>
      </c>
      <c r="F151" s="5">
        <v>0</v>
      </c>
      <c r="BB151" t="s">
        <v>99</v>
      </c>
      <c r="BC151">
        <v>658617</v>
      </c>
      <c r="BD151" t="s">
        <v>99</v>
      </c>
      <c r="BE151">
        <v>1286468</v>
      </c>
      <c r="BF151" t="s">
        <v>103</v>
      </c>
      <c r="BG151" t="s">
        <v>103</v>
      </c>
      <c r="BH151" t="s">
        <v>102</v>
      </c>
      <c r="BZ151" t="s">
        <v>102</v>
      </c>
      <c r="CD151" t="s">
        <v>99</v>
      </c>
      <c r="CE151">
        <v>1052429</v>
      </c>
      <c r="CF151" t="s">
        <v>105</v>
      </c>
      <c r="CG151">
        <v>2022</v>
      </c>
      <c r="CH151" t="s">
        <v>103</v>
      </c>
      <c r="CI151" t="s">
        <v>1217</v>
      </c>
      <c r="CJ151" t="s">
        <v>193</v>
      </c>
      <c r="CK151">
        <v>2023</v>
      </c>
      <c r="CL151" t="s">
        <v>102</v>
      </c>
      <c r="CM151" t="s">
        <v>1218</v>
      </c>
      <c r="CO151">
        <v>0</v>
      </c>
      <c r="CP151">
        <v>8</v>
      </c>
      <c r="CQ151" s="5">
        <f t="shared" si="4"/>
        <v>0</v>
      </c>
      <c r="CR151" t="s">
        <v>506</v>
      </c>
      <c r="CS151" t="s">
        <v>1219</v>
      </c>
      <c r="CT151" t="s">
        <v>1220</v>
      </c>
      <c r="CU151" t="s">
        <v>102</v>
      </c>
      <c r="CW151" t="s">
        <v>102</v>
      </c>
      <c r="CX151" t="s">
        <v>1221</v>
      </c>
    </row>
    <row r="152" spans="1:102" ht="18" customHeight="1" x14ac:dyDescent="0.35">
      <c r="A152" t="s">
        <v>1222</v>
      </c>
      <c r="B152" t="s">
        <v>1223</v>
      </c>
      <c r="C152" s="25" t="s">
        <v>3822</v>
      </c>
      <c r="D152" s="25" t="s">
        <v>3898</v>
      </c>
      <c r="E152" t="s">
        <v>102</v>
      </c>
      <c r="F152" s="5">
        <v>0</v>
      </c>
      <c r="BB152" t="s">
        <v>99</v>
      </c>
      <c r="BC152">
        <v>421840</v>
      </c>
      <c r="BD152" t="s">
        <v>99</v>
      </c>
      <c r="BE152">
        <v>955841</v>
      </c>
      <c r="BF152">
        <v>941740</v>
      </c>
      <c r="BG152" t="s">
        <v>103</v>
      </c>
      <c r="BH152" t="s">
        <v>99</v>
      </c>
      <c r="BI152">
        <v>17660173</v>
      </c>
      <c r="BJ152" t="s">
        <v>104</v>
      </c>
      <c r="BK152" t="s">
        <v>99</v>
      </c>
      <c r="BL152" t="s">
        <v>99</v>
      </c>
      <c r="BM152" t="s">
        <v>102</v>
      </c>
      <c r="BN152" t="s">
        <v>99</v>
      </c>
      <c r="BO152" t="s">
        <v>99</v>
      </c>
      <c r="BP152" t="s">
        <v>99</v>
      </c>
      <c r="BQ152" t="s">
        <v>102</v>
      </c>
      <c r="BR152" t="s">
        <v>102</v>
      </c>
      <c r="BS152" t="s">
        <v>102</v>
      </c>
      <c r="BT152" t="s">
        <v>102</v>
      </c>
      <c r="BU152" t="s">
        <v>99</v>
      </c>
      <c r="BV152" t="s">
        <v>99</v>
      </c>
      <c r="BW152" t="s">
        <v>102</v>
      </c>
      <c r="BX152" t="s">
        <v>102</v>
      </c>
      <c r="BY152" t="s">
        <v>102</v>
      </c>
      <c r="BZ152" t="s">
        <v>102</v>
      </c>
      <c r="CD152" t="s">
        <v>102</v>
      </c>
      <c r="CG152">
        <v>2023</v>
      </c>
      <c r="CH152" t="s">
        <v>103</v>
      </c>
      <c r="CI152" t="s">
        <v>1224</v>
      </c>
      <c r="CJ152" t="s">
        <v>161</v>
      </c>
      <c r="CK152">
        <v>2023</v>
      </c>
      <c r="CL152" t="s">
        <v>102</v>
      </c>
      <c r="CM152" t="s">
        <v>1225</v>
      </c>
      <c r="CO152">
        <v>2</v>
      </c>
      <c r="CP152">
        <v>10</v>
      </c>
      <c r="CQ152" s="5">
        <f t="shared" si="4"/>
        <v>0.2</v>
      </c>
      <c r="CR152" t="s">
        <v>1226</v>
      </c>
      <c r="CS152" t="s">
        <v>1227</v>
      </c>
      <c r="CT152" s="2" t="s">
        <v>1228</v>
      </c>
      <c r="CU152" t="s">
        <v>102</v>
      </c>
      <c r="CW152" t="s">
        <v>99</v>
      </c>
      <c r="CX152" t="s">
        <v>1229</v>
      </c>
    </row>
    <row r="153" spans="1:102" ht="18" customHeight="1" x14ac:dyDescent="0.35">
      <c r="A153" t="s">
        <v>1230</v>
      </c>
      <c r="B153" t="s">
        <v>1231</v>
      </c>
      <c r="C153" s="25" t="s">
        <v>3824</v>
      </c>
      <c r="D153" s="25" t="s">
        <v>3836</v>
      </c>
      <c r="E153" t="s">
        <v>99</v>
      </c>
      <c r="F153" s="5">
        <v>1</v>
      </c>
      <c r="G153" t="s">
        <v>149</v>
      </c>
      <c r="H153" t="s">
        <v>99</v>
      </c>
      <c r="I153" s="5">
        <v>1</v>
      </c>
      <c r="J153">
        <v>2050</v>
      </c>
      <c r="K153" s="5" t="s">
        <v>99</v>
      </c>
      <c r="M153">
        <v>2050</v>
      </c>
      <c r="N153" s="5" t="s">
        <v>102</v>
      </c>
      <c r="Q153">
        <f t="shared" si="5"/>
        <v>2050</v>
      </c>
      <c r="R153" s="17" t="s">
        <v>99</v>
      </c>
      <c r="S153" s="17" t="s">
        <v>99</v>
      </c>
      <c r="T153" s="17" t="s">
        <v>99</v>
      </c>
      <c r="U153" s="17" t="s">
        <v>102</v>
      </c>
      <c r="V153" s="17" t="s">
        <v>99</v>
      </c>
      <c r="W153" s="17" t="s">
        <v>102</v>
      </c>
      <c r="X153" s="17" t="s">
        <v>102</v>
      </c>
      <c r="Y153" s="17" t="s">
        <v>102</v>
      </c>
      <c r="Z153" s="17" t="s">
        <v>102</v>
      </c>
      <c r="AA153" s="17" t="s">
        <v>102</v>
      </c>
      <c r="AB153" s="17" t="s">
        <v>102</v>
      </c>
      <c r="AC153" s="17" t="s">
        <v>102</v>
      </c>
      <c r="AD153" s="17" t="s">
        <v>99</v>
      </c>
      <c r="AE153" s="17" t="s">
        <v>102</v>
      </c>
      <c r="AF153" s="17" t="s">
        <v>102</v>
      </c>
      <c r="AG153" s="17" t="s">
        <v>102</v>
      </c>
      <c r="AH153" s="17" t="s">
        <v>102</v>
      </c>
      <c r="AI153" s="17"/>
      <c r="AJ153" s="17">
        <v>2050</v>
      </c>
      <c r="AK153" s="17" t="s">
        <v>99</v>
      </c>
      <c r="AL153" s="17" t="s">
        <v>99</v>
      </c>
      <c r="AM153" s="17" t="s">
        <v>102</v>
      </c>
      <c r="AN153" s="17"/>
      <c r="AO153" s="17" t="s">
        <v>102</v>
      </c>
      <c r="AP153" s="17"/>
      <c r="AQ153" s="17" t="s">
        <v>99</v>
      </c>
      <c r="AR153" s="17" t="s">
        <v>102</v>
      </c>
      <c r="AS153" s="17"/>
      <c r="AT153" s="17"/>
      <c r="AU153" s="17"/>
      <c r="AV153" s="17" t="s">
        <v>206</v>
      </c>
      <c r="AW153" s="17" t="s">
        <v>102</v>
      </c>
      <c r="AX153" s="17"/>
      <c r="AY153" s="17"/>
      <c r="AZ153" s="17"/>
      <c r="BA153" s="17"/>
      <c r="BB153" s="17" t="s">
        <v>99</v>
      </c>
      <c r="BC153" s="17">
        <v>34989579</v>
      </c>
      <c r="BD153" s="17" t="s">
        <v>99</v>
      </c>
      <c r="BE153" s="17">
        <v>28630</v>
      </c>
      <c r="BF153" s="17">
        <v>28630</v>
      </c>
      <c r="BG153" s="17" t="s">
        <v>103</v>
      </c>
      <c r="BH153" s="17" t="s">
        <v>99</v>
      </c>
      <c r="BI153" s="17">
        <v>25422957</v>
      </c>
      <c r="BJ153" s="17" t="s">
        <v>104</v>
      </c>
      <c r="BK153" t="s">
        <v>99</v>
      </c>
      <c r="BL153" t="s">
        <v>102</v>
      </c>
      <c r="BM153" t="s">
        <v>99</v>
      </c>
      <c r="BN153" t="s">
        <v>102</v>
      </c>
      <c r="BO153" t="s">
        <v>102</v>
      </c>
      <c r="BP153" t="s">
        <v>102</v>
      </c>
      <c r="BQ153" t="s">
        <v>102</v>
      </c>
      <c r="BR153" t="s">
        <v>102</v>
      </c>
      <c r="BS153" t="s">
        <v>102</v>
      </c>
      <c r="BT153" t="s">
        <v>102</v>
      </c>
      <c r="BU153" t="s">
        <v>99</v>
      </c>
      <c r="BV153" t="s">
        <v>102</v>
      </c>
      <c r="BW153" t="s">
        <v>102</v>
      </c>
      <c r="BX153" t="s">
        <v>102</v>
      </c>
      <c r="BY153" t="s">
        <v>102</v>
      </c>
      <c r="BZ153" t="s">
        <v>102</v>
      </c>
      <c r="CD153" t="s">
        <v>102</v>
      </c>
      <c r="CG153">
        <v>2021</v>
      </c>
      <c r="CH153">
        <v>2022</v>
      </c>
      <c r="CI153" t="s">
        <v>1232</v>
      </c>
      <c r="CJ153" t="s">
        <v>107</v>
      </c>
      <c r="CK153">
        <v>2023</v>
      </c>
      <c r="CL153" t="s">
        <v>99</v>
      </c>
      <c r="CM153" t="s">
        <v>1233</v>
      </c>
      <c r="CN153" t="s">
        <v>1234</v>
      </c>
      <c r="CO153">
        <v>7</v>
      </c>
      <c r="CP153">
        <v>11</v>
      </c>
      <c r="CQ153">
        <f t="shared" si="4"/>
        <v>0.63636363636363635</v>
      </c>
      <c r="CR153" t="s">
        <v>1235</v>
      </c>
      <c r="CS153" t="s">
        <v>1236</v>
      </c>
      <c r="CT153" s="2" t="s">
        <v>1237</v>
      </c>
      <c r="CU153" t="s">
        <v>99</v>
      </c>
      <c r="CV153" t="s">
        <v>130</v>
      </c>
      <c r="CW153" t="s">
        <v>99</v>
      </c>
      <c r="CX153" t="s">
        <v>1238</v>
      </c>
    </row>
    <row r="154" spans="1:102" ht="18" customHeight="1" x14ac:dyDescent="0.35">
      <c r="A154" t="s">
        <v>1239</v>
      </c>
      <c r="B154" t="s">
        <v>1240</v>
      </c>
      <c r="C154" s="25" t="s">
        <v>3822</v>
      </c>
      <c r="D154" s="25" t="s">
        <v>3887</v>
      </c>
      <c r="E154" t="s">
        <v>99</v>
      </c>
      <c r="F154" s="5">
        <v>1</v>
      </c>
      <c r="G154" t="s">
        <v>149</v>
      </c>
      <c r="H154" t="s">
        <v>99</v>
      </c>
      <c r="I154" s="5">
        <v>1</v>
      </c>
      <c r="J154">
        <v>2050</v>
      </c>
      <c r="K154" s="5" t="s">
        <v>99</v>
      </c>
      <c r="M154">
        <v>2050</v>
      </c>
      <c r="N154" s="5" t="s">
        <v>99</v>
      </c>
      <c r="P154">
        <v>2050</v>
      </c>
      <c r="Q154">
        <f t="shared" si="5"/>
        <v>2050</v>
      </c>
      <c r="AK154" t="s">
        <v>99</v>
      </c>
      <c r="AL154" t="s">
        <v>99</v>
      </c>
      <c r="AM154" t="s">
        <v>99</v>
      </c>
      <c r="AN154" t="s">
        <v>150</v>
      </c>
      <c r="AO154" t="s">
        <v>102</v>
      </c>
      <c r="AQ154" t="s">
        <v>102</v>
      </c>
      <c r="AR154" t="s">
        <v>102</v>
      </c>
      <c r="AW154" t="s">
        <v>102</v>
      </c>
      <c r="BB154" t="s">
        <v>99</v>
      </c>
      <c r="BC154">
        <v>127769</v>
      </c>
      <c r="BD154" t="s">
        <v>99</v>
      </c>
      <c r="BE154">
        <v>40671</v>
      </c>
      <c r="BF154" t="s">
        <v>103</v>
      </c>
      <c r="BG154" t="s">
        <v>103</v>
      </c>
      <c r="BH154" t="s">
        <v>99</v>
      </c>
      <c r="BI154">
        <v>3803764</v>
      </c>
      <c r="BJ154" t="s">
        <v>115</v>
      </c>
      <c r="BZ154" t="s">
        <v>102</v>
      </c>
      <c r="CD154" t="s">
        <v>102</v>
      </c>
      <c r="CG154">
        <v>2022</v>
      </c>
      <c r="CI154" t="s">
        <v>1241</v>
      </c>
      <c r="CJ154" t="s">
        <v>107</v>
      </c>
      <c r="CK154">
        <v>2023</v>
      </c>
      <c r="CL154" t="s">
        <v>99</v>
      </c>
      <c r="CM154" t="s">
        <v>1242</v>
      </c>
      <c r="CO154">
        <v>5</v>
      </c>
      <c r="CP154">
        <v>9</v>
      </c>
      <c r="CQ154" s="5">
        <f t="shared" si="4"/>
        <v>0.55555555555555558</v>
      </c>
      <c r="CR154" t="s">
        <v>915</v>
      </c>
      <c r="CS154" t="s">
        <v>916</v>
      </c>
      <c r="CT154" s="2" t="s">
        <v>1243</v>
      </c>
      <c r="CU154" t="s">
        <v>102</v>
      </c>
      <c r="CW154" t="s">
        <v>99</v>
      </c>
      <c r="CX154" t="s">
        <v>1244</v>
      </c>
    </row>
    <row r="155" spans="1:102" ht="18" customHeight="1" x14ac:dyDescent="0.35">
      <c r="A155" t="s">
        <v>1245</v>
      </c>
      <c r="B155" t="s">
        <v>1246</v>
      </c>
      <c r="C155" s="25" t="s">
        <v>3808</v>
      </c>
      <c r="D155" s="25" t="s">
        <v>3893</v>
      </c>
      <c r="E155" t="s">
        <v>102</v>
      </c>
      <c r="F155" s="5">
        <v>0</v>
      </c>
      <c r="BB155" t="s">
        <v>99</v>
      </c>
      <c r="BC155">
        <v>43114</v>
      </c>
      <c r="BD155" t="s">
        <v>99</v>
      </c>
      <c r="BE155" t="s">
        <v>103</v>
      </c>
      <c r="BF155" t="s">
        <v>103</v>
      </c>
      <c r="BG155">
        <v>92690</v>
      </c>
      <c r="BH155" t="s">
        <v>99</v>
      </c>
      <c r="BI155">
        <v>16209198</v>
      </c>
      <c r="BJ155" t="s">
        <v>104</v>
      </c>
      <c r="BK155" t="s">
        <v>99</v>
      </c>
      <c r="BL155" t="s">
        <v>99</v>
      </c>
      <c r="BM155" t="s">
        <v>99</v>
      </c>
      <c r="BN155" t="s">
        <v>99</v>
      </c>
      <c r="BO155" t="s">
        <v>99</v>
      </c>
      <c r="BP155" t="s">
        <v>99</v>
      </c>
      <c r="BQ155" t="s">
        <v>99</v>
      </c>
      <c r="BR155" t="s">
        <v>102</v>
      </c>
      <c r="BS155" t="s">
        <v>99</v>
      </c>
      <c r="BT155" t="s">
        <v>99</v>
      </c>
      <c r="BU155" t="s">
        <v>99</v>
      </c>
      <c r="BV155" t="s">
        <v>99</v>
      </c>
      <c r="BW155" t="s">
        <v>102</v>
      </c>
      <c r="BX155" t="s">
        <v>102</v>
      </c>
      <c r="BY155" t="s">
        <v>99</v>
      </c>
      <c r="BZ155" t="s">
        <v>102</v>
      </c>
      <c r="CD155" t="s">
        <v>102</v>
      </c>
      <c r="CG155">
        <v>2022</v>
      </c>
      <c r="CH155">
        <v>2022</v>
      </c>
      <c r="CI155" t="s">
        <v>1247</v>
      </c>
      <c r="CJ155" t="s">
        <v>107</v>
      </c>
      <c r="CK155">
        <v>2023</v>
      </c>
      <c r="CL155" t="s">
        <v>99</v>
      </c>
      <c r="CM155" t="s">
        <v>1248</v>
      </c>
      <c r="CN155" t="s">
        <v>1249</v>
      </c>
      <c r="CO155">
        <v>0</v>
      </c>
      <c r="CP155">
        <v>9</v>
      </c>
      <c r="CQ155" s="5">
        <f t="shared" si="4"/>
        <v>0</v>
      </c>
      <c r="CR155" t="s">
        <v>915</v>
      </c>
      <c r="CS155" t="s">
        <v>1250</v>
      </c>
      <c r="CT155" s="2" t="s">
        <v>1251</v>
      </c>
      <c r="CU155" t="s">
        <v>99</v>
      </c>
      <c r="CV155" t="s">
        <v>130</v>
      </c>
      <c r="CW155" t="s">
        <v>102</v>
      </c>
      <c r="CX155" t="s">
        <v>1252</v>
      </c>
    </row>
    <row r="156" spans="1:102" ht="18" customHeight="1" x14ac:dyDescent="0.35">
      <c r="A156" t="s">
        <v>1253</v>
      </c>
      <c r="B156" t="s">
        <v>1254</v>
      </c>
      <c r="C156" s="25" t="s">
        <v>3828</v>
      </c>
      <c r="D156" s="25" t="s">
        <v>3899</v>
      </c>
      <c r="E156" t="s">
        <v>99</v>
      </c>
      <c r="F156" s="5">
        <v>1</v>
      </c>
      <c r="G156" t="s">
        <v>100</v>
      </c>
      <c r="H156" t="s">
        <v>99</v>
      </c>
      <c r="I156" s="5">
        <v>1</v>
      </c>
      <c r="J156">
        <v>2050</v>
      </c>
      <c r="K156" s="5" t="s">
        <v>99</v>
      </c>
      <c r="M156">
        <v>2050</v>
      </c>
      <c r="N156" s="5" t="s">
        <v>99</v>
      </c>
      <c r="P156">
        <v>2050</v>
      </c>
      <c r="Q156">
        <f t="shared" si="5"/>
        <v>2050</v>
      </c>
      <c r="AK156" t="s">
        <v>99</v>
      </c>
      <c r="AL156" t="s">
        <v>99</v>
      </c>
      <c r="AM156" t="s">
        <v>102</v>
      </c>
      <c r="AO156" t="s">
        <v>102</v>
      </c>
      <c r="AQ156" t="s">
        <v>102</v>
      </c>
      <c r="AR156" t="s">
        <v>102</v>
      </c>
      <c r="AW156" t="s">
        <v>102</v>
      </c>
      <c r="BB156" t="s">
        <v>99</v>
      </c>
      <c r="BC156">
        <v>27290000</v>
      </c>
      <c r="BD156" t="s">
        <v>99</v>
      </c>
      <c r="BE156">
        <v>4190000</v>
      </c>
      <c r="BF156">
        <v>3450000</v>
      </c>
      <c r="BG156" t="s">
        <v>103</v>
      </c>
      <c r="BH156" t="s">
        <v>99</v>
      </c>
      <c r="BI156">
        <v>80550000</v>
      </c>
      <c r="BJ156" t="s">
        <v>104</v>
      </c>
      <c r="BK156" t="s">
        <v>99</v>
      </c>
      <c r="BL156" t="s">
        <v>99</v>
      </c>
      <c r="BM156" t="s">
        <v>99</v>
      </c>
      <c r="BN156" t="s">
        <v>99</v>
      </c>
      <c r="BO156" t="s">
        <v>99</v>
      </c>
      <c r="BP156" t="s">
        <v>99</v>
      </c>
      <c r="BQ156" t="s">
        <v>99</v>
      </c>
      <c r="BR156" t="s">
        <v>99</v>
      </c>
      <c r="BS156" t="s">
        <v>102</v>
      </c>
      <c r="BT156" t="s">
        <v>102</v>
      </c>
      <c r="BU156" t="s">
        <v>99</v>
      </c>
      <c r="BV156" t="s">
        <v>99</v>
      </c>
      <c r="BW156" t="s">
        <v>99</v>
      </c>
      <c r="BX156" t="s">
        <v>99</v>
      </c>
      <c r="BY156" t="s">
        <v>99</v>
      </c>
      <c r="BZ156" t="s">
        <v>102</v>
      </c>
      <c r="CD156" t="s">
        <v>102</v>
      </c>
      <c r="CG156">
        <v>2022</v>
      </c>
      <c r="CH156">
        <v>2022</v>
      </c>
      <c r="CI156" t="s">
        <v>1255</v>
      </c>
      <c r="CJ156" t="s">
        <v>107</v>
      </c>
      <c r="CK156">
        <v>2023</v>
      </c>
      <c r="CL156" t="s">
        <v>99</v>
      </c>
      <c r="CM156" t="s">
        <v>1256</v>
      </c>
      <c r="CN156" t="s">
        <v>1257</v>
      </c>
      <c r="CO156">
        <v>9</v>
      </c>
      <c r="CP156">
        <v>12</v>
      </c>
      <c r="CQ156" s="5">
        <f t="shared" si="4"/>
        <v>0.75</v>
      </c>
      <c r="CR156" t="s">
        <v>1258</v>
      </c>
      <c r="CS156" t="s">
        <v>1259</v>
      </c>
      <c r="CT156" t="s">
        <v>1260</v>
      </c>
      <c r="CU156" t="s">
        <v>99</v>
      </c>
      <c r="CV156" t="s">
        <v>130</v>
      </c>
      <c r="CW156" t="s">
        <v>99</v>
      </c>
      <c r="CX156" t="s">
        <v>1261</v>
      </c>
    </row>
    <row r="157" spans="1:102" ht="18" customHeight="1" x14ac:dyDescent="0.35">
      <c r="A157" t="s">
        <v>1262</v>
      </c>
      <c r="B157" t="s">
        <v>1263</v>
      </c>
      <c r="C157" s="25" t="s">
        <v>3824</v>
      </c>
      <c r="D157" s="25" t="s">
        <v>3843</v>
      </c>
      <c r="E157" t="s">
        <v>99</v>
      </c>
      <c r="F157" s="5">
        <v>1</v>
      </c>
      <c r="G157" t="s">
        <v>149</v>
      </c>
      <c r="H157" t="s">
        <v>99</v>
      </c>
      <c r="I157" s="5">
        <v>1</v>
      </c>
      <c r="J157">
        <v>2050</v>
      </c>
      <c r="K157" s="5" t="s">
        <v>102</v>
      </c>
      <c r="N157" s="5" t="s">
        <v>102</v>
      </c>
      <c r="Q157">
        <f t="shared" si="5"/>
        <v>2050</v>
      </c>
      <c r="R157" s="17" t="s">
        <v>99</v>
      </c>
      <c r="S157" s="17" t="s">
        <v>102</v>
      </c>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t="s">
        <v>99</v>
      </c>
      <c r="BC157" s="17">
        <v>27270000</v>
      </c>
      <c r="BD157" s="17" t="s">
        <v>99</v>
      </c>
      <c r="BE157" s="17" t="s">
        <v>103</v>
      </c>
      <c r="BF157" s="17" t="s">
        <v>103</v>
      </c>
      <c r="BG157" s="17">
        <v>188000</v>
      </c>
      <c r="BH157" s="17" t="s">
        <v>99</v>
      </c>
      <c r="BI157" s="17">
        <v>14700000</v>
      </c>
      <c r="BJ157" s="17" t="s">
        <v>115</v>
      </c>
      <c r="BZ157" t="s">
        <v>102</v>
      </c>
      <c r="CD157" t="s">
        <v>99</v>
      </c>
      <c r="CE157">
        <v>115600</v>
      </c>
      <c r="CF157" t="s">
        <v>105</v>
      </c>
      <c r="CG157">
        <v>2021</v>
      </c>
      <c r="CH157">
        <v>2021</v>
      </c>
      <c r="CI157" t="s">
        <v>1264</v>
      </c>
      <c r="CJ157" t="s">
        <v>107</v>
      </c>
      <c r="CK157">
        <v>2023</v>
      </c>
      <c r="CL157" t="s">
        <v>99</v>
      </c>
      <c r="CM157" t="s">
        <v>1265</v>
      </c>
      <c r="CO157">
        <v>10</v>
      </c>
      <c r="CP157">
        <v>10</v>
      </c>
      <c r="CQ157">
        <f t="shared" si="4"/>
        <v>1</v>
      </c>
      <c r="CR157" t="s">
        <v>1266</v>
      </c>
      <c r="CS157" t="s">
        <v>1267</v>
      </c>
      <c r="CT157" t="s">
        <v>1268</v>
      </c>
      <c r="CU157" t="s">
        <v>102</v>
      </c>
      <c r="CW157" t="s">
        <v>99</v>
      </c>
      <c r="CX157" t="s">
        <v>1269</v>
      </c>
    </row>
    <row r="158" spans="1:102" ht="18" customHeight="1" x14ac:dyDescent="0.35">
      <c r="A158" t="s">
        <v>1270</v>
      </c>
      <c r="B158" t="s">
        <v>1271</v>
      </c>
      <c r="C158" s="25" t="s">
        <v>3824</v>
      </c>
      <c r="D158" s="25" t="s">
        <v>3836</v>
      </c>
      <c r="E158" t="s">
        <v>99</v>
      </c>
      <c r="F158" s="5">
        <v>1</v>
      </c>
      <c r="G158" t="s">
        <v>149</v>
      </c>
      <c r="H158" t="s">
        <v>99</v>
      </c>
      <c r="I158" s="5">
        <v>1</v>
      </c>
      <c r="J158">
        <v>2050</v>
      </c>
      <c r="K158" s="5" t="s">
        <v>99</v>
      </c>
      <c r="M158">
        <v>2050</v>
      </c>
      <c r="N158" s="5" t="s">
        <v>102</v>
      </c>
      <c r="Q158">
        <f t="shared" si="5"/>
        <v>2050</v>
      </c>
      <c r="R158" s="17" t="s">
        <v>99</v>
      </c>
      <c r="S158" s="17" t="s">
        <v>102</v>
      </c>
      <c r="T158" s="17"/>
      <c r="U158" s="17"/>
      <c r="V158" s="17"/>
      <c r="W158" s="17"/>
      <c r="X158" s="17"/>
      <c r="Y158" s="17"/>
      <c r="Z158" s="17"/>
      <c r="AA158" s="17"/>
      <c r="AB158" s="17"/>
      <c r="AC158" s="17"/>
      <c r="AD158" s="17"/>
      <c r="AE158" s="17"/>
      <c r="AF158" s="17"/>
      <c r="AG158" s="17"/>
      <c r="AH158" s="17"/>
      <c r="AI158" s="17"/>
      <c r="AJ158" s="17">
        <v>2050</v>
      </c>
      <c r="AK158" s="17" t="s">
        <v>99</v>
      </c>
      <c r="AL158" s="17" t="s">
        <v>99</v>
      </c>
      <c r="AM158" s="17" t="s">
        <v>102</v>
      </c>
      <c r="AN158" s="17"/>
      <c r="AO158" s="17" t="s">
        <v>102</v>
      </c>
      <c r="AP158" s="17"/>
      <c r="AQ158" s="17" t="s">
        <v>99</v>
      </c>
      <c r="AR158" s="17" t="s">
        <v>102</v>
      </c>
      <c r="AS158" s="17"/>
      <c r="AT158" s="17"/>
      <c r="AU158" s="17"/>
      <c r="AV158" s="17" t="s">
        <v>206</v>
      </c>
      <c r="AW158" s="17" t="s">
        <v>102</v>
      </c>
      <c r="AX158" s="17"/>
      <c r="AY158" s="17"/>
      <c r="AZ158" s="17"/>
      <c r="BA158" s="17"/>
      <c r="BB158" s="17" t="s">
        <v>99</v>
      </c>
      <c r="BC158" s="17">
        <v>79129000</v>
      </c>
      <c r="BD158" s="17" t="s">
        <v>99</v>
      </c>
      <c r="BE158" s="17" t="s">
        <v>103</v>
      </c>
      <c r="BF158" s="17" t="s">
        <v>103</v>
      </c>
      <c r="BG158" s="17">
        <v>428000</v>
      </c>
      <c r="BH158" s="17" t="s">
        <v>99</v>
      </c>
      <c r="BI158" s="17">
        <v>29993000</v>
      </c>
      <c r="BJ158" s="17" t="s">
        <v>104</v>
      </c>
      <c r="BK158" t="s">
        <v>99</v>
      </c>
      <c r="BL158" t="s">
        <v>102</v>
      </c>
      <c r="BM158" t="s">
        <v>99</v>
      </c>
      <c r="BN158" t="s">
        <v>102</v>
      </c>
      <c r="BO158" t="s">
        <v>99</v>
      </c>
      <c r="BP158" t="s">
        <v>99</v>
      </c>
      <c r="BQ158" t="s">
        <v>99</v>
      </c>
      <c r="BR158" t="s">
        <v>102</v>
      </c>
      <c r="BS158" t="s">
        <v>102</v>
      </c>
      <c r="BT158" t="s">
        <v>99</v>
      </c>
      <c r="BU158" t="s">
        <v>99</v>
      </c>
      <c r="BV158" t="s">
        <v>102</v>
      </c>
      <c r="BW158" t="s">
        <v>102</v>
      </c>
      <c r="BX158" t="s">
        <v>102</v>
      </c>
      <c r="BY158" t="s">
        <v>102</v>
      </c>
      <c r="BZ158" t="s">
        <v>102</v>
      </c>
      <c r="CD158" t="s">
        <v>102</v>
      </c>
      <c r="CG158">
        <v>2022</v>
      </c>
      <c r="CH158">
        <v>2022</v>
      </c>
      <c r="CI158" t="s">
        <v>1272</v>
      </c>
      <c r="CJ158" t="s">
        <v>107</v>
      </c>
      <c r="CK158">
        <v>2023</v>
      </c>
      <c r="CL158" t="s">
        <v>99</v>
      </c>
      <c r="CM158" t="s">
        <v>1273</v>
      </c>
      <c r="CN158" s="2" t="s">
        <v>1274</v>
      </c>
      <c r="CO158">
        <v>10</v>
      </c>
      <c r="CP158">
        <v>14</v>
      </c>
      <c r="CQ158">
        <f t="shared" si="4"/>
        <v>0.7142857142857143</v>
      </c>
      <c r="CR158" t="s">
        <v>339</v>
      </c>
      <c r="CS158" t="s">
        <v>1275</v>
      </c>
      <c r="CT158" s="2" t="s">
        <v>1276</v>
      </c>
      <c r="CU158" t="s">
        <v>99</v>
      </c>
      <c r="CV158" t="s">
        <v>130</v>
      </c>
      <c r="CW158" t="s">
        <v>99</v>
      </c>
      <c r="CX158" t="s">
        <v>1277</v>
      </c>
    </row>
    <row r="159" spans="1:102" ht="18" customHeight="1" x14ac:dyDescent="0.35">
      <c r="A159" t="s">
        <v>1278</v>
      </c>
      <c r="B159" t="s">
        <v>1279</v>
      </c>
      <c r="C159" s="24" t="s">
        <v>3828</v>
      </c>
      <c r="D159" s="24" t="s">
        <v>3832</v>
      </c>
      <c r="E159" t="s">
        <v>99</v>
      </c>
      <c r="F159" s="5">
        <v>1</v>
      </c>
      <c r="G159" t="s">
        <v>100</v>
      </c>
      <c r="H159" t="s">
        <v>99</v>
      </c>
      <c r="I159" s="5">
        <v>1</v>
      </c>
      <c r="J159">
        <v>2050</v>
      </c>
      <c r="K159" s="5" t="s">
        <v>99</v>
      </c>
      <c r="M159">
        <v>2050</v>
      </c>
      <c r="N159" s="5" t="s">
        <v>102</v>
      </c>
      <c r="Q159">
        <f t="shared" si="5"/>
        <v>2050</v>
      </c>
      <c r="R159" s="5" t="s">
        <v>102</v>
      </c>
      <c r="AK159" t="s">
        <v>99</v>
      </c>
      <c r="AL159" t="s">
        <v>102</v>
      </c>
      <c r="AM159" t="s">
        <v>102</v>
      </c>
      <c r="AO159" t="s">
        <v>102</v>
      </c>
      <c r="AQ159" t="s">
        <v>102</v>
      </c>
      <c r="AR159" t="s">
        <v>102</v>
      </c>
      <c r="AW159" t="s">
        <v>102</v>
      </c>
      <c r="BB159" t="s">
        <v>99</v>
      </c>
      <c r="BC159">
        <v>1434000</v>
      </c>
      <c r="BD159" t="s">
        <v>99</v>
      </c>
      <c r="BE159">
        <v>700000</v>
      </c>
      <c r="BF159" t="s">
        <v>103</v>
      </c>
      <c r="BG159" t="s">
        <v>103</v>
      </c>
      <c r="BH159" t="s">
        <v>99</v>
      </c>
      <c r="BI159">
        <v>11875000</v>
      </c>
      <c r="BJ159" t="s">
        <v>104</v>
      </c>
      <c r="BK159" t="s">
        <v>99</v>
      </c>
      <c r="BL159" t="s">
        <v>102</v>
      </c>
      <c r="BM159" t="s">
        <v>99</v>
      </c>
      <c r="BN159" t="s">
        <v>99</v>
      </c>
      <c r="BO159" t="s">
        <v>102</v>
      </c>
      <c r="BP159" t="s">
        <v>102</v>
      </c>
      <c r="BQ159" t="s">
        <v>102</v>
      </c>
      <c r="BS159" t="s">
        <v>99</v>
      </c>
      <c r="BT159" t="s">
        <v>99</v>
      </c>
      <c r="BU159" t="s">
        <v>102</v>
      </c>
      <c r="BV159" t="s">
        <v>99</v>
      </c>
      <c r="BW159" t="s">
        <v>102</v>
      </c>
      <c r="BX159" t="s">
        <v>102</v>
      </c>
      <c r="BY159" t="s">
        <v>102</v>
      </c>
      <c r="BZ159" t="s">
        <v>102</v>
      </c>
      <c r="CD159" t="s">
        <v>102</v>
      </c>
      <c r="CG159">
        <v>2023</v>
      </c>
      <c r="CH159" t="s">
        <v>103</v>
      </c>
      <c r="CI159" t="s">
        <v>1280</v>
      </c>
      <c r="CJ159" t="s">
        <v>193</v>
      </c>
      <c r="CK159">
        <v>2023</v>
      </c>
      <c r="CL159" t="s">
        <v>99</v>
      </c>
      <c r="CM159" t="s">
        <v>1281</v>
      </c>
      <c r="CO159">
        <v>9</v>
      </c>
      <c r="CP159">
        <v>12</v>
      </c>
      <c r="CQ159" s="5">
        <f t="shared" si="4"/>
        <v>0.75</v>
      </c>
      <c r="CR159" t="s">
        <v>1282</v>
      </c>
      <c r="CS159" t="s">
        <v>1283</v>
      </c>
      <c r="CT159" s="2" t="s">
        <v>1284</v>
      </c>
      <c r="CU159" t="s">
        <v>99</v>
      </c>
      <c r="CV159" t="s">
        <v>130</v>
      </c>
      <c r="CW159" t="s">
        <v>102</v>
      </c>
      <c r="CX159" t="s">
        <v>1285</v>
      </c>
    </row>
    <row r="160" spans="1:102" ht="18" customHeight="1" x14ac:dyDescent="0.35">
      <c r="A160" t="s">
        <v>1286</v>
      </c>
      <c r="B160" t="s">
        <v>1287</v>
      </c>
      <c r="C160" s="24" t="s">
        <v>3814</v>
      </c>
      <c r="D160" s="24" t="s">
        <v>3815</v>
      </c>
      <c r="E160" t="s">
        <v>102</v>
      </c>
      <c r="F160" s="5">
        <v>0</v>
      </c>
      <c r="BB160" t="s">
        <v>99</v>
      </c>
      <c r="BC160">
        <v>27241</v>
      </c>
      <c r="BD160" t="s">
        <v>99</v>
      </c>
      <c r="BE160">
        <v>329488</v>
      </c>
      <c r="BF160">
        <v>414749</v>
      </c>
      <c r="BG160" t="s">
        <v>103</v>
      </c>
      <c r="BH160" t="s">
        <v>99</v>
      </c>
      <c r="BI160">
        <v>1748448</v>
      </c>
      <c r="BJ160" t="s">
        <v>104</v>
      </c>
      <c r="BK160" t="s">
        <v>99</v>
      </c>
      <c r="BL160" t="s">
        <v>99</v>
      </c>
      <c r="BM160" t="s">
        <v>99</v>
      </c>
      <c r="BN160" t="s">
        <v>99</v>
      </c>
      <c r="BO160" t="s">
        <v>99</v>
      </c>
      <c r="BP160" t="s">
        <v>99</v>
      </c>
      <c r="BQ160" t="s">
        <v>99</v>
      </c>
      <c r="BR160" t="s">
        <v>99</v>
      </c>
      <c r="BS160" t="s">
        <v>102</v>
      </c>
      <c r="BT160" t="s">
        <v>102</v>
      </c>
      <c r="BU160" t="s">
        <v>102</v>
      </c>
      <c r="BV160" t="s">
        <v>102</v>
      </c>
      <c r="BW160" t="s">
        <v>102</v>
      </c>
      <c r="BX160" t="s">
        <v>102</v>
      </c>
      <c r="BY160" t="s">
        <v>102</v>
      </c>
      <c r="BZ160" t="s">
        <v>102</v>
      </c>
      <c r="CD160" t="s">
        <v>102</v>
      </c>
      <c r="CG160">
        <v>2022</v>
      </c>
      <c r="CH160" t="s">
        <v>103</v>
      </c>
      <c r="CI160" t="s">
        <v>1288</v>
      </c>
      <c r="CJ160" t="s">
        <v>142</v>
      </c>
      <c r="CK160">
        <v>2023</v>
      </c>
      <c r="CL160" t="s">
        <v>99</v>
      </c>
      <c r="CM160" t="s">
        <v>1289</v>
      </c>
      <c r="CN160" t="s">
        <v>1290</v>
      </c>
      <c r="CO160">
        <v>4</v>
      </c>
      <c r="CP160">
        <v>11</v>
      </c>
      <c r="CQ160" s="5">
        <f t="shared" si="4"/>
        <v>0.36363636363636365</v>
      </c>
      <c r="CR160" t="s">
        <v>677</v>
      </c>
      <c r="CS160" t="s">
        <v>678</v>
      </c>
      <c r="CT160" s="2" t="s">
        <v>1291</v>
      </c>
      <c r="CU160" t="s">
        <v>102</v>
      </c>
      <c r="CW160" t="s">
        <v>102</v>
      </c>
      <c r="CX160" t="s">
        <v>1292</v>
      </c>
    </row>
    <row r="161" spans="1:102" ht="18" customHeight="1" x14ac:dyDescent="0.35">
      <c r="A161" t="s">
        <v>1293</v>
      </c>
      <c r="B161" t="s">
        <v>1294</v>
      </c>
      <c r="C161" s="24" t="s">
        <v>3828</v>
      </c>
      <c r="D161" s="24" t="s">
        <v>3901</v>
      </c>
      <c r="E161" t="s">
        <v>99</v>
      </c>
      <c r="F161" s="5">
        <v>1</v>
      </c>
      <c r="G161" t="s">
        <v>100</v>
      </c>
      <c r="H161" t="s">
        <v>99</v>
      </c>
      <c r="I161" s="5">
        <v>1</v>
      </c>
      <c r="J161">
        <v>2050</v>
      </c>
      <c r="K161" s="5" t="s">
        <v>99</v>
      </c>
      <c r="M161">
        <v>2050</v>
      </c>
      <c r="N161" s="5" t="s">
        <v>102</v>
      </c>
      <c r="Q161">
        <f t="shared" si="5"/>
        <v>2050</v>
      </c>
      <c r="R161" s="5" t="s">
        <v>102</v>
      </c>
      <c r="AK161" t="s">
        <v>99</v>
      </c>
      <c r="AL161" t="s">
        <v>102</v>
      </c>
      <c r="AM161" t="s">
        <v>102</v>
      </c>
      <c r="AO161" t="s">
        <v>102</v>
      </c>
      <c r="AQ161" t="s">
        <v>102</v>
      </c>
      <c r="AR161" t="s">
        <v>102</v>
      </c>
      <c r="AW161" t="s">
        <v>102</v>
      </c>
      <c r="BB161" t="s">
        <v>99</v>
      </c>
      <c r="BC161">
        <v>6206603</v>
      </c>
      <c r="BD161" t="s">
        <v>99</v>
      </c>
      <c r="BE161">
        <v>746240</v>
      </c>
      <c r="BF161">
        <v>736120</v>
      </c>
      <c r="BG161" t="s">
        <v>103</v>
      </c>
      <c r="BH161" t="s">
        <v>99</v>
      </c>
      <c r="BI161">
        <v>3191</v>
      </c>
      <c r="BJ161" t="s">
        <v>104</v>
      </c>
      <c r="BK161" t="s">
        <v>102</v>
      </c>
      <c r="BL161" t="s">
        <v>102</v>
      </c>
      <c r="BM161" t="s">
        <v>102</v>
      </c>
      <c r="BN161" t="s">
        <v>102</v>
      </c>
      <c r="BO161" t="s">
        <v>102</v>
      </c>
      <c r="BP161" t="s">
        <v>99</v>
      </c>
      <c r="BQ161" t="s">
        <v>102</v>
      </c>
      <c r="BR161" t="s">
        <v>102</v>
      </c>
      <c r="BS161" t="s">
        <v>102</v>
      </c>
      <c r="BT161" t="s">
        <v>102</v>
      </c>
      <c r="BU161" t="s">
        <v>102</v>
      </c>
      <c r="BV161" t="s">
        <v>102</v>
      </c>
      <c r="BW161" t="s">
        <v>102</v>
      </c>
      <c r="BX161" t="s">
        <v>102</v>
      </c>
      <c r="BY161" t="s">
        <v>102</v>
      </c>
      <c r="BZ161" t="s">
        <v>102</v>
      </c>
      <c r="CD161" t="s">
        <v>102</v>
      </c>
      <c r="CG161">
        <v>2022</v>
      </c>
      <c r="CH161">
        <v>2023</v>
      </c>
      <c r="CI161" t="s">
        <v>1295</v>
      </c>
      <c r="CJ161" t="s">
        <v>107</v>
      </c>
      <c r="CK161">
        <v>2023</v>
      </c>
      <c r="CL161" t="s">
        <v>99</v>
      </c>
      <c r="CM161" t="s">
        <v>1296</v>
      </c>
      <c r="CO161">
        <v>1</v>
      </c>
      <c r="CP161">
        <v>12</v>
      </c>
      <c r="CQ161" s="5">
        <f t="shared" si="4"/>
        <v>8.3333333333333329E-2</v>
      </c>
      <c r="CR161" t="s">
        <v>1297</v>
      </c>
      <c r="CS161" t="s">
        <v>1298</v>
      </c>
      <c r="CT161" s="2" t="s">
        <v>1299</v>
      </c>
      <c r="CU161" t="s">
        <v>99</v>
      </c>
      <c r="CV161" t="s">
        <v>130</v>
      </c>
      <c r="CW161" t="s">
        <v>99</v>
      </c>
      <c r="CX161" t="s">
        <v>1300</v>
      </c>
    </row>
    <row r="162" spans="1:102" ht="18" customHeight="1" x14ac:dyDescent="0.35">
      <c r="A162" t="s">
        <v>1301</v>
      </c>
      <c r="B162" t="s">
        <v>1302</v>
      </c>
      <c r="C162" s="24" t="s">
        <v>3808</v>
      </c>
      <c r="D162" s="24" t="s">
        <v>3849</v>
      </c>
      <c r="E162" t="s">
        <v>99</v>
      </c>
      <c r="F162" s="5">
        <v>1</v>
      </c>
      <c r="G162" t="s">
        <v>100</v>
      </c>
      <c r="H162" t="s">
        <v>99</v>
      </c>
      <c r="I162" s="5">
        <v>1</v>
      </c>
      <c r="J162">
        <v>2030</v>
      </c>
      <c r="K162" s="5" t="s">
        <v>99</v>
      </c>
      <c r="M162">
        <v>2030</v>
      </c>
      <c r="N162" s="5" t="s">
        <v>102</v>
      </c>
      <c r="Q162">
        <f t="shared" si="5"/>
        <v>2030</v>
      </c>
      <c r="R162" s="5" t="s">
        <v>102</v>
      </c>
      <c r="AK162" t="s">
        <v>99</v>
      </c>
      <c r="AL162" t="s">
        <v>102</v>
      </c>
      <c r="AM162" t="s">
        <v>99</v>
      </c>
      <c r="AN162" t="s">
        <v>150</v>
      </c>
      <c r="AO162" t="s">
        <v>102</v>
      </c>
      <c r="AQ162" t="s">
        <v>99</v>
      </c>
      <c r="AR162" t="s">
        <v>102</v>
      </c>
      <c r="AV162" t="s">
        <v>206</v>
      </c>
      <c r="AW162" t="s">
        <v>102</v>
      </c>
      <c r="BB162" t="s">
        <v>99</v>
      </c>
      <c r="BC162">
        <v>215653</v>
      </c>
      <c r="BD162" t="s">
        <v>99</v>
      </c>
      <c r="BE162" t="s">
        <v>103</v>
      </c>
      <c r="BF162" t="s">
        <v>103</v>
      </c>
      <c r="BG162">
        <v>504642</v>
      </c>
      <c r="BH162" t="s">
        <v>99</v>
      </c>
      <c r="BI162">
        <v>132597720</v>
      </c>
      <c r="BJ162" t="s">
        <v>115</v>
      </c>
      <c r="BZ162" t="s">
        <v>102</v>
      </c>
      <c r="CD162" t="s">
        <v>102</v>
      </c>
      <c r="CG162">
        <v>2022</v>
      </c>
      <c r="CH162">
        <v>2022</v>
      </c>
      <c r="CI162" t="s">
        <v>1303</v>
      </c>
      <c r="CJ162" t="s">
        <v>107</v>
      </c>
      <c r="CK162">
        <v>2023</v>
      </c>
      <c r="CL162" t="s">
        <v>102</v>
      </c>
      <c r="CM162" t="s">
        <v>1304</v>
      </c>
      <c r="CO162">
        <v>2</v>
      </c>
      <c r="CP162">
        <v>10</v>
      </c>
      <c r="CQ162" s="5">
        <f t="shared" si="4"/>
        <v>0.2</v>
      </c>
      <c r="CR162" t="s">
        <v>724</v>
      </c>
      <c r="CS162" t="s">
        <v>1305</v>
      </c>
      <c r="CT162" s="2" t="s">
        <v>1306</v>
      </c>
      <c r="CU162" t="s">
        <v>99</v>
      </c>
      <c r="CV162" t="s">
        <v>130</v>
      </c>
      <c r="CW162" t="s">
        <v>99</v>
      </c>
      <c r="CX162" t="s">
        <v>1307</v>
      </c>
    </row>
    <row r="163" spans="1:102" ht="18" customHeight="1" x14ac:dyDescent="0.35">
      <c r="A163" t="s">
        <v>1308</v>
      </c>
      <c r="B163" t="s">
        <v>1309</v>
      </c>
      <c r="C163" s="24" t="s">
        <v>3822</v>
      </c>
      <c r="D163" s="24" t="s">
        <v>3840</v>
      </c>
      <c r="E163" t="s">
        <v>99</v>
      </c>
      <c r="F163" s="5">
        <v>1</v>
      </c>
      <c r="G163" t="s">
        <v>100</v>
      </c>
      <c r="H163" t="s">
        <v>99</v>
      </c>
      <c r="I163" s="5">
        <v>1</v>
      </c>
      <c r="J163">
        <v>2022</v>
      </c>
      <c r="K163" s="5" t="s">
        <v>99</v>
      </c>
      <c r="M163">
        <v>2022</v>
      </c>
      <c r="N163" s="5" t="s">
        <v>102</v>
      </c>
      <c r="Q163">
        <f t="shared" si="5"/>
        <v>2022</v>
      </c>
      <c r="R163" s="5" t="s">
        <v>102</v>
      </c>
      <c r="AK163" t="s">
        <v>102</v>
      </c>
      <c r="AM163" t="s">
        <v>102</v>
      </c>
      <c r="AO163" t="s">
        <v>102</v>
      </c>
      <c r="AQ163" t="s">
        <v>99</v>
      </c>
      <c r="AR163" t="s">
        <v>102</v>
      </c>
      <c r="AV163" t="s">
        <v>206</v>
      </c>
      <c r="AW163" t="s">
        <v>102</v>
      </c>
      <c r="BB163" t="s">
        <v>99</v>
      </c>
      <c r="BC163">
        <v>5558</v>
      </c>
      <c r="BD163" t="s">
        <v>99</v>
      </c>
      <c r="BE163">
        <v>41757</v>
      </c>
      <c r="BF163">
        <v>118095</v>
      </c>
      <c r="BG163" t="s">
        <v>103</v>
      </c>
      <c r="BH163" t="s">
        <v>99</v>
      </c>
      <c r="BI163">
        <v>4751876</v>
      </c>
      <c r="BJ163" t="s">
        <v>104</v>
      </c>
      <c r="BK163" t="s">
        <v>99</v>
      </c>
      <c r="BL163" t="s">
        <v>99</v>
      </c>
      <c r="BM163" t="s">
        <v>99</v>
      </c>
      <c r="BN163" t="s">
        <v>99</v>
      </c>
      <c r="BO163" t="s">
        <v>99</v>
      </c>
      <c r="BP163" t="s">
        <v>99</v>
      </c>
      <c r="BQ163" t="s">
        <v>99</v>
      </c>
      <c r="BR163" t="s">
        <v>102</v>
      </c>
      <c r="BS163" t="s">
        <v>99</v>
      </c>
      <c r="BT163" t="s">
        <v>102</v>
      </c>
      <c r="BU163" t="s">
        <v>99</v>
      </c>
      <c r="BV163" t="s">
        <v>102</v>
      </c>
      <c r="BW163" t="s">
        <v>102</v>
      </c>
      <c r="BX163" t="s">
        <v>102</v>
      </c>
      <c r="BY163" t="s">
        <v>102</v>
      </c>
      <c r="BZ163" t="s">
        <v>102</v>
      </c>
      <c r="CD163" t="s">
        <v>99</v>
      </c>
      <c r="CE163">
        <v>1500000</v>
      </c>
      <c r="CF163" t="s">
        <v>105</v>
      </c>
      <c r="CG163">
        <v>2021</v>
      </c>
      <c r="CH163">
        <v>2022</v>
      </c>
      <c r="CI163" t="s">
        <v>1310</v>
      </c>
      <c r="CJ163" t="s">
        <v>193</v>
      </c>
      <c r="CK163">
        <v>2023</v>
      </c>
      <c r="CL163" t="s">
        <v>99</v>
      </c>
      <c r="CM163" t="s">
        <v>1311</v>
      </c>
      <c r="CO163">
        <v>1</v>
      </c>
      <c r="CP163">
        <v>9</v>
      </c>
      <c r="CQ163" s="5">
        <f t="shared" si="4"/>
        <v>0.1111111111111111</v>
      </c>
      <c r="CR163" t="s">
        <v>1312</v>
      </c>
      <c r="CS163" t="s">
        <v>1313</v>
      </c>
      <c r="CT163" s="2" t="s">
        <v>1314</v>
      </c>
      <c r="CU163" t="s">
        <v>99</v>
      </c>
      <c r="CV163" t="s">
        <v>130</v>
      </c>
      <c r="CW163" t="s">
        <v>99</v>
      </c>
      <c r="CX163" t="s">
        <v>1315</v>
      </c>
    </row>
    <row r="164" spans="1:102" ht="18" customHeight="1" x14ac:dyDescent="0.35">
      <c r="A164" t="s">
        <v>1316</v>
      </c>
      <c r="B164" t="s">
        <v>1317</v>
      </c>
      <c r="C164" s="24" t="s">
        <v>3828</v>
      </c>
      <c r="D164" s="24" t="s">
        <v>3832</v>
      </c>
      <c r="E164" t="s">
        <v>99</v>
      </c>
      <c r="F164" s="5">
        <v>1</v>
      </c>
      <c r="G164" t="s">
        <v>149</v>
      </c>
      <c r="H164" t="s">
        <v>99</v>
      </c>
      <c r="I164" s="5">
        <v>1</v>
      </c>
      <c r="J164">
        <v>2050</v>
      </c>
      <c r="K164" s="5" t="s">
        <v>99</v>
      </c>
      <c r="M164">
        <v>2050</v>
      </c>
      <c r="N164" s="5" t="s">
        <v>99</v>
      </c>
      <c r="P164">
        <v>2050</v>
      </c>
      <c r="Q164">
        <f t="shared" si="5"/>
        <v>2050</v>
      </c>
      <c r="AK164" t="s">
        <v>99</v>
      </c>
      <c r="AL164" t="s">
        <v>99</v>
      </c>
      <c r="AM164" t="s">
        <v>99</v>
      </c>
      <c r="AN164" t="s">
        <v>150</v>
      </c>
      <c r="AO164" t="s">
        <v>102</v>
      </c>
      <c r="AQ164" t="s">
        <v>102</v>
      </c>
      <c r="AR164" t="s">
        <v>102</v>
      </c>
      <c r="AW164" t="s">
        <v>99</v>
      </c>
      <c r="AX164">
        <v>0</v>
      </c>
      <c r="AY164" t="s">
        <v>207</v>
      </c>
      <c r="BA164" t="s">
        <v>582</v>
      </c>
      <c r="BB164" t="s">
        <v>99</v>
      </c>
      <c r="BC164">
        <v>299519</v>
      </c>
      <c r="BD164" t="s">
        <v>99</v>
      </c>
      <c r="BE164">
        <v>86557</v>
      </c>
      <c r="BF164">
        <v>170546</v>
      </c>
      <c r="BG164" t="s">
        <v>103</v>
      </c>
      <c r="BH164" t="s">
        <v>99</v>
      </c>
      <c r="BI164">
        <v>7006046</v>
      </c>
      <c r="BJ164" t="s">
        <v>104</v>
      </c>
      <c r="BK164" t="s">
        <v>99</v>
      </c>
      <c r="BL164" t="s">
        <v>99</v>
      </c>
      <c r="BM164" t="s">
        <v>99</v>
      </c>
      <c r="BN164" t="s">
        <v>99</v>
      </c>
      <c r="BO164" t="s">
        <v>99</v>
      </c>
      <c r="BP164" t="s">
        <v>99</v>
      </c>
      <c r="BQ164" t="s">
        <v>99</v>
      </c>
      <c r="BR164" t="s">
        <v>102</v>
      </c>
      <c r="BS164" t="s">
        <v>99</v>
      </c>
      <c r="BT164" t="s">
        <v>102</v>
      </c>
      <c r="BU164" t="s">
        <v>99</v>
      </c>
      <c r="BV164" t="s">
        <v>99</v>
      </c>
      <c r="BW164" t="s">
        <v>102</v>
      </c>
      <c r="BX164" t="s">
        <v>102</v>
      </c>
      <c r="BY164" t="s">
        <v>99</v>
      </c>
      <c r="BZ164" t="s">
        <v>102</v>
      </c>
      <c r="CD164" t="s">
        <v>99</v>
      </c>
      <c r="CE164">
        <v>3600000</v>
      </c>
      <c r="CF164" t="s">
        <v>105</v>
      </c>
      <c r="CG164">
        <v>2022</v>
      </c>
      <c r="CH164">
        <v>2022</v>
      </c>
      <c r="CI164" t="s">
        <v>1318</v>
      </c>
      <c r="CJ164" t="s">
        <v>107</v>
      </c>
      <c r="CK164">
        <v>2023</v>
      </c>
      <c r="CL164" t="s">
        <v>102</v>
      </c>
      <c r="CM164" t="s">
        <v>1319</v>
      </c>
      <c r="CO164">
        <v>2</v>
      </c>
      <c r="CP164">
        <v>13</v>
      </c>
      <c r="CQ164" s="5">
        <f t="shared" si="4"/>
        <v>0.15384615384615385</v>
      </c>
      <c r="CR164" t="s">
        <v>1320</v>
      </c>
      <c r="CS164" t="s">
        <v>1321</v>
      </c>
      <c r="CT164" s="2" t="s">
        <v>1322</v>
      </c>
      <c r="CU164" t="s">
        <v>99</v>
      </c>
      <c r="CV164" t="s">
        <v>181</v>
      </c>
      <c r="CW164" t="s">
        <v>99</v>
      </c>
      <c r="CX164" t="s">
        <v>1323</v>
      </c>
    </row>
    <row r="165" spans="1:102" ht="18" customHeight="1" x14ac:dyDescent="0.35">
      <c r="A165" t="s">
        <v>1324</v>
      </c>
      <c r="B165" t="s">
        <v>1325</v>
      </c>
      <c r="C165" s="24" t="s">
        <v>3824</v>
      </c>
      <c r="D165" s="24" t="s">
        <v>3836</v>
      </c>
      <c r="E165" t="s">
        <v>99</v>
      </c>
      <c r="F165" s="5">
        <v>1</v>
      </c>
      <c r="G165" t="s">
        <v>149</v>
      </c>
      <c r="H165" t="s">
        <v>99</v>
      </c>
      <c r="I165" s="5">
        <v>1</v>
      </c>
      <c r="J165">
        <v>2045</v>
      </c>
      <c r="K165" s="5" t="s">
        <v>99</v>
      </c>
      <c r="M165">
        <v>2045</v>
      </c>
      <c r="N165" s="5" t="s">
        <v>99</v>
      </c>
      <c r="P165">
        <v>2045</v>
      </c>
      <c r="Q165">
        <f t="shared" si="5"/>
        <v>2045</v>
      </c>
      <c r="AK165" t="s">
        <v>99</v>
      </c>
      <c r="AL165" t="s">
        <v>99</v>
      </c>
      <c r="AM165" t="s">
        <v>102</v>
      </c>
      <c r="AO165" t="s">
        <v>102</v>
      </c>
      <c r="AQ165" t="s">
        <v>99</v>
      </c>
      <c r="AR165" t="s">
        <v>102</v>
      </c>
      <c r="AV165" t="s">
        <v>230</v>
      </c>
      <c r="AW165" t="s">
        <v>102</v>
      </c>
      <c r="BB165" t="s">
        <v>99</v>
      </c>
      <c r="BC165">
        <v>1700000</v>
      </c>
      <c r="BD165" t="s">
        <v>99</v>
      </c>
      <c r="BE165" t="s">
        <v>103</v>
      </c>
      <c r="BF165" t="s">
        <v>103</v>
      </c>
      <c r="BG165">
        <v>700000</v>
      </c>
      <c r="BH165" t="s">
        <v>99</v>
      </c>
      <c r="BI165">
        <v>11200000</v>
      </c>
      <c r="BJ165" t="s">
        <v>115</v>
      </c>
      <c r="BZ165" t="s">
        <v>102</v>
      </c>
      <c r="CD165" t="s">
        <v>99</v>
      </c>
      <c r="CE165">
        <v>1746</v>
      </c>
      <c r="CF165" t="s">
        <v>105</v>
      </c>
      <c r="CG165">
        <v>2022</v>
      </c>
      <c r="CH165">
        <v>2023</v>
      </c>
      <c r="CI165" t="s">
        <v>1326</v>
      </c>
      <c r="CJ165" t="s">
        <v>107</v>
      </c>
      <c r="CK165">
        <v>2023</v>
      </c>
      <c r="CL165" t="s">
        <v>99</v>
      </c>
      <c r="CM165" t="s">
        <v>1327</v>
      </c>
      <c r="CO165">
        <v>8</v>
      </c>
      <c r="CP165">
        <v>11</v>
      </c>
      <c r="CQ165" s="5">
        <f t="shared" si="4"/>
        <v>0.72727272727272729</v>
      </c>
      <c r="CR165" t="s">
        <v>542</v>
      </c>
      <c r="CS165" t="s">
        <v>1328</v>
      </c>
      <c r="CT165" t="s">
        <v>1329</v>
      </c>
      <c r="CU165" t="s">
        <v>99</v>
      </c>
      <c r="CV165" t="s">
        <v>130</v>
      </c>
      <c r="CW165" t="s">
        <v>99</v>
      </c>
      <c r="CX165" t="s">
        <v>1330</v>
      </c>
    </row>
    <row r="166" spans="1:102" ht="18" customHeight="1" x14ac:dyDescent="0.35">
      <c r="A166" t="s">
        <v>1331</v>
      </c>
      <c r="B166" t="s">
        <v>1332</v>
      </c>
      <c r="C166" s="24" t="s">
        <v>3811</v>
      </c>
      <c r="D166" s="24" t="s">
        <v>3812</v>
      </c>
      <c r="E166" t="s">
        <v>99</v>
      </c>
      <c r="F166" s="5">
        <v>1</v>
      </c>
      <c r="G166" t="s">
        <v>100</v>
      </c>
      <c r="H166" t="s">
        <v>99</v>
      </c>
      <c r="I166" s="5">
        <v>1</v>
      </c>
      <c r="J166">
        <v>2030</v>
      </c>
      <c r="K166" s="5" t="s">
        <v>99</v>
      </c>
      <c r="M166">
        <v>2030</v>
      </c>
      <c r="N166" s="5" t="s">
        <v>102</v>
      </c>
      <c r="Q166">
        <f t="shared" si="5"/>
        <v>2030</v>
      </c>
      <c r="R166" s="5" t="s">
        <v>102</v>
      </c>
      <c r="AK166" t="s">
        <v>102</v>
      </c>
      <c r="AM166" t="s">
        <v>102</v>
      </c>
      <c r="AO166" t="s">
        <v>102</v>
      </c>
      <c r="AQ166" t="s">
        <v>99</v>
      </c>
      <c r="AR166" t="s">
        <v>102</v>
      </c>
      <c r="AV166" t="s">
        <v>206</v>
      </c>
      <c r="AW166" t="s">
        <v>102</v>
      </c>
      <c r="BB166" t="s">
        <v>99</v>
      </c>
      <c r="BC166">
        <v>18042</v>
      </c>
      <c r="BD166" t="s">
        <v>99</v>
      </c>
      <c r="BE166" t="s">
        <v>103</v>
      </c>
      <c r="BF166" t="s">
        <v>103</v>
      </c>
      <c r="BG166">
        <v>25160</v>
      </c>
      <c r="BH166" t="s">
        <v>99</v>
      </c>
      <c r="BI166">
        <v>510389</v>
      </c>
      <c r="BJ166" t="s">
        <v>115</v>
      </c>
      <c r="BZ166" t="s">
        <v>102</v>
      </c>
      <c r="CD166" t="s">
        <v>102</v>
      </c>
      <c r="CG166">
        <v>2022</v>
      </c>
      <c r="CH166" t="s">
        <v>103</v>
      </c>
      <c r="CI166" t="s">
        <v>1333</v>
      </c>
      <c r="CJ166" t="s">
        <v>107</v>
      </c>
      <c r="CK166">
        <v>2023</v>
      </c>
      <c r="CL166" t="s">
        <v>102</v>
      </c>
      <c r="CM166" t="s">
        <v>1334</v>
      </c>
      <c r="CO166">
        <v>3</v>
      </c>
      <c r="CP166">
        <v>9</v>
      </c>
      <c r="CQ166" s="5">
        <f t="shared" si="4"/>
        <v>0.33333333333333331</v>
      </c>
      <c r="CR166" t="s">
        <v>1335</v>
      </c>
      <c r="CS166" t="s">
        <v>1336</v>
      </c>
      <c r="CT166" t="s">
        <v>1337</v>
      </c>
      <c r="CU166" t="s">
        <v>99</v>
      </c>
      <c r="CV166" t="s">
        <v>130</v>
      </c>
      <c r="CW166" t="s">
        <v>102</v>
      </c>
      <c r="CX166" t="s">
        <v>1338</v>
      </c>
    </row>
    <row r="167" spans="1:102" ht="18" customHeight="1" x14ac:dyDescent="0.35">
      <c r="A167" t="s">
        <v>1339</v>
      </c>
      <c r="B167" t="s">
        <v>1340</v>
      </c>
      <c r="C167" s="24" t="s">
        <v>3816</v>
      </c>
      <c r="D167" s="24" t="s">
        <v>3817</v>
      </c>
      <c r="E167" t="s">
        <v>102</v>
      </c>
      <c r="F167" s="5">
        <v>0</v>
      </c>
      <c r="BB167" t="s">
        <v>99</v>
      </c>
      <c r="BC167">
        <v>1900</v>
      </c>
      <c r="BD167" t="s">
        <v>99</v>
      </c>
      <c r="BE167">
        <v>25200</v>
      </c>
      <c r="BF167">
        <v>30000</v>
      </c>
      <c r="BG167" t="s">
        <v>103</v>
      </c>
      <c r="BH167" t="s">
        <v>99</v>
      </c>
      <c r="BI167">
        <v>8100</v>
      </c>
      <c r="BJ167" t="s">
        <v>104</v>
      </c>
      <c r="BK167" t="s">
        <v>102</v>
      </c>
      <c r="BL167" t="s">
        <v>102</v>
      </c>
      <c r="BM167" t="s">
        <v>102</v>
      </c>
      <c r="BN167" t="s">
        <v>102</v>
      </c>
      <c r="BO167" t="s">
        <v>102</v>
      </c>
      <c r="BP167" t="s">
        <v>102</v>
      </c>
      <c r="BQ167" t="s">
        <v>99</v>
      </c>
      <c r="BR167" t="s">
        <v>102</v>
      </c>
      <c r="BS167" t="s">
        <v>102</v>
      </c>
      <c r="BT167" t="s">
        <v>102</v>
      </c>
      <c r="BU167" t="s">
        <v>102</v>
      </c>
      <c r="BV167" t="s">
        <v>102</v>
      </c>
      <c r="BW167" t="s">
        <v>102</v>
      </c>
      <c r="BX167" t="s">
        <v>102</v>
      </c>
      <c r="BY167" t="s">
        <v>102</v>
      </c>
      <c r="BZ167" t="s">
        <v>102</v>
      </c>
      <c r="CD167" t="s">
        <v>102</v>
      </c>
      <c r="CG167">
        <v>2022</v>
      </c>
      <c r="CH167" t="s">
        <v>103</v>
      </c>
      <c r="CI167" t="s">
        <v>1341</v>
      </c>
      <c r="CJ167" t="s">
        <v>142</v>
      </c>
      <c r="CK167">
        <v>2023</v>
      </c>
      <c r="CL167" t="s">
        <v>102</v>
      </c>
      <c r="CM167" t="s">
        <v>103</v>
      </c>
      <c r="CO167">
        <v>3</v>
      </c>
      <c r="CP167">
        <v>8</v>
      </c>
      <c r="CQ167" s="5">
        <f t="shared" si="4"/>
        <v>0.375</v>
      </c>
      <c r="CR167" t="s">
        <v>376</v>
      </c>
      <c r="CS167" t="s">
        <v>1058</v>
      </c>
      <c r="CT167" s="2" t="s">
        <v>1342</v>
      </c>
      <c r="CU167" t="s">
        <v>99</v>
      </c>
      <c r="CV167" t="s">
        <v>130</v>
      </c>
      <c r="CW167" t="s">
        <v>102</v>
      </c>
      <c r="CX167" t="s">
        <v>1343</v>
      </c>
    </row>
    <row r="168" spans="1:102" ht="18" customHeight="1" x14ac:dyDescent="0.35">
      <c r="A168" t="s">
        <v>1344</v>
      </c>
      <c r="B168" t="s">
        <v>1345</v>
      </c>
      <c r="C168" s="24" t="s">
        <v>3811</v>
      </c>
      <c r="D168" s="24" t="s">
        <v>3882</v>
      </c>
      <c r="E168" t="s">
        <v>99</v>
      </c>
      <c r="F168" s="5">
        <v>1</v>
      </c>
      <c r="G168" t="s">
        <v>149</v>
      </c>
      <c r="H168" t="s">
        <v>99</v>
      </c>
      <c r="I168" s="5">
        <v>1</v>
      </c>
      <c r="J168">
        <v>2050</v>
      </c>
      <c r="K168" s="5" t="s">
        <v>99</v>
      </c>
      <c r="M168">
        <v>2050</v>
      </c>
      <c r="N168" s="5" t="s">
        <v>102</v>
      </c>
      <c r="Q168">
        <f t="shared" si="5"/>
        <v>2050</v>
      </c>
      <c r="R168" s="17" t="s">
        <v>99</v>
      </c>
      <c r="S168" s="17" t="s">
        <v>102</v>
      </c>
      <c r="T168" s="17"/>
      <c r="U168" s="17"/>
      <c r="V168" s="17"/>
      <c r="W168" s="17"/>
      <c r="X168" s="17"/>
      <c r="Y168" s="17"/>
      <c r="Z168" s="17"/>
      <c r="AA168" s="17"/>
      <c r="AB168" s="17"/>
      <c r="AC168" s="17"/>
      <c r="AD168" s="17"/>
      <c r="AE168" s="17"/>
      <c r="AF168" s="17"/>
      <c r="AG168" s="17"/>
      <c r="AH168" s="17"/>
      <c r="AI168" s="17"/>
      <c r="AJ168" s="17">
        <v>2050</v>
      </c>
      <c r="AK168" s="17" t="s">
        <v>99</v>
      </c>
      <c r="AL168" s="17" t="s">
        <v>99</v>
      </c>
      <c r="AM168" s="17" t="s">
        <v>102</v>
      </c>
      <c r="AN168" s="17"/>
      <c r="AO168" s="17" t="s">
        <v>102</v>
      </c>
      <c r="AP168" s="17"/>
      <c r="AQ168" s="17" t="s">
        <v>99</v>
      </c>
      <c r="AR168" s="17" t="s">
        <v>102</v>
      </c>
      <c r="AS168" s="17"/>
      <c r="AT168" s="17"/>
      <c r="AU168" s="17"/>
      <c r="AV168" s="17" t="s">
        <v>151</v>
      </c>
      <c r="AW168" s="17" t="s">
        <v>102</v>
      </c>
      <c r="AX168" s="17"/>
      <c r="AY168" s="17"/>
      <c r="AZ168" s="17"/>
      <c r="BA168" s="17"/>
      <c r="BB168" s="17" t="s">
        <v>99</v>
      </c>
      <c r="BC168" s="17">
        <v>15725</v>
      </c>
      <c r="BD168" s="17" t="s">
        <v>99</v>
      </c>
      <c r="BE168" s="17">
        <v>0</v>
      </c>
      <c r="BF168" s="17">
        <v>81290</v>
      </c>
      <c r="BG168" s="17" t="s">
        <v>103</v>
      </c>
      <c r="BH168" s="17" t="s">
        <v>99</v>
      </c>
      <c r="BI168" s="17">
        <v>4823738</v>
      </c>
      <c r="BJ168" s="17" t="s">
        <v>104</v>
      </c>
      <c r="BK168" t="s">
        <v>99</v>
      </c>
      <c r="BL168" t="s">
        <v>99</v>
      </c>
      <c r="BM168" t="s">
        <v>102</v>
      </c>
      <c r="BN168" t="s">
        <v>99</v>
      </c>
      <c r="BO168" t="s">
        <v>99</v>
      </c>
      <c r="BQ168" t="s">
        <v>99</v>
      </c>
      <c r="BR168" t="s">
        <v>102</v>
      </c>
      <c r="BS168" t="s">
        <v>102</v>
      </c>
      <c r="BT168" t="s">
        <v>102</v>
      </c>
      <c r="BU168" t="s">
        <v>102</v>
      </c>
      <c r="BV168" t="s">
        <v>102</v>
      </c>
      <c r="BW168" t="s">
        <v>102</v>
      </c>
      <c r="BX168" t="s">
        <v>102</v>
      </c>
      <c r="BY168" t="s">
        <v>102</v>
      </c>
      <c r="BZ168" t="s">
        <v>102</v>
      </c>
      <c r="CD168" t="s">
        <v>102</v>
      </c>
      <c r="CG168">
        <v>2022</v>
      </c>
      <c r="CH168" t="s">
        <v>103</v>
      </c>
      <c r="CI168" t="s">
        <v>1346</v>
      </c>
      <c r="CJ168" t="s">
        <v>107</v>
      </c>
      <c r="CK168">
        <v>2023</v>
      </c>
      <c r="CL168" t="s">
        <v>99</v>
      </c>
      <c r="CM168" t="s">
        <v>1347</v>
      </c>
      <c r="CN168" t="s">
        <v>1348</v>
      </c>
      <c r="CO168">
        <v>5</v>
      </c>
      <c r="CP168">
        <v>11</v>
      </c>
      <c r="CQ168">
        <f t="shared" si="4"/>
        <v>0.45454545454545453</v>
      </c>
      <c r="CR168" t="s">
        <v>724</v>
      </c>
      <c r="CS168" t="s">
        <v>1349</v>
      </c>
      <c r="CT168" t="s">
        <v>1350</v>
      </c>
      <c r="CU168" t="s">
        <v>99</v>
      </c>
      <c r="CV168" t="s">
        <v>181</v>
      </c>
      <c r="CW168" t="s">
        <v>99</v>
      </c>
      <c r="CX168" t="s">
        <v>1351</v>
      </c>
    </row>
    <row r="169" spans="1:102" ht="18" customHeight="1" x14ac:dyDescent="0.35">
      <c r="A169" t="s">
        <v>1352</v>
      </c>
      <c r="B169" t="s">
        <v>1353</v>
      </c>
      <c r="C169" s="24" t="s">
        <v>3811</v>
      </c>
      <c r="D169" s="24" t="s">
        <v>3813</v>
      </c>
      <c r="E169" t="s">
        <v>99</v>
      </c>
      <c r="F169" s="5">
        <v>1</v>
      </c>
      <c r="G169" t="s">
        <v>100</v>
      </c>
      <c r="H169" t="s">
        <v>99</v>
      </c>
      <c r="I169" s="5">
        <v>1</v>
      </c>
      <c r="J169">
        <v>2030</v>
      </c>
      <c r="K169" s="5" t="s">
        <v>99</v>
      </c>
      <c r="M169">
        <v>2030</v>
      </c>
      <c r="N169" s="5" t="s">
        <v>102</v>
      </c>
      <c r="Q169">
        <f t="shared" si="5"/>
        <v>2030</v>
      </c>
      <c r="R169" s="5" t="s">
        <v>102</v>
      </c>
      <c r="AK169" t="s">
        <v>102</v>
      </c>
      <c r="AM169" t="s">
        <v>102</v>
      </c>
      <c r="AO169" t="s">
        <v>102</v>
      </c>
      <c r="AQ169" t="s">
        <v>99</v>
      </c>
      <c r="AR169" t="s">
        <v>102</v>
      </c>
      <c r="AV169" t="s">
        <v>206</v>
      </c>
      <c r="AW169" t="s">
        <v>99</v>
      </c>
      <c r="AX169">
        <v>0</v>
      </c>
      <c r="AY169" t="s">
        <v>207</v>
      </c>
      <c r="BA169" t="s">
        <v>582</v>
      </c>
      <c r="BB169" t="s">
        <v>99</v>
      </c>
      <c r="BC169">
        <v>157000</v>
      </c>
      <c r="BD169" t="s">
        <v>99</v>
      </c>
      <c r="BE169">
        <v>466000</v>
      </c>
      <c r="BF169">
        <v>488000</v>
      </c>
      <c r="BG169" t="s">
        <v>103</v>
      </c>
      <c r="BH169" t="s">
        <v>99</v>
      </c>
      <c r="BI169">
        <v>2987000</v>
      </c>
      <c r="BJ169" t="s">
        <v>381</v>
      </c>
      <c r="BZ169" t="s">
        <v>102</v>
      </c>
      <c r="CD169" t="s">
        <v>102</v>
      </c>
      <c r="CG169">
        <v>2022</v>
      </c>
      <c r="CH169" t="s">
        <v>103</v>
      </c>
      <c r="CI169" t="s">
        <v>1354</v>
      </c>
      <c r="CJ169" t="s">
        <v>107</v>
      </c>
      <c r="CK169">
        <v>2023</v>
      </c>
      <c r="CL169" t="s">
        <v>102</v>
      </c>
      <c r="CM169" t="s">
        <v>1355</v>
      </c>
      <c r="CO169">
        <v>2</v>
      </c>
      <c r="CP169">
        <v>13</v>
      </c>
      <c r="CQ169" s="5">
        <f t="shared" si="4"/>
        <v>0.15384615384615385</v>
      </c>
      <c r="CR169" t="s">
        <v>1356</v>
      </c>
      <c r="CS169" t="s">
        <v>1357</v>
      </c>
      <c r="CT169" s="2" t="s">
        <v>1358</v>
      </c>
      <c r="CU169" t="s">
        <v>99</v>
      </c>
      <c r="CV169" t="s">
        <v>130</v>
      </c>
      <c r="CW169" t="s">
        <v>99</v>
      </c>
      <c r="CX169" t="s">
        <v>1359</v>
      </c>
    </row>
    <row r="170" spans="1:102" ht="18" customHeight="1" x14ac:dyDescent="0.35">
      <c r="A170" t="s">
        <v>1360</v>
      </c>
      <c r="B170" t="s">
        <v>1361</v>
      </c>
      <c r="C170" s="24" t="s">
        <v>3808</v>
      </c>
      <c r="D170" s="24" t="s">
        <v>3849</v>
      </c>
      <c r="E170" t="s">
        <v>99</v>
      </c>
      <c r="F170" s="5">
        <v>1</v>
      </c>
      <c r="G170" t="s">
        <v>149</v>
      </c>
      <c r="H170" t="s">
        <v>99</v>
      </c>
      <c r="I170" s="5">
        <v>1</v>
      </c>
      <c r="J170">
        <v>2045</v>
      </c>
      <c r="K170" s="5" t="s">
        <v>99</v>
      </c>
      <c r="N170" s="5" t="s">
        <v>99</v>
      </c>
      <c r="P170">
        <v>2045</v>
      </c>
      <c r="Q170">
        <f t="shared" si="5"/>
        <v>2045</v>
      </c>
      <c r="AK170" t="s">
        <v>99</v>
      </c>
      <c r="AL170" t="s">
        <v>99</v>
      </c>
      <c r="AM170" t="s">
        <v>99</v>
      </c>
      <c r="AN170" t="s">
        <v>645</v>
      </c>
      <c r="AO170" t="s">
        <v>102</v>
      </c>
      <c r="AQ170" t="s">
        <v>99</v>
      </c>
      <c r="AR170" t="s">
        <v>102</v>
      </c>
      <c r="AV170" t="s">
        <v>206</v>
      </c>
      <c r="AW170" t="s">
        <v>102</v>
      </c>
      <c r="BB170" t="s">
        <v>99</v>
      </c>
      <c r="BC170">
        <v>163202</v>
      </c>
      <c r="BD170" t="s">
        <v>99</v>
      </c>
      <c r="BE170">
        <v>352184</v>
      </c>
      <c r="BF170">
        <v>482416</v>
      </c>
      <c r="BG170" t="s">
        <v>103</v>
      </c>
      <c r="BH170" t="s">
        <v>99</v>
      </c>
      <c r="BI170">
        <v>595880600</v>
      </c>
      <c r="BJ170" t="s">
        <v>104</v>
      </c>
      <c r="BK170" t="s">
        <v>99</v>
      </c>
      <c r="BL170" t="s">
        <v>99</v>
      </c>
      <c r="BM170" t="s">
        <v>99</v>
      </c>
      <c r="BN170" t="s">
        <v>99</v>
      </c>
      <c r="BO170" t="s">
        <v>99</v>
      </c>
      <c r="BP170" t="s">
        <v>99</v>
      </c>
      <c r="BQ170" t="s">
        <v>99</v>
      </c>
      <c r="BR170" t="s">
        <v>102</v>
      </c>
      <c r="BS170" t="s">
        <v>99</v>
      </c>
      <c r="BT170" t="s">
        <v>102</v>
      </c>
      <c r="BU170" t="s">
        <v>99</v>
      </c>
      <c r="BV170" t="s">
        <v>99</v>
      </c>
      <c r="BW170" t="s">
        <v>102</v>
      </c>
      <c r="BX170" t="s">
        <v>102</v>
      </c>
      <c r="BY170" t="s">
        <v>99</v>
      </c>
      <c r="BZ170" t="s">
        <v>102</v>
      </c>
      <c r="CD170" t="s">
        <v>99</v>
      </c>
      <c r="CE170">
        <v>143255</v>
      </c>
      <c r="CF170" t="s">
        <v>105</v>
      </c>
      <c r="CG170">
        <v>2022</v>
      </c>
      <c r="CH170">
        <v>2022</v>
      </c>
      <c r="CI170" t="s">
        <v>1362</v>
      </c>
      <c r="CJ170" t="s">
        <v>153</v>
      </c>
      <c r="CK170">
        <v>2022</v>
      </c>
      <c r="CL170" t="s">
        <v>102</v>
      </c>
      <c r="CM170" t="s">
        <v>1363</v>
      </c>
      <c r="CO170">
        <v>0</v>
      </c>
      <c r="CP170">
        <v>11</v>
      </c>
      <c r="CQ170" s="5">
        <f t="shared" si="4"/>
        <v>0</v>
      </c>
      <c r="CR170" t="s">
        <v>558</v>
      </c>
      <c r="CS170" t="s">
        <v>1364</v>
      </c>
      <c r="CT170" t="s">
        <v>1365</v>
      </c>
      <c r="CU170" t="s">
        <v>99</v>
      </c>
      <c r="CV170" t="s">
        <v>130</v>
      </c>
      <c r="CW170" t="s">
        <v>99</v>
      </c>
      <c r="CX170" t="s">
        <v>1366</v>
      </c>
    </row>
    <row r="171" spans="1:102" ht="18" customHeight="1" x14ac:dyDescent="0.35">
      <c r="A171" t="s">
        <v>1367</v>
      </c>
      <c r="B171" t="s">
        <v>1368</v>
      </c>
      <c r="C171" s="24" t="s">
        <v>3814</v>
      </c>
      <c r="D171" s="24" t="s">
        <v>3851</v>
      </c>
      <c r="E171" t="s">
        <v>102</v>
      </c>
      <c r="F171" s="5">
        <v>0</v>
      </c>
      <c r="BB171" t="s">
        <v>99</v>
      </c>
      <c r="BC171">
        <v>0</v>
      </c>
      <c r="BD171" t="s">
        <v>99</v>
      </c>
      <c r="BE171" t="s">
        <v>103</v>
      </c>
      <c r="BF171" t="s">
        <v>103</v>
      </c>
      <c r="BG171">
        <v>10603</v>
      </c>
      <c r="BH171" t="s">
        <v>99</v>
      </c>
      <c r="BI171">
        <v>53542</v>
      </c>
      <c r="BJ171" t="s">
        <v>104</v>
      </c>
      <c r="BK171" t="s">
        <v>99</v>
      </c>
      <c r="BL171" t="s">
        <v>102</v>
      </c>
      <c r="BM171" t="s">
        <v>102</v>
      </c>
      <c r="BN171" t="s">
        <v>99</v>
      </c>
      <c r="BO171" t="s">
        <v>102</v>
      </c>
      <c r="BP171" t="s">
        <v>99</v>
      </c>
      <c r="BQ171" t="s">
        <v>102</v>
      </c>
      <c r="BR171" t="s">
        <v>102</v>
      </c>
      <c r="BS171" t="s">
        <v>99</v>
      </c>
      <c r="BT171" t="s">
        <v>102</v>
      </c>
      <c r="BU171" t="s">
        <v>102</v>
      </c>
      <c r="BV171" t="s">
        <v>102</v>
      </c>
      <c r="BW171" t="s">
        <v>102</v>
      </c>
      <c r="BX171" t="s">
        <v>102</v>
      </c>
      <c r="BY171" t="s">
        <v>102</v>
      </c>
      <c r="BZ171" t="s">
        <v>102</v>
      </c>
      <c r="CD171" t="s">
        <v>102</v>
      </c>
      <c r="CG171">
        <v>2022</v>
      </c>
      <c r="CH171" t="s">
        <v>103</v>
      </c>
      <c r="CI171" t="s">
        <v>1369</v>
      </c>
      <c r="CJ171" t="s">
        <v>193</v>
      </c>
      <c r="CK171">
        <v>2023</v>
      </c>
      <c r="CL171" t="s">
        <v>99</v>
      </c>
      <c r="CM171" t="s">
        <v>1370</v>
      </c>
      <c r="CO171">
        <v>2</v>
      </c>
      <c r="CP171">
        <v>7</v>
      </c>
      <c r="CQ171" s="5">
        <f t="shared" si="4"/>
        <v>0.2857142857142857</v>
      </c>
      <c r="CR171" t="s">
        <v>163</v>
      </c>
      <c r="CS171" t="s">
        <v>195</v>
      </c>
      <c r="CT171" s="2" t="s">
        <v>1371</v>
      </c>
      <c r="CU171" t="s">
        <v>102</v>
      </c>
      <c r="CW171" t="s">
        <v>102</v>
      </c>
      <c r="CX171" t="s">
        <v>1372</v>
      </c>
    </row>
    <row r="172" spans="1:102" ht="18" customHeight="1" x14ac:dyDescent="0.35">
      <c r="A172" t="s">
        <v>1373</v>
      </c>
      <c r="B172" t="s">
        <v>1374</v>
      </c>
      <c r="C172" s="24" t="s">
        <v>3824</v>
      </c>
      <c r="D172" s="24" t="s">
        <v>3836</v>
      </c>
      <c r="E172" t="s">
        <v>99</v>
      </c>
      <c r="F172" s="5">
        <v>1</v>
      </c>
      <c r="G172" t="s">
        <v>149</v>
      </c>
      <c r="H172" t="s">
        <v>99</v>
      </c>
      <c r="I172" s="5">
        <v>1</v>
      </c>
      <c r="J172">
        <v>2050</v>
      </c>
      <c r="K172" s="5" t="s">
        <v>99</v>
      </c>
      <c r="M172">
        <v>2050</v>
      </c>
      <c r="N172" s="5" t="s">
        <v>99</v>
      </c>
      <c r="P172">
        <v>2050</v>
      </c>
      <c r="Q172">
        <f t="shared" si="5"/>
        <v>2050</v>
      </c>
      <c r="AK172" t="s">
        <v>99</v>
      </c>
      <c r="AL172" t="s">
        <v>99</v>
      </c>
      <c r="AM172" t="s">
        <v>102</v>
      </c>
      <c r="AO172" t="s">
        <v>102</v>
      </c>
      <c r="AQ172" t="s">
        <v>99</v>
      </c>
      <c r="AR172" t="s">
        <v>102</v>
      </c>
      <c r="AV172" t="s">
        <v>151</v>
      </c>
      <c r="AW172" t="s">
        <v>102</v>
      </c>
      <c r="BB172" t="s">
        <v>99</v>
      </c>
      <c r="BC172">
        <v>35663689</v>
      </c>
      <c r="BD172" t="s">
        <v>99</v>
      </c>
      <c r="BG172">
        <v>8766</v>
      </c>
      <c r="BH172" t="s">
        <v>99</v>
      </c>
      <c r="BI172">
        <v>15455544</v>
      </c>
      <c r="BJ172" t="s">
        <v>115</v>
      </c>
      <c r="BZ172" t="s">
        <v>102</v>
      </c>
      <c r="CD172" t="s">
        <v>102</v>
      </c>
      <c r="CG172">
        <v>2022</v>
      </c>
      <c r="CH172" t="s">
        <v>103</v>
      </c>
      <c r="CI172" t="s">
        <v>1375</v>
      </c>
      <c r="CJ172" t="s">
        <v>107</v>
      </c>
      <c r="CK172">
        <v>2023</v>
      </c>
      <c r="CL172" t="s">
        <v>99</v>
      </c>
      <c r="CM172" t="s">
        <v>1376</v>
      </c>
      <c r="CN172" t="s">
        <v>1377</v>
      </c>
      <c r="CO172">
        <v>8</v>
      </c>
      <c r="CP172">
        <v>12</v>
      </c>
      <c r="CQ172" s="5">
        <f t="shared" si="4"/>
        <v>0.66666666666666663</v>
      </c>
      <c r="CR172" t="s">
        <v>339</v>
      </c>
      <c r="CS172" t="s">
        <v>1378</v>
      </c>
      <c r="CT172" s="2" t="s">
        <v>1379</v>
      </c>
      <c r="CU172" t="s">
        <v>99</v>
      </c>
      <c r="CV172" t="s">
        <v>130</v>
      </c>
      <c r="CW172" t="s">
        <v>99</v>
      </c>
      <c r="CX172" t="s">
        <v>1380</v>
      </c>
    </row>
    <row r="173" spans="1:102" ht="18" customHeight="1" x14ac:dyDescent="0.35">
      <c r="A173" t="s">
        <v>1381</v>
      </c>
      <c r="B173" t="s">
        <v>1382</v>
      </c>
      <c r="C173" s="24" t="s">
        <v>3853</v>
      </c>
      <c r="D173" s="24" t="s">
        <v>3854</v>
      </c>
      <c r="E173" t="s">
        <v>99</v>
      </c>
      <c r="F173" s="5">
        <v>1</v>
      </c>
      <c r="G173" t="s">
        <v>149</v>
      </c>
      <c r="H173" t="s">
        <v>99</v>
      </c>
      <c r="I173" s="5">
        <v>1</v>
      </c>
      <c r="J173">
        <v>2040</v>
      </c>
      <c r="K173" s="5" t="s">
        <v>99</v>
      </c>
      <c r="M173">
        <v>2040</v>
      </c>
      <c r="N173" s="5" t="s">
        <v>102</v>
      </c>
      <c r="Q173">
        <f t="shared" si="5"/>
        <v>2040</v>
      </c>
      <c r="R173" s="5" t="s">
        <v>102</v>
      </c>
      <c r="AK173" t="s">
        <v>99</v>
      </c>
      <c r="AL173" t="s">
        <v>99</v>
      </c>
      <c r="AM173" t="s">
        <v>102</v>
      </c>
      <c r="AO173" t="s">
        <v>102</v>
      </c>
      <c r="AQ173" t="s">
        <v>99</v>
      </c>
      <c r="AR173" t="s">
        <v>102</v>
      </c>
      <c r="AV173" t="s">
        <v>206</v>
      </c>
      <c r="AW173" t="s">
        <v>102</v>
      </c>
      <c r="BB173" t="s">
        <v>99</v>
      </c>
      <c r="BC173">
        <v>5000000</v>
      </c>
      <c r="BD173" t="s">
        <v>99</v>
      </c>
      <c r="BE173" t="s">
        <v>103</v>
      </c>
      <c r="BF173" t="s">
        <v>103</v>
      </c>
      <c r="BG173">
        <v>400000</v>
      </c>
      <c r="BH173" t="s">
        <v>102</v>
      </c>
      <c r="BZ173" t="s">
        <v>102</v>
      </c>
      <c r="CD173" t="s">
        <v>102</v>
      </c>
      <c r="CG173">
        <v>2021</v>
      </c>
      <c r="CH173">
        <v>2021</v>
      </c>
      <c r="CI173" t="s">
        <v>1383</v>
      </c>
      <c r="CJ173" t="s">
        <v>193</v>
      </c>
      <c r="CK173">
        <v>2023</v>
      </c>
      <c r="CL173" t="s">
        <v>99</v>
      </c>
      <c r="CM173" t="s">
        <v>1384</v>
      </c>
      <c r="CN173" t="s">
        <v>1385</v>
      </c>
      <c r="CO173">
        <v>8</v>
      </c>
      <c r="CP173">
        <v>9</v>
      </c>
      <c r="CQ173" s="5">
        <f t="shared" si="4"/>
        <v>0.88888888888888884</v>
      </c>
      <c r="CR173" t="s">
        <v>1386</v>
      </c>
      <c r="CS173" t="s">
        <v>1387</v>
      </c>
      <c r="CT173" s="2" t="s">
        <v>1388</v>
      </c>
      <c r="CU173" t="s">
        <v>99</v>
      </c>
      <c r="CV173" t="s">
        <v>130</v>
      </c>
      <c r="CW173" t="s">
        <v>102</v>
      </c>
      <c r="CX173" t="s">
        <v>1389</v>
      </c>
    </row>
    <row r="174" spans="1:102" ht="18" customHeight="1" x14ac:dyDescent="0.35">
      <c r="A174" t="s">
        <v>1390</v>
      </c>
      <c r="B174" t="s">
        <v>1391</v>
      </c>
      <c r="C174" s="24" t="s">
        <v>3814</v>
      </c>
      <c r="D174" s="24" t="s">
        <v>3815</v>
      </c>
      <c r="E174" t="s">
        <v>102</v>
      </c>
      <c r="F174" s="5">
        <v>0</v>
      </c>
      <c r="BB174" t="s">
        <v>102</v>
      </c>
      <c r="BD174" t="s">
        <v>102</v>
      </c>
      <c r="BH174" t="s">
        <v>102</v>
      </c>
      <c r="BZ174" t="s">
        <v>102</v>
      </c>
      <c r="CD174" t="s">
        <v>102</v>
      </c>
      <c r="CG174">
        <v>2022</v>
      </c>
      <c r="CH174">
        <v>2023</v>
      </c>
      <c r="CI174" t="s">
        <v>1392</v>
      </c>
      <c r="CJ174" t="s">
        <v>193</v>
      </c>
      <c r="CK174">
        <v>2023</v>
      </c>
      <c r="CL174" t="s">
        <v>102</v>
      </c>
      <c r="CM174" t="s">
        <v>1393</v>
      </c>
      <c r="CO174">
        <v>0</v>
      </c>
      <c r="CP174">
        <v>9</v>
      </c>
      <c r="CQ174" s="5">
        <f t="shared" si="4"/>
        <v>0</v>
      </c>
      <c r="CR174" t="s">
        <v>915</v>
      </c>
      <c r="CS174" t="s">
        <v>363</v>
      </c>
      <c r="CT174" t="s">
        <v>1394</v>
      </c>
      <c r="CU174" t="s">
        <v>102</v>
      </c>
      <c r="CW174" t="s">
        <v>102</v>
      </c>
      <c r="CX174" t="s">
        <v>1395</v>
      </c>
    </row>
    <row r="175" spans="1:102" ht="18" customHeight="1" x14ac:dyDescent="0.35">
      <c r="A175" t="s">
        <v>1396</v>
      </c>
      <c r="B175" t="s">
        <v>1397</v>
      </c>
      <c r="C175" s="24" t="s">
        <v>3808</v>
      </c>
      <c r="D175" s="24" t="s">
        <v>3902</v>
      </c>
      <c r="E175" t="s">
        <v>99</v>
      </c>
      <c r="F175" s="5">
        <v>1</v>
      </c>
      <c r="G175" t="s">
        <v>149</v>
      </c>
      <c r="H175" t="s">
        <v>99</v>
      </c>
      <c r="I175" s="5">
        <v>1</v>
      </c>
      <c r="J175">
        <v>2040</v>
      </c>
      <c r="K175" s="5" t="s">
        <v>99</v>
      </c>
      <c r="M175">
        <v>2040</v>
      </c>
      <c r="N175" s="5" t="s">
        <v>99</v>
      </c>
      <c r="P175">
        <v>2040</v>
      </c>
      <c r="Q175">
        <f t="shared" si="5"/>
        <v>2040</v>
      </c>
      <c r="AK175" t="s">
        <v>102</v>
      </c>
      <c r="AM175" t="s">
        <v>102</v>
      </c>
      <c r="AO175" t="s">
        <v>102</v>
      </c>
      <c r="AQ175" t="s">
        <v>102</v>
      </c>
      <c r="AR175" t="s">
        <v>102</v>
      </c>
      <c r="AW175" t="s">
        <v>102</v>
      </c>
      <c r="BB175" t="s">
        <v>99</v>
      </c>
      <c r="BC175">
        <v>1089</v>
      </c>
      <c r="BD175" t="s">
        <v>99</v>
      </c>
      <c r="BE175" t="s">
        <v>103</v>
      </c>
      <c r="BF175" t="s">
        <v>103</v>
      </c>
      <c r="BG175">
        <v>27336</v>
      </c>
      <c r="BH175" t="s">
        <v>99</v>
      </c>
      <c r="BI175">
        <v>230866</v>
      </c>
      <c r="BJ175" t="s">
        <v>104</v>
      </c>
      <c r="BK175" t="s">
        <v>99</v>
      </c>
      <c r="BL175" t="s">
        <v>102</v>
      </c>
      <c r="BM175" t="s">
        <v>102</v>
      </c>
      <c r="BN175" t="s">
        <v>102</v>
      </c>
      <c r="BO175" t="s">
        <v>102</v>
      </c>
      <c r="BP175" t="s">
        <v>99</v>
      </c>
      <c r="BQ175" t="s">
        <v>99</v>
      </c>
      <c r="BR175" t="s">
        <v>102</v>
      </c>
      <c r="BS175" t="s">
        <v>102</v>
      </c>
      <c r="BT175" t="s">
        <v>102</v>
      </c>
      <c r="BU175" t="s">
        <v>102</v>
      </c>
      <c r="BV175" t="s">
        <v>102</v>
      </c>
      <c r="BW175" t="s">
        <v>102</v>
      </c>
      <c r="BX175" t="s">
        <v>102</v>
      </c>
      <c r="BY175" t="s">
        <v>102</v>
      </c>
      <c r="BZ175" t="s">
        <v>102</v>
      </c>
      <c r="CD175" t="s">
        <v>102</v>
      </c>
      <c r="CG175">
        <v>2023</v>
      </c>
      <c r="CH175">
        <v>2021</v>
      </c>
      <c r="CI175" t="s">
        <v>1398</v>
      </c>
      <c r="CJ175" t="s">
        <v>107</v>
      </c>
      <c r="CK175">
        <v>2023</v>
      </c>
      <c r="CL175" t="s">
        <v>102</v>
      </c>
      <c r="CM175" t="s">
        <v>1399</v>
      </c>
      <c r="CO175">
        <v>0</v>
      </c>
      <c r="CP175">
        <v>10</v>
      </c>
      <c r="CQ175" s="5">
        <f t="shared" si="4"/>
        <v>0</v>
      </c>
      <c r="CR175" t="s">
        <v>724</v>
      </c>
      <c r="CS175" t="s">
        <v>1400</v>
      </c>
      <c r="CT175" s="2" t="s">
        <v>1401</v>
      </c>
      <c r="CU175" t="s">
        <v>99</v>
      </c>
      <c r="CV175" t="s">
        <v>130</v>
      </c>
      <c r="CW175" t="s">
        <v>99</v>
      </c>
      <c r="CX175" t="s">
        <v>1402</v>
      </c>
    </row>
    <row r="176" spans="1:102" ht="18" customHeight="1" x14ac:dyDescent="0.35">
      <c r="A176" t="s">
        <v>1403</v>
      </c>
      <c r="B176" t="s">
        <v>1404</v>
      </c>
      <c r="C176" s="24" t="s">
        <v>3833</v>
      </c>
      <c r="D176" s="24" t="s">
        <v>3845</v>
      </c>
      <c r="E176" t="s">
        <v>99</v>
      </c>
      <c r="F176" s="5">
        <v>1</v>
      </c>
      <c r="G176" t="s">
        <v>100</v>
      </c>
      <c r="H176" t="s">
        <v>99</v>
      </c>
      <c r="I176" s="5">
        <v>1</v>
      </c>
      <c r="J176">
        <v>2030</v>
      </c>
      <c r="K176" s="5" t="s">
        <v>99</v>
      </c>
      <c r="M176">
        <v>2030</v>
      </c>
      <c r="N176" s="5" t="s">
        <v>102</v>
      </c>
      <c r="Q176">
        <f t="shared" si="5"/>
        <v>2030</v>
      </c>
      <c r="R176" s="5" t="s">
        <v>102</v>
      </c>
      <c r="AK176" t="s">
        <v>102</v>
      </c>
      <c r="AM176" t="s">
        <v>102</v>
      </c>
      <c r="AO176" t="s">
        <v>102</v>
      </c>
      <c r="AQ176" t="s">
        <v>99</v>
      </c>
      <c r="AR176" t="s">
        <v>102</v>
      </c>
      <c r="AV176" t="s">
        <v>206</v>
      </c>
      <c r="AW176" t="s">
        <v>102</v>
      </c>
      <c r="BB176" t="s">
        <v>99</v>
      </c>
      <c r="BC176">
        <v>40300</v>
      </c>
      <c r="BD176" t="s">
        <v>99</v>
      </c>
      <c r="BE176">
        <v>228200</v>
      </c>
      <c r="BF176">
        <v>2405200</v>
      </c>
      <c r="BG176" t="s">
        <v>103</v>
      </c>
      <c r="BH176" t="s">
        <v>99</v>
      </c>
      <c r="BI176">
        <v>1292000</v>
      </c>
      <c r="BJ176" t="s">
        <v>104</v>
      </c>
      <c r="BK176" t="s">
        <v>99</v>
      </c>
      <c r="BL176" t="s">
        <v>99</v>
      </c>
      <c r="BM176" t="s">
        <v>99</v>
      </c>
      <c r="BN176" t="s">
        <v>102</v>
      </c>
      <c r="BO176" t="s">
        <v>99</v>
      </c>
      <c r="BP176" t="s">
        <v>99</v>
      </c>
      <c r="BQ176" t="s">
        <v>99</v>
      </c>
      <c r="BR176" t="s">
        <v>102</v>
      </c>
      <c r="BS176" t="s">
        <v>102</v>
      </c>
      <c r="BT176" t="s">
        <v>102</v>
      </c>
      <c r="BU176" t="s">
        <v>102</v>
      </c>
      <c r="BV176" t="s">
        <v>102</v>
      </c>
      <c r="BW176" t="s">
        <v>102</v>
      </c>
      <c r="BX176" t="s">
        <v>102</v>
      </c>
      <c r="BY176" t="s">
        <v>102</v>
      </c>
      <c r="BZ176" t="s">
        <v>102</v>
      </c>
      <c r="CD176" t="s">
        <v>102</v>
      </c>
      <c r="CG176">
        <v>2022</v>
      </c>
      <c r="CH176">
        <v>2021</v>
      </c>
      <c r="CI176" t="s">
        <v>1405</v>
      </c>
      <c r="CJ176" t="s">
        <v>193</v>
      </c>
      <c r="CK176">
        <v>2023</v>
      </c>
      <c r="CL176" t="s">
        <v>99</v>
      </c>
      <c r="CM176" t="s">
        <v>1406</v>
      </c>
      <c r="CN176" t="s">
        <v>1407</v>
      </c>
      <c r="CO176">
        <v>6</v>
      </c>
      <c r="CP176">
        <v>11</v>
      </c>
      <c r="CQ176" s="5">
        <f t="shared" si="4"/>
        <v>0.54545454545454541</v>
      </c>
      <c r="CR176" t="s">
        <v>542</v>
      </c>
      <c r="CS176" t="s">
        <v>1408</v>
      </c>
      <c r="CT176" t="s">
        <v>1409</v>
      </c>
      <c r="CU176" t="s">
        <v>99</v>
      </c>
      <c r="CV176" t="s">
        <v>130</v>
      </c>
      <c r="CW176" t="s">
        <v>99</v>
      </c>
      <c r="CX176" t="s">
        <v>1410</v>
      </c>
    </row>
    <row r="177" spans="1:102" ht="18" customHeight="1" x14ac:dyDescent="0.35">
      <c r="A177" t="s">
        <v>1411</v>
      </c>
      <c r="B177" t="s">
        <v>1412</v>
      </c>
      <c r="C177" s="24" t="s">
        <v>3833</v>
      </c>
      <c r="D177" s="24" t="s">
        <v>3864</v>
      </c>
      <c r="E177" t="s">
        <v>102</v>
      </c>
      <c r="F177" s="5">
        <v>0</v>
      </c>
      <c r="BB177" t="s">
        <v>99</v>
      </c>
      <c r="BC177">
        <v>70696</v>
      </c>
      <c r="BD177" t="s">
        <v>99</v>
      </c>
      <c r="BE177">
        <v>42829</v>
      </c>
      <c r="BF177">
        <v>42829</v>
      </c>
      <c r="BG177" t="s">
        <v>103</v>
      </c>
      <c r="BH177" t="s">
        <v>99</v>
      </c>
      <c r="BI177">
        <v>150888</v>
      </c>
      <c r="BJ177" t="s">
        <v>104</v>
      </c>
      <c r="BK177" t="s">
        <v>102</v>
      </c>
      <c r="BL177" t="s">
        <v>102</v>
      </c>
      <c r="BM177" t="s">
        <v>102</v>
      </c>
      <c r="BN177" t="s">
        <v>102</v>
      </c>
      <c r="BO177" t="s">
        <v>99</v>
      </c>
      <c r="BP177" t="s">
        <v>102</v>
      </c>
      <c r="BQ177" t="s">
        <v>102</v>
      </c>
      <c r="BR177" t="s">
        <v>102</v>
      </c>
      <c r="BS177" t="s">
        <v>102</v>
      </c>
      <c r="BT177" t="s">
        <v>102</v>
      </c>
      <c r="BU177" t="s">
        <v>102</v>
      </c>
      <c r="BV177" t="s">
        <v>102</v>
      </c>
      <c r="BW177" t="s">
        <v>99</v>
      </c>
      <c r="BX177" t="s">
        <v>102</v>
      </c>
      <c r="BY177" t="s">
        <v>102</v>
      </c>
      <c r="BZ177" t="s">
        <v>102</v>
      </c>
      <c r="CD177" t="s">
        <v>99</v>
      </c>
      <c r="CE177">
        <v>890</v>
      </c>
      <c r="CF177" t="s">
        <v>105</v>
      </c>
      <c r="CG177">
        <v>2022</v>
      </c>
      <c r="CH177" t="s">
        <v>103</v>
      </c>
      <c r="CI177" t="s">
        <v>1413</v>
      </c>
      <c r="CJ177" t="s">
        <v>193</v>
      </c>
      <c r="CK177">
        <v>2023</v>
      </c>
      <c r="CL177" t="s">
        <v>99</v>
      </c>
      <c r="CM177" t="s">
        <v>1414</v>
      </c>
      <c r="CN177" t="s">
        <v>1415</v>
      </c>
      <c r="CO177">
        <v>8</v>
      </c>
      <c r="CP177">
        <v>10</v>
      </c>
      <c r="CQ177" s="5">
        <f t="shared" si="4"/>
        <v>0.8</v>
      </c>
      <c r="CR177" t="s">
        <v>339</v>
      </c>
      <c r="CS177" t="s">
        <v>634</v>
      </c>
      <c r="CT177" t="s">
        <v>1416</v>
      </c>
      <c r="CU177" t="s">
        <v>99</v>
      </c>
      <c r="CV177" t="s">
        <v>130</v>
      </c>
      <c r="CW177" t="s">
        <v>102</v>
      </c>
      <c r="CX177" t="s">
        <v>1417</v>
      </c>
    </row>
    <row r="178" spans="1:102" ht="18" customHeight="1" x14ac:dyDescent="0.35">
      <c r="A178" t="s">
        <v>1418</v>
      </c>
      <c r="B178" t="s">
        <v>1419</v>
      </c>
      <c r="C178" s="24" t="s">
        <v>3833</v>
      </c>
      <c r="D178" s="24" t="s">
        <v>3864</v>
      </c>
      <c r="E178" t="s">
        <v>102</v>
      </c>
      <c r="F178" s="5">
        <v>0</v>
      </c>
      <c r="BB178" t="s">
        <v>99</v>
      </c>
      <c r="BC178">
        <v>31495</v>
      </c>
      <c r="BD178" t="s">
        <v>99</v>
      </c>
      <c r="BE178" t="s">
        <v>103</v>
      </c>
      <c r="BF178" t="s">
        <v>103</v>
      </c>
      <c r="BG178">
        <v>13616</v>
      </c>
      <c r="BH178" t="s">
        <v>102</v>
      </c>
      <c r="BZ178" t="s">
        <v>102</v>
      </c>
      <c r="CD178" t="s">
        <v>102</v>
      </c>
      <c r="CG178">
        <v>2022</v>
      </c>
      <c r="CH178" t="s">
        <v>103</v>
      </c>
      <c r="CI178" t="s">
        <v>1420</v>
      </c>
      <c r="CJ178" t="s">
        <v>107</v>
      </c>
      <c r="CK178">
        <v>2023</v>
      </c>
      <c r="CL178" t="s">
        <v>99</v>
      </c>
      <c r="CM178" t="s">
        <v>1421</v>
      </c>
      <c r="CO178">
        <v>4</v>
      </c>
      <c r="CP178">
        <v>10</v>
      </c>
      <c r="CQ178" s="5">
        <f t="shared" si="4"/>
        <v>0.4</v>
      </c>
      <c r="CR178" t="s">
        <v>163</v>
      </c>
      <c r="CS178" t="s">
        <v>1422</v>
      </c>
      <c r="CT178" t="s">
        <v>1423</v>
      </c>
      <c r="CU178" t="s">
        <v>99</v>
      </c>
      <c r="CV178" t="s">
        <v>130</v>
      </c>
      <c r="CW178" t="s">
        <v>102</v>
      </c>
      <c r="CX178" t="s">
        <v>1424</v>
      </c>
    </row>
    <row r="179" spans="1:102" ht="18" customHeight="1" x14ac:dyDescent="0.35">
      <c r="A179" t="s">
        <v>1425</v>
      </c>
      <c r="B179" t="s">
        <v>1426</v>
      </c>
      <c r="C179" s="24" t="s">
        <v>3822</v>
      </c>
      <c r="D179" s="24" t="s">
        <v>3840</v>
      </c>
      <c r="E179" t="s">
        <v>99</v>
      </c>
      <c r="F179" s="5">
        <v>1</v>
      </c>
      <c r="G179" t="s">
        <v>149</v>
      </c>
      <c r="H179" t="s">
        <v>99</v>
      </c>
      <c r="I179" s="5">
        <v>1</v>
      </c>
      <c r="J179">
        <v>2040</v>
      </c>
      <c r="K179" s="5" t="s">
        <v>99</v>
      </c>
      <c r="M179">
        <v>2040</v>
      </c>
      <c r="N179" s="5" t="s">
        <v>99</v>
      </c>
      <c r="P179">
        <v>2040</v>
      </c>
      <c r="Q179">
        <f t="shared" si="5"/>
        <v>2040</v>
      </c>
      <c r="AK179" t="s">
        <v>99</v>
      </c>
      <c r="AL179" t="s">
        <v>99</v>
      </c>
      <c r="AM179" t="s">
        <v>99</v>
      </c>
      <c r="AN179" t="s">
        <v>645</v>
      </c>
      <c r="AO179" t="s">
        <v>102</v>
      </c>
      <c r="AQ179" t="s">
        <v>99</v>
      </c>
      <c r="AR179" t="s">
        <v>102</v>
      </c>
      <c r="AV179" t="s">
        <v>206</v>
      </c>
      <c r="AW179" t="s">
        <v>99</v>
      </c>
      <c r="AX179">
        <v>532551</v>
      </c>
      <c r="AY179" t="s">
        <v>207</v>
      </c>
      <c r="BA179" t="s">
        <v>206</v>
      </c>
      <c r="BB179" t="s">
        <v>99</v>
      </c>
      <c r="BC179">
        <v>371</v>
      </c>
      <c r="BD179" t="s">
        <v>99</v>
      </c>
      <c r="BE179">
        <v>0</v>
      </c>
      <c r="BF179">
        <v>542</v>
      </c>
      <c r="BG179" t="s">
        <v>103</v>
      </c>
      <c r="BH179" t="s">
        <v>99</v>
      </c>
      <c r="BI179">
        <v>531638</v>
      </c>
      <c r="BJ179" t="s">
        <v>104</v>
      </c>
      <c r="BK179" t="s">
        <v>99</v>
      </c>
      <c r="BL179" t="s">
        <v>102</v>
      </c>
      <c r="BM179" t="s">
        <v>99</v>
      </c>
      <c r="BN179" t="s">
        <v>102</v>
      </c>
      <c r="BO179" t="s">
        <v>99</v>
      </c>
      <c r="BP179" t="s">
        <v>99</v>
      </c>
      <c r="BQ179" t="s">
        <v>99</v>
      </c>
      <c r="BR179" t="s">
        <v>99</v>
      </c>
      <c r="BS179" t="s">
        <v>99</v>
      </c>
      <c r="BT179" t="s">
        <v>102</v>
      </c>
      <c r="BU179" t="s">
        <v>99</v>
      </c>
      <c r="BV179" t="s">
        <v>102</v>
      </c>
      <c r="BW179" t="s">
        <v>102</v>
      </c>
      <c r="BX179" t="s">
        <v>102</v>
      </c>
      <c r="BY179" t="s">
        <v>102</v>
      </c>
      <c r="BZ179" t="s">
        <v>102</v>
      </c>
      <c r="CD179" t="s">
        <v>102</v>
      </c>
      <c r="CG179">
        <v>2022</v>
      </c>
      <c r="CH179">
        <v>2021</v>
      </c>
      <c r="CI179" t="s">
        <v>1427</v>
      </c>
      <c r="CJ179" t="s">
        <v>193</v>
      </c>
      <c r="CK179">
        <v>2023</v>
      </c>
      <c r="CL179" t="s">
        <v>99</v>
      </c>
      <c r="CM179" t="s">
        <v>1428</v>
      </c>
      <c r="CO179">
        <v>5</v>
      </c>
      <c r="CP179">
        <v>9</v>
      </c>
      <c r="CQ179" s="5">
        <f t="shared" si="4"/>
        <v>0.55555555555555558</v>
      </c>
      <c r="CR179" t="s">
        <v>163</v>
      </c>
      <c r="CS179" t="s">
        <v>195</v>
      </c>
      <c r="CT179" t="s">
        <v>1429</v>
      </c>
      <c r="CU179" t="s">
        <v>99</v>
      </c>
      <c r="CV179" t="s">
        <v>130</v>
      </c>
      <c r="CW179" t="s">
        <v>99</v>
      </c>
      <c r="CX179" t="s">
        <v>1430</v>
      </c>
    </row>
    <row r="180" spans="1:102" ht="18" customHeight="1" x14ac:dyDescent="0.35">
      <c r="A180" t="s">
        <v>1431</v>
      </c>
      <c r="B180" t="s">
        <v>1432</v>
      </c>
      <c r="C180" s="24" t="s">
        <v>3826</v>
      </c>
      <c r="D180" s="24" t="s">
        <v>3903</v>
      </c>
      <c r="E180" t="s">
        <v>102</v>
      </c>
      <c r="F180" s="5">
        <v>0</v>
      </c>
      <c r="BB180" t="s">
        <v>99</v>
      </c>
      <c r="BC180">
        <v>0</v>
      </c>
      <c r="BD180" t="s">
        <v>99</v>
      </c>
      <c r="BE180">
        <v>1786.4</v>
      </c>
      <c r="BF180">
        <v>1761.5</v>
      </c>
      <c r="BG180" t="s">
        <v>103</v>
      </c>
      <c r="BH180" t="s">
        <v>99</v>
      </c>
      <c r="BI180">
        <v>55676.5</v>
      </c>
      <c r="BJ180" t="s">
        <v>104</v>
      </c>
      <c r="BK180" t="s">
        <v>99</v>
      </c>
      <c r="BL180" t="s">
        <v>102</v>
      </c>
      <c r="BM180" t="s">
        <v>102</v>
      </c>
      <c r="BN180" t="s">
        <v>102</v>
      </c>
      <c r="BO180" t="s">
        <v>102</v>
      </c>
      <c r="BP180" t="s">
        <v>99</v>
      </c>
      <c r="BQ180" t="s">
        <v>99</v>
      </c>
      <c r="BR180" t="s">
        <v>102</v>
      </c>
      <c r="BS180" t="s">
        <v>102</v>
      </c>
      <c r="BT180" t="s">
        <v>102</v>
      </c>
      <c r="BU180" t="s">
        <v>102</v>
      </c>
      <c r="BV180" t="s">
        <v>102</v>
      </c>
      <c r="BW180" t="s">
        <v>102</v>
      </c>
      <c r="BX180" t="s">
        <v>102</v>
      </c>
      <c r="BY180" t="s">
        <v>102</v>
      </c>
      <c r="BZ180" t="s">
        <v>102</v>
      </c>
      <c r="CD180" t="s">
        <v>102</v>
      </c>
      <c r="CG180">
        <v>2022</v>
      </c>
      <c r="CH180" t="s">
        <v>103</v>
      </c>
      <c r="CI180" t="s">
        <v>1433</v>
      </c>
      <c r="CJ180" t="s">
        <v>193</v>
      </c>
      <c r="CK180">
        <v>2023</v>
      </c>
      <c r="CL180" t="s">
        <v>102</v>
      </c>
      <c r="CM180" t="s">
        <v>1434</v>
      </c>
      <c r="CO180">
        <v>0</v>
      </c>
      <c r="CP180">
        <v>9</v>
      </c>
      <c r="CQ180" s="5">
        <f t="shared" si="4"/>
        <v>0</v>
      </c>
      <c r="CR180" t="s">
        <v>376</v>
      </c>
      <c r="CS180" t="s">
        <v>1435</v>
      </c>
      <c r="CT180" t="s">
        <v>1436</v>
      </c>
      <c r="CU180" t="s">
        <v>99</v>
      </c>
      <c r="CV180" t="s">
        <v>130</v>
      </c>
      <c r="CW180" t="s">
        <v>102</v>
      </c>
      <c r="CX180" t="s">
        <v>1437</v>
      </c>
    </row>
    <row r="181" spans="1:102" ht="18" customHeight="1" x14ac:dyDescent="0.35">
      <c r="A181" t="s">
        <v>1438</v>
      </c>
      <c r="B181" t="s">
        <v>1439</v>
      </c>
      <c r="C181" s="24" t="s">
        <v>3824</v>
      </c>
      <c r="D181" s="24" t="s">
        <v>3836</v>
      </c>
      <c r="E181" t="s">
        <v>99</v>
      </c>
      <c r="F181" s="5">
        <v>1</v>
      </c>
      <c r="G181" t="s">
        <v>149</v>
      </c>
      <c r="H181" t="s">
        <v>99</v>
      </c>
      <c r="I181" s="5">
        <v>1</v>
      </c>
      <c r="J181">
        <v>2045</v>
      </c>
      <c r="K181" s="5" t="s">
        <v>99</v>
      </c>
      <c r="M181">
        <v>2045</v>
      </c>
      <c r="N181" s="5" t="s">
        <v>101</v>
      </c>
      <c r="Q181">
        <f t="shared" si="5"/>
        <v>2045</v>
      </c>
      <c r="R181" s="5" t="s">
        <v>101</v>
      </c>
      <c r="AK181" t="s">
        <v>99</v>
      </c>
      <c r="AL181" t="s">
        <v>102</v>
      </c>
      <c r="AM181" t="s">
        <v>102</v>
      </c>
      <c r="AO181" t="s">
        <v>102</v>
      </c>
      <c r="AQ181" t="s">
        <v>99</v>
      </c>
      <c r="AR181" t="s">
        <v>102</v>
      </c>
      <c r="AV181" t="s">
        <v>151</v>
      </c>
      <c r="AW181" t="s">
        <v>102</v>
      </c>
      <c r="BB181" t="s">
        <v>99</v>
      </c>
      <c r="BC181">
        <v>27594888</v>
      </c>
      <c r="BD181" t="s">
        <v>99</v>
      </c>
      <c r="BE181">
        <v>3350</v>
      </c>
      <c r="BF181" t="s">
        <v>103</v>
      </c>
      <c r="BG181" t="s">
        <v>103</v>
      </c>
      <c r="BH181" t="s">
        <v>99</v>
      </c>
      <c r="BI181">
        <v>9345</v>
      </c>
      <c r="BJ181" t="s">
        <v>104</v>
      </c>
      <c r="BK181" t="s">
        <v>102</v>
      </c>
      <c r="BL181" t="s">
        <v>102</v>
      </c>
      <c r="BM181" t="s">
        <v>102</v>
      </c>
      <c r="BN181" t="s">
        <v>102</v>
      </c>
      <c r="BO181" t="s">
        <v>102</v>
      </c>
      <c r="BP181" t="s">
        <v>99</v>
      </c>
      <c r="BQ181" t="s">
        <v>99</v>
      </c>
      <c r="BR181" t="s">
        <v>102</v>
      </c>
      <c r="BS181" t="s">
        <v>102</v>
      </c>
      <c r="BT181" t="s">
        <v>102</v>
      </c>
      <c r="BU181" t="s">
        <v>102</v>
      </c>
      <c r="BV181" t="s">
        <v>102</v>
      </c>
      <c r="BW181" t="s">
        <v>102</v>
      </c>
      <c r="BX181" t="s">
        <v>102</v>
      </c>
      <c r="BY181" t="s">
        <v>102</v>
      </c>
      <c r="BZ181" t="s">
        <v>102</v>
      </c>
      <c r="CD181" t="s">
        <v>102</v>
      </c>
      <c r="CG181">
        <v>2022</v>
      </c>
      <c r="CH181">
        <v>2021</v>
      </c>
      <c r="CI181" t="s">
        <v>1440</v>
      </c>
      <c r="CJ181" t="s">
        <v>107</v>
      </c>
      <c r="CK181">
        <v>2023</v>
      </c>
      <c r="CL181" t="s">
        <v>99</v>
      </c>
      <c r="CM181" t="s">
        <v>1441</v>
      </c>
      <c r="CO181">
        <v>11</v>
      </c>
      <c r="CP181">
        <v>11</v>
      </c>
      <c r="CQ181" s="5">
        <f t="shared" si="4"/>
        <v>1</v>
      </c>
      <c r="CR181" t="s">
        <v>1442</v>
      </c>
      <c r="CS181" t="s">
        <v>1443</v>
      </c>
      <c r="CT181" t="s">
        <v>1444</v>
      </c>
      <c r="CU181" t="s">
        <v>99</v>
      </c>
      <c r="CV181" t="s">
        <v>181</v>
      </c>
      <c r="CW181" t="s">
        <v>99</v>
      </c>
      <c r="CX181" t="s">
        <v>1445</v>
      </c>
    </row>
    <row r="182" spans="1:102" ht="18" customHeight="1" x14ac:dyDescent="0.35">
      <c r="A182" t="s">
        <v>1446</v>
      </c>
      <c r="B182" t="s">
        <v>1447</v>
      </c>
      <c r="C182" s="24" t="s">
        <v>3824</v>
      </c>
      <c r="D182" s="24" t="s">
        <v>3843</v>
      </c>
      <c r="E182" t="s">
        <v>99</v>
      </c>
      <c r="F182" s="5">
        <v>1</v>
      </c>
      <c r="G182" t="s">
        <v>100</v>
      </c>
      <c r="H182" t="s">
        <v>99</v>
      </c>
      <c r="I182" s="5">
        <v>1</v>
      </c>
      <c r="J182">
        <v>2030</v>
      </c>
      <c r="K182" s="5" t="s">
        <v>99</v>
      </c>
      <c r="M182">
        <v>2030</v>
      </c>
      <c r="N182" s="5" t="s">
        <v>102</v>
      </c>
      <c r="Q182">
        <f t="shared" si="5"/>
        <v>2030</v>
      </c>
      <c r="R182" s="5" t="s">
        <v>102</v>
      </c>
      <c r="AK182" t="s">
        <v>99</v>
      </c>
      <c r="AL182" t="s">
        <v>102</v>
      </c>
      <c r="AM182" t="s">
        <v>102</v>
      </c>
      <c r="AO182" t="s">
        <v>102</v>
      </c>
      <c r="AQ182" t="s">
        <v>99</v>
      </c>
      <c r="AR182" t="s">
        <v>102</v>
      </c>
      <c r="AV182" t="s">
        <v>206</v>
      </c>
      <c r="AW182" t="s">
        <v>102</v>
      </c>
      <c r="BB182" t="s">
        <v>99</v>
      </c>
      <c r="BC182">
        <v>177219</v>
      </c>
      <c r="BD182" t="s">
        <v>99</v>
      </c>
      <c r="BE182">
        <v>542795</v>
      </c>
      <c r="BF182" t="s">
        <v>103</v>
      </c>
      <c r="BG182" t="s">
        <v>103</v>
      </c>
      <c r="BH182" t="s">
        <v>99</v>
      </c>
      <c r="BI182">
        <v>32171608</v>
      </c>
      <c r="BJ182" t="s">
        <v>381</v>
      </c>
      <c r="BZ182" t="s">
        <v>102</v>
      </c>
      <c r="CD182" t="s">
        <v>102</v>
      </c>
      <c r="CG182">
        <v>2022</v>
      </c>
      <c r="CH182">
        <v>2023</v>
      </c>
      <c r="CI182" t="s">
        <v>1448</v>
      </c>
      <c r="CJ182" t="s">
        <v>193</v>
      </c>
      <c r="CK182">
        <v>2023</v>
      </c>
      <c r="CL182" t="s">
        <v>99</v>
      </c>
      <c r="CM182" t="s">
        <v>1449</v>
      </c>
      <c r="CN182" t="s">
        <v>1450</v>
      </c>
      <c r="CO182">
        <v>10</v>
      </c>
      <c r="CP182">
        <v>12</v>
      </c>
      <c r="CQ182" s="5">
        <f t="shared" si="4"/>
        <v>0.83333333333333337</v>
      </c>
      <c r="CR182" t="s">
        <v>1451</v>
      </c>
      <c r="CS182" t="s">
        <v>1452</v>
      </c>
      <c r="CT182" s="2" t="s">
        <v>1453</v>
      </c>
      <c r="CU182" t="s">
        <v>99</v>
      </c>
      <c r="CV182" t="s">
        <v>130</v>
      </c>
      <c r="CW182" t="s">
        <v>99</v>
      </c>
      <c r="CX182" t="s">
        <v>1454</v>
      </c>
    </row>
    <row r="183" spans="1:102" ht="18" customHeight="1" x14ac:dyDescent="0.35">
      <c r="A183" t="s">
        <v>1455</v>
      </c>
      <c r="B183" t="s">
        <v>1456</v>
      </c>
      <c r="C183" s="24" t="s">
        <v>3824</v>
      </c>
      <c r="D183" s="24" t="s">
        <v>3843</v>
      </c>
      <c r="E183" t="s">
        <v>99</v>
      </c>
      <c r="F183" s="5">
        <v>1</v>
      </c>
      <c r="G183" t="s">
        <v>149</v>
      </c>
      <c r="H183" t="s">
        <v>99</v>
      </c>
      <c r="I183" s="5">
        <v>1</v>
      </c>
      <c r="J183">
        <v>2050</v>
      </c>
      <c r="K183" s="5" t="s">
        <v>99</v>
      </c>
      <c r="M183">
        <v>2050</v>
      </c>
      <c r="N183" s="5" t="s">
        <v>102</v>
      </c>
      <c r="Q183">
        <f t="shared" si="5"/>
        <v>2050</v>
      </c>
      <c r="R183" s="5" t="s">
        <v>102</v>
      </c>
      <c r="AK183" t="s">
        <v>99</v>
      </c>
      <c r="AL183" t="s">
        <v>102</v>
      </c>
      <c r="AM183" t="s">
        <v>102</v>
      </c>
      <c r="AO183" t="s">
        <v>102</v>
      </c>
      <c r="AQ183" t="s">
        <v>99</v>
      </c>
      <c r="AR183" t="s">
        <v>102</v>
      </c>
      <c r="AV183" t="s">
        <v>206</v>
      </c>
      <c r="AW183" t="s">
        <v>99</v>
      </c>
      <c r="AX183">
        <v>1</v>
      </c>
      <c r="AY183" t="s">
        <v>207</v>
      </c>
      <c r="BA183" t="s">
        <v>206</v>
      </c>
      <c r="BB183" t="s">
        <v>99</v>
      </c>
      <c r="BC183">
        <v>452</v>
      </c>
      <c r="BD183" t="s">
        <v>99</v>
      </c>
      <c r="BE183">
        <v>5268</v>
      </c>
      <c r="BF183" t="s">
        <v>103</v>
      </c>
      <c r="BG183" t="s">
        <v>103</v>
      </c>
      <c r="BH183" t="s">
        <v>99</v>
      </c>
      <c r="BI183">
        <v>84825800</v>
      </c>
      <c r="BJ183" t="s">
        <v>104</v>
      </c>
      <c r="BK183" t="s">
        <v>99</v>
      </c>
      <c r="BL183" t="s">
        <v>99</v>
      </c>
      <c r="BM183" t="s">
        <v>99</v>
      </c>
      <c r="BN183" t="s">
        <v>99</v>
      </c>
      <c r="BO183" t="s">
        <v>99</v>
      </c>
      <c r="BP183" t="s">
        <v>99</v>
      </c>
      <c r="BQ183" t="s">
        <v>102</v>
      </c>
      <c r="BR183" t="s">
        <v>99</v>
      </c>
      <c r="BS183" t="s">
        <v>99</v>
      </c>
      <c r="BT183" t="s">
        <v>99</v>
      </c>
      <c r="BU183" t="s">
        <v>99</v>
      </c>
      <c r="BV183" t="s">
        <v>99</v>
      </c>
      <c r="BW183" t="s">
        <v>99</v>
      </c>
      <c r="BX183" t="s">
        <v>99</v>
      </c>
      <c r="BY183" t="s">
        <v>102</v>
      </c>
      <c r="BZ183" t="s">
        <v>102</v>
      </c>
      <c r="CD183" t="s">
        <v>99</v>
      </c>
      <c r="CE183">
        <v>9520000</v>
      </c>
      <c r="CF183" t="s">
        <v>105</v>
      </c>
      <c r="CG183">
        <v>2022</v>
      </c>
      <c r="CH183">
        <v>2021</v>
      </c>
      <c r="CI183" t="s">
        <v>1457</v>
      </c>
      <c r="CJ183" t="s">
        <v>107</v>
      </c>
      <c r="CK183">
        <v>2023</v>
      </c>
      <c r="CL183" t="s">
        <v>99</v>
      </c>
      <c r="CM183" t="s">
        <v>1458</v>
      </c>
      <c r="CN183" t="s">
        <v>1459</v>
      </c>
      <c r="CO183">
        <v>2</v>
      </c>
      <c r="CP183">
        <v>8</v>
      </c>
      <c r="CQ183" s="5">
        <f t="shared" si="4"/>
        <v>0.25</v>
      </c>
      <c r="CR183" t="s">
        <v>339</v>
      </c>
      <c r="CS183" t="s">
        <v>1460</v>
      </c>
      <c r="CT183" s="2" t="s">
        <v>1461</v>
      </c>
      <c r="CU183" t="s">
        <v>102</v>
      </c>
      <c r="CW183" t="s">
        <v>99</v>
      </c>
      <c r="CX183" t="s">
        <v>1462</v>
      </c>
    </row>
    <row r="184" spans="1:102" ht="18" customHeight="1" x14ac:dyDescent="0.35">
      <c r="A184" t="s">
        <v>1463</v>
      </c>
      <c r="B184" t="s">
        <v>1464</v>
      </c>
      <c r="C184" s="24" t="s">
        <v>3822</v>
      </c>
      <c r="D184" s="24" t="s">
        <v>3840</v>
      </c>
      <c r="E184" t="s">
        <v>99</v>
      </c>
      <c r="F184" s="5">
        <v>1</v>
      </c>
      <c r="G184" t="s">
        <v>149</v>
      </c>
      <c r="H184" t="s">
        <v>99</v>
      </c>
      <c r="I184" s="5">
        <v>1</v>
      </c>
      <c r="J184">
        <v>2050</v>
      </c>
      <c r="K184" s="5" t="s">
        <v>99</v>
      </c>
      <c r="M184">
        <v>2050</v>
      </c>
      <c r="N184" s="5" t="s">
        <v>102</v>
      </c>
      <c r="Q184">
        <f t="shared" si="5"/>
        <v>2050</v>
      </c>
      <c r="R184" s="5" t="s">
        <v>102</v>
      </c>
      <c r="AK184" t="s">
        <v>99</v>
      </c>
      <c r="AL184" t="s">
        <v>102</v>
      </c>
      <c r="AM184" t="s">
        <v>102</v>
      </c>
      <c r="AO184" t="s">
        <v>102</v>
      </c>
      <c r="AQ184" t="s">
        <v>99</v>
      </c>
      <c r="AR184" t="s">
        <v>102</v>
      </c>
      <c r="AV184" t="s">
        <v>206</v>
      </c>
      <c r="AW184" t="s">
        <v>102</v>
      </c>
      <c r="BB184" t="s">
        <v>99</v>
      </c>
      <c r="BC184">
        <v>3178</v>
      </c>
      <c r="BD184" t="s">
        <v>99</v>
      </c>
      <c r="BE184">
        <v>67</v>
      </c>
      <c r="BF184">
        <v>14269</v>
      </c>
      <c r="BG184" t="s">
        <v>103</v>
      </c>
      <c r="BH184" t="s">
        <v>99</v>
      </c>
      <c r="BI184">
        <v>554937</v>
      </c>
      <c r="BJ184" t="s">
        <v>104</v>
      </c>
      <c r="BK184" t="s">
        <v>99</v>
      </c>
      <c r="BL184" t="s">
        <v>99</v>
      </c>
      <c r="BM184" t="s">
        <v>102</v>
      </c>
      <c r="BN184" t="s">
        <v>102</v>
      </c>
      <c r="BO184" t="s">
        <v>99</v>
      </c>
      <c r="BP184" t="s">
        <v>99</v>
      </c>
      <c r="BQ184" t="s">
        <v>99</v>
      </c>
      <c r="BR184" t="s">
        <v>102</v>
      </c>
      <c r="BS184" t="s">
        <v>102</v>
      </c>
      <c r="BT184" t="s">
        <v>102</v>
      </c>
      <c r="BU184" t="s">
        <v>102</v>
      </c>
      <c r="BV184" t="s">
        <v>102</v>
      </c>
      <c r="BW184" t="s">
        <v>102</v>
      </c>
      <c r="BX184" t="s">
        <v>102</v>
      </c>
      <c r="BY184" t="s">
        <v>102</v>
      </c>
      <c r="BZ184" t="s">
        <v>102</v>
      </c>
      <c r="CD184" t="s">
        <v>99</v>
      </c>
      <c r="CE184">
        <v>80</v>
      </c>
      <c r="CF184" t="s">
        <v>105</v>
      </c>
      <c r="CG184">
        <v>2022</v>
      </c>
      <c r="CH184" t="s">
        <v>103</v>
      </c>
      <c r="CI184" t="s">
        <v>1465</v>
      </c>
      <c r="CJ184" t="s">
        <v>193</v>
      </c>
      <c r="CK184">
        <v>2023</v>
      </c>
      <c r="CL184" t="s">
        <v>102</v>
      </c>
      <c r="CM184" t="s">
        <v>103</v>
      </c>
      <c r="CO184">
        <v>0</v>
      </c>
      <c r="CP184">
        <v>12</v>
      </c>
      <c r="CQ184" s="5">
        <f t="shared" si="4"/>
        <v>0</v>
      </c>
      <c r="CR184" t="s">
        <v>963</v>
      </c>
      <c r="CS184" t="s">
        <v>1466</v>
      </c>
      <c r="CT184" s="2" t="s">
        <v>1467</v>
      </c>
      <c r="CU184" t="s">
        <v>102</v>
      </c>
      <c r="CW184" t="s">
        <v>99</v>
      </c>
      <c r="CX184" t="s">
        <v>1468</v>
      </c>
    </row>
    <row r="185" spans="1:102" ht="18" customHeight="1" x14ac:dyDescent="0.35">
      <c r="A185" t="s">
        <v>1469</v>
      </c>
      <c r="B185" t="s">
        <v>1470</v>
      </c>
      <c r="C185" s="24" t="s">
        <v>3808</v>
      </c>
      <c r="D185" s="24" t="s">
        <v>3873</v>
      </c>
      <c r="E185" t="s">
        <v>102</v>
      </c>
      <c r="F185" s="5">
        <v>0</v>
      </c>
      <c r="BB185" t="s">
        <v>99</v>
      </c>
      <c r="BC185">
        <v>9742.91</v>
      </c>
      <c r="BD185" t="s">
        <v>99</v>
      </c>
      <c r="BE185" t="s">
        <v>103</v>
      </c>
      <c r="BF185" t="s">
        <v>103</v>
      </c>
      <c r="BG185">
        <v>45774.400000000001</v>
      </c>
      <c r="BH185" t="s">
        <v>99</v>
      </c>
      <c r="BI185">
        <v>1139.3599999999999</v>
      </c>
      <c r="BJ185" t="s">
        <v>104</v>
      </c>
      <c r="BK185" t="s">
        <v>102</v>
      </c>
      <c r="BL185" t="s">
        <v>102</v>
      </c>
      <c r="BM185" t="s">
        <v>102</v>
      </c>
      <c r="BN185" t="s">
        <v>102</v>
      </c>
      <c r="BO185" t="s">
        <v>102</v>
      </c>
      <c r="BP185" t="s">
        <v>99</v>
      </c>
      <c r="BQ185" t="s">
        <v>102</v>
      </c>
      <c r="BR185" t="s">
        <v>102</v>
      </c>
      <c r="BS185" t="s">
        <v>102</v>
      </c>
      <c r="BT185" t="s">
        <v>102</v>
      </c>
      <c r="BU185" t="s">
        <v>102</v>
      </c>
      <c r="BV185" t="s">
        <v>102</v>
      </c>
      <c r="BW185" t="s">
        <v>102</v>
      </c>
      <c r="BX185" t="s">
        <v>102</v>
      </c>
      <c r="BY185" t="s">
        <v>102</v>
      </c>
      <c r="BZ185" t="s">
        <v>102</v>
      </c>
      <c r="CD185" t="s">
        <v>102</v>
      </c>
      <c r="CG185">
        <v>2022</v>
      </c>
      <c r="CH185" t="s">
        <v>103</v>
      </c>
      <c r="CI185" t="s">
        <v>1471</v>
      </c>
      <c r="CJ185" t="s">
        <v>107</v>
      </c>
      <c r="CK185">
        <v>2023</v>
      </c>
      <c r="CL185" t="s">
        <v>102</v>
      </c>
      <c r="CM185" t="s">
        <v>1472</v>
      </c>
      <c r="CO185">
        <v>0</v>
      </c>
      <c r="CP185">
        <v>9</v>
      </c>
      <c r="CQ185" s="5">
        <f t="shared" si="4"/>
        <v>0</v>
      </c>
      <c r="CR185" t="s">
        <v>163</v>
      </c>
      <c r="CS185" t="s">
        <v>916</v>
      </c>
      <c r="CT185" s="2" t="s">
        <v>1473</v>
      </c>
      <c r="CU185" t="s">
        <v>102</v>
      </c>
      <c r="CW185" t="s">
        <v>102</v>
      </c>
      <c r="CX185" t="s">
        <v>1474</v>
      </c>
    </row>
    <row r="186" spans="1:102" ht="18" customHeight="1" x14ac:dyDescent="0.35">
      <c r="A186" t="s">
        <v>1475</v>
      </c>
      <c r="B186" t="s">
        <v>1476</v>
      </c>
      <c r="C186" s="24" t="s">
        <v>3833</v>
      </c>
      <c r="D186" s="24" t="s">
        <v>3845</v>
      </c>
      <c r="E186" t="s">
        <v>102</v>
      </c>
      <c r="F186" s="5">
        <v>0</v>
      </c>
      <c r="BB186" t="s">
        <v>99</v>
      </c>
      <c r="BC186">
        <v>22716</v>
      </c>
      <c r="BD186" t="s">
        <v>99</v>
      </c>
      <c r="BE186" t="s">
        <v>103</v>
      </c>
      <c r="BF186" t="s">
        <v>103</v>
      </c>
      <c r="BG186">
        <v>85073</v>
      </c>
      <c r="BH186" t="s">
        <v>102</v>
      </c>
      <c r="BZ186" t="s">
        <v>102</v>
      </c>
      <c r="CD186" t="s">
        <v>102</v>
      </c>
      <c r="CG186">
        <v>2022</v>
      </c>
      <c r="CH186" t="s">
        <v>103</v>
      </c>
      <c r="CI186" t="s">
        <v>1477</v>
      </c>
      <c r="CJ186" t="s">
        <v>193</v>
      </c>
      <c r="CK186">
        <v>2023</v>
      </c>
      <c r="CL186" t="s">
        <v>99</v>
      </c>
      <c r="CM186" t="s">
        <v>1478</v>
      </c>
      <c r="CO186">
        <v>1</v>
      </c>
      <c r="CP186">
        <v>10</v>
      </c>
      <c r="CQ186" s="5">
        <f t="shared" si="4"/>
        <v>0.1</v>
      </c>
      <c r="CR186" t="s">
        <v>542</v>
      </c>
      <c r="CS186" t="s">
        <v>1082</v>
      </c>
      <c r="CT186" s="2" t="s">
        <v>1479</v>
      </c>
      <c r="CU186" t="s">
        <v>99</v>
      </c>
      <c r="CV186" t="s">
        <v>130</v>
      </c>
      <c r="CW186" t="s">
        <v>102</v>
      </c>
      <c r="CX186" t="s">
        <v>1480</v>
      </c>
    </row>
    <row r="187" spans="1:102" ht="18" customHeight="1" x14ac:dyDescent="0.35">
      <c r="A187" t="s">
        <v>1481</v>
      </c>
      <c r="B187" t="s">
        <v>1482</v>
      </c>
      <c r="C187" s="24" t="s">
        <v>3853</v>
      </c>
      <c r="D187" s="24" t="s">
        <v>3886</v>
      </c>
      <c r="E187" t="s">
        <v>99</v>
      </c>
      <c r="F187" s="5">
        <v>1</v>
      </c>
      <c r="G187" t="s">
        <v>149</v>
      </c>
      <c r="H187" t="s">
        <v>99</v>
      </c>
      <c r="I187" s="5">
        <v>1</v>
      </c>
      <c r="J187">
        <v>2050</v>
      </c>
      <c r="K187" s="5" t="s">
        <v>99</v>
      </c>
      <c r="M187">
        <v>2050</v>
      </c>
      <c r="N187" s="5" t="s">
        <v>102</v>
      </c>
      <c r="Q187">
        <f t="shared" si="5"/>
        <v>2050</v>
      </c>
      <c r="R187" s="5" t="s">
        <v>102</v>
      </c>
      <c r="AK187" t="s">
        <v>99</v>
      </c>
      <c r="AL187" t="s">
        <v>102</v>
      </c>
      <c r="AM187" t="s">
        <v>102</v>
      </c>
      <c r="AO187" t="s">
        <v>102</v>
      </c>
      <c r="AQ187" t="s">
        <v>99</v>
      </c>
      <c r="AR187" t="s">
        <v>102</v>
      </c>
      <c r="AV187" t="s">
        <v>230</v>
      </c>
      <c r="AW187" t="s">
        <v>102</v>
      </c>
      <c r="BB187" t="s">
        <v>99</v>
      </c>
      <c r="BC187">
        <v>96000000</v>
      </c>
      <c r="BD187" t="s">
        <v>99</v>
      </c>
      <c r="BE187">
        <v>4000000</v>
      </c>
      <c r="BF187">
        <v>7000000</v>
      </c>
      <c r="BG187" t="s">
        <v>103</v>
      </c>
      <c r="BH187" t="s">
        <v>99</v>
      </c>
      <c r="BI187">
        <v>540000000</v>
      </c>
      <c r="BJ187" t="s">
        <v>104</v>
      </c>
      <c r="BK187" t="s">
        <v>102</v>
      </c>
      <c r="BL187" t="s">
        <v>102</v>
      </c>
      <c r="BM187" t="s">
        <v>102</v>
      </c>
      <c r="BN187" t="s">
        <v>102</v>
      </c>
      <c r="BO187" t="s">
        <v>102</v>
      </c>
      <c r="BP187" t="s">
        <v>102</v>
      </c>
      <c r="BQ187" t="s">
        <v>102</v>
      </c>
      <c r="BR187" t="s">
        <v>102</v>
      </c>
      <c r="BS187" t="s">
        <v>102</v>
      </c>
      <c r="BT187" t="s">
        <v>102</v>
      </c>
      <c r="BU187" t="s">
        <v>99</v>
      </c>
      <c r="BV187" t="s">
        <v>102</v>
      </c>
      <c r="BW187" t="s">
        <v>102</v>
      </c>
      <c r="BX187" t="s">
        <v>102</v>
      </c>
      <c r="BY187" t="s">
        <v>102</v>
      </c>
      <c r="BZ187" t="s">
        <v>102</v>
      </c>
      <c r="CD187" t="s">
        <v>102</v>
      </c>
      <c r="CG187">
        <v>2022</v>
      </c>
      <c r="CH187">
        <v>2023</v>
      </c>
      <c r="CI187" t="s">
        <v>1483</v>
      </c>
      <c r="CJ187" t="s">
        <v>193</v>
      </c>
      <c r="CK187">
        <v>2023</v>
      </c>
      <c r="CL187" t="s">
        <v>99</v>
      </c>
      <c r="CM187" t="s">
        <v>1484</v>
      </c>
      <c r="CN187" s="2" t="s">
        <v>1485</v>
      </c>
      <c r="CO187">
        <v>7</v>
      </c>
      <c r="CP187">
        <v>12</v>
      </c>
      <c r="CQ187" s="5">
        <f t="shared" si="4"/>
        <v>0.58333333333333337</v>
      </c>
      <c r="CR187" t="s">
        <v>1486</v>
      </c>
      <c r="CS187" t="s">
        <v>1487</v>
      </c>
      <c r="CT187" s="2" t="s">
        <v>1488</v>
      </c>
      <c r="CU187" t="s">
        <v>99</v>
      </c>
      <c r="CV187" t="s">
        <v>122</v>
      </c>
      <c r="CW187" t="s">
        <v>99</v>
      </c>
      <c r="CX187" t="s">
        <v>1489</v>
      </c>
    </row>
    <row r="188" spans="1:102" ht="18" customHeight="1" x14ac:dyDescent="0.35">
      <c r="A188" t="s">
        <v>1490</v>
      </c>
      <c r="B188" t="s">
        <v>1491</v>
      </c>
      <c r="C188" s="24" t="s">
        <v>3814</v>
      </c>
      <c r="D188" s="24" t="s">
        <v>3858</v>
      </c>
      <c r="E188" t="s">
        <v>102</v>
      </c>
      <c r="F188" s="5">
        <v>0</v>
      </c>
      <c r="BB188" t="s">
        <v>99</v>
      </c>
      <c r="BC188">
        <v>781</v>
      </c>
      <c r="BD188" t="s">
        <v>99</v>
      </c>
      <c r="BE188">
        <v>5917</v>
      </c>
      <c r="BF188" t="s">
        <v>103</v>
      </c>
      <c r="BG188" t="s">
        <v>103</v>
      </c>
      <c r="BH188" t="s">
        <v>102</v>
      </c>
      <c r="BZ188" t="s">
        <v>102</v>
      </c>
      <c r="CD188" t="s">
        <v>102</v>
      </c>
      <c r="CG188">
        <v>2022</v>
      </c>
      <c r="CH188">
        <v>2022</v>
      </c>
      <c r="CI188" t="s">
        <v>1492</v>
      </c>
      <c r="CJ188" t="s">
        <v>411</v>
      </c>
      <c r="CK188">
        <v>2023</v>
      </c>
      <c r="CL188" t="s">
        <v>99</v>
      </c>
      <c r="CM188" t="s">
        <v>1493</v>
      </c>
      <c r="CO188">
        <v>6</v>
      </c>
      <c r="CP188">
        <v>11</v>
      </c>
      <c r="CQ188" s="5">
        <f t="shared" si="4"/>
        <v>0.54545454545454541</v>
      </c>
      <c r="CR188" t="s">
        <v>1494</v>
      </c>
      <c r="CS188" t="s">
        <v>1495</v>
      </c>
      <c r="CT188" s="2" t="s">
        <v>1496</v>
      </c>
      <c r="CU188" t="s">
        <v>99</v>
      </c>
      <c r="CV188" t="s">
        <v>181</v>
      </c>
      <c r="CW188" t="s">
        <v>102</v>
      </c>
      <c r="CX188" t="s">
        <v>1497</v>
      </c>
    </row>
    <row r="189" spans="1:102" ht="18" customHeight="1" x14ac:dyDescent="0.35">
      <c r="A189" t="s">
        <v>1498</v>
      </c>
      <c r="B189" t="s">
        <v>1499</v>
      </c>
      <c r="C189" s="24" t="s">
        <v>3826</v>
      </c>
      <c r="D189" s="24" t="s">
        <v>3879</v>
      </c>
      <c r="E189" t="s">
        <v>99</v>
      </c>
      <c r="F189" s="5">
        <v>1</v>
      </c>
      <c r="G189" t="s">
        <v>149</v>
      </c>
      <c r="H189" t="s">
        <v>99</v>
      </c>
      <c r="I189" s="5">
        <v>1</v>
      </c>
      <c r="J189">
        <v>2040</v>
      </c>
      <c r="K189" s="5" t="s">
        <v>99</v>
      </c>
      <c r="M189">
        <v>2040</v>
      </c>
      <c r="N189" s="5" t="s">
        <v>102</v>
      </c>
      <c r="Q189">
        <f t="shared" si="5"/>
        <v>2040</v>
      </c>
      <c r="R189" s="5" t="s">
        <v>102</v>
      </c>
      <c r="AK189" t="s">
        <v>99</v>
      </c>
      <c r="AL189" t="s">
        <v>102</v>
      </c>
      <c r="AM189" t="s">
        <v>102</v>
      </c>
      <c r="AO189" t="s">
        <v>102</v>
      </c>
      <c r="AQ189" t="s">
        <v>99</v>
      </c>
      <c r="AR189" t="s">
        <v>102</v>
      </c>
      <c r="AV189" t="s">
        <v>206</v>
      </c>
      <c r="AW189" t="s">
        <v>102</v>
      </c>
      <c r="BB189" t="s">
        <v>99</v>
      </c>
      <c r="BC189">
        <v>1796.03</v>
      </c>
      <c r="BD189" t="s">
        <v>99</v>
      </c>
      <c r="BE189" t="s">
        <v>103</v>
      </c>
      <c r="BF189" t="s">
        <v>103</v>
      </c>
      <c r="BG189">
        <v>6400.26</v>
      </c>
      <c r="BH189" t="s">
        <v>102</v>
      </c>
      <c r="BZ189" t="s">
        <v>102</v>
      </c>
      <c r="CD189" t="s">
        <v>102</v>
      </c>
      <c r="CG189">
        <v>2022</v>
      </c>
      <c r="CH189">
        <v>2022</v>
      </c>
      <c r="CI189" t="s">
        <v>1500</v>
      </c>
      <c r="CJ189" t="s">
        <v>499</v>
      </c>
      <c r="CK189">
        <v>2022</v>
      </c>
      <c r="CL189" t="s">
        <v>102</v>
      </c>
      <c r="CM189" t="s">
        <v>103</v>
      </c>
      <c r="CO189">
        <v>1</v>
      </c>
      <c r="CP189">
        <v>8</v>
      </c>
      <c r="CQ189" s="5">
        <f t="shared" si="4"/>
        <v>0.125</v>
      </c>
      <c r="CR189" t="s">
        <v>163</v>
      </c>
      <c r="CS189" t="s">
        <v>1501</v>
      </c>
      <c r="CT189" t="s">
        <v>1502</v>
      </c>
      <c r="CU189" t="s">
        <v>102</v>
      </c>
      <c r="CW189" t="s">
        <v>99</v>
      </c>
      <c r="CX189" t="s">
        <v>1503</v>
      </c>
    </row>
    <row r="190" spans="1:102" ht="18" customHeight="1" x14ac:dyDescent="0.35">
      <c r="A190" t="s">
        <v>1504</v>
      </c>
      <c r="B190" t="s">
        <v>1505</v>
      </c>
      <c r="C190" s="24" t="s">
        <v>3808</v>
      </c>
      <c r="D190" s="24" t="s">
        <v>3810</v>
      </c>
      <c r="E190" t="s">
        <v>99</v>
      </c>
      <c r="F190" s="5">
        <v>1</v>
      </c>
      <c r="G190" t="s">
        <v>149</v>
      </c>
      <c r="H190" t="s">
        <v>99</v>
      </c>
      <c r="I190" s="5">
        <v>1</v>
      </c>
      <c r="J190">
        <v>2050</v>
      </c>
      <c r="K190" s="5" t="s">
        <v>99</v>
      </c>
      <c r="M190">
        <v>2050</v>
      </c>
      <c r="N190" s="5" t="s">
        <v>101</v>
      </c>
      <c r="Q190">
        <f t="shared" si="5"/>
        <v>2050</v>
      </c>
      <c r="R190" s="5" t="s">
        <v>101</v>
      </c>
      <c r="AK190" t="s">
        <v>99</v>
      </c>
      <c r="AL190" t="s">
        <v>102</v>
      </c>
      <c r="AM190" t="s">
        <v>102</v>
      </c>
      <c r="AO190" t="s">
        <v>102</v>
      </c>
      <c r="AQ190" t="s">
        <v>102</v>
      </c>
      <c r="AR190" t="s">
        <v>102</v>
      </c>
      <c r="AW190" t="s">
        <v>102</v>
      </c>
      <c r="BB190" t="s">
        <v>99</v>
      </c>
      <c r="BC190">
        <v>137410</v>
      </c>
      <c r="BD190" t="s">
        <v>99</v>
      </c>
      <c r="BE190">
        <v>50182</v>
      </c>
      <c r="BF190">
        <v>51117</v>
      </c>
      <c r="BG190" t="s">
        <v>103</v>
      </c>
      <c r="BH190" t="s">
        <v>102</v>
      </c>
      <c r="BZ190" t="s">
        <v>102</v>
      </c>
      <c r="CD190" t="s">
        <v>102</v>
      </c>
      <c r="CG190">
        <v>2023</v>
      </c>
      <c r="CH190">
        <v>2023</v>
      </c>
      <c r="CI190" t="s">
        <v>1506</v>
      </c>
      <c r="CJ190" t="s">
        <v>216</v>
      </c>
      <c r="CK190">
        <v>2023</v>
      </c>
      <c r="CL190" t="s">
        <v>102</v>
      </c>
      <c r="CM190" t="s">
        <v>103</v>
      </c>
      <c r="CO190">
        <v>1</v>
      </c>
      <c r="CP190">
        <v>10</v>
      </c>
      <c r="CQ190" s="5">
        <f t="shared" si="4"/>
        <v>0.1</v>
      </c>
      <c r="CR190" t="s">
        <v>1507</v>
      </c>
      <c r="CS190" t="s">
        <v>195</v>
      </c>
      <c r="CT190" t="s">
        <v>1508</v>
      </c>
      <c r="CU190" t="s">
        <v>102</v>
      </c>
      <c r="CW190" t="s">
        <v>99</v>
      </c>
      <c r="CX190" t="s">
        <v>1509</v>
      </c>
    </row>
    <row r="191" spans="1:102" ht="18" customHeight="1" x14ac:dyDescent="0.35">
      <c r="A191" t="s">
        <v>1510</v>
      </c>
      <c r="B191" t="s">
        <v>1511</v>
      </c>
      <c r="C191" s="24" t="s">
        <v>3833</v>
      </c>
      <c r="D191" s="24" t="s">
        <v>3904</v>
      </c>
      <c r="E191" t="s">
        <v>99</v>
      </c>
      <c r="F191" s="5">
        <v>1</v>
      </c>
      <c r="G191" t="s">
        <v>149</v>
      </c>
      <c r="H191" t="s">
        <v>99</v>
      </c>
      <c r="I191" s="5">
        <v>1</v>
      </c>
      <c r="J191">
        <v>2050</v>
      </c>
      <c r="K191" s="5" t="s">
        <v>99</v>
      </c>
      <c r="M191">
        <v>2050</v>
      </c>
      <c r="N191" s="5" t="s">
        <v>102</v>
      </c>
      <c r="Q191">
        <f t="shared" si="5"/>
        <v>2050</v>
      </c>
      <c r="R191" s="5" t="s">
        <v>102</v>
      </c>
      <c r="AK191" t="s">
        <v>99</v>
      </c>
      <c r="AL191" t="s">
        <v>102</v>
      </c>
      <c r="AM191" t="s">
        <v>102</v>
      </c>
      <c r="AO191" t="s">
        <v>102</v>
      </c>
      <c r="AQ191" t="s">
        <v>102</v>
      </c>
      <c r="AR191" t="s">
        <v>102</v>
      </c>
      <c r="AW191" t="s">
        <v>102</v>
      </c>
      <c r="BB191" t="s">
        <v>99</v>
      </c>
      <c r="BC191">
        <v>2630</v>
      </c>
      <c r="BD191" t="s">
        <v>99</v>
      </c>
      <c r="BE191">
        <v>13108</v>
      </c>
      <c r="BF191">
        <v>24478</v>
      </c>
      <c r="BG191" t="s">
        <v>103</v>
      </c>
      <c r="BH191" t="s">
        <v>99</v>
      </c>
      <c r="BI191">
        <v>210082</v>
      </c>
      <c r="BJ191" t="s">
        <v>104</v>
      </c>
      <c r="BK191" t="s">
        <v>102</v>
      </c>
      <c r="BL191" t="s">
        <v>102</v>
      </c>
      <c r="BM191" t="s">
        <v>102</v>
      </c>
      <c r="BN191" t="s">
        <v>102</v>
      </c>
      <c r="BO191" t="s">
        <v>99</v>
      </c>
      <c r="BP191" t="s">
        <v>99</v>
      </c>
      <c r="BQ191" t="s">
        <v>99</v>
      </c>
      <c r="BR191" t="s">
        <v>102</v>
      </c>
      <c r="BS191" t="s">
        <v>102</v>
      </c>
      <c r="BT191" t="s">
        <v>102</v>
      </c>
      <c r="BU191" t="s">
        <v>102</v>
      </c>
      <c r="BV191" t="s">
        <v>102</v>
      </c>
      <c r="BW191" t="s">
        <v>102</v>
      </c>
      <c r="BX191" t="s">
        <v>102</v>
      </c>
      <c r="BY191" t="s">
        <v>102</v>
      </c>
      <c r="BZ191" t="s">
        <v>102</v>
      </c>
      <c r="CD191" t="s">
        <v>99</v>
      </c>
      <c r="CE191">
        <v>750</v>
      </c>
      <c r="CF191" t="s">
        <v>105</v>
      </c>
      <c r="CG191">
        <v>2022</v>
      </c>
      <c r="CH191">
        <v>2022</v>
      </c>
      <c r="CI191" t="s">
        <v>1512</v>
      </c>
      <c r="CJ191" t="s">
        <v>107</v>
      </c>
      <c r="CK191">
        <v>2023</v>
      </c>
      <c r="CL191" t="s">
        <v>99</v>
      </c>
      <c r="CM191" t="s">
        <v>1513</v>
      </c>
      <c r="CO191">
        <v>3</v>
      </c>
      <c r="CP191">
        <v>7</v>
      </c>
      <c r="CQ191" s="5">
        <f t="shared" si="4"/>
        <v>0.42857142857142855</v>
      </c>
      <c r="CR191" t="s">
        <v>163</v>
      </c>
      <c r="CS191" t="s">
        <v>1514</v>
      </c>
      <c r="CT191" t="s">
        <v>1515</v>
      </c>
      <c r="CU191" t="s">
        <v>99</v>
      </c>
      <c r="CV191" t="s">
        <v>122</v>
      </c>
      <c r="CW191" t="s">
        <v>102</v>
      </c>
      <c r="CX191" t="s">
        <v>1516</v>
      </c>
    </row>
    <row r="192" spans="1:102" ht="18" customHeight="1" x14ac:dyDescent="0.35">
      <c r="A192" t="s">
        <v>1517</v>
      </c>
      <c r="B192" t="s">
        <v>1518</v>
      </c>
      <c r="C192" s="24" t="s">
        <v>3808</v>
      </c>
      <c r="D192" s="24" t="s">
        <v>3873</v>
      </c>
      <c r="E192" t="s">
        <v>99</v>
      </c>
      <c r="F192" s="5">
        <v>1</v>
      </c>
      <c r="G192" t="s">
        <v>100</v>
      </c>
      <c r="H192" t="s">
        <v>99</v>
      </c>
      <c r="I192" s="5">
        <v>1</v>
      </c>
      <c r="J192">
        <v>2040</v>
      </c>
      <c r="K192" s="5" t="s">
        <v>99</v>
      </c>
      <c r="M192">
        <v>2040</v>
      </c>
      <c r="N192" s="5" t="s">
        <v>102</v>
      </c>
      <c r="Q192">
        <f t="shared" si="5"/>
        <v>2040</v>
      </c>
      <c r="R192" s="5" t="s">
        <v>102</v>
      </c>
      <c r="AK192" t="s">
        <v>99</v>
      </c>
      <c r="AL192" t="s">
        <v>99</v>
      </c>
      <c r="AM192" t="s">
        <v>102</v>
      </c>
      <c r="AO192" t="s">
        <v>102</v>
      </c>
      <c r="AQ192" t="s">
        <v>102</v>
      </c>
      <c r="AR192" t="s">
        <v>102</v>
      </c>
      <c r="AW192" t="s">
        <v>102</v>
      </c>
      <c r="BB192" t="s">
        <v>99</v>
      </c>
      <c r="BC192">
        <v>17113617</v>
      </c>
      <c r="BD192" t="s">
        <v>99</v>
      </c>
      <c r="BE192">
        <v>864711</v>
      </c>
      <c r="BF192" t="s">
        <v>103</v>
      </c>
      <c r="BG192" t="s">
        <v>103</v>
      </c>
      <c r="BH192" t="s">
        <v>99</v>
      </c>
      <c r="BI192">
        <v>4269004</v>
      </c>
      <c r="BJ192" t="s">
        <v>115</v>
      </c>
      <c r="BZ192" t="s">
        <v>102</v>
      </c>
      <c r="CD192" t="s">
        <v>99</v>
      </c>
      <c r="CE192">
        <v>2755597</v>
      </c>
      <c r="CF192" t="s">
        <v>105</v>
      </c>
      <c r="CG192">
        <v>2023</v>
      </c>
      <c r="CH192" t="s">
        <v>103</v>
      </c>
      <c r="CI192" t="s">
        <v>1519</v>
      </c>
      <c r="CJ192" t="s">
        <v>1009</v>
      </c>
      <c r="CK192">
        <v>2022</v>
      </c>
      <c r="CL192" t="s">
        <v>99</v>
      </c>
      <c r="CM192" t="s">
        <v>1520</v>
      </c>
      <c r="CN192" t="s">
        <v>1521</v>
      </c>
      <c r="CO192">
        <v>5</v>
      </c>
      <c r="CP192">
        <v>15</v>
      </c>
      <c r="CQ192" s="5">
        <f t="shared" si="4"/>
        <v>0.33333333333333331</v>
      </c>
      <c r="CR192" t="s">
        <v>1522</v>
      </c>
      <c r="CS192" t="s">
        <v>1523</v>
      </c>
      <c r="CT192" s="2" t="s">
        <v>1524</v>
      </c>
      <c r="CU192" t="s">
        <v>102</v>
      </c>
      <c r="CW192" t="s">
        <v>99</v>
      </c>
      <c r="CX192" t="s">
        <v>1525</v>
      </c>
    </row>
    <row r="193" spans="1:102" ht="18" customHeight="1" x14ac:dyDescent="0.35">
      <c r="A193" t="s">
        <v>1526</v>
      </c>
      <c r="B193" t="s">
        <v>1527</v>
      </c>
      <c r="C193" s="24" t="s">
        <v>3826</v>
      </c>
      <c r="D193" s="24" t="s">
        <v>3890</v>
      </c>
      <c r="E193" t="s">
        <v>99</v>
      </c>
      <c r="F193" s="5">
        <v>1</v>
      </c>
      <c r="G193" t="s">
        <v>100</v>
      </c>
      <c r="H193" t="s">
        <v>99</v>
      </c>
      <c r="I193" s="5">
        <v>1</v>
      </c>
      <c r="J193">
        <v>2020</v>
      </c>
      <c r="K193" s="5" t="s">
        <v>99</v>
      </c>
      <c r="M193">
        <v>2020</v>
      </c>
      <c r="N193" s="5" t="s">
        <v>102</v>
      </c>
      <c r="Q193">
        <f t="shared" si="5"/>
        <v>2020</v>
      </c>
      <c r="R193" s="5" t="s">
        <v>102</v>
      </c>
      <c r="AK193" t="s">
        <v>102</v>
      </c>
      <c r="AM193" t="s">
        <v>102</v>
      </c>
      <c r="AO193" t="s">
        <v>102</v>
      </c>
      <c r="AQ193" t="s">
        <v>99</v>
      </c>
      <c r="AR193" t="s">
        <v>102</v>
      </c>
      <c r="AV193" t="s">
        <v>206</v>
      </c>
      <c r="AW193" t="s">
        <v>99</v>
      </c>
      <c r="AX193">
        <v>22832</v>
      </c>
      <c r="AY193" t="s">
        <v>207</v>
      </c>
      <c r="BA193" t="s">
        <v>206</v>
      </c>
      <c r="BB193" t="s">
        <v>99</v>
      </c>
      <c r="BC193">
        <v>11645</v>
      </c>
      <c r="BD193" t="s">
        <v>99</v>
      </c>
      <c r="BE193">
        <v>0</v>
      </c>
      <c r="BF193">
        <v>65075</v>
      </c>
      <c r="BG193" t="s">
        <v>103</v>
      </c>
      <c r="BH193" t="s">
        <v>99</v>
      </c>
      <c r="BI193">
        <v>297965</v>
      </c>
      <c r="BJ193" t="s">
        <v>104</v>
      </c>
      <c r="BK193" t="s">
        <v>99</v>
      </c>
      <c r="BL193" t="s">
        <v>99</v>
      </c>
      <c r="BM193" t="s">
        <v>99</v>
      </c>
      <c r="BN193" t="s">
        <v>99</v>
      </c>
      <c r="BO193" t="s">
        <v>99</v>
      </c>
      <c r="BP193" t="s">
        <v>99</v>
      </c>
      <c r="BQ193" t="s">
        <v>99</v>
      </c>
      <c r="BR193" t="s">
        <v>102</v>
      </c>
      <c r="BS193" t="s">
        <v>102</v>
      </c>
      <c r="BT193" t="s">
        <v>102</v>
      </c>
      <c r="BU193" t="s">
        <v>102</v>
      </c>
      <c r="BV193" t="s">
        <v>102</v>
      </c>
      <c r="BW193" t="s">
        <v>99</v>
      </c>
      <c r="BX193" t="s">
        <v>102</v>
      </c>
      <c r="BY193" t="s">
        <v>102</v>
      </c>
      <c r="BZ193" t="s">
        <v>102</v>
      </c>
      <c r="CD193" t="s">
        <v>102</v>
      </c>
      <c r="CG193">
        <v>2022</v>
      </c>
      <c r="CH193">
        <v>2022</v>
      </c>
      <c r="CI193" t="s">
        <v>1528</v>
      </c>
      <c r="CJ193" t="s">
        <v>107</v>
      </c>
      <c r="CK193">
        <v>2023</v>
      </c>
      <c r="CL193" t="s">
        <v>99</v>
      </c>
      <c r="CM193" t="s">
        <v>1529</v>
      </c>
      <c r="CN193" t="s">
        <v>1530</v>
      </c>
      <c r="CO193">
        <v>11</v>
      </c>
      <c r="CP193">
        <v>14</v>
      </c>
      <c r="CQ193" s="5">
        <f t="shared" si="4"/>
        <v>0.7857142857142857</v>
      </c>
      <c r="CR193" t="s">
        <v>163</v>
      </c>
      <c r="CS193" t="s">
        <v>1531</v>
      </c>
      <c r="CT193" t="s">
        <v>1532</v>
      </c>
      <c r="CU193" t="s">
        <v>99</v>
      </c>
      <c r="CV193" t="s">
        <v>130</v>
      </c>
      <c r="CW193" t="s">
        <v>99</v>
      </c>
      <c r="CX193" t="s">
        <v>1533</v>
      </c>
    </row>
    <row r="194" spans="1:102" ht="18" customHeight="1" x14ac:dyDescent="0.35">
      <c r="A194" t="s">
        <v>1534</v>
      </c>
      <c r="B194" t="s">
        <v>1535</v>
      </c>
      <c r="C194" s="24" t="s">
        <v>3824</v>
      </c>
      <c r="D194" s="24" t="s">
        <v>3836</v>
      </c>
      <c r="E194" t="s">
        <v>99</v>
      </c>
      <c r="F194" s="5">
        <v>1</v>
      </c>
      <c r="G194" t="s">
        <v>100</v>
      </c>
      <c r="H194" t="s">
        <v>99</v>
      </c>
      <c r="I194" s="5">
        <v>1</v>
      </c>
      <c r="J194">
        <v>2050</v>
      </c>
      <c r="K194" s="5" t="s">
        <v>102</v>
      </c>
      <c r="N194" s="5" t="s">
        <v>102</v>
      </c>
      <c r="Q194">
        <f t="shared" si="5"/>
        <v>2050</v>
      </c>
      <c r="R194" s="5" t="s">
        <v>102</v>
      </c>
      <c r="AK194" t="s">
        <v>99</v>
      </c>
      <c r="AL194" t="s">
        <v>102</v>
      </c>
      <c r="AM194" t="s">
        <v>102</v>
      </c>
      <c r="AO194" t="s">
        <v>102</v>
      </c>
      <c r="AQ194" t="s">
        <v>102</v>
      </c>
      <c r="AR194" t="s">
        <v>102</v>
      </c>
      <c r="AW194" t="s">
        <v>102</v>
      </c>
      <c r="BB194" t="s">
        <v>99</v>
      </c>
      <c r="BC194">
        <v>16535625</v>
      </c>
      <c r="BD194" t="s">
        <v>99</v>
      </c>
      <c r="BE194">
        <v>886450</v>
      </c>
      <c r="BF194">
        <v>874650</v>
      </c>
      <c r="BG194" t="s">
        <v>103</v>
      </c>
      <c r="BH194" t="s">
        <v>99</v>
      </c>
      <c r="BI194">
        <v>31830447</v>
      </c>
      <c r="BJ194" t="s">
        <v>104</v>
      </c>
      <c r="BK194" t="s">
        <v>102</v>
      </c>
      <c r="BL194" t="s">
        <v>102</v>
      </c>
      <c r="BM194" t="s">
        <v>99</v>
      </c>
      <c r="BN194" t="s">
        <v>102</v>
      </c>
      <c r="BO194" t="s">
        <v>99</v>
      </c>
      <c r="BP194" t="s">
        <v>99</v>
      </c>
      <c r="BQ194" t="s">
        <v>102</v>
      </c>
      <c r="BR194" t="s">
        <v>102</v>
      </c>
      <c r="BS194" t="s">
        <v>102</v>
      </c>
      <c r="BT194" t="s">
        <v>102</v>
      </c>
      <c r="BU194" t="s">
        <v>102</v>
      </c>
      <c r="BV194" t="s">
        <v>102</v>
      </c>
      <c r="BW194" t="s">
        <v>102</v>
      </c>
      <c r="BX194" t="s">
        <v>102</v>
      </c>
      <c r="BY194" t="s">
        <v>102</v>
      </c>
      <c r="BZ194" t="s">
        <v>102</v>
      </c>
      <c r="CD194" t="s">
        <v>102</v>
      </c>
      <c r="CG194">
        <v>2022</v>
      </c>
      <c r="CH194">
        <v>2023</v>
      </c>
      <c r="CI194" t="s">
        <v>1536</v>
      </c>
      <c r="CJ194" t="s">
        <v>107</v>
      </c>
      <c r="CK194">
        <v>2023</v>
      </c>
      <c r="CL194" t="s">
        <v>99</v>
      </c>
      <c r="CM194" t="s">
        <v>1537</v>
      </c>
      <c r="CO194">
        <v>11</v>
      </c>
      <c r="CP194">
        <v>12</v>
      </c>
      <c r="CQ194" s="5">
        <f t="shared" si="4"/>
        <v>0.91666666666666663</v>
      </c>
      <c r="CR194" t="s">
        <v>1538</v>
      </c>
      <c r="CS194" t="s">
        <v>1539</v>
      </c>
      <c r="CT194" s="2" t="s">
        <v>1540</v>
      </c>
      <c r="CU194" t="s">
        <v>99</v>
      </c>
      <c r="CV194" t="s">
        <v>130</v>
      </c>
      <c r="CW194" t="s">
        <v>99</v>
      </c>
      <c r="CX194" t="s">
        <v>1541</v>
      </c>
    </row>
    <row r="195" spans="1:102" ht="18" customHeight="1" x14ac:dyDescent="0.35">
      <c r="A195" t="s">
        <v>1542</v>
      </c>
      <c r="B195" t="s">
        <v>1543</v>
      </c>
      <c r="C195" s="24" t="s">
        <v>3814</v>
      </c>
      <c r="D195" s="24" t="s">
        <v>3821</v>
      </c>
      <c r="E195" t="s">
        <v>99</v>
      </c>
      <c r="F195" s="5">
        <v>1</v>
      </c>
      <c r="G195" t="s">
        <v>100</v>
      </c>
      <c r="H195" t="s">
        <v>99</v>
      </c>
      <c r="I195" s="5">
        <v>1</v>
      </c>
      <c r="J195">
        <v>2025</v>
      </c>
      <c r="K195" s="5" t="s">
        <v>99</v>
      </c>
      <c r="M195">
        <v>2025</v>
      </c>
      <c r="N195" s="5" t="s">
        <v>102</v>
      </c>
      <c r="Q195">
        <f t="shared" ref="Q195:Q258" si="6">AVERAGE(J195,M195,P195)</f>
        <v>2025</v>
      </c>
      <c r="R195" s="5" t="s">
        <v>102</v>
      </c>
      <c r="AK195" t="s">
        <v>102</v>
      </c>
      <c r="AM195" t="s">
        <v>102</v>
      </c>
      <c r="AO195" t="s">
        <v>102</v>
      </c>
      <c r="AR195" t="s">
        <v>102</v>
      </c>
      <c r="AW195" t="s">
        <v>99</v>
      </c>
      <c r="AX195">
        <v>7200</v>
      </c>
      <c r="AY195" t="s">
        <v>207</v>
      </c>
      <c r="BA195" t="s">
        <v>206</v>
      </c>
      <c r="BB195" t="s">
        <v>99</v>
      </c>
      <c r="BC195">
        <v>12922.44</v>
      </c>
      <c r="BD195" t="s">
        <v>99</v>
      </c>
      <c r="BE195">
        <v>57737.67</v>
      </c>
      <c r="BF195">
        <v>58541.85</v>
      </c>
      <c r="BG195" t="s">
        <v>103</v>
      </c>
      <c r="BH195" t="s">
        <v>99</v>
      </c>
      <c r="BI195">
        <v>529011.37</v>
      </c>
      <c r="BJ195" t="s">
        <v>104</v>
      </c>
      <c r="BK195" t="s">
        <v>99</v>
      </c>
      <c r="BL195" t="s">
        <v>99</v>
      </c>
      <c r="BM195" t="s">
        <v>99</v>
      </c>
      <c r="BN195" t="s">
        <v>102</v>
      </c>
      <c r="BO195" t="s">
        <v>99</v>
      </c>
      <c r="BP195" t="s">
        <v>99</v>
      </c>
      <c r="BQ195" t="s">
        <v>99</v>
      </c>
      <c r="BR195" t="s">
        <v>102</v>
      </c>
      <c r="BS195" t="s">
        <v>102</v>
      </c>
      <c r="BT195" t="s">
        <v>102</v>
      </c>
      <c r="BU195" t="s">
        <v>102</v>
      </c>
      <c r="BV195" t="s">
        <v>102</v>
      </c>
      <c r="BW195" t="s">
        <v>99</v>
      </c>
      <c r="BX195" t="s">
        <v>102</v>
      </c>
      <c r="BY195" t="s">
        <v>102</v>
      </c>
      <c r="BZ195" t="s">
        <v>102</v>
      </c>
      <c r="CD195" t="s">
        <v>102</v>
      </c>
      <c r="CG195">
        <v>2022</v>
      </c>
      <c r="CH195">
        <v>2021</v>
      </c>
      <c r="CI195" t="s">
        <v>1544</v>
      </c>
      <c r="CJ195" t="s">
        <v>193</v>
      </c>
      <c r="CK195">
        <v>2023</v>
      </c>
      <c r="CL195" t="s">
        <v>99</v>
      </c>
      <c r="CM195" t="s">
        <v>1545</v>
      </c>
      <c r="CO195">
        <v>6</v>
      </c>
      <c r="CP195">
        <v>12</v>
      </c>
      <c r="CQ195" s="5">
        <f t="shared" ref="CQ195:CQ258" si="7">CO195/CP195</f>
        <v>0.5</v>
      </c>
      <c r="CR195" t="s">
        <v>1546</v>
      </c>
      <c r="CS195" t="s">
        <v>1547</v>
      </c>
      <c r="CT195" s="2" t="s">
        <v>1548</v>
      </c>
      <c r="CU195" t="s">
        <v>102</v>
      </c>
      <c r="CW195" t="s">
        <v>99</v>
      </c>
      <c r="CX195" t="s">
        <v>1549</v>
      </c>
    </row>
    <row r="196" spans="1:102" ht="18" customHeight="1" x14ac:dyDescent="0.35">
      <c r="A196" t="s">
        <v>1550</v>
      </c>
      <c r="B196" t="s">
        <v>1551</v>
      </c>
      <c r="C196" s="24" t="s">
        <v>3814</v>
      </c>
      <c r="D196" s="24" t="s">
        <v>3821</v>
      </c>
      <c r="E196" t="s">
        <v>102</v>
      </c>
      <c r="F196" s="5">
        <v>0</v>
      </c>
      <c r="BB196" t="s">
        <v>99</v>
      </c>
      <c r="BC196">
        <v>15987</v>
      </c>
      <c r="BD196" t="s">
        <v>99</v>
      </c>
      <c r="BE196" t="s">
        <v>103</v>
      </c>
      <c r="BF196">
        <v>105773</v>
      </c>
      <c r="BG196" t="s">
        <v>103</v>
      </c>
      <c r="BH196" t="s">
        <v>99</v>
      </c>
      <c r="BI196">
        <v>1460498</v>
      </c>
      <c r="BJ196" t="s">
        <v>104</v>
      </c>
      <c r="BK196" t="s">
        <v>99</v>
      </c>
      <c r="BL196" t="s">
        <v>102</v>
      </c>
      <c r="BM196" t="s">
        <v>99</v>
      </c>
      <c r="BN196" t="s">
        <v>99</v>
      </c>
      <c r="BO196" t="s">
        <v>99</v>
      </c>
      <c r="BP196" t="s">
        <v>99</v>
      </c>
      <c r="BQ196" t="s">
        <v>99</v>
      </c>
      <c r="BR196" t="s">
        <v>102</v>
      </c>
      <c r="BS196" t="s">
        <v>102</v>
      </c>
      <c r="BT196" t="s">
        <v>102</v>
      </c>
      <c r="BU196" t="s">
        <v>102</v>
      </c>
      <c r="BV196" t="s">
        <v>102</v>
      </c>
      <c r="BW196" t="s">
        <v>99</v>
      </c>
      <c r="BX196" t="s">
        <v>102</v>
      </c>
      <c r="BY196" t="s">
        <v>99</v>
      </c>
      <c r="BZ196" t="s">
        <v>102</v>
      </c>
      <c r="CD196" t="s">
        <v>102</v>
      </c>
      <c r="CG196">
        <v>2022</v>
      </c>
      <c r="CH196" t="s">
        <v>103</v>
      </c>
      <c r="CI196" t="s">
        <v>1552</v>
      </c>
      <c r="CJ196" t="s">
        <v>193</v>
      </c>
      <c r="CK196">
        <v>2023</v>
      </c>
      <c r="CL196" t="s">
        <v>102</v>
      </c>
      <c r="CM196" t="s">
        <v>1553</v>
      </c>
      <c r="CO196">
        <v>0</v>
      </c>
      <c r="CP196">
        <v>8</v>
      </c>
      <c r="CQ196" s="5">
        <f t="shared" si="7"/>
        <v>0</v>
      </c>
      <c r="CR196" t="s">
        <v>163</v>
      </c>
      <c r="CS196" t="s">
        <v>1554</v>
      </c>
      <c r="CT196" t="s">
        <v>1555</v>
      </c>
      <c r="CU196" t="s">
        <v>102</v>
      </c>
      <c r="CW196" t="s">
        <v>102</v>
      </c>
      <c r="CX196" t="s">
        <v>1556</v>
      </c>
    </row>
    <row r="197" spans="1:102" ht="18" customHeight="1" x14ac:dyDescent="0.35">
      <c r="A197" t="s">
        <v>1557</v>
      </c>
      <c r="B197" t="s">
        <v>1558</v>
      </c>
      <c r="C197" s="24" t="s">
        <v>3814</v>
      </c>
      <c r="D197" s="24" t="s">
        <v>3821</v>
      </c>
      <c r="E197" t="s">
        <v>102</v>
      </c>
      <c r="F197" s="5">
        <v>0</v>
      </c>
      <c r="BB197" t="s">
        <v>102</v>
      </c>
      <c r="BD197" t="s">
        <v>102</v>
      </c>
      <c r="BH197" t="s">
        <v>102</v>
      </c>
      <c r="BZ197" t="s">
        <v>102</v>
      </c>
      <c r="CD197" t="s">
        <v>102</v>
      </c>
      <c r="CG197">
        <v>2021</v>
      </c>
      <c r="CH197" t="s">
        <v>103</v>
      </c>
      <c r="CI197" t="s">
        <v>1559</v>
      </c>
      <c r="CJ197" t="s">
        <v>193</v>
      </c>
      <c r="CK197">
        <v>2023</v>
      </c>
      <c r="CL197" t="s">
        <v>102</v>
      </c>
      <c r="CM197" t="s">
        <v>1560</v>
      </c>
      <c r="CO197">
        <v>0</v>
      </c>
      <c r="CP197">
        <v>11</v>
      </c>
      <c r="CQ197" s="5">
        <f t="shared" si="7"/>
        <v>0</v>
      </c>
      <c r="CR197" t="s">
        <v>923</v>
      </c>
      <c r="CS197" t="s">
        <v>1561</v>
      </c>
      <c r="CT197" t="s">
        <v>1562</v>
      </c>
      <c r="CU197" t="s">
        <v>102</v>
      </c>
      <c r="CW197" t="s">
        <v>102</v>
      </c>
      <c r="CX197" t="s">
        <v>1563</v>
      </c>
    </row>
    <row r="198" spans="1:102" ht="18" customHeight="1" x14ac:dyDescent="0.35">
      <c r="A198" t="s">
        <v>1564</v>
      </c>
      <c r="B198" t="s">
        <v>1565</v>
      </c>
      <c r="C198" s="24" t="s">
        <v>3828</v>
      </c>
      <c r="D198" s="24" t="s">
        <v>3883</v>
      </c>
      <c r="E198" t="s">
        <v>99</v>
      </c>
      <c r="F198" s="5">
        <v>1</v>
      </c>
      <c r="G198" t="s">
        <v>149</v>
      </c>
      <c r="H198" t="s">
        <v>99</v>
      </c>
      <c r="I198" s="5">
        <v>1</v>
      </c>
      <c r="J198">
        <v>2035</v>
      </c>
      <c r="K198" s="5" t="s">
        <v>99</v>
      </c>
      <c r="M198">
        <v>2035</v>
      </c>
      <c r="N198" s="5" t="s">
        <v>99</v>
      </c>
      <c r="P198">
        <v>2035</v>
      </c>
      <c r="Q198">
        <f t="shared" si="6"/>
        <v>2035</v>
      </c>
      <c r="AK198" t="s">
        <v>99</v>
      </c>
      <c r="AL198" t="s">
        <v>99</v>
      </c>
      <c r="AM198" t="s">
        <v>99</v>
      </c>
      <c r="AN198" t="s">
        <v>645</v>
      </c>
      <c r="AO198" t="s">
        <v>102</v>
      </c>
      <c r="AQ198" t="s">
        <v>102</v>
      </c>
      <c r="AR198" t="s">
        <v>102</v>
      </c>
      <c r="AW198" t="s">
        <v>102</v>
      </c>
      <c r="BB198" t="s">
        <v>99</v>
      </c>
      <c r="BC198">
        <v>102600</v>
      </c>
      <c r="BD198" t="s">
        <v>99</v>
      </c>
      <c r="BE198">
        <v>62450</v>
      </c>
      <c r="BF198">
        <v>63270</v>
      </c>
      <c r="BG198" t="s">
        <v>103</v>
      </c>
      <c r="BH198" t="s">
        <v>99</v>
      </c>
      <c r="BI198">
        <v>2561890</v>
      </c>
      <c r="BJ198" t="s">
        <v>104</v>
      </c>
      <c r="BK198" t="s">
        <v>99</v>
      </c>
      <c r="BL198" t="s">
        <v>99</v>
      </c>
      <c r="BM198" t="s">
        <v>99</v>
      </c>
      <c r="BN198" t="s">
        <v>99</v>
      </c>
      <c r="BO198" t="s">
        <v>99</v>
      </c>
      <c r="BP198" t="s">
        <v>99</v>
      </c>
      <c r="BQ198" t="s">
        <v>99</v>
      </c>
      <c r="BR198" t="s">
        <v>99</v>
      </c>
      <c r="BS198" t="s">
        <v>99</v>
      </c>
      <c r="BT198" t="s">
        <v>102</v>
      </c>
      <c r="BU198" t="s">
        <v>102</v>
      </c>
      <c r="BV198" t="s">
        <v>99</v>
      </c>
      <c r="BW198" t="s">
        <v>102</v>
      </c>
      <c r="BX198" t="s">
        <v>102</v>
      </c>
      <c r="BY198" t="s">
        <v>102</v>
      </c>
      <c r="BZ198" t="s">
        <v>102</v>
      </c>
      <c r="CD198" t="s">
        <v>102</v>
      </c>
      <c r="CG198">
        <v>2021</v>
      </c>
      <c r="CH198">
        <v>2021</v>
      </c>
      <c r="CI198" t="s">
        <v>1566</v>
      </c>
      <c r="CJ198" t="s">
        <v>107</v>
      </c>
      <c r="CK198">
        <v>2023</v>
      </c>
      <c r="CL198" t="s">
        <v>99</v>
      </c>
      <c r="CM198" t="s">
        <v>1567</v>
      </c>
      <c r="CN198" t="s">
        <v>1568</v>
      </c>
      <c r="CO198">
        <v>8</v>
      </c>
      <c r="CP198">
        <v>10</v>
      </c>
      <c r="CQ198" s="5">
        <f t="shared" si="7"/>
        <v>0.8</v>
      </c>
      <c r="CR198" t="s">
        <v>640</v>
      </c>
      <c r="CS198" t="s">
        <v>1569</v>
      </c>
      <c r="CT198" t="s">
        <v>1570</v>
      </c>
      <c r="CU198" t="s">
        <v>99</v>
      </c>
      <c r="CV198" t="s">
        <v>130</v>
      </c>
      <c r="CW198" t="s">
        <v>99</v>
      </c>
      <c r="CX198" t="s">
        <v>1571</v>
      </c>
    </row>
    <row r="199" spans="1:102" ht="18" customHeight="1" x14ac:dyDescent="0.35">
      <c r="A199" t="s">
        <v>1572</v>
      </c>
      <c r="B199" t="s">
        <v>1573</v>
      </c>
      <c r="C199" s="24" t="s">
        <v>3822</v>
      </c>
      <c r="D199" s="24" t="s">
        <v>3905</v>
      </c>
      <c r="E199" t="s">
        <v>99</v>
      </c>
      <c r="F199" s="5">
        <v>1</v>
      </c>
      <c r="G199" t="s">
        <v>149</v>
      </c>
      <c r="H199" t="s">
        <v>99</v>
      </c>
      <c r="I199" s="5">
        <v>1</v>
      </c>
      <c r="J199">
        <v>2050</v>
      </c>
      <c r="K199" s="5" t="s">
        <v>99</v>
      </c>
      <c r="M199">
        <v>2050</v>
      </c>
      <c r="N199" s="5" t="s">
        <v>99</v>
      </c>
      <c r="P199">
        <v>2050</v>
      </c>
      <c r="Q199">
        <f t="shared" si="6"/>
        <v>2050</v>
      </c>
      <c r="AK199" t="s">
        <v>99</v>
      </c>
      <c r="AL199" t="s">
        <v>102</v>
      </c>
      <c r="AM199" t="s">
        <v>99</v>
      </c>
      <c r="AN199" t="s">
        <v>150</v>
      </c>
      <c r="AO199" t="s">
        <v>102</v>
      </c>
      <c r="AQ199" t="s">
        <v>99</v>
      </c>
      <c r="AR199" t="s">
        <v>102</v>
      </c>
      <c r="AV199" t="s">
        <v>206</v>
      </c>
      <c r="AW199" t="s">
        <v>102</v>
      </c>
      <c r="BB199" t="s">
        <v>99</v>
      </c>
      <c r="BC199">
        <v>1250000</v>
      </c>
      <c r="BD199" t="s">
        <v>99</v>
      </c>
      <c r="BE199" t="s">
        <v>103</v>
      </c>
      <c r="BF199" t="s">
        <v>103</v>
      </c>
      <c r="BG199">
        <v>1750000</v>
      </c>
      <c r="BH199" t="s">
        <v>99</v>
      </c>
      <c r="BI199">
        <v>334800000</v>
      </c>
      <c r="BJ199" t="s">
        <v>104</v>
      </c>
      <c r="BK199" t="s">
        <v>99</v>
      </c>
      <c r="BL199" t="s">
        <v>99</v>
      </c>
      <c r="BM199" t="s">
        <v>102</v>
      </c>
      <c r="BN199" t="s">
        <v>99</v>
      </c>
      <c r="BO199" t="s">
        <v>102</v>
      </c>
      <c r="BP199" t="s">
        <v>99</v>
      </c>
      <c r="BQ199" t="s">
        <v>102</v>
      </c>
      <c r="BR199" t="s">
        <v>102</v>
      </c>
      <c r="BS199" t="s">
        <v>99</v>
      </c>
      <c r="BT199" t="s">
        <v>102</v>
      </c>
      <c r="BU199" t="s">
        <v>99</v>
      </c>
      <c r="BV199" t="s">
        <v>102</v>
      </c>
      <c r="BW199" t="s">
        <v>102</v>
      </c>
      <c r="BX199" t="s">
        <v>99</v>
      </c>
      <c r="BY199" t="s">
        <v>102</v>
      </c>
      <c r="BZ199" t="s">
        <v>102</v>
      </c>
      <c r="CD199" t="s">
        <v>102</v>
      </c>
      <c r="CG199">
        <v>2023</v>
      </c>
      <c r="CH199">
        <v>2020</v>
      </c>
      <c r="CI199" t="s">
        <v>1574</v>
      </c>
      <c r="CJ199" t="s">
        <v>107</v>
      </c>
      <c r="CK199">
        <v>2023</v>
      </c>
      <c r="CL199" t="s">
        <v>99</v>
      </c>
      <c r="CM199" t="s">
        <v>1575</v>
      </c>
      <c r="CN199" t="s">
        <v>1576</v>
      </c>
      <c r="CO199">
        <v>14</v>
      </c>
      <c r="CP199">
        <v>14</v>
      </c>
      <c r="CQ199" s="5">
        <f t="shared" si="7"/>
        <v>1</v>
      </c>
      <c r="CR199" t="s">
        <v>1577</v>
      </c>
      <c r="CS199" t="s">
        <v>1578</v>
      </c>
      <c r="CT199" s="2" t="s">
        <v>1579</v>
      </c>
      <c r="CU199" t="s">
        <v>102</v>
      </c>
      <c r="CW199" t="s">
        <v>102</v>
      </c>
      <c r="CX199" t="s">
        <v>1580</v>
      </c>
    </row>
    <row r="200" spans="1:102" ht="18" customHeight="1" x14ac:dyDescent="0.35">
      <c r="A200" t="s">
        <v>1581</v>
      </c>
      <c r="B200" t="s">
        <v>1582</v>
      </c>
      <c r="C200" s="24" t="s">
        <v>3814</v>
      </c>
      <c r="D200" s="24" t="s">
        <v>3906</v>
      </c>
      <c r="E200" t="s">
        <v>99</v>
      </c>
      <c r="F200" s="5">
        <v>1</v>
      </c>
      <c r="G200" t="s">
        <v>149</v>
      </c>
      <c r="H200" t="s">
        <v>99</v>
      </c>
      <c r="I200" s="5">
        <v>1</v>
      </c>
      <c r="J200">
        <v>2030</v>
      </c>
      <c r="K200" s="5" t="s">
        <v>99</v>
      </c>
      <c r="M200">
        <v>2030</v>
      </c>
      <c r="N200" s="5" t="s">
        <v>99</v>
      </c>
      <c r="P200">
        <v>2030</v>
      </c>
      <c r="Q200">
        <f t="shared" si="6"/>
        <v>2030</v>
      </c>
      <c r="AK200" t="s">
        <v>102</v>
      </c>
      <c r="AL200" t="s">
        <v>102</v>
      </c>
      <c r="AM200" t="s">
        <v>99</v>
      </c>
      <c r="AN200" t="s">
        <v>150</v>
      </c>
      <c r="AO200" t="s">
        <v>102</v>
      </c>
      <c r="AQ200" t="s">
        <v>102</v>
      </c>
      <c r="AR200" t="s">
        <v>102</v>
      </c>
      <c r="AW200" t="s">
        <v>102</v>
      </c>
      <c r="BB200" t="s">
        <v>99</v>
      </c>
      <c r="BC200">
        <v>1205.5999999999999</v>
      </c>
      <c r="BD200" t="s">
        <v>99</v>
      </c>
      <c r="BE200" t="s">
        <v>103</v>
      </c>
      <c r="BF200">
        <v>4589.6000000000004</v>
      </c>
      <c r="BG200" t="s">
        <v>103</v>
      </c>
      <c r="BH200" t="s">
        <v>99</v>
      </c>
      <c r="BI200">
        <v>3812388</v>
      </c>
      <c r="BJ200" t="s">
        <v>104</v>
      </c>
      <c r="BK200" t="s">
        <v>99</v>
      </c>
      <c r="BL200" t="s">
        <v>99</v>
      </c>
      <c r="BM200" t="s">
        <v>99</v>
      </c>
      <c r="BN200" t="s">
        <v>99</v>
      </c>
      <c r="BO200" t="s">
        <v>99</v>
      </c>
      <c r="BP200" t="s">
        <v>99</v>
      </c>
      <c r="BQ200" t="s">
        <v>99</v>
      </c>
      <c r="BR200" t="s">
        <v>99</v>
      </c>
      <c r="BS200" t="s">
        <v>99</v>
      </c>
      <c r="BT200" t="s">
        <v>102</v>
      </c>
      <c r="BU200" t="s">
        <v>99</v>
      </c>
      <c r="BV200" t="s">
        <v>99</v>
      </c>
      <c r="BW200" t="s">
        <v>99</v>
      </c>
      <c r="BX200" t="s">
        <v>102</v>
      </c>
      <c r="BY200" t="s">
        <v>102</v>
      </c>
      <c r="BZ200" t="s">
        <v>102</v>
      </c>
      <c r="CD200" t="s">
        <v>102</v>
      </c>
      <c r="CG200">
        <v>2022</v>
      </c>
      <c r="CH200">
        <v>2021</v>
      </c>
      <c r="CI200" t="s">
        <v>1583</v>
      </c>
      <c r="CJ200" t="s">
        <v>161</v>
      </c>
      <c r="CK200">
        <v>2023</v>
      </c>
      <c r="CL200" t="s">
        <v>102</v>
      </c>
      <c r="CM200" t="s">
        <v>1584</v>
      </c>
      <c r="CO200">
        <v>0</v>
      </c>
      <c r="CP200">
        <v>8</v>
      </c>
      <c r="CQ200" s="5">
        <f t="shared" si="7"/>
        <v>0</v>
      </c>
      <c r="CR200" t="s">
        <v>1585</v>
      </c>
      <c r="CS200" t="s">
        <v>1586</v>
      </c>
      <c r="CT200" t="s">
        <v>1587</v>
      </c>
      <c r="CU200" t="s">
        <v>102</v>
      </c>
      <c r="CW200" t="s">
        <v>99</v>
      </c>
      <c r="CX200" t="s">
        <v>1588</v>
      </c>
    </row>
    <row r="201" spans="1:102" ht="18" customHeight="1" x14ac:dyDescent="0.35">
      <c r="A201" t="s">
        <v>1589</v>
      </c>
      <c r="B201" t="s">
        <v>1590</v>
      </c>
      <c r="C201" s="24" t="s">
        <v>3808</v>
      </c>
      <c r="D201" s="24" t="s">
        <v>3893</v>
      </c>
      <c r="E201" t="s">
        <v>102</v>
      </c>
      <c r="F201" s="5">
        <v>0</v>
      </c>
      <c r="BB201" t="s">
        <v>99</v>
      </c>
      <c r="BC201">
        <v>21071</v>
      </c>
      <c r="BD201" t="s">
        <v>99</v>
      </c>
      <c r="BE201">
        <v>44759</v>
      </c>
      <c r="BF201" t="s">
        <v>103</v>
      </c>
      <c r="BG201" t="s">
        <v>103</v>
      </c>
      <c r="BH201" t="s">
        <v>99</v>
      </c>
      <c r="BI201">
        <v>18347</v>
      </c>
      <c r="BJ201" t="s">
        <v>104</v>
      </c>
      <c r="BK201" t="s">
        <v>102</v>
      </c>
      <c r="BL201" t="s">
        <v>102</v>
      </c>
      <c r="BM201" t="s">
        <v>99</v>
      </c>
      <c r="BN201" t="s">
        <v>102</v>
      </c>
      <c r="BO201" t="s">
        <v>99</v>
      </c>
      <c r="BP201" t="s">
        <v>99</v>
      </c>
      <c r="BQ201" t="s">
        <v>102</v>
      </c>
      <c r="BR201" t="s">
        <v>102</v>
      </c>
      <c r="BS201" t="s">
        <v>102</v>
      </c>
      <c r="BT201" t="s">
        <v>102</v>
      </c>
      <c r="BU201" t="s">
        <v>102</v>
      </c>
      <c r="BV201" t="s">
        <v>102</v>
      </c>
      <c r="BW201" t="s">
        <v>102</v>
      </c>
      <c r="BX201" t="s">
        <v>102</v>
      </c>
      <c r="BY201" t="s">
        <v>102</v>
      </c>
      <c r="BZ201" t="s">
        <v>102</v>
      </c>
      <c r="CD201" t="s">
        <v>102</v>
      </c>
      <c r="CG201">
        <v>2022</v>
      </c>
      <c r="CI201" t="s">
        <v>1591</v>
      </c>
      <c r="CJ201" t="s">
        <v>193</v>
      </c>
      <c r="CK201">
        <v>2023</v>
      </c>
      <c r="CL201" t="s">
        <v>99</v>
      </c>
      <c r="CM201" t="s">
        <v>1592</v>
      </c>
      <c r="CO201">
        <v>9</v>
      </c>
      <c r="CP201">
        <v>9</v>
      </c>
      <c r="CQ201" s="5">
        <f t="shared" si="7"/>
        <v>1</v>
      </c>
      <c r="CR201" t="s">
        <v>542</v>
      </c>
      <c r="CS201" t="s">
        <v>1593</v>
      </c>
      <c r="CT201" s="2" t="s">
        <v>1594</v>
      </c>
      <c r="CU201" t="s">
        <v>99</v>
      </c>
      <c r="CV201" t="s">
        <v>130</v>
      </c>
      <c r="CW201" t="s">
        <v>102</v>
      </c>
      <c r="CX201" t="s">
        <v>1595</v>
      </c>
    </row>
    <row r="202" spans="1:102" ht="18" customHeight="1" x14ac:dyDescent="0.35">
      <c r="A202" t="s">
        <v>1596</v>
      </c>
      <c r="B202" t="s">
        <v>1597</v>
      </c>
      <c r="C202" s="24" t="s">
        <v>3808</v>
      </c>
      <c r="D202" s="24" t="s">
        <v>3810</v>
      </c>
      <c r="E202" t="s">
        <v>102</v>
      </c>
      <c r="F202" s="5">
        <v>0</v>
      </c>
      <c r="BB202" t="s">
        <v>99</v>
      </c>
      <c r="BC202">
        <v>27590</v>
      </c>
      <c r="BD202" t="s">
        <v>99</v>
      </c>
      <c r="BE202" t="s">
        <v>103</v>
      </c>
      <c r="BF202" t="s">
        <v>103</v>
      </c>
      <c r="BG202">
        <v>100427</v>
      </c>
      <c r="BH202" t="s">
        <v>102</v>
      </c>
      <c r="BZ202" t="s">
        <v>102</v>
      </c>
      <c r="CD202" t="s">
        <v>102</v>
      </c>
      <c r="CG202">
        <v>2022</v>
      </c>
      <c r="CH202">
        <v>2023</v>
      </c>
      <c r="CI202" t="s">
        <v>1598</v>
      </c>
      <c r="CJ202" t="s">
        <v>107</v>
      </c>
      <c r="CK202">
        <v>2023</v>
      </c>
      <c r="CL202" t="s">
        <v>102</v>
      </c>
      <c r="CM202" t="s">
        <v>1599</v>
      </c>
      <c r="CO202">
        <v>1</v>
      </c>
      <c r="CP202">
        <v>10</v>
      </c>
      <c r="CQ202" s="5">
        <f t="shared" si="7"/>
        <v>0.1</v>
      </c>
      <c r="CR202" t="s">
        <v>661</v>
      </c>
      <c r="CS202" t="s">
        <v>1600</v>
      </c>
      <c r="CT202" s="2" t="s">
        <v>1601</v>
      </c>
      <c r="CU202" t="s">
        <v>99</v>
      </c>
      <c r="CV202" t="s">
        <v>130</v>
      </c>
      <c r="CW202" t="s">
        <v>102</v>
      </c>
      <c r="CX202" t="s">
        <v>1602</v>
      </c>
    </row>
    <row r="203" spans="1:102" ht="18" customHeight="1" x14ac:dyDescent="0.35">
      <c r="A203" t="s">
        <v>1603</v>
      </c>
      <c r="B203" t="s">
        <v>1604</v>
      </c>
      <c r="C203" s="24" t="s">
        <v>3816</v>
      </c>
      <c r="D203" s="24" t="s">
        <v>3897</v>
      </c>
      <c r="E203" t="s">
        <v>102</v>
      </c>
      <c r="F203" s="5">
        <v>0</v>
      </c>
      <c r="BB203" t="s">
        <v>99</v>
      </c>
      <c r="BC203">
        <v>13954</v>
      </c>
      <c r="BD203" t="s">
        <v>99</v>
      </c>
      <c r="BE203" t="s">
        <v>103</v>
      </c>
      <c r="BF203" t="s">
        <v>103</v>
      </c>
      <c r="BG203">
        <v>48868</v>
      </c>
      <c r="BH203" t="s">
        <v>99</v>
      </c>
      <c r="BI203">
        <v>3870</v>
      </c>
      <c r="BJ203" t="s">
        <v>104</v>
      </c>
      <c r="BK203" t="s">
        <v>102</v>
      </c>
      <c r="BL203" t="s">
        <v>102</v>
      </c>
      <c r="BM203" t="s">
        <v>102</v>
      </c>
      <c r="BN203" t="s">
        <v>102</v>
      </c>
      <c r="BO203" t="s">
        <v>102</v>
      </c>
      <c r="BP203" t="s">
        <v>99</v>
      </c>
      <c r="BQ203" t="s">
        <v>102</v>
      </c>
      <c r="BR203" t="s">
        <v>102</v>
      </c>
      <c r="BS203" t="s">
        <v>102</v>
      </c>
      <c r="BT203" t="s">
        <v>102</v>
      </c>
      <c r="BU203" t="s">
        <v>102</v>
      </c>
      <c r="BV203" t="s">
        <v>102</v>
      </c>
      <c r="BW203" t="s">
        <v>102</v>
      </c>
      <c r="BX203" t="s">
        <v>102</v>
      </c>
      <c r="BY203" t="s">
        <v>102</v>
      </c>
      <c r="BZ203" t="s">
        <v>102</v>
      </c>
      <c r="CD203" t="s">
        <v>99</v>
      </c>
      <c r="CE203">
        <v>611</v>
      </c>
      <c r="CF203" t="s">
        <v>105</v>
      </c>
      <c r="CG203">
        <v>2022</v>
      </c>
      <c r="CH203" t="s">
        <v>103</v>
      </c>
      <c r="CI203" t="s">
        <v>1605</v>
      </c>
      <c r="CJ203" t="s">
        <v>185</v>
      </c>
      <c r="CK203">
        <v>2022</v>
      </c>
      <c r="CL203" t="s">
        <v>102</v>
      </c>
      <c r="CM203" t="s">
        <v>103</v>
      </c>
      <c r="CO203">
        <v>0</v>
      </c>
      <c r="CP203">
        <v>8</v>
      </c>
      <c r="CQ203" s="5">
        <f t="shared" si="7"/>
        <v>0</v>
      </c>
      <c r="CR203" t="s">
        <v>163</v>
      </c>
      <c r="CS203" t="s">
        <v>195</v>
      </c>
      <c r="CT203" t="s">
        <v>1606</v>
      </c>
      <c r="CU203" t="s">
        <v>99</v>
      </c>
      <c r="CV203" t="s">
        <v>130</v>
      </c>
      <c r="CW203" t="s">
        <v>102</v>
      </c>
      <c r="CX203" t="s">
        <v>1607</v>
      </c>
    </row>
    <row r="204" spans="1:102" ht="18" customHeight="1" x14ac:dyDescent="0.35">
      <c r="A204" t="s">
        <v>1608</v>
      </c>
      <c r="B204" t="s">
        <v>1609</v>
      </c>
      <c r="C204" s="24" t="s">
        <v>3826</v>
      </c>
      <c r="D204" s="24" t="s">
        <v>3847</v>
      </c>
      <c r="E204" t="s">
        <v>99</v>
      </c>
      <c r="F204" s="5">
        <v>1</v>
      </c>
      <c r="G204" t="s">
        <v>149</v>
      </c>
      <c r="H204" t="s">
        <v>99</v>
      </c>
      <c r="I204" s="5">
        <v>1</v>
      </c>
      <c r="J204">
        <v>2050</v>
      </c>
      <c r="K204" s="5" t="s">
        <v>99</v>
      </c>
      <c r="M204">
        <v>2050</v>
      </c>
      <c r="N204" s="5" t="s">
        <v>102</v>
      </c>
      <c r="Q204">
        <f t="shared" si="6"/>
        <v>2050</v>
      </c>
      <c r="R204" s="17" t="s">
        <v>99</v>
      </c>
      <c r="S204" s="17" t="s">
        <v>102</v>
      </c>
      <c r="T204" s="17"/>
      <c r="U204" s="17"/>
      <c r="V204" s="17"/>
      <c r="W204" s="17"/>
      <c r="X204" s="17"/>
      <c r="Y204" s="17"/>
      <c r="Z204" s="17"/>
      <c r="AA204" s="17"/>
      <c r="AB204" s="17"/>
      <c r="AC204" s="17"/>
      <c r="AD204" s="17"/>
      <c r="AE204" s="17"/>
      <c r="AF204" s="17"/>
      <c r="AG204" s="17"/>
      <c r="AH204" s="17"/>
      <c r="AI204" s="17"/>
      <c r="AJ204" s="17">
        <v>2050</v>
      </c>
      <c r="AK204" s="17" t="s">
        <v>99</v>
      </c>
      <c r="AL204" s="17" t="s">
        <v>99</v>
      </c>
      <c r="AM204" s="17" t="s">
        <v>102</v>
      </c>
      <c r="AN204" s="17"/>
      <c r="AO204" s="17" t="s">
        <v>99</v>
      </c>
      <c r="AP204" s="17" t="s">
        <v>1610</v>
      </c>
      <c r="AQ204" s="17" t="s">
        <v>102</v>
      </c>
      <c r="AR204" s="17" t="s">
        <v>102</v>
      </c>
      <c r="AS204" s="17"/>
      <c r="AT204" s="17"/>
      <c r="AU204" s="17"/>
      <c r="AV204" s="17"/>
      <c r="AW204" s="17" t="s">
        <v>102</v>
      </c>
      <c r="AX204" s="17"/>
      <c r="AY204" s="17"/>
      <c r="AZ204" s="17"/>
      <c r="BA204" s="17"/>
      <c r="BB204" s="17" t="s">
        <v>99</v>
      </c>
      <c r="BC204" s="17">
        <v>9943</v>
      </c>
      <c r="BD204" s="17" t="s">
        <v>99</v>
      </c>
      <c r="BE204" s="17">
        <v>21990</v>
      </c>
      <c r="BF204" s="17">
        <v>22517</v>
      </c>
      <c r="BG204" s="17" t="s">
        <v>103</v>
      </c>
      <c r="BH204" s="17" t="s">
        <v>99</v>
      </c>
      <c r="BI204" s="17">
        <v>1709</v>
      </c>
      <c r="BJ204" s="17" t="s">
        <v>104</v>
      </c>
      <c r="BK204" t="s">
        <v>99</v>
      </c>
      <c r="BL204" t="s">
        <v>99</v>
      </c>
      <c r="BM204" t="s">
        <v>99</v>
      </c>
      <c r="BN204" t="s">
        <v>102</v>
      </c>
      <c r="BO204" t="s">
        <v>102</v>
      </c>
      <c r="BP204" t="s">
        <v>99</v>
      </c>
      <c r="BQ204" t="s">
        <v>99</v>
      </c>
      <c r="BR204" t="s">
        <v>102</v>
      </c>
      <c r="BS204" t="s">
        <v>102</v>
      </c>
      <c r="BT204" t="s">
        <v>102</v>
      </c>
      <c r="BU204" t="s">
        <v>102</v>
      </c>
      <c r="BV204" t="s">
        <v>102</v>
      </c>
      <c r="BW204" t="s">
        <v>99</v>
      </c>
      <c r="BX204" t="s">
        <v>102</v>
      </c>
      <c r="BY204" t="s">
        <v>102</v>
      </c>
      <c r="BZ204" t="s">
        <v>102</v>
      </c>
      <c r="CD204" t="s">
        <v>102</v>
      </c>
      <c r="CG204">
        <v>2022</v>
      </c>
      <c r="CH204">
        <v>2022</v>
      </c>
      <c r="CI204" t="s">
        <v>1611</v>
      </c>
      <c r="CJ204" t="s">
        <v>153</v>
      </c>
      <c r="CK204">
        <v>2022</v>
      </c>
      <c r="CL204" t="s">
        <v>99</v>
      </c>
      <c r="CM204" t="s">
        <v>1612</v>
      </c>
      <c r="CO204">
        <v>6</v>
      </c>
      <c r="CP204">
        <v>11</v>
      </c>
      <c r="CQ204">
        <f t="shared" si="7"/>
        <v>0.54545454545454541</v>
      </c>
      <c r="CR204" t="s">
        <v>339</v>
      </c>
      <c r="CS204" t="s">
        <v>1613</v>
      </c>
      <c r="CT204" t="s">
        <v>1614</v>
      </c>
      <c r="CU204" t="s">
        <v>99</v>
      </c>
      <c r="CV204" t="s">
        <v>130</v>
      </c>
      <c r="CW204" t="s">
        <v>102</v>
      </c>
      <c r="CX204" t="s">
        <v>1615</v>
      </c>
    </row>
    <row r="205" spans="1:102" ht="18" customHeight="1" x14ac:dyDescent="0.35">
      <c r="A205" t="s">
        <v>1616</v>
      </c>
      <c r="B205" t="s">
        <v>1617</v>
      </c>
      <c r="C205" s="24" t="s">
        <v>3828</v>
      </c>
      <c r="D205" s="24" t="s">
        <v>3907</v>
      </c>
      <c r="E205" t="s">
        <v>99</v>
      </c>
      <c r="F205" s="5">
        <v>1</v>
      </c>
      <c r="G205" t="s">
        <v>149</v>
      </c>
      <c r="H205" t="s">
        <v>99</v>
      </c>
      <c r="I205" s="5">
        <v>1</v>
      </c>
      <c r="J205">
        <v>2050</v>
      </c>
      <c r="K205" s="5" t="s">
        <v>99</v>
      </c>
      <c r="M205">
        <v>2050</v>
      </c>
      <c r="N205" s="5" t="s">
        <v>102</v>
      </c>
      <c r="Q205">
        <f t="shared" si="6"/>
        <v>2050</v>
      </c>
      <c r="R205" s="5" t="s">
        <v>102</v>
      </c>
      <c r="AK205" t="s">
        <v>99</v>
      </c>
      <c r="AL205" t="s">
        <v>102</v>
      </c>
      <c r="AM205" t="s">
        <v>102</v>
      </c>
      <c r="AO205" t="s">
        <v>99</v>
      </c>
      <c r="AP205" t="s">
        <v>1618</v>
      </c>
      <c r="AQ205" t="s">
        <v>102</v>
      </c>
      <c r="AR205" t="s">
        <v>102</v>
      </c>
      <c r="AW205" t="s">
        <v>102</v>
      </c>
      <c r="BB205" t="s">
        <v>99</v>
      </c>
      <c r="BC205">
        <v>4575559</v>
      </c>
      <c r="BD205" t="s">
        <v>99</v>
      </c>
      <c r="BE205" t="s">
        <v>103</v>
      </c>
      <c r="BF205" t="s">
        <v>103</v>
      </c>
      <c r="BG205">
        <v>2614155</v>
      </c>
      <c r="BH205" t="s">
        <v>99</v>
      </c>
      <c r="BI205">
        <v>5179522</v>
      </c>
      <c r="BJ205" t="s">
        <v>104</v>
      </c>
      <c r="BK205" t="s">
        <v>99</v>
      </c>
      <c r="BL205" t="s">
        <v>102</v>
      </c>
      <c r="BM205" t="s">
        <v>99</v>
      </c>
      <c r="BN205" t="s">
        <v>99</v>
      </c>
      <c r="BO205" t="s">
        <v>99</v>
      </c>
      <c r="BP205" t="s">
        <v>99</v>
      </c>
      <c r="BQ205" t="s">
        <v>99</v>
      </c>
      <c r="BR205" t="s">
        <v>102</v>
      </c>
      <c r="BS205" t="s">
        <v>99</v>
      </c>
      <c r="BT205" t="s">
        <v>99</v>
      </c>
      <c r="BU205" t="s">
        <v>102</v>
      </c>
      <c r="BV205" t="s">
        <v>102</v>
      </c>
      <c r="BW205" t="s">
        <v>102</v>
      </c>
      <c r="BX205" t="s">
        <v>102</v>
      </c>
      <c r="BY205" t="s">
        <v>102</v>
      </c>
      <c r="BZ205" t="s">
        <v>102</v>
      </c>
      <c r="CD205" t="s">
        <v>102</v>
      </c>
      <c r="CG205">
        <v>2022</v>
      </c>
      <c r="CH205">
        <v>2021</v>
      </c>
      <c r="CI205" t="s">
        <v>1619</v>
      </c>
      <c r="CJ205" t="s">
        <v>193</v>
      </c>
      <c r="CK205">
        <v>2023</v>
      </c>
      <c r="CL205" t="s">
        <v>99</v>
      </c>
      <c r="CM205" t="s">
        <v>1620</v>
      </c>
      <c r="CN205" t="s">
        <v>1621</v>
      </c>
      <c r="CO205">
        <v>9</v>
      </c>
      <c r="CP205">
        <v>12</v>
      </c>
      <c r="CQ205" s="5">
        <f t="shared" si="7"/>
        <v>0.75</v>
      </c>
      <c r="CR205" t="s">
        <v>1622</v>
      </c>
      <c r="CS205" t="s">
        <v>1623</v>
      </c>
      <c r="CT205" s="2" t="s">
        <v>1624</v>
      </c>
      <c r="CU205" t="s">
        <v>99</v>
      </c>
      <c r="CV205" t="s">
        <v>130</v>
      </c>
      <c r="CW205" t="s">
        <v>99</v>
      </c>
      <c r="CX205" t="s">
        <v>1625</v>
      </c>
    </row>
    <row r="206" spans="1:102" ht="18" customHeight="1" x14ac:dyDescent="0.35">
      <c r="A206" t="s">
        <v>1626</v>
      </c>
      <c r="B206" t="s">
        <v>1627</v>
      </c>
      <c r="C206" s="24" t="s">
        <v>3822</v>
      </c>
      <c r="D206" s="24" t="s">
        <v>3908</v>
      </c>
      <c r="E206" t="s">
        <v>102</v>
      </c>
      <c r="F206" s="5">
        <v>0</v>
      </c>
      <c r="BB206" t="s">
        <v>102</v>
      </c>
      <c r="BD206" t="s">
        <v>102</v>
      </c>
      <c r="BH206" t="s">
        <v>102</v>
      </c>
      <c r="BZ206" t="s">
        <v>102</v>
      </c>
      <c r="CD206" t="s">
        <v>102</v>
      </c>
      <c r="CG206">
        <v>2022</v>
      </c>
      <c r="CH206">
        <v>2022</v>
      </c>
      <c r="CI206" t="s">
        <v>1628</v>
      </c>
      <c r="CJ206" t="s">
        <v>193</v>
      </c>
      <c r="CK206">
        <v>2023</v>
      </c>
      <c r="CL206" t="s">
        <v>102</v>
      </c>
      <c r="CM206" t="s">
        <v>1629</v>
      </c>
      <c r="CO206">
        <v>1</v>
      </c>
      <c r="CP206">
        <v>6</v>
      </c>
      <c r="CQ206" s="5">
        <f t="shared" si="7"/>
        <v>0.16666666666666666</v>
      </c>
      <c r="CR206" t="s">
        <v>103</v>
      </c>
      <c r="CS206" t="s">
        <v>1630</v>
      </c>
      <c r="CT206" t="s">
        <v>103</v>
      </c>
      <c r="CU206" t="s">
        <v>102</v>
      </c>
      <c r="CW206" t="s">
        <v>102</v>
      </c>
      <c r="CX206" t="s">
        <v>1631</v>
      </c>
    </row>
    <row r="207" spans="1:102" ht="18" customHeight="1" x14ac:dyDescent="0.35">
      <c r="A207" t="s">
        <v>1632</v>
      </c>
      <c r="B207" t="s">
        <v>1633</v>
      </c>
      <c r="C207" s="24" t="s">
        <v>3814</v>
      </c>
      <c r="D207" s="24" t="s">
        <v>3815</v>
      </c>
      <c r="E207" t="s">
        <v>99</v>
      </c>
      <c r="F207" s="5">
        <v>1</v>
      </c>
      <c r="G207" t="s">
        <v>149</v>
      </c>
      <c r="H207" t="s">
        <v>99</v>
      </c>
      <c r="I207" s="5">
        <v>1</v>
      </c>
      <c r="J207">
        <v>2035</v>
      </c>
      <c r="K207" s="5" t="s">
        <v>99</v>
      </c>
      <c r="M207">
        <v>2035</v>
      </c>
      <c r="N207" s="5" t="s">
        <v>99</v>
      </c>
      <c r="P207">
        <v>2035</v>
      </c>
      <c r="Q207">
        <f t="shared" si="6"/>
        <v>2035</v>
      </c>
      <c r="AK207" t="s">
        <v>99</v>
      </c>
      <c r="AL207" t="s">
        <v>102</v>
      </c>
      <c r="AM207" t="s">
        <v>102</v>
      </c>
      <c r="AO207" t="s">
        <v>102</v>
      </c>
      <c r="AQ207" t="s">
        <v>99</v>
      </c>
      <c r="AR207" t="s">
        <v>102</v>
      </c>
      <c r="AV207" t="s">
        <v>206</v>
      </c>
      <c r="AW207" t="s">
        <v>102</v>
      </c>
      <c r="BB207" t="s">
        <v>99</v>
      </c>
      <c r="BC207">
        <v>2259.3000000000002</v>
      </c>
      <c r="BD207" t="s">
        <v>99</v>
      </c>
      <c r="BE207">
        <v>9747.6</v>
      </c>
      <c r="BF207">
        <v>10761.4</v>
      </c>
      <c r="BG207" t="s">
        <v>103</v>
      </c>
      <c r="BH207" t="s">
        <v>99</v>
      </c>
      <c r="BI207">
        <v>39646.6</v>
      </c>
      <c r="BJ207" t="s">
        <v>104</v>
      </c>
      <c r="BK207" t="s">
        <v>99</v>
      </c>
      <c r="BL207" t="s">
        <v>99</v>
      </c>
      <c r="BM207" t="s">
        <v>99</v>
      </c>
      <c r="BN207" t="s">
        <v>102</v>
      </c>
      <c r="BO207" t="s">
        <v>99</v>
      </c>
      <c r="BP207" t="s">
        <v>99</v>
      </c>
      <c r="BQ207" t="s">
        <v>99</v>
      </c>
      <c r="BR207" t="s">
        <v>102</v>
      </c>
      <c r="BS207" t="s">
        <v>102</v>
      </c>
      <c r="BT207" t="s">
        <v>102</v>
      </c>
      <c r="BU207" t="s">
        <v>102</v>
      </c>
      <c r="BV207" t="s">
        <v>102</v>
      </c>
      <c r="BW207" t="s">
        <v>102</v>
      </c>
      <c r="BX207" t="s">
        <v>102</v>
      </c>
      <c r="BY207" t="s">
        <v>102</v>
      </c>
      <c r="BZ207" t="s">
        <v>102</v>
      </c>
      <c r="CD207" t="s">
        <v>102</v>
      </c>
      <c r="CG207">
        <v>2022</v>
      </c>
      <c r="CH207" t="s">
        <v>103</v>
      </c>
      <c r="CI207" t="s">
        <v>1634</v>
      </c>
      <c r="CJ207" t="s">
        <v>193</v>
      </c>
      <c r="CK207">
        <v>2023</v>
      </c>
      <c r="CL207" t="s">
        <v>102</v>
      </c>
      <c r="CM207" t="s">
        <v>1635</v>
      </c>
      <c r="CO207">
        <v>0</v>
      </c>
      <c r="CP207">
        <v>12</v>
      </c>
      <c r="CQ207" s="5">
        <f t="shared" si="7"/>
        <v>0</v>
      </c>
      <c r="CR207" t="s">
        <v>1636</v>
      </c>
      <c r="CS207" t="s">
        <v>1637</v>
      </c>
      <c r="CT207" t="s">
        <v>1638</v>
      </c>
      <c r="CU207" t="s">
        <v>102</v>
      </c>
      <c r="CW207" t="s">
        <v>99</v>
      </c>
      <c r="CX207" t="s">
        <v>1639</v>
      </c>
    </row>
    <row r="208" spans="1:102" ht="18" customHeight="1" x14ac:dyDescent="0.35">
      <c r="A208" t="s">
        <v>1640</v>
      </c>
      <c r="B208" t="s">
        <v>1641</v>
      </c>
      <c r="C208" s="24" t="s">
        <v>3808</v>
      </c>
      <c r="D208" s="24" t="s">
        <v>3849</v>
      </c>
      <c r="E208" t="s">
        <v>102</v>
      </c>
      <c r="F208" s="5">
        <v>0</v>
      </c>
      <c r="BB208" t="s">
        <v>99</v>
      </c>
      <c r="BC208">
        <v>35719</v>
      </c>
      <c r="BD208" t="s">
        <v>99</v>
      </c>
      <c r="BE208" t="s">
        <v>103</v>
      </c>
      <c r="BF208">
        <v>27414</v>
      </c>
      <c r="BG208" t="s">
        <v>103</v>
      </c>
      <c r="BH208" t="s">
        <v>102</v>
      </c>
      <c r="BZ208" t="s">
        <v>102</v>
      </c>
      <c r="CD208" t="s">
        <v>99</v>
      </c>
      <c r="CE208">
        <v>116389</v>
      </c>
      <c r="CF208" t="s">
        <v>105</v>
      </c>
      <c r="CG208">
        <v>2022</v>
      </c>
      <c r="CH208" t="s">
        <v>103</v>
      </c>
      <c r="CI208" t="s">
        <v>1642</v>
      </c>
      <c r="CJ208" t="s">
        <v>193</v>
      </c>
      <c r="CK208">
        <v>2023</v>
      </c>
      <c r="CL208" t="s">
        <v>102</v>
      </c>
      <c r="CM208" t="s">
        <v>1643</v>
      </c>
      <c r="CO208">
        <v>3</v>
      </c>
      <c r="CP208">
        <v>11</v>
      </c>
      <c r="CQ208" s="5">
        <f t="shared" si="7"/>
        <v>0.27272727272727271</v>
      </c>
      <c r="CR208" t="s">
        <v>163</v>
      </c>
      <c r="CS208" t="s">
        <v>1644</v>
      </c>
      <c r="CT208" t="s">
        <v>1645</v>
      </c>
      <c r="CU208" t="s">
        <v>99</v>
      </c>
      <c r="CV208" t="s">
        <v>130</v>
      </c>
      <c r="CW208" t="s">
        <v>102</v>
      </c>
      <c r="CX208" t="s">
        <v>1646</v>
      </c>
    </row>
    <row r="209" spans="1:102" ht="18" customHeight="1" x14ac:dyDescent="0.35">
      <c r="A209" t="s">
        <v>1647</v>
      </c>
      <c r="B209" t="s">
        <v>1648</v>
      </c>
      <c r="C209" s="24" t="s">
        <v>3808</v>
      </c>
      <c r="D209" s="24" t="s">
        <v>3871</v>
      </c>
      <c r="E209" t="s">
        <v>102</v>
      </c>
      <c r="F209" s="5">
        <v>0</v>
      </c>
      <c r="BB209" t="s">
        <v>99</v>
      </c>
      <c r="BC209">
        <v>305600</v>
      </c>
      <c r="BD209" t="s">
        <v>99</v>
      </c>
      <c r="BE209">
        <v>380900</v>
      </c>
      <c r="BF209">
        <v>408400</v>
      </c>
      <c r="BG209" t="s">
        <v>103</v>
      </c>
      <c r="BH209" t="s">
        <v>99</v>
      </c>
      <c r="BI209">
        <v>192844</v>
      </c>
      <c r="BJ209" t="s">
        <v>104</v>
      </c>
      <c r="BK209" t="s">
        <v>102</v>
      </c>
      <c r="BL209" t="s">
        <v>102</v>
      </c>
      <c r="BM209" t="s">
        <v>99</v>
      </c>
      <c r="BN209" t="s">
        <v>102</v>
      </c>
      <c r="BO209" t="s">
        <v>102</v>
      </c>
      <c r="BP209" t="s">
        <v>99</v>
      </c>
      <c r="BQ209" t="s">
        <v>102</v>
      </c>
      <c r="BR209" t="s">
        <v>102</v>
      </c>
      <c r="BS209" t="s">
        <v>102</v>
      </c>
      <c r="BT209" t="s">
        <v>102</v>
      </c>
      <c r="BU209" t="s">
        <v>102</v>
      </c>
      <c r="BV209" t="s">
        <v>102</v>
      </c>
      <c r="BW209" t="s">
        <v>102</v>
      </c>
      <c r="BX209" t="s">
        <v>102</v>
      </c>
      <c r="BY209" t="s">
        <v>102</v>
      </c>
      <c r="BZ209" t="s">
        <v>102</v>
      </c>
      <c r="CD209" t="s">
        <v>102</v>
      </c>
      <c r="CG209">
        <v>2022</v>
      </c>
      <c r="CH209">
        <v>2020</v>
      </c>
      <c r="CI209" t="s">
        <v>1649</v>
      </c>
      <c r="CJ209" t="s">
        <v>107</v>
      </c>
      <c r="CK209">
        <v>2023</v>
      </c>
      <c r="CL209" t="s">
        <v>99</v>
      </c>
      <c r="CM209" t="s">
        <v>1650</v>
      </c>
      <c r="CN209" t="s">
        <v>1651</v>
      </c>
      <c r="CO209">
        <v>9</v>
      </c>
      <c r="CP209">
        <v>13</v>
      </c>
      <c r="CQ209" s="5">
        <f t="shared" si="7"/>
        <v>0.69230769230769229</v>
      </c>
      <c r="CR209" t="s">
        <v>640</v>
      </c>
      <c r="CS209" t="s">
        <v>1652</v>
      </c>
      <c r="CT209" s="2" t="s">
        <v>1653</v>
      </c>
      <c r="CU209" t="s">
        <v>99</v>
      </c>
      <c r="CV209" t="s">
        <v>130</v>
      </c>
      <c r="CW209" t="s">
        <v>102</v>
      </c>
      <c r="CX209" t="s">
        <v>1654</v>
      </c>
    </row>
    <row r="210" spans="1:102" ht="18" customHeight="1" x14ac:dyDescent="0.35">
      <c r="A210" t="s">
        <v>1655</v>
      </c>
      <c r="B210" t="s">
        <v>1656</v>
      </c>
      <c r="C210" s="24" t="s">
        <v>3808</v>
      </c>
      <c r="D210" s="24" t="s">
        <v>3809</v>
      </c>
      <c r="E210" t="s">
        <v>99</v>
      </c>
      <c r="F210" s="5">
        <v>1</v>
      </c>
      <c r="G210" t="s">
        <v>149</v>
      </c>
      <c r="H210" t="s">
        <v>99</v>
      </c>
      <c r="I210" s="5">
        <v>1</v>
      </c>
      <c r="J210">
        <v>2050</v>
      </c>
      <c r="K210" s="5" t="s">
        <v>99</v>
      </c>
      <c r="M210">
        <v>2050</v>
      </c>
      <c r="N210" s="5" t="s">
        <v>102</v>
      </c>
      <c r="Q210">
        <f t="shared" si="6"/>
        <v>2050</v>
      </c>
      <c r="R210" s="17" t="s">
        <v>99</v>
      </c>
      <c r="S210" s="17" t="s">
        <v>99</v>
      </c>
      <c r="T210" s="17" t="s">
        <v>102</v>
      </c>
      <c r="U210" s="17" t="s">
        <v>102</v>
      </c>
      <c r="V210" s="17" t="s">
        <v>102</v>
      </c>
      <c r="W210" s="17" t="s">
        <v>102</v>
      </c>
      <c r="X210" s="17" t="s">
        <v>102</v>
      </c>
      <c r="Y210" s="17" t="s">
        <v>102</v>
      </c>
      <c r="Z210" s="17" t="s">
        <v>102</v>
      </c>
      <c r="AA210" s="17" t="s">
        <v>102</v>
      </c>
      <c r="AB210" s="17" t="s">
        <v>102</v>
      </c>
      <c r="AC210" s="17" t="s">
        <v>102</v>
      </c>
      <c r="AD210" s="17" t="s">
        <v>99</v>
      </c>
      <c r="AE210" s="17" t="s">
        <v>102</v>
      </c>
      <c r="AF210" s="17" t="s">
        <v>102</v>
      </c>
      <c r="AG210" s="17" t="s">
        <v>102</v>
      </c>
      <c r="AH210" s="17" t="s">
        <v>102</v>
      </c>
      <c r="AI210" s="17"/>
      <c r="AJ210" s="17">
        <v>2050</v>
      </c>
      <c r="AK210" s="17" t="s">
        <v>99</v>
      </c>
      <c r="AL210" s="17" t="s">
        <v>102</v>
      </c>
      <c r="AM210" s="17" t="s">
        <v>102</v>
      </c>
      <c r="AN210" s="17"/>
      <c r="AO210" s="17" t="s">
        <v>102</v>
      </c>
      <c r="AP210" s="17"/>
      <c r="AQ210" s="17" t="s">
        <v>99</v>
      </c>
      <c r="AR210" s="17" t="s">
        <v>102</v>
      </c>
      <c r="AS210" s="17"/>
      <c r="AT210" s="17"/>
      <c r="AU210" s="17"/>
      <c r="AV210" s="17" t="s">
        <v>206</v>
      </c>
      <c r="AW210" s="17" t="s">
        <v>102</v>
      </c>
      <c r="AX210" s="17"/>
      <c r="AY210" s="17"/>
      <c r="AZ210" s="17"/>
      <c r="BA210" s="17"/>
      <c r="BB210" s="17" t="s">
        <v>99</v>
      </c>
      <c r="BC210" s="17">
        <v>670000</v>
      </c>
      <c r="BD210" s="17" t="s">
        <v>99</v>
      </c>
      <c r="BE210" s="17">
        <v>960000</v>
      </c>
      <c r="BF210" s="17" t="s">
        <v>103</v>
      </c>
      <c r="BG210" s="17" t="s">
        <v>103</v>
      </c>
      <c r="BH210" s="17" t="s">
        <v>99</v>
      </c>
      <c r="BI210" s="17">
        <v>354000000</v>
      </c>
      <c r="BJ210" s="17" t="s">
        <v>104</v>
      </c>
      <c r="BK210" t="s">
        <v>102</v>
      </c>
      <c r="BL210" t="s">
        <v>102</v>
      </c>
      <c r="BM210" t="s">
        <v>102</v>
      </c>
      <c r="BN210" t="s">
        <v>102</v>
      </c>
      <c r="BO210" t="s">
        <v>102</v>
      </c>
      <c r="BP210" t="s">
        <v>102</v>
      </c>
      <c r="BQ210" t="s">
        <v>102</v>
      </c>
      <c r="BR210" t="s">
        <v>102</v>
      </c>
      <c r="BS210" t="s">
        <v>102</v>
      </c>
      <c r="BT210" t="s">
        <v>102</v>
      </c>
      <c r="BU210" t="s">
        <v>99</v>
      </c>
      <c r="BV210" t="s">
        <v>102</v>
      </c>
      <c r="BW210" t="s">
        <v>102</v>
      </c>
      <c r="BX210" t="s">
        <v>102</v>
      </c>
      <c r="BY210" t="s">
        <v>102</v>
      </c>
      <c r="BZ210" t="s">
        <v>102</v>
      </c>
      <c r="CD210" t="s">
        <v>102</v>
      </c>
      <c r="CG210">
        <v>2022</v>
      </c>
      <c r="CH210">
        <v>2023</v>
      </c>
      <c r="CI210" t="s">
        <v>1657</v>
      </c>
      <c r="CJ210" t="s">
        <v>107</v>
      </c>
      <c r="CK210">
        <v>2023</v>
      </c>
      <c r="CL210" t="s">
        <v>102</v>
      </c>
      <c r="CM210" t="s">
        <v>1658</v>
      </c>
      <c r="CO210">
        <v>0</v>
      </c>
      <c r="CP210">
        <v>10</v>
      </c>
      <c r="CQ210">
        <f t="shared" si="7"/>
        <v>0</v>
      </c>
      <c r="CR210" t="s">
        <v>1659</v>
      </c>
      <c r="CS210" t="s">
        <v>1660</v>
      </c>
      <c r="CT210" t="s">
        <v>1661</v>
      </c>
      <c r="CU210" t="s">
        <v>102</v>
      </c>
      <c r="CW210" t="s">
        <v>99</v>
      </c>
      <c r="CX210" t="s">
        <v>1662</v>
      </c>
    </row>
    <row r="211" spans="1:102" ht="18" customHeight="1" x14ac:dyDescent="0.35">
      <c r="A211" t="s">
        <v>1663</v>
      </c>
      <c r="B211" t="s">
        <v>1664</v>
      </c>
      <c r="C211" s="24" t="s">
        <v>3818</v>
      </c>
      <c r="D211" s="24" t="s">
        <v>3875</v>
      </c>
      <c r="E211" t="s">
        <v>99</v>
      </c>
      <c r="F211" s="5">
        <v>1</v>
      </c>
      <c r="G211" t="s">
        <v>149</v>
      </c>
      <c r="H211" t="s">
        <v>99</v>
      </c>
      <c r="I211" s="5">
        <v>1</v>
      </c>
      <c r="J211">
        <v>2050</v>
      </c>
      <c r="K211" s="5" t="s">
        <v>99</v>
      </c>
      <c r="M211">
        <v>2050</v>
      </c>
      <c r="N211" s="5" t="s">
        <v>99</v>
      </c>
      <c r="P211">
        <v>2050</v>
      </c>
      <c r="Q211">
        <f t="shared" si="6"/>
        <v>2050</v>
      </c>
      <c r="AK211" t="s">
        <v>99</v>
      </c>
      <c r="AL211" t="s">
        <v>102</v>
      </c>
      <c r="AM211" t="s">
        <v>99</v>
      </c>
      <c r="AN211" t="s">
        <v>150</v>
      </c>
      <c r="AO211" t="s">
        <v>102</v>
      </c>
      <c r="AQ211" t="s">
        <v>102</v>
      </c>
      <c r="AR211" t="s">
        <v>102</v>
      </c>
      <c r="AW211" t="s">
        <v>102</v>
      </c>
      <c r="BB211" t="s">
        <v>99</v>
      </c>
      <c r="BC211">
        <v>317900</v>
      </c>
      <c r="BD211" t="s">
        <v>99</v>
      </c>
      <c r="BE211">
        <v>74100</v>
      </c>
      <c r="BF211">
        <v>514700</v>
      </c>
      <c r="BG211" t="s">
        <v>103</v>
      </c>
      <c r="BH211" t="s">
        <v>99</v>
      </c>
      <c r="BI211">
        <v>19626400</v>
      </c>
      <c r="BJ211" t="s">
        <v>104</v>
      </c>
      <c r="BK211" t="s">
        <v>99</v>
      </c>
      <c r="BL211" t="s">
        <v>99</v>
      </c>
      <c r="BM211" t="s">
        <v>99</v>
      </c>
      <c r="BN211" t="s">
        <v>99</v>
      </c>
      <c r="BO211" t="s">
        <v>99</v>
      </c>
      <c r="BP211" t="s">
        <v>99</v>
      </c>
      <c r="BQ211" t="s">
        <v>99</v>
      </c>
      <c r="BR211" t="s">
        <v>102</v>
      </c>
      <c r="BS211" t="s">
        <v>99</v>
      </c>
      <c r="BT211" t="s">
        <v>99</v>
      </c>
      <c r="BU211" t="s">
        <v>99</v>
      </c>
      <c r="BV211" t="s">
        <v>99</v>
      </c>
      <c r="BW211" t="s">
        <v>102</v>
      </c>
      <c r="BX211" t="s">
        <v>99</v>
      </c>
      <c r="BY211" t="s">
        <v>102</v>
      </c>
      <c r="BZ211" t="s">
        <v>102</v>
      </c>
      <c r="CD211" t="s">
        <v>99</v>
      </c>
      <c r="CE211">
        <v>6092</v>
      </c>
      <c r="CF211" t="s">
        <v>105</v>
      </c>
      <c r="CG211">
        <v>2023</v>
      </c>
      <c r="CH211" t="s">
        <v>103</v>
      </c>
      <c r="CI211" s="7" t="s">
        <v>1665</v>
      </c>
      <c r="CJ211" t="s">
        <v>1009</v>
      </c>
      <c r="CK211">
        <v>2022</v>
      </c>
      <c r="CL211" t="s">
        <v>102</v>
      </c>
      <c r="CM211" t="s">
        <v>1666</v>
      </c>
      <c r="CO211">
        <v>0</v>
      </c>
      <c r="CP211">
        <v>12</v>
      </c>
      <c r="CQ211" s="5">
        <f t="shared" si="7"/>
        <v>0</v>
      </c>
      <c r="CR211" t="s">
        <v>1667</v>
      </c>
      <c r="CS211" t="s">
        <v>1668</v>
      </c>
      <c r="CT211" s="2" t="s">
        <v>1669</v>
      </c>
      <c r="CU211" t="s">
        <v>102</v>
      </c>
      <c r="CW211" t="s">
        <v>99</v>
      </c>
      <c r="CX211" t="s">
        <v>1670</v>
      </c>
    </row>
    <row r="212" spans="1:102" ht="18" customHeight="1" x14ac:dyDescent="0.35">
      <c r="A212" t="s">
        <v>1671</v>
      </c>
      <c r="B212" t="s">
        <v>1672</v>
      </c>
      <c r="C212" s="24" t="s">
        <v>3822</v>
      </c>
      <c r="D212" s="24" t="s">
        <v>3905</v>
      </c>
      <c r="E212" t="s">
        <v>99</v>
      </c>
      <c r="F212" s="5">
        <v>1</v>
      </c>
      <c r="G212" t="s">
        <v>100</v>
      </c>
      <c r="H212" t="s">
        <v>99</v>
      </c>
      <c r="I212" s="5">
        <v>1</v>
      </c>
      <c r="J212">
        <v>2040</v>
      </c>
      <c r="K212" s="5" t="s">
        <v>99</v>
      </c>
      <c r="M212">
        <v>2040</v>
      </c>
      <c r="N212" s="5" t="s">
        <v>99</v>
      </c>
      <c r="P212">
        <v>2040</v>
      </c>
      <c r="Q212">
        <f t="shared" si="6"/>
        <v>2040</v>
      </c>
      <c r="AK212" t="s">
        <v>99</v>
      </c>
      <c r="AL212" t="s">
        <v>99</v>
      </c>
      <c r="AM212" t="s">
        <v>99</v>
      </c>
      <c r="AN212" t="s">
        <v>150</v>
      </c>
      <c r="AO212" t="s">
        <v>102</v>
      </c>
      <c r="AQ212" t="s">
        <v>99</v>
      </c>
      <c r="AR212" t="s">
        <v>102</v>
      </c>
      <c r="AV212" t="s">
        <v>206</v>
      </c>
      <c r="AW212" t="s">
        <v>102</v>
      </c>
      <c r="BB212" t="s">
        <v>99</v>
      </c>
      <c r="BC212">
        <v>1466452</v>
      </c>
      <c r="BD212" t="s">
        <v>99</v>
      </c>
      <c r="BE212">
        <v>2078738</v>
      </c>
      <c r="BF212">
        <v>2996074</v>
      </c>
      <c r="BG212" t="s">
        <v>103</v>
      </c>
      <c r="BH212" t="s">
        <v>99</v>
      </c>
      <c r="BI212">
        <v>272722604</v>
      </c>
      <c r="BJ212" t="s">
        <v>381</v>
      </c>
      <c r="BZ212" t="s">
        <v>102</v>
      </c>
      <c r="CD212" t="s">
        <v>102</v>
      </c>
      <c r="CG212">
        <v>2022</v>
      </c>
      <c r="CH212">
        <v>2022</v>
      </c>
      <c r="CI212" t="s">
        <v>1673</v>
      </c>
      <c r="CJ212" t="s">
        <v>193</v>
      </c>
      <c r="CK212">
        <v>2023</v>
      </c>
      <c r="CL212" t="s">
        <v>99</v>
      </c>
      <c r="CM212" t="s">
        <v>1674</v>
      </c>
      <c r="CO212">
        <v>4</v>
      </c>
      <c r="CP212">
        <v>13</v>
      </c>
      <c r="CQ212" s="5">
        <f t="shared" si="7"/>
        <v>0.30769230769230771</v>
      </c>
      <c r="CR212" t="s">
        <v>520</v>
      </c>
      <c r="CS212" t="s">
        <v>1675</v>
      </c>
      <c r="CT212" t="s">
        <v>1676</v>
      </c>
      <c r="CU212" t="s">
        <v>99</v>
      </c>
      <c r="CV212" t="s">
        <v>130</v>
      </c>
      <c r="CW212" t="s">
        <v>99</v>
      </c>
      <c r="CX212" t="s">
        <v>1677</v>
      </c>
    </row>
    <row r="213" spans="1:102" ht="18" customHeight="1" x14ac:dyDescent="0.35">
      <c r="A213" t="s">
        <v>1678</v>
      </c>
      <c r="B213" t="s">
        <v>1679</v>
      </c>
      <c r="C213" s="24" t="s">
        <v>3822</v>
      </c>
      <c r="D213" s="24" t="s">
        <v>3863</v>
      </c>
      <c r="E213" t="s">
        <v>102</v>
      </c>
      <c r="F213" s="5">
        <v>0</v>
      </c>
      <c r="BB213" t="s">
        <v>99</v>
      </c>
      <c r="BC213">
        <v>242817</v>
      </c>
      <c r="BD213" t="s">
        <v>99</v>
      </c>
      <c r="BE213" t="s">
        <v>103</v>
      </c>
      <c r="BF213" t="s">
        <v>103</v>
      </c>
      <c r="BG213">
        <v>132008</v>
      </c>
      <c r="BH213" t="s">
        <v>102</v>
      </c>
      <c r="BZ213" t="s">
        <v>102</v>
      </c>
      <c r="CD213" t="s">
        <v>102</v>
      </c>
      <c r="CG213">
        <v>2022</v>
      </c>
      <c r="CH213" t="s">
        <v>103</v>
      </c>
      <c r="CI213" t="s">
        <v>1680</v>
      </c>
      <c r="CJ213" t="s">
        <v>107</v>
      </c>
      <c r="CK213">
        <v>2023</v>
      </c>
      <c r="CL213" t="s">
        <v>102</v>
      </c>
      <c r="CM213" t="s">
        <v>1681</v>
      </c>
      <c r="CO213">
        <v>2</v>
      </c>
      <c r="CP213">
        <v>13</v>
      </c>
      <c r="CQ213" s="5">
        <f t="shared" si="7"/>
        <v>0.15384615384615385</v>
      </c>
      <c r="CR213" t="s">
        <v>1682</v>
      </c>
      <c r="CS213" t="s">
        <v>1683</v>
      </c>
      <c r="CT213" t="s">
        <v>1684</v>
      </c>
      <c r="CU213" t="s">
        <v>102</v>
      </c>
      <c r="CW213" t="s">
        <v>102</v>
      </c>
      <c r="CX213" t="s">
        <v>1685</v>
      </c>
    </row>
    <row r="214" spans="1:102" ht="18" customHeight="1" x14ac:dyDescent="0.35">
      <c r="A214" t="s">
        <v>1686</v>
      </c>
      <c r="B214" t="s">
        <v>1687</v>
      </c>
      <c r="C214" s="24" t="s">
        <v>3811</v>
      </c>
      <c r="D214" s="24" t="s">
        <v>3850</v>
      </c>
      <c r="E214" t="s">
        <v>99</v>
      </c>
      <c r="F214" s="5">
        <v>1</v>
      </c>
      <c r="G214" t="s">
        <v>149</v>
      </c>
      <c r="H214" t="s">
        <v>99</v>
      </c>
      <c r="I214" s="5">
        <v>1</v>
      </c>
      <c r="J214">
        <v>2030</v>
      </c>
      <c r="K214" s="5" t="s">
        <v>99</v>
      </c>
      <c r="M214">
        <v>2030</v>
      </c>
      <c r="N214" s="5" t="s">
        <v>102</v>
      </c>
      <c r="Q214">
        <f t="shared" si="6"/>
        <v>2030</v>
      </c>
      <c r="R214" s="5" t="s">
        <v>102</v>
      </c>
      <c r="AK214" t="s">
        <v>99</v>
      </c>
      <c r="AL214" t="s">
        <v>102</v>
      </c>
      <c r="AM214" t="s">
        <v>102</v>
      </c>
      <c r="AO214" t="s">
        <v>102</v>
      </c>
      <c r="AQ214" t="s">
        <v>102</v>
      </c>
      <c r="AR214" t="s">
        <v>102</v>
      </c>
      <c r="AW214" t="s">
        <v>102</v>
      </c>
      <c r="BB214" t="s">
        <v>99</v>
      </c>
      <c r="BC214">
        <v>54584</v>
      </c>
      <c r="BD214" t="s">
        <v>99</v>
      </c>
      <c r="BE214">
        <v>34127</v>
      </c>
      <c r="BF214">
        <v>56754</v>
      </c>
      <c r="BG214" t="s">
        <v>103</v>
      </c>
      <c r="BH214" t="s">
        <v>99</v>
      </c>
      <c r="BI214">
        <v>1002110</v>
      </c>
      <c r="BJ214" t="s">
        <v>381</v>
      </c>
      <c r="BZ214" t="s">
        <v>102</v>
      </c>
      <c r="CD214" t="s">
        <v>102</v>
      </c>
      <c r="CG214">
        <v>2022</v>
      </c>
      <c r="CH214" t="s">
        <v>103</v>
      </c>
      <c r="CI214" t="s">
        <v>1688</v>
      </c>
      <c r="CJ214" t="s">
        <v>107</v>
      </c>
      <c r="CK214">
        <v>2023</v>
      </c>
      <c r="CL214" t="s">
        <v>99</v>
      </c>
      <c r="CM214" t="s">
        <v>1689</v>
      </c>
      <c r="CN214" t="s">
        <v>1690</v>
      </c>
      <c r="CO214">
        <v>5</v>
      </c>
      <c r="CP214">
        <v>9</v>
      </c>
      <c r="CQ214" s="5">
        <f t="shared" si="7"/>
        <v>0.55555555555555558</v>
      </c>
      <c r="CR214" t="s">
        <v>163</v>
      </c>
      <c r="CS214" t="s">
        <v>1691</v>
      </c>
      <c r="CT214" s="2" t="s">
        <v>1692</v>
      </c>
      <c r="CU214" t="s">
        <v>99</v>
      </c>
      <c r="CV214" t="s">
        <v>181</v>
      </c>
      <c r="CW214" t="s">
        <v>102</v>
      </c>
      <c r="CX214" t="s">
        <v>1693</v>
      </c>
    </row>
    <row r="215" spans="1:102" ht="18" customHeight="1" x14ac:dyDescent="0.35">
      <c r="A215" t="s">
        <v>1694</v>
      </c>
      <c r="B215" t="s">
        <v>1695</v>
      </c>
      <c r="C215" s="24" t="s">
        <v>3814</v>
      </c>
      <c r="D215" s="24" t="s">
        <v>3821</v>
      </c>
      <c r="E215" t="s">
        <v>99</v>
      </c>
      <c r="F215" s="5">
        <v>1</v>
      </c>
      <c r="G215" t="s">
        <v>149</v>
      </c>
      <c r="H215" t="s">
        <v>99</v>
      </c>
      <c r="I215" s="5">
        <v>1</v>
      </c>
      <c r="J215">
        <v>2040</v>
      </c>
      <c r="K215" s="5" t="s">
        <v>99</v>
      </c>
      <c r="M215">
        <v>2040</v>
      </c>
      <c r="N215" s="5" t="s">
        <v>102</v>
      </c>
      <c r="Q215">
        <f t="shared" si="6"/>
        <v>2040</v>
      </c>
      <c r="R215" s="5" t="s">
        <v>102</v>
      </c>
      <c r="AK215" t="s">
        <v>102</v>
      </c>
      <c r="AM215" t="s">
        <v>102</v>
      </c>
      <c r="AO215" t="s">
        <v>102</v>
      </c>
      <c r="AQ215" t="s">
        <v>99</v>
      </c>
      <c r="AR215" t="s">
        <v>102</v>
      </c>
      <c r="AV215" t="s">
        <v>206</v>
      </c>
      <c r="AW215" t="s">
        <v>102</v>
      </c>
      <c r="BB215" t="s">
        <v>99</v>
      </c>
      <c r="BC215">
        <v>1397.7</v>
      </c>
      <c r="BD215" t="s">
        <v>99</v>
      </c>
      <c r="BE215">
        <v>49956.5</v>
      </c>
      <c r="BF215">
        <v>48206.6</v>
      </c>
      <c r="BG215" t="s">
        <v>103</v>
      </c>
      <c r="BH215" t="s">
        <v>102</v>
      </c>
      <c r="BZ215" t="s">
        <v>102</v>
      </c>
      <c r="CD215" t="s">
        <v>102</v>
      </c>
      <c r="CG215">
        <v>2022</v>
      </c>
      <c r="CH215" t="s">
        <v>103</v>
      </c>
      <c r="CI215" t="s">
        <v>1696</v>
      </c>
      <c r="CJ215" t="s">
        <v>107</v>
      </c>
      <c r="CK215">
        <v>2023</v>
      </c>
      <c r="CL215" t="s">
        <v>99</v>
      </c>
      <c r="CM215" t="s">
        <v>1697</v>
      </c>
      <c r="CO215">
        <v>5</v>
      </c>
      <c r="CP215">
        <v>11</v>
      </c>
      <c r="CQ215" s="5">
        <f t="shared" si="7"/>
        <v>0.45454545454545453</v>
      </c>
      <c r="CR215" t="s">
        <v>669</v>
      </c>
      <c r="CS215" t="s">
        <v>1698</v>
      </c>
      <c r="CT215" s="2" t="s">
        <v>1699</v>
      </c>
      <c r="CU215" t="s">
        <v>102</v>
      </c>
      <c r="CW215" t="s">
        <v>99</v>
      </c>
      <c r="CX215" t="s">
        <v>1700</v>
      </c>
    </row>
    <row r="216" spans="1:102" ht="18" customHeight="1" x14ac:dyDescent="0.35">
      <c r="A216" t="s">
        <v>1701</v>
      </c>
      <c r="B216" t="s">
        <v>1702</v>
      </c>
      <c r="C216" s="24" t="s">
        <v>3826</v>
      </c>
      <c r="D216" s="24" t="s">
        <v>3827</v>
      </c>
      <c r="E216" t="s">
        <v>102</v>
      </c>
      <c r="F216" s="5">
        <v>0</v>
      </c>
      <c r="BB216" t="s">
        <v>99</v>
      </c>
      <c r="BC216">
        <v>1166</v>
      </c>
      <c r="BD216" t="s">
        <v>99</v>
      </c>
      <c r="BE216">
        <v>7441</v>
      </c>
      <c r="BF216">
        <v>6381</v>
      </c>
      <c r="BG216" t="s">
        <v>103</v>
      </c>
      <c r="BH216" t="s">
        <v>99</v>
      </c>
      <c r="BI216">
        <v>44127</v>
      </c>
      <c r="BJ216" t="s">
        <v>104</v>
      </c>
      <c r="BK216" t="s">
        <v>99</v>
      </c>
      <c r="BL216" t="s">
        <v>102</v>
      </c>
      <c r="BM216" t="s">
        <v>102</v>
      </c>
      <c r="BN216" t="s">
        <v>99</v>
      </c>
      <c r="BO216" t="s">
        <v>102</v>
      </c>
      <c r="BP216" t="s">
        <v>99</v>
      </c>
      <c r="BQ216" t="s">
        <v>99</v>
      </c>
      <c r="BR216" t="s">
        <v>102</v>
      </c>
      <c r="BS216" t="s">
        <v>102</v>
      </c>
      <c r="BT216" t="s">
        <v>102</v>
      </c>
      <c r="BU216" t="s">
        <v>102</v>
      </c>
      <c r="BV216" t="s">
        <v>102</v>
      </c>
      <c r="BW216" t="s">
        <v>99</v>
      </c>
      <c r="BX216" t="s">
        <v>102</v>
      </c>
      <c r="BY216" t="s">
        <v>102</v>
      </c>
      <c r="BZ216" t="s">
        <v>102</v>
      </c>
      <c r="CD216" t="s">
        <v>99</v>
      </c>
      <c r="CE216">
        <v>4139</v>
      </c>
      <c r="CF216" t="s">
        <v>105</v>
      </c>
      <c r="CG216">
        <v>2022</v>
      </c>
      <c r="CH216" t="s">
        <v>103</v>
      </c>
      <c r="CI216" t="s">
        <v>1703</v>
      </c>
      <c r="CJ216" t="s">
        <v>107</v>
      </c>
      <c r="CK216">
        <v>2023</v>
      </c>
      <c r="CL216" t="s">
        <v>102</v>
      </c>
      <c r="CM216" t="s">
        <v>1704</v>
      </c>
      <c r="CO216">
        <v>1</v>
      </c>
      <c r="CP216">
        <v>12</v>
      </c>
      <c r="CQ216" s="5">
        <f t="shared" si="7"/>
        <v>8.3333333333333329E-2</v>
      </c>
      <c r="CR216" t="s">
        <v>915</v>
      </c>
      <c r="CS216" t="s">
        <v>670</v>
      </c>
      <c r="CT216" s="2" t="s">
        <v>1705</v>
      </c>
      <c r="CU216" t="s">
        <v>102</v>
      </c>
      <c r="CW216" t="s">
        <v>102</v>
      </c>
      <c r="CX216" t="s">
        <v>1706</v>
      </c>
    </row>
    <row r="217" spans="1:102" ht="18" customHeight="1" x14ac:dyDescent="0.35">
      <c r="A217" t="s">
        <v>1707</v>
      </c>
      <c r="B217" t="s">
        <v>1708</v>
      </c>
      <c r="C217" s="24" t="s">
        <v>3826</v>
      </c>
      <c r="D217" s="24" t="s">
        <v>3884</v>
      </c>
      <c r="E217" t="s">
        <v>99</v>
      </c>
      <c r="F217" s="5">
        <v>1</v>
      </c>
      <c r="G217" t="s">
        <v>149</v>
      </c>
      <c r="H217" t="s">
        <v>99</v>
      </c>
      <c r="I217" s="5">
        <v>1</v>
      </c>
      <c r="J217">
        <v>2030</v>
      </c>
      <c r="K217" s="5" t="s">
        <v>99</v>
      </c>
      <c r="M217">
        <v>2030</v>
      </c>
      <c r="N217" s="5" t="s">
        <v>99</v>
      </c>
      <c r="P217">
        <v>2030</v>
      </c>
      <c r="Q217">
        <f t="shared" si="6"/>
        <v>2030</v>
      </c>
      <c r="AK217" t="s">
        <v>99</v>
      </c>
      <c r="AL217" t="s">
        <v>102</v>
      </c>
      <c r="AM217" t="s">
        <v>102</v>
      </c>
      <c r="AO217" t="s">
        <v>102</v>
      </c>
      <c r="AQ217" t="s">
        <v>99</v>
      </c>
      <c r="AR217" t="s">
        <v>102</v>
      </c>
      <c r="AV217" t="s">
        <v>206</v>
      </c>
      <c r="AW217" t="s">
        <v>99</v>
      </c>
      <c r="AX217">
        <v>21820</v>
      </c>
      <c r="AY217" t="s">
        <v>207</v>
      </c>
      <c r="BA217" t="s">
        <v>206</v>
      </c>
      <c r="BB217" t="s">
        <v>99</v>
      </c>
      <c r="BC217">
        <v>11980</v>
      </c>
      <c r="BD217" t="s">
        <v>99</v>
      </c>
      <c r="BE217">
        <v>9840</v>
      </c>
      <c r="BF217">
        <v>158151</v>
      </c>
      <c r="BG217" t="s">
        <v>103</v>
      </c>
      <c r="BH217" t="s">
        <v>99</v>
      </c>
      <c r="BI217">
        <v>57233</v>
      </c>
      <c r="BJ217" t="s">
        <v>104</v>
      </c>
      <c r="BK217" t="s">
        <v>102</v>
      </c>
      <c r="BL217" t="s">
        <v>102</v>
      </c>
      <c r="BM217" t="s">
        <v>102</v>
      </c>
      <c r="BN217" t="s">
        <v>102</v>
      </c>
      <c r="BO217" t="s">
        <v>102</v>
      </c>
      <c r="BP217" t="s">
        <v>99</v>
      </c>
      <c r="BQ217" t="s">
        <v>102</v>
      </c>
      <c r="BR217" t="s">
        <v>102</v>
      </c>
      <c r="BS217" t="s">
        <v>102</v>
      </c>
      <c r="BT217" t="s">
        <v>102</v>
      </c>
      <c r="BU217" t="s">
        <v>102</v>
      </c>
      <c r="BV217" t="s">
        <v>102</v>
      </c>
      <c r="BW217" t="s">
        <v>102</v>
      </c>
      <c r="BX217" t="s">
        <v>102</v>
      </c>
      <c r="BY217" t="s">
        <v>102</v>
      </c>
      <c r="BZ217" t="s">
        <v>102</v>
      </c>
      <c r="CD217" t="s">
        <v>102</v>
      </c>
      <c r="CG217">
        <v>2022</v>
      </c>
      <c r="CH217" t="s">
        <v>103</v>
      </c>
      <c r="CI217" t="s">
        <v>1709</v>
      </c>
      <c r="CJ217" t="s">
        <v>107</v>
      </c>
      <c r="CK217">
        <v>2023</v>
      </c>
      <c r="CL217" t="s">
        <v>99</v>
      </c>
      <c r="CM217" t="s">
        <v>1710</v>
      </c>
      <c r="CO217">
        <v>8</v>
      </c>
      <c r="CP217">
        <v>12</v>
      </c>
      <c r="CQ217" s="5">
        <f t="shared" si="7"/>
        <v>0.66666666666666663</v>
      </c>
      <c r="CR217" t="s">
        <v>1711</v>
      </c>
      <c r="CS217" t="s">
        <v>1712</v>
      </c>
      <c r="CT217" s="2" t="s">
        <v>1713</v>
      </c>
      <c r="CU217" t="s">
        <v>99</v>
      </c>
      <c r="CV217" t="s">
        <v>130</v>
      </c>
      <c r="CW217" t="s">
        <v>99</v>
      </c>
      <c r="CX217" t="s">
        <v>1714</v>
      </c>
    </row>
    <row r="218" spans="1:102" ht="18" customHeight="1" x14ac:dyDescent="0.35">
      <c r="A218" t="s">
        <v>1715</v>
      </c>
      <c r="B218" t="s">
        <v>1716</v>
      </c>
      <c r="C218" s="24" t="s">
        <v>3853</v>
      </c>
      <c r="D218" s="24" t="s">
        <v>3865</v>
      </c>
      <c r="E218" t="s">
        <v>102</v>
      </c>
      <c r="F218" s="5">
        <v>0</v>
      </c>
      <c r="BB218" t="s">
        <v>99</v>
      </c>
      <c r="BC218">
        <v>3320350</v>
      </c>
      <c r="BD218" t="s">
        <v>99</v>
      </c>
      <c r="BE218">
        <v>405114</v>
      </c>
      <c r="BF218" t="s">
        <v>103</v>
      </c>
      <c r="BG218" t="s">
        <v>103</v>
      </c>
      <c r="BH218" t="s">
        <v>99</v>
      </c>
      <c r="BI218">
        <v>177342</v>
      </c>
      <c r="BJ218" t="s">
        <v>104</v>
      </c>
      <c r="BK218" t="s">
        <v>102</v>
      </c>
      <c r="BL218" t="s">
        <v>102</v>
      </c>
      <c r="BM218" t="s">
        <v>102</v>
      </c>
      <c r="BN218" t="s">
        <v>102</v>
      </c>
      <c r="BO218" t="s">
        <v>99</v>
      </c>
      <c r="BP218" t="s">
        <v>99</v>
      </c>
      <c r="BQ218" t="s">
        <v>102</v>
      </c>
      <c r="BR218" t="s">
        <v>102</v>
      </c>
      <c r="BS218" t="s">
        <v>102</v>
      </c>
      <c r="BT218" t="s">
        <v>102</v>
      </c>
      <c r="BU218" t="s">
        <v>102</v>
      </c>
      <c r="BV218" t="s">
        <v>102</v>
      </c>
      <c r="BW218" t="s">
        <v>102</v>
      </c>
      <c r="BX218" t="s">
        <v>102</v>
      </c>
      <c r="BY218" t="s">
        <v>102</v>
      </c>
      <c r="BZ218" t="s">
        <v>102</v>
      </c>
      <c r="CD218" t="s">
        <v>102</v>
      </c>
      <c r="CG218">
        <v>2022</v>
      </c>
      <c r="CH218" t="s">
        <v>103</v>
      </c>
      <c r="CI218" t="s">
        <v>1717</v>
      </c>
      <c r="CJ218" t="s">
        <v>193</v>
      </c>
      <c r="CK218">
        <v>2023</v>
      </c>
      <c r="CL218" t="s">
        <v>99</v>
      </c>
      <c r="CM218" t="s">
        <v>1718</v>
      </c>
      <c r="CO218">
        <v>11</v>
      </c>
      <c r="CP218">
        <v>12</v>
      </c>
      <c r="CQ218" s="5">
        <f t="shared" si="7"/>
        <v>0.91666666666666663</v>
      </c>
      <c r="CR218" t="s">
        <v>163</v>
      </c>
      <c r="CS218" t="s">
        <v>1719</v>
      </c>
      <c r="CT218" s="2" t="s">
        <v>1720</v>
      </c>
      <c r="CU218" t="s">
        <v>99</v>
      </c>
      <c r="CV218" t="s">
        <v>130</v>
      </c>
      <c r="CW218" t="s">
        <v>102</v>
      </c>
      <c r="CX218" t="s">
        <v>1721</v>
      </c>
    </row>
    <row r="219" spans="1:102" ht="18" customHeight="1" x14ac:dyDescent="0.35">
      <c r="A219" t="s">
        <v>1722</v>
      </c>
      <c r="B219" t="s">
        <v>1723</v>
      </c>
      <c r="C219" s="24" t="s">
        <v>3826</v>
      </c>
      <c r="D219" s="24" t="s">
        <v>3837</v>
      </c>
      <c r="E219" t="s">
        <v>99</v>
      </c>
      <c r="F219" s="5">
        <v>1</v>
      </c>
      <c r="G219" t="s">
        <v>149</v>
      </c>
      <c r="H219" t="s">
        <v>99</v>
      </c>
      <c r="I219" s="5">
        <v>1</v>
      </c>
      <c r="J219">
        <v>2050</v>
      </c>
      <c r="K219" s="5" t="s">
        <v>99</v>
      </c>
      <c r="M219">
        <v>2050</v>
      </c>
      <c r="N219" s="5" t="s">
        <v>99</v>
      </c>
      <c r="P219">
        <v>2050</v>
      </c>
      <c r="Q219">
        <f t="shared" si="6"/>
        <v>2050</v>
      </c>
      <c r="AK219" t="s">
        <v>99</v>
      </c>
      <c r="AL219" t="s">
        <v>102</v>
      </c>
      <c r="AM219" t="s">
        <v>102</v>
      </c>
      <c r="AO219" t="s">
        <v>102</v>
      </c>
      <c r="AQ219" t="s">
        <v>99</v>
      </c>
      <c r="AR219" t="s">
        <v>102</v>
      </c>
      <c r="AV219" t="s">
        <v>206</v>
      </c>
      <c r="AW219" t="s">
        <v>102</v>
      </c>
      <c r="BB219" t="s">
        <v>99</v>
      </c>
      <c r="BC219">
        <v>7268</v>
      </c>
      <c r="BD219" t="s">
        <v>99</v>
      </c>
      <c r="BE219" t="s">
        <v>103</v>
      </c>
      <c r="BF219" t="s">
        <v>103</v>
      </c>
      <c r="BG219">
        <v>13048</v>
      </c>
      <c r="BH219" t="s">
        <v>99</v>
      </c>
      <c r="BI219">
        <v>13476</v>
      </c>
      <c r="BJ219" t="s">
        <v>104</v>
      </c>
      <c r="BK219" t="s">
        <v>102</v>
      </c>
      <c r="BL219" t="s">
        <v>102</v>
      </c>
      <c r="BM219" t="s">
        <v>102</v>
      </c>
      <c r="BN219" t="s">
        <v>102</v>
      </c>
      <c r="BO219" t="s">
        <v>102</v>
      </c>
      <c r="BP219" t="s">
        <v>99</v>
      </c>
      <c r="BQ219" t="s">
        <v>99</v>
      </c>
      <c r="BR219" t="s">
        <v>102</v>
      </c>
      <c r="BS219" t="s">
        <v>102</v>
      </c>
      <c r="BT219" t="s">
        <v>102</v>
      </c>
      <c r="BU219" t="s">
        <v>102</v>
      </c>
      <c r="BV219" t="s">
        <v>102</v>
      </c>
      <c r="BW219" t="s">
        <v>102</v>
      </c>
      <c r="BX219" t="s">
        <v>102</v>
      </c>
      <c r="BY219" t="s">
        <v>102</v>
      </c>
      <c r="BZ219" t="s">
        <v>102</v>
      </c>
      <c r="CD219" t="s">
        <v>102</v>
      </c>
      <c r="CG219">
        <v>2022</v>
      </c>
      <c r="CH219">
        <v>2022</v>
      </c>
      <c r="CI219" t="s">
        <v>1724</v>
      </c>
      <c r="CJ219" t="s">
        <v>193</v>
      </c>
      <c r="CK219">
        <v>2023</v>
      </c>
      <c r="CL219" t="s">
        <v>102</v>
      </c>
      <c r="CM219" t="s">
        <v>1725</v>
      </c>
      <c r="CO219">
        <v>0</v>
      </c>
      <c r="CP219">
        <v>11</v>
      </c>
      <c r="CQ219" s="5">
        <f t="shared" si="7"/>
        <v>0</v>
      </c>
      <c r="CR219" t="s">
        <v>1726</v>
      </c>
      <c r="CS219" t="s">
        <v>1727</v>
      </c>
      <c r="CT219" s="2" t="s">
        <v>1728</v>
      </c>
      <c r="CU219" t="s">
        <v>99</v>
      </c>
      <c r="CV219" t="s">
        <v>130</v>
      </c>
      <c r="CW219" t="s">
        <v>99</v>
      </c>
      <c r="CX219" t="s">
        <v>1729</v>
      </c>
    </row>
    <row r="220" spans="1:102" ht="18" customHeight="1" x14ac:dyDescent="0.35">
      <c r="A220" t="s">
        <v>1730</v>
      </c>
      <c r="B220" t="s">
        <v>1731</v>
      </c>
      <c r="C220" s="24" t="s">
        <v>3822</v>
      </c>
      <c r="D220" s="24" t="s">
        <v>3909</v>
      </c>
      <c r="E220" t="s">
        <v>99</v>
      </c>
      <c r="F220" s="5">
        <v>1</v>
      </c>
      <c r="G220" t="s">
        <v>149</v>
      </c>
      <c r="H220" t="s">
        <v>99</v>
      </c>
      <c r="I220" s="5">
        <v>1</v>
      </c>
      <c r="J220">
        <v>2050</v>
      </c>
      <c r="K220" s="5" t="s">
        <v>99</v>
      </c>
      <c r="M220">
        <v>2050</v>
      </c>
      <c r="N220" s="5" t="s">
        <v>99</v>
      </c>
      <c r="P220">
        <v>2050</v>
      </c>
      <c r="Q220">
        <f t="shared" si="6"/>
        <v>2050</v>
      </c>
      <c r="AK220" t="s">
        <v>99</v>
      </c>
      <c r="AL220" t="s">
        <v>99</v>
      </c>
      <c r="AM220" t="s">
        <v>99</v>
      </c>
      <c r="AN220" t="s">
        <v>645</v>
      </c>
      <c r="AO220" t="s">
        <v>102</v>
      </c>
      <c r="AQ220" t="s">
        <v>99</v>
      </c>
      <c r="AR220" t="s">
        <v>102</v>
      </c>
      <c r="AV220" t="s">
        <v>206</v>
      </c>
      <c r="AW220" t="s">
        <v>99</v>
      </c>
      <c r="AX220">
        <v>0</v>
      </c>
      <c r="AY220" t="s">
        <v>207</v>
      </c>
      <c r="BA220" t="s">
        <v>206</v>
      </c>
      <c r="BB220" t="s">
        <v>99</v>
      </c>
      <c r="BC220">
        <v>3605</v>
      </c>
      <c r="BD220" t="s">
        <v>99</v>
      </c>
      <c r="BE220">
        <v>48</v>
      </c>
      <c r="BF220">
        <v>5911</v>
      </c>
      <c r="BG220" t="s">
        <v>103</v>
      </c>
      <c r="BH220" t="s">
        <v>99</v>
      </c>
      <c r="BI220">
        <v>239034</v>
      </c>
      <c r="BJ220" t="s">
        <v>115</v>
      </c>
      <c r="BZ220" t="s">
        <v>102</v>
      </c>
      <c r="CD220" t="s">
        <v>102</v>
      </c>
      <c r="CG220">
        <v>2022</v>
      </c>
      <c r="CH220" t="s">
        <v>103</v>
      </c>
      <c r="CI220" t="s">
        <v>1732</v>
      </c>
      <c r="CJ220" t="s">
        <v>193</v>
      </c>
      <c r="CK220">
        <v>2023</v>
      </c>
      <c r="CL220" t="s">
        <v>99</v>
      </c>
      <c r="CM220" t="s">
        <v>1733</v>
      </c>
      <c r="CN220" s="2" t="s">
        <v>1734</v>
      </c>
      <c r="CO220">
        <v>9</v>
      </c>
      <c r="CP220">
        <v>11</v>
      </c>
      <c r="CQ220" s="5">
        <f t="shared" si="7"/>
        <v>0.81818181818181823</v>
      </c>
      <c r="CR220" t="s">
        <v>1735</v>
      </c>
      <c r="CS220" t="s">
        <v>1736</v>
      </c>
      <c r="CT220" t="s">
        <v>1737</v>
      </c>
      <c r="CU220" t="s">
        <v>99</v>
      </c>
      <c r="CV220" t="s">
        <v>130</v>
      </c>
      <c r="CW220" t="s">
        <v>99</v>
      </c>
      <c r="CX220" t="s">
        <v>1738</v>
      </c>
    </row>
    <row r="221" spans="1:102" ht="18" customHeight="1" x14ac:dyDescent="0.35">
      <c r="A221" t="s">
        <v>1739</v>
      </c>
      <c r="B221" t="s">
        <v>1740</v>
      </c>
      <c r="C221" s="24" t="s">
        <v>3811</v>
      </c>
      <c r="D221" s="24" t="s">
        <v>3896</v>
      </c>
      <c r="E221" t="s">
        <v>102</v>
      </c>
      <c r="F221" s="5">
        <v>0</v>
      </c>
      <c r="BB221" t="s">
        <v>99</v>
      </c>
      <c r="BC221">
        <v>729000</v>
      </c>
      <c r="BD221" t="s">
        <v>99</v>
      </c>
      <c r="BE221" t="s">
        <v>103</v>
      </c>
      <c r="BF221">
        <v>1222000</v>
      </c>
      <c r="BG221" t="s">
        <v>103</v>
      </c>
      <c r="BH221" t="s">
        <v>102</v>
      </c>
      <c r="BZ221" t="s">
        <v>102</v>
      </c>
      <c r="CD221" t="s">
        <v>102</v>
      </c>
      <c r="CG221">
        <v>2022</v>
      </c>
      <c r="CH221" t="s">
        <v>103</v>
      </c>
      <c r="CI221" t="s">
        <v>1741</v>
      </c>
      <c r="CJ221" t="s">
        <v>107</v>
      </c>
      <c r="CK221">
        <v>2023</v>
      </c>
      <c r="CL221" t="s">
        <v>102</v>
      </c>
      <c r="CM221" t="s">
        <v>1742</v>
      </c>
      <c r="CO221">
        <v>0</v>
      </c>
      <c r="CP221">
        <v>10</v>
      </c>
      <c r="CQ221" s="5">
        <f t="shared" si="7"/>
        <v>0</v>
      </c>
      <c r="CR221" t="s">
        <v>1743</v>
      </c>
      <c r="CS221" t="s">
        <v>1744</v>
      </c>
      <c r="CT221" t="s">
        <v>1745</v>
      </c>
      <c r="CU221" t="s">
        <v>102</v>
      </c>
      <c r="CW221" t="s">
        <v>102</v>
      </c>
      <c r="CX221" t="s">
        <v>1746</v>
      </c>
    </row>
    <row r="222" spans="1:102" ht="18" customHeight="1" x14ac:dyDescent="0.35">
      <c r="A222" t="s">
        <v>1747</v>
      </c>
      <c r="B222" t="s">
        <v>1748</v>
      </c>
      <c r="C222" s="24" t="s">
        <v>3833</v>
      </c>
      <c r="D222" s="24" t="s">
        <v>3910</v>
      </c>
      <c r="E222" t="s">
        <v>102</v>
      </c>
      <c r="F222" s="5">
        <v>0</v>
      </c>
      <c r="BB222" t="s">
        <v>99</v>
      </c>
      <c r="BC222">
        <v>50259</v>
      </c>
      <c r="BD222" t="s">
        <v>99</v>
      </c>
      <c r="BE222" t="s">
        <v>103</v>
      </c>
      <c r="BF222" t="s">
        <v>103</v>
      </c>
      <c r="BG222">
        <v>174469</v>
      </c>
      <c r="BH222" t="s">
        <v>102</v>
      </c>
      <c r="BZ222" t="s">
        <v>102</v>
      </c>
      <c r="CD222" t="s">
        <v>102</v>
      </c>
      <c r="CG222">
        <v>2022</v>
      </c>
      <c r="CH222" t="s">
        <v>103</v>
      </c>
      <c r="CI222" t="s">
        <v>1749</v>
      </c>
      <c r="CJ222" t="s">
        <v>107</v>
      </c>
      <c r="CK222">
        <v>2023</v>
      </c>
      <c r="CL222" t="s">
        <v>99</v>
      </c>
      <c r="CM222" t="s">
        <v>1750</v>
      </c>
      <c r="CN222" t="s">
        <v>1751</v>
      </c>
      <c r="CO222">
        <v>7</v>
      </c>
      <c r="CP222">
        <v>8</v>
      </c>
      <c r="CQ222" s="5">
        <f t="shared" si="7"/>
        <v>0.875</v>
      </c>
      <c r="CR222" t="s">
        <v>724</v>
      </c>
      <c r="CS222" t="s">
        <v>1752</v>
      </c>
      <c r="CT222" t="s">
        <v>1753</v>
      </c>
      <c r="CU222" t="s">
        <v>99</v>
      </c>
      <c r="CV222" t="s">
        <v>130</v>
      </c>
      <c r="CW222" t="s">
        <v>102</v>
      </c>
      <c r="CX222" t="s">
        <v>1754</v>
      </c>
    </row>
    <row r="223" spans="1:102" ht="18" customHeight="1" x14ac:dyDescent="0.35">
      <c r="A223" t="s">
        <v>1755</v>
      </c>
      <c r="B223" t="s">
        <v>1756</v>
      </c>
      <c r="C223" s="24" t="s">
        <v>3811</v>
      </c>
      <c r="D223" s="24" t="s">
        <v>3848</v>
      </c>
      <c r="E223" t="s">
        <v>99</v>
      </c>
      <c r="F223" s="5">
        <v>1</v>
      </c>
      <c r="G223" t="s">
        <v>100</v>
      </c>
      <c r="H223" t="s">
        <v>99</v>
      </c>
      <c r="I223" s="5">
        <v>1</v>
      </c>
      <c r="J223">
        <v>2050</v>
      </c>
      <c r="K223" s="5" t="s">
        <v>99</v>
      </c>
      <c r="M223">
        <v>2050</v>
      </c>
      <c r="N223" s="5" t="s">
        <v>99</v>
      </c>
      <c r="P223">
        <v>2050</v>
      </c>
      <c r="Q223">
        <f t="shared" si="6"/>
        <v>2050</v>
      </c>
      <c r="AK223" t="s">
        <v>99</v>
      </c>
      <c r="AL223" t="s">
        <v>102</v>
      </c>
      <c r="AM223" t="s">
        <v>99</v>
      </c>
      <c r="AN223" t="s">
        <v>150</v>
      </c>
      <c r="AO223" t="s">
        <v>102</v>
      </c>
      <c r="AQ223" t="s">
        <v>99</v>
      </c>
      <c r="AR223" t="s">
        <v>102</v>
      </c>
      <c r="AV223" t="s">
        <v>206</v>
      </c>
      <c r="AW223" t="s">
        <v>99</v>
      </c>
      <c r="AX223">
        <v>3915</v>
      </c>
      <c r="AY223" t="s">
        <v>207</v>
      </c>
      <c r="BA223" t="s">
        <v>305</v>
      </c>
      <c r="BB223" t="s">
        <v>99</v>
      </c>
      <c r="BC223">
        <v>51322</v>
      </c>
      <c r="BD223" t="s">
        <v>99</v>
      </c>
      <c r="BE223" t="s">
        <v>103</v>
      </c>
      <c r="BF223" t="s">
        <v>103</v>
      </c>
      <c r="BG223">
        <v>11763</v>
      </c>
      <c r="BH223" t="s">
        <v>99</v>
      </c>
      <c r="BI223">
        <v>88916</v>
      </c>
      <c r="BJ223" t="s">
        <v>115</v>
      </c>
      <c r="BZ223" t="s">
        <v>102</v>
      </c>
      <c r="CD223" t="s">
        <v>102</v>
      </c>
      <c r="CG223">
        <v>2022</v>
      </c>
      <c r="CH223">
        <v>2021</v>
      </c>
      <c r="CI223" t="s">
        <v>1757</v>
      </c>
      <c r="CJ223" t="s">
        <v>193</v>
      </c>
      <c r="CK223">
        <v>2023</v>
      </c>
      <c r="CL223" t="s">
        <v>102</v>
      </c>
      <c r="CM223" t="s">
        <v>103</v>
      </c>
      <c r="CO223">
        <v>2</v>
      </c>
      <c r="CP223">
        <v>14</v>
      </c>
      <c r="CQ223" s="5">
        <f t="shared" si="7"/>
        <v>0.14285714285714285</v>
      </c>
      <c r="CR223" t="s">
        <v>542</v>
      </c>
      <c r="CS223" t="s">
        <v>1758</v>
      </c>
      <c r="CT223" t="s">
        <v>1759</v>
      </c>
      <c r="CU223" t="s">
        <v>99</v>
      </c>
      <c r="CV223" t="s">
        <v>130</v>
      </c>
      <c r="CW223" t="s">
        <v>99</v>
      </c>
      <c r="CX223" t="s">
        <v>1760</v>
      </c>
    </row>
    <row r="224" spans="1:102" ht="18" customHeight="1" x14ac:dyDescent="0.35">
      <c r="A224" t="s">
        <v>1761</v>
      </c>
      <c r="B224" t="s">
        <v>1762</v>
      </c>
      <c r="C224" s="24" t="s">
        <v>3818</v>
      </c>
      <c r="D224" s="24" t="s">
        <v>3875</v>
      </c>
      <c r="E224" t="s">
        <v>102</v>
      </c>
      <c r="F224" s="5">
        <v>0</v>
      </c>
      <c r="BB224" t="s">
        <v>99</v>
      </c>
      <c r="BC224">
        <v>179211</v>
      </c>
      <c r="BD224" t="s">
        <v>99</v>
      </c>
      <c r="BE224">
        <v>68639</v>
      </c>
      <c r="BF224" t="s">
        <v>103</v>
      </c>
      <c r="BG224" t="s">
        <v>103</v>
      </c>
      <c r="BH224" t="s">
        <v>99</v>
      </c>
      <c r="BI224">
        <v>5941676</v>
      </c>
      <c r="BJ224" t="s">
        <v>381</v>
      </c>
      <c r="BZ224" t="s">
        <v>102</v>
      </c>
      <c r="CD224" t="s">
        <v>102</v>
      </c>
      <c r="CG224">
        <v>2022</v>
      </c>
      <c r="CH224">
        <v>2023</v>
      </c>
      <c r="CI224" s="7" t="s">
        <v>1763</v>
      </c>
      <c r="CJ224" t="s">
        <v>193</v>
      </c>
      <c r="CK224">
        <v>2023</v>
      </c>
      <c r="CL224" t="s">
        <v>99</v>
      </c>
      <c r="CM224" t="s">
        <v>1764</v>
      </c>
      <c r="CN224" t="s">
        <v>1765</v>
      </c>
      <c r="CO224">
        <v>5</v>
      </c>
      <c r="CP224">
        <v>11</v>
      </c>
      <c r="CQ224" s="5">
        <f t="shared" si="7"/>
        <v>0.45454545454545453</v>
      </c>
      <c r="CR224" t="s">
        <v>724</v>
      </c>
      <c r="CS224" t="s">
        <v>1766</v>
      </c>
      <c r="CT224" s="2" t="s">
        <v>1767</v>
      </c>
      <c r="CU224" t="s">
        <v>99</v>
      </c>
      <c r="CV224" t="s">
        <v>130</v>
      </c>
      <c r="CW224" t="s">
        <v>102</v>
      </c>
      <c r="CX224" t="s">
        <v>1768</v>
      </c>
    </row>
    <row r="225" spans="1:102" ht="18" customHeight="1" x14ac:dyDescent="0.35">
      <c r="A225" t="s">
        <v>1769</v>
      </c>
      <c r="B225" t="s">
        <v>1770</v>
      </c>
      <c r="C225" s="24" t="s">
        <v>3853</v>
      </c>
      <c r="D225" s="24" t="s">
        <v>3886</v>
      </c>
      <c r="E225" t="s">
        <v>99</v>
      </c>
      <c r="F225" s="5">
        <v>1</v>
      </c>
      <c r="G225" t="s">
        <v>149</v>
      </c>
      <c r="H225" t="s">
        <v>99</v>
      </c>
      <c r="I225" s="5">
        <v>1</v>
      </c>
      <c r="J225">
        <v>2050</v>
      </c>
      <c r="K225" s="5" t="s">
        <v>99</v>
      </c>
      <c r="M225">
        <v>2050</v>
      </c>
      <c r="N225" s="5" t="s">
        <v>102</v>
      </c>
      <c r="Q225">
        <f t="shared" si="6"/>
        <v>2050</v>
      </c>
      <c r="R225" s="5" t="s">
        <v>102</v>
      </c>
      <c r="AK225" t="s">
        <v>99</v>
      </c>
      <c r="AL225" t="s">
        <v>102</v>
      </c>
      <c r="AM225" t="s">
        <v>102</v>
      </c>
      <c r="AO225" t="s">
        <v>102</v>
      </c>
      <c r="AQ225" t="s">
        <v>99</v>
      </c>
      <c r="AR225" t="s">
        <v>102</v>
      </c>
      <c r="AV225" t="s">
        <v>206</v>
      </c>
      <c r="AW225" t="s">
        <v>99</v>
      </c>
      <c r="AX225">
        <v>1400</v>
      </c>
      <c r="AY225" t="s">
        <v>207</v>
      </c>
      <c r="BA225" t="s">
        <v>345</v>
      </c>
      <c r="BB225" t="s">
        <v>99</v>
      </c>
      <c r="BC225">
        <v>2200000</v>
      </c>
      <c r="BD225" t="s">
        <v>99</v>
      </c>
      <c r="BE225" t="s">
        <v>103</v>
      </c>
      <c r="BF225" t="s">
        <v>103</v>
      </c>
      <c r="BG225">
        <v>400000</v>
      </c>
      <c r="BH225" t="s">
        <v>99</v>
      </c>
      <c r="BI225">
        <v>48000000</v>
      </c>
      <c r="BJ225" t="s">
        <v>104</v>
      </c>
      <c r="BK225" t="s">
        <v>102</v>
      </c>
      <c r="BL225" t="s">
        <v>102</v>
      </c>
      <c r="BM225" t="s">
        <v>102</v>
      </c>
      <c r="BN225" t="s">
        <v>102</v>
      </c>
      <c r="BO225" t="s">
        <v>102</v>
      </c>
      <c r="BP225" t="s">
        <v>102</v>
      </c>
      <c r="BQ225" t="s">
        <v>102</v>
      </c>
      <c r="BR225" t="s">
        <v>102</v>
      </c>
      <c r="BS225" t="s">
        <v>102</v>
      </c>
      <c r="BT225" t="s">
        <v>99</v>
      </c>
      <c r="BU225" t="s">
        <v>99</v>
      </c>
      <c r="BV225" t="s">
        <v>102</v>
      </c>
      <c r="BW225" t="s">
        <v>102</v>
      </c>
      <c r="BX225" t="s">
        <v>102</v>
      </c>
      <c r="BY225" t="s">
        <v>102</v>
      </c>
      <c r="BZ225" t="s">
        <v>102</v>
      </c>
      <c r="CD225" t="s">
        <v>102</v>
      </c>
      <c r="CG225">
        <v>2022</v>
      </c>
      <c r="CH225" t="s">
        <v>103</v>
      </c>
      <c r="CI225" t="s">
        <v>1771</v>
      </c>
      <c r="CJ225" t="s">
        <v>193</v>
      </c>
      <c r="CK225">
        <v>2023</v>
      </c>
      <c r="CL225" t="s">
        <v>99</v>
      </c>
      <c r="CM225" t="s">
        <v>1772</v>
      </c>
      <c r="CN225" t="s">
        <v>1773</v>
      </c>
      <c r="CO225">
        <v>9</v>
      </c>
      <c r="CP225">
        <v>12</v>
      </c>
      <c r="CQ225" s="5">
        <f t="shared" si="7"/>
        <v>0.75</v>
      </c>
      <c r="CR225" t="s">
        <v>1089</v>
      </c>
      <c r="CS225" t="s">
        <v>1774</v>
      </c>
      <c r="CT225" s="2" t="s">
        <v>1775</v>
      </c>
      <c r="CU225" t="s">
        <v>99</v>
      </c>
      <c r="CV225" t="s">
        <v>130</v>
      </c>
      <c r="CW225" t="s">
        <v>99</v>
      </c>
      <c r="CX225" t="s">
        <v>1776</v>
      </c>
    </row>
    <row r="226" spans="1:102" ht="18" customHeight="1" x14ac:dyDescent="0.35">
      <c r="A226" t="s">
        <v>1777</v>
      </c>
      <c r="B226" t="s">
        <v>1778</v>
      </c>
      <c r="C226" s="24" t="s">
        <v>3814</v>
      </c>
      <c r="D226" s="24" t="s">
        <v>3855</v>
      </c>
      <c r="E226" t="s">
        <v>99</v>
      </c>
      <c r="F226" s="5">
        <v>1</v>
      </c>
      <c r="G226" t="s">
        <v>149</v>
      </c>
      <c r="H226" t="s">
        <v>99</v>
      </c>
      <c r="I226" s="5">
        <v>1</v>
      </c>
      <c r="J226">
        <v>2040</v>
      </c>
      <c r="K226" s="5" t="s">
        <v>99</v>
      </c>
      <c r="M226">
        <v>2040</v>
      </c>
      <c r="N226" s="5" t="s">
        <v>99</v>
      </c>
      <c r="P226">
        <v>2040</v>
      </c>
      <c r="Q226">
        <f t="shared" si="6"/>
        <v>2040</v>
      </c>
      <c r="AK226" t="s">
        <v>99</v>
      </c>
      <c r="AL226" t="s">
        <v>99</v>
      </c>
      <c r="AM226" t="s">
        <v>99</v>
      </c>
      <c r="AN226" t="s">
        <v>645</v>
      </c>
      <c r="AO226" t="s">
        <v>102</v>
      </c>
      <c r="AQ226" t="s">
        <v>99</v>
      </c>
      <c r="AR226" t="s">
        <v>102</v>
      </c>
      <c r="AV226" t="s">
        <v>206</v>
      </c>
      <c r="AW226" t="s">
        <v>99</v>
      </c>
      <c r="AX226">
        <v>0</v>
      </c>
      <c r="AY226" t="s">
        <v>207</v>
      </c>
      <c r="BA226" t="s">
        <v>582</v>
      </c>
      <c r="BB226" t="s">
        <v>99</v>
      </c>
      <c r="BC226">
        <v>33362</v>
      </c>
      <c r="BD226" t="s">
        <v>99</v>
      </c>
      <c r="BE226">
        <v>119960</v>
      </c>
      <c r="BF226">
        <v>272054</v>
      </c>
      <c r="BG226" t="s">
        <v>103</v>
      </c>
      <c r="BH226" t="s">
        <v>99</v>
      </c>
      <c r="BI226">
        <v>9495092</v>
      </c>
      <c r="BJ226" t="s">
        <v>381</v>
      </c>
      <c r="BZ226" t="s">
        <v>102</v>
      </c>
      <c r="CD226" t="s">
        <v>99</v>
      </c>
      <c r="CE226">
        <v>1812</v>
      </c>
      <c r="CF226" t="s">
        <v>105</v>
      </c>
      <c r="CG226">
        <v>2022</v>
      </c>
      <c r="CH226">
        <v>2022</v>
      </c>
      <c r="CI226" t="s">
        <v>1779</v>
      </c>
      <c r="CJ226" t="s">
        <v>216</v>
      </c>
      <c r="CK226">
        <v>2023</v>
      </c>
      <c r="CL226" t="s">
        <v>99</v>
      </c>
      <c r="CM226" t="s">
        <v>1780</v>
      </c>
      <c r="CN226" t="s">
        <v>1781</v>
      </c>
      <c r="CO226">
        <v>5</v>
      </c>
      <c r="CP226">
        <v>12</v>
      </c>
      <c r="CQ226" s="5">
        <f t="shared" si="7"/>
        <v>0.41666666666666669</v>
      </c>
      <c r="CR226" t="s">
        <v>1735</v>
      </c>
      <c r="CS226" t="s">
        <v>1782</v>
      </c>
      <c r="CT226" t="s">
        <v>1783</v>
      </c>
      <c r="CU226" t="s">
        <v>99</v>
      </c>
      <c r="CV226" t="s">
        <v>130</v>
      </c>
      <c r="CW226" t="s">
        <v>99</v>
      </c>
      <c r="CX226" t="s">
        <v>1784</v>
      </c>
    </row>
    <row r="227" spans="1:102" ht="18" customHeight="1" x14ac:dyDescent="0.35">
      <c r="A227" t="s">
        <v>1785</v>
      </c>
      <c r="B227" t="s">
        <v>1786</v>
      </c>
      <c r="C227" s="24" t="s">
        <v>3822</v>
      </c>
      <c r="D227" s="24" t="s">
        <v>3877</v>
      </c>
      <c r="E227" t="s">
        <v>102</v>
      </c>
      <c r="F227" s="5">
        <v>0</v>
      </c>
      <c r="BB227" t="s">
        <v>99</v>
      </c>
      <c r="BC227">
        <v>446084</v>
      </c>
      <c r="BD227" t="s">
        <v>99</v>
      </c>
      <c r="BE227">
        <v>1904610</v>
      </c>
      <c r="BF227">
        <v>1922844</v>
      </c>
      <c r="BG227" t="s">
        <v>103</v>
      </c>
      <c r="BH227" t="s">
        <v>99</v>
      </c>
      <c r="BI227">
        <v>4124557</v>
      </c>
      <c r="BJ227" t="s">
        <v>104</v>
      </c>
      <c r="BK227" t="s">
        <v>102</v>
      </c>
      <c r="BL227" t="s">
        <v>102</v>
      </c>
      <c r="BM227" t="s">
        <v>102</v>
      </c>
      <c r="BN227" t="s">
        <v>102</v>
      </c>
      <c r="BO227" t="s">
        <v>99</v>
      </c>
      <c r="BP227" t="s">
        <v>99</v>
      </c>
      <c r="BQ227" t="s">
        <v>102</v>
      </c>
      <c r="BR227" t="s">
        <v>102</v>
      </c>
      <c r="BS227" t="s">
        <v>102</v>
      </c>
      <c r="BT227" t="s">
        <v>102</v>
      </c>
      <c r="BU227" t="s">
        <v>102</v>
      </c>
      <c r="BV227" t="s">
        <v>102</v>
      </c>
      <c r="BW227" t="s">
        <v>102</v>
      </c>
      <c r="BX227" t="s">
        <v>99</v>
      </c>
      <c r="BY227" t="s">
        <v>102</v>
      </c>
      <c r="BZ227" t="s">
        <v>102</v>
      </c>
      <c r="CD227" t="s">
        <v>102</v>
      </c>
      <c r="CG227">
        <v>2022</v>
      </c>
      <c r="CH227" t="s">
        <v>103</v>
      </c>
      <c r="CI227" t="s">
        <v>1787</v>
      </c>
      <c r="CJ227" t="s">
        <v>193</v>
      </c>
      <c r="CK227">
        <v>2023</v>
      </c>
      <c r="CL227" t="s">
        <v>99</v>
      </c>
      <c r="CM227" t="s">
        <v>1788</v>
      </c>
      <c r="CN227" t="s">
        <v>1789</v>
      </c>
      <c r="CO227">
        <v>4</v>
      </c>
      <c r="CP227">
        <v>9</v>
      </c>
      <c r="CQ227" s="5">
        <f t="shared" si="7"/>
        <v>0.44444444444444442</v>
      </c>
      <c r="CR227" t="s">
        <v>1682</v>
      </c>
      <c r="CS227" t="s">
        <v>1790</v>
      </c>
      <c r="CT227" t="s">
        <v>1791</v>
      </c>
      <c r="CU227" t="s">
        <v>99</v>
      </c>
      <c r="CV227" t="s">
        <v>130</v>
      </c>
      <c r="CW227" t="s">
        <v>102</v>
      </c>
      <c r="CX227" t="s">
        <v>1792</v>
      </c>
    </row>
    <row r="228" spans="1:102" ht="18" customHeight="1" x14ac:dyDescent="0.35">
      <c r="A228" t="s">
        <v>1793</v>
      </c>
      <c r="B228" t="s">
        <v>1794</v>
      </c>
      <c r="C228" s="24" t="s">
        <v>3811</v>
      </c>
      <c r="D228" s="24" t="s">
        <v>3812</v>
      </c>
      <c r="E228" t="s">
        <v>102</v>
      </c>
      <c r="F228" s="5">
        <v>0</v>
      </c>
      <c r="BB228" t="s">
        <v>99</v>
      </c>
      <c r="BC228">
        <v>7427</v>
      </c>
      <c r="BD228" t="s">
        <v>99</v>
      </c>
      <c r="BE228" t="s">
        <v>103</v>
      </c>
      <c r="BF228" t="s">
        <v>103</v>
      </c>
      <c r="BG228">
        <v>12512</v>
      </c>
      <c r="BH228" t="s">
        <v>102</v>
      </c>
      <c r="BZ228" t="s">
        <v>102</v>
      </c>
      <c r="CD228" t="s">
        <v>102</v>
      </c>
      <c r="CG228">
        <v>2022</v>
      </c>
      <c r="CH228" t="s">
        <v>103</v>
      </c>
      <c r="CI228" t="s">
        <v>1795</v>
      </c>
      <c r="CJ228" t="s">
        <v>411</v>
      </c>
      <c r="CK228">
        <v>2023</v>
      </c>
      <c r="CL228" t="s">
        <v>102</v>
      </c>
      <c r="CM228" t="s">
        <v>1796</v>
      </c>
      <c r="CO228">
        <v>0</v>
      </c>
      <c r="CP228">
        <v>9</v>
      </c>
      <c r="CQ228" s="5">
        <f t="shared" si="7"/>
        <v>0</v>
      </c>
      <c r="CR228" t="s">
        <v>163</v>
      </c>
      <c r="CS228" t="s">
        <v>1797</v>
      </c>
      <c r="CT228" t="s">
        <v>1798</v>
      </c>
      <c r="CU228" t="s">
        <v>99</v>
      </c>
      <c r="CV228" t="s">
        <v>181</v>
      </c>
      <c r="CW228" t="s">
        <v>102</v>
      </c>
      <c r="CX228" t="s">
        <v>1799</v>
      </c>
    </row>
    <row r="229" spans="1:102" ht="18" customHeight="1" x14ac:dyDescent="0.35">
      <c r="A229" t="s">
        <v>1800</v>
      </c>
      <c r="B229" t="s">
        <v>1801</v>
      </c>
      <c r="C229" s="24" t="s">
        <v>3808</v>
      </c>
      <c r="D229" s="24" t="s">
        <v>3809</v>
      </c>
      <c r="E229" t="s">
        <v>99</v>
      </c>
      <c r="F229" s="5">
        <v>1</v>
      </c>
      <c r="G229" t="s">
        <v>100</v>
      </c>
      <c r="H229" t="s">
        <v>99</v>
      </c>
      <c r="I229" s="5">
        <v>1</v>
      </c>
      <c r="J229">
        <v>2035</v>
      </c>
      <c r="K229" s="5" t="s">
        <v>99</v>
      </c>
      <c r="M229">
        <v>2035</v>
      </c>
      <c r="N229" s="5" t="s">
        <v>102</v>
      </c>
      <c r="Q229">
        <f t="shared" si="6"/>
        <v>2035</v>
      </c>
      <c r="R229" s="5" t="s">
        <v>102</v>
      </c>
      <c r="AK229" t="s">
        <v>99</v>
      </c>
      <c r="AL229" t="s">
        <v>99</v>
      </c>
      <c r="AM229" t="s">
        <v>102</v>
      </c>
      <c r="AO229" t="s">
        <v>102</v>
      </c>
      <c r="AQ229" t="s">
        <v>99</v>
      </c>
      <c r="AR229" t="s">
        <v>102</v>
      </c>
      <c r="AV229" t="s">
        <v>206</v>
      </c>
      <c r="AW229" t="s">
        <v>102</v>
      </c>
      <c r="BB229" t="s">
        <v>99</v>
      </c>
      <c r="BC229">
        <v>1324742</v>
      </c>
      <c r="BD229" t="s">
        <v>99</v>
      </c>
      <c r="BE229">
        <v>808985</v>
      </c>
      <c r="BF229">
        <v>693288</v>
      </c>
      <c r="BG229" t="s">
        <v>103</v>
      </c>
      <c r="BH229" t="s">
        <v>99</v>
      </c>
      <c r="BI229">
        <v>26852801</v>
      </c>
      <c r="BJ229" t="s">
        <v>104</v>
      </c>
      <c r="BK229" t="s">
        <v>99</v>
      </c>
      <c r="BL229" t="s">
        <v>99</v>
      </c>
      <c r="BM229" t="s">
        <v>99</v>
      </c>
      <c r="BN229" t="s">
        <v>99</v>
      </c>
      <c r="BO229" t="s">
        <v>99</v>
      </c>
      <c r="BP229" t="s">
        <v>99</v>
      </c>
      <c r="BQ229" t="s">
        <v>99</v>
      </c>
      <c r="BR229" t="s">
        <v>102</v>
      </c>
      <c r="BS229" t="s">
        <v>99</v>
      </c>
      <c r="BT229" t="s">
        <v>102</v>
      </c>
      <c r="BU229" t="s">
        <v>102</v>
      </c>
      <c r="BV229" t="s">
        <v>102</v>
      </c>
      <c r="BW229" t="s">
        <v>99</v>
      </c>
      <c r="BX229" t="s">
        <v>102</v>
      </c>
      <c r="BY229" t="s">
        <v>102</v>
      </c>
      <c r="BZ229" t="s">
        <v>102</v>
      </c>
      <c r="CD229" t="s">
        <v>99</v>
      </c>
      <c r="CE229">
        <v>60000000</v>
      </c>
      <c r="CF229" t="s">
        <v>105</v>
      </c>
      <c r="CG229">
        <v>2022</v>
      </c>
      <c r="CH229">
        <v>2023</v>
      </c>
      <c r="CI229" t="s">
        <v>1802</v>
      </c>
      <c r="CJ229" t="s">
        <v>193</v>
      </c>
      <c r="CK229">
        <v>2023</v>
      </c>
      <c r="CL229" t="s">
        <v>99</v>
      </c>
      <c r="CM229" t="s">
        <v>1803</v>
      </c>
      <c r="CN229" t="s">
        <v>1804</v>
      </c>
      <c r="CO229">
        <v>11</v>
      </c>
      <c r="CP229">
        <v>11</v>
      </c>
      <c r="CQ229" s="5">
        <f t="shared" si="7"/>
        <v>1</v>
      </c>
      <c r="CR229" t="s">
        <v>1805</v>
      </c>
      <c r="CS229" t="s">
        <v>1806</v>
      </c>
      <c r="CT229" s="2" t="s">
        <v>1807</v>
      </c>
      <c r="CU229" t="s">
        <v>99</v>
      </c>
      <c r="CV229" t="s">
        <v>130</v>
      </c>
      <c r="CW229" t="s">
        <v>99</v>
      </c>
      <c r="CX229" t="s">
        <v>1808</v>
      </c>
    </row>
    <row r="230" spans="1:102" ht="18" customHeight="1" x14ac:dyDescent="0.35">
      <c r="A230" t="s">
        <v>3911</v>
      </c>
      <c r="B230" t="s">
        <v>1809</v>
      </c>
      <c r="C230" s="24" t="s">
        <v>3818</v>
      </c>
      <c r="D230" s="24" t="s">
        <v>3875</v>
      </c>
      <c r="E230" t="s">
        <v>102</v>
      </c>
      <c r="F230" s="5">
        <v>0</v>
      </c>
      <c r="BB230" t="s">
        <v>99</v>
      </c>
      <c r="BC230">
        <v>668817</v>
      </c>
      <c r="BD230" t="s">
        <v>99</v>
      </c>
      <c r="BE230" t="s">
        <v>103</v>
      </c>
      <c r="BF230">
        <v>517537</v>
      </c>
      <c r="BG230" t="s">
        <v>103</v>
      </c>
      <c r="BH230" t="s">
        <v>102</v>
      </c>
      <c r="BZ230" t="s">
        <v>102</v>
      </c>
      <c r="CD230" t="s">
        <v>102</v>
      </c>
      <c r="CG230">
        <v>2021</v>
      </c>
      <c r="CH230">
        <v>2023</v>
      </c>
      <c r="CI230" t="s">
        <v>1810</v>
      </c>
      <c r="CJ230" t="s">
        <v>153</v>
      </c>
      <c r="CK230">
        <v>2022</v>
      </c>
      <c r="CL230" t="s">
        <v>102</v>
      </c>
      <c r="CM230" t="s">
        <v>103</v>
      </c>
      <c r="CO230">
        <v>0</v>
      </c>
      <c r="CP230">
        <v>11</v>
      </c>
      <c r="CQ230" s="5">
        <f t="shared" si="7"/>
        <v>0</v>
      </c>
      <c r="CR230" t="s">
        <v>724</v>
      </c>
      <c r="CS230" t="s">
        <v>1811</v>
      </c>
      <c r="CT230" t="s">
        <v>1812</v>
      </c>
      <c r="CU230" t="s">
        <v>99</v>
      </c>
      <c r="CV230" t="s">
        <v>181</v>
      </c>
      <c r="CW230" t="s">
        <v>102</v>
      </c>
      <c r="CX230" t="s">
        <v>1813</v>
      </c>
    </row>
    <row r="231" spans="1:102" ht="18" customHeight="1" x14ac:dyDescent="0.35">
      <c r="A231" t="s">
        <v>1814</v>
      </c>
      <c r="B231" t="s">
        <v>1815</v>
      </c>
      <c r="C231" s="24" t="s">
        <v>3833</v>
      </c>
      <c r="D231" s="24" t="s">
        <v>3912</v>
      </c>
      <c r="E231" t="s">
        <v>99</v>
      </c>
      <c r="F231" s="5">
        <v>1</v>
      </c>
      <c r="G231" t="s">
        <v>116</v>
      </c>
      <c r="H231" t="s">
        <v>99</v>
      </c>
      <c r="I231" s="5">
        <v>1</v>
      </c>
      <c r="J231">
        <v>2050</v>
      </c>
      <c r="K231" s="5" t="s">
        <v>99</v>
      </c>
      <c r="M231">
        <v>2050</v>
      </c>
      <c r="N231" s="5" t="s">
        <v>101</v>
      </c>
      <c r="Q231">
        <f t="shared" si="6"/>
        <v>2050</v>
      </c>
      <c r="R231" s="5" t="s">
        <v>101</v>
      </c>
      <c r="AK231" t="s">
        <v>99</v>
      </c>
      <c r="AL231" t="s">
        <v>102</v>
      </c>
      <c r="AM231" t="s">
        <v>102</v>
      </c>
      <c r="AO231" t="s">
        <v>102</v>
      </c>
      <c r="AQ231" t="s">
        <v>102</v>
      </c>
      <c r="AR231" t="s">
        <v>102</v>
      </c>
      <c r="AW231" t="s">
        <v>102</v>
      </c>
      <c r="BB231" t="s">
        <v>99</v>
      </c>
      <c r="BC231">
        <v>73024</v>
      </c>
      <c r="BD231" t="s">
        <v>99</v>
      </c>
      <c r="BE231">
        <v>181471</v>
      </c>
      <c r="BF231">
        <v>183881</v>
      </c>
      <c r="BG231" t="s">
        <v>103</v>
      </c>
      <c r="BH231" t="s">
        <v>99</v>
      </c>
      <c r="BI231">
        <v>74761</v>
      </c>
      <c r="BJ231" t="s">
        <v>104</v>
      </c>
      <c r="BK231" t="s">
        <v>99</v>
      </c>
      <c r="BL231" t="s">
        <v>102</v>
      </c>
      <c r="BM231" t="s">
        <v>102</v>
      </c>
      <c r="BN231" t="s">
        <v>102</v>
      </c>
      <c r="BO231" t="s">
        <v>102</v>
      </c>
      <c r="BP231" t="s">
        <v>99</v>
      </c>
      <c r="BQ231" t="s">
        <v>99</v>
      </c>
      <c r="BR231" t="s">
        <v>99</v>
      </c>
      <c r="BS231" t="s">
        <v>102</v>
      </c>
      <c r="BT231" t="s">
        <v>102</v>
      </c>
      <c r="BU231" t="s">
        <v>102</v>
      </c>
      <c r="BV231" t="s">
        <v>102</v>
      </c>
      <c r="BW231" t="s">
        <v>102</v>
      </c>
      <c r="BX231" t="s">
        <v>102</v>
      </c>
      <c r="BY231" t="s">
        <v>102</v>
      </c>
      <c r="BZ231" t="s">
        <v>102</v>
      </c>
      <c r="CD231" t="s">
        <v>102</v>
      </c>
      <c r="CG231">
        <v>2022</v>
      </c>
      <c r="CH231" t="s">
        <v>103</v>
      </c>
      <c r="CI231" t="s">
        <v>1816</v>
      </c>
      <c r="CJ231" t="s">
        <v>193</v>
      </c>
      <c r="CK231">
        <v>2023</v>
      </c>
      <c r="CL231" t="s">
        <v>99</v>
      </c>
      <c r="CM231" t="s">
        <v>1817</v>
      </c>
      <c r="CN231" t="s">
        <v>1818</v>
      </c>
      <c r="CO231">
        <v>8</v>
      </c>
      <c r="CP231">
        <v>9</v>
      </c>
      <c r="CQ231" s="5">
        <f t="shared" si="7"/>
        <v>0.88888888888888884</v>
      </c>
      <c r="CR231" t="s">
        <v>506</v>
      </c>
      <c r="CS231" t="s">
        <v>1819</v>
      </c>
      <c r="CT231" s="2" t="s">
        <v>1820</v>
      </c>
      <c r="CU231" t="s">
        <v>99</v>
      </c>
      <c r="CV231" t="s">
        <v>130</v>
      </c>
      <c r="CW231" t="s">
        <v>99</v>
      </c>
      <c r="CX231" t="s">
        <v>1821</v>
      </c>
    </row>
    <row r="232" spans="1:102" ht="18" customHeight="1" x14ac:dyDescent="0.35">
      <c r="A232" t="s">
        <v>1822</v>
      </c>
      <c r="B232" t="s">
        <v>1823</v>
      </c>
      <c r="C232" s="24" t="s">
        <v>3808</v>
      </c>
      <c r="D232" s="24" t="s">
        <v>3871</v>
      </c>
      <c r="E232" t="s">
        <v>102</v>
      </c>
      <c r="F232" s="5">
        <v>0</v>
      </c>
      <c r="BB232" t="s">
        <v>99</v>
      </c>
      <c r="BC232">
        <v>380000</v>
      </c>
      <c r="BD232" t="s">
        <v>99</v>
      </c>
      <c r="BE232" t="s">
        <v>103</v>
      </c>
      <c r="BF232" t="s">
        <v>103</v>
      </c>
      <c r="BG232">
        <v>420000</v>
      </c>
      <c r="BH232" t="s">
        <v>99</v>
      </c>
      <c r="BI232">
        <v>2060000</v>
      </c>
      <c r="BJ232" t="s">
        <v>104</v>
      </c>
      <c r="BK232" t="s">
        <v>99</v>
      </c>
      <c r="BL232" t="s">
        <v>99</v>
      </c>
      <c r="BM232" t="s">
        <v>99</v>
      </c>
      <c r="BN232" t="s">
        <v>99</v>
      </c>
      <c r="BO232" t="s">
        <v>99</v>
      </c>
      <c r="BP232" t="s">
        <v>99</v>
      </c>
      <c r="BQ232" t="s">
        <v>99</v>
      </c>
      <c r="BR232" t="s">
        <v>99</v>
      </c>
      <c r="BS232" t="s">
        <v>99</v>
      </c>
      <c r="BT232" t="s">
        <v>102</v>
      </c>
      <c r="BU232" t="s">
        <v>102</v>
      </c>
      <c r="BV232" t="s">
        <v>99</v>
      </c>
      <c r="BW232" t="s">
        <v>102</v>
      </c>
      <c r="BX232" t="s">
        <v>102</v>
      </c>
      <c r="BY232" t="s">
        <v>102</v>
      </c>
      <c r="BZ232" t="s">
        <v>102</v>
      </c>
      <c r="CD232" t="s">
        <v>99</v>
      </c>
      <c r="CE232">
        <v>18800</v>
      </c>
      <c r="CF232" t="s">
        <v>105</v>
      </c>
      <c r="CG232">
        <v>2022</v>
      </c>
      <c r="CH232" t="s">
        <v>103</v>
      </c>
      <c r="CI232" t="s">
        <v>1824</v>
      </c>
      <c r="CJ232" t="s">
        <v>107</v>
      </c>
      <c r="CK232">
        <v>2023</v>
      </c>
      <c r="CL232" t="s">
        <v>99</v>
      </c>
      <c r="CM232" t="s">
        <v>1825</v>
      </c>
      <c r="CO232">
        <v>5</v>
      </c>
      <c r="CP232">
        <v>9</v>
      </c>
      <c r="CQ232" s="5">
        <f t="shared" si="7"/>
        <v>0.55555555555555558</v>
      </c>
      <c r="CR232" t="s">
        <v>915</v>
      </c>
      <c r="CS232" t="s">
        <v>1826</v>
      </c>
      <c r="CT232" s="2" t="s">
        <v>1827</v>
      </c>
      <c r="CU232" t="s">
        <v>99</v>
      </c>
      <c r="CV232" t="s">
        <v>130</v>
      </c>
      <c r="CW232" t="s">
        <v>102</v>
      </c>
      <c r="CX232" t="s">
        <v>1828</v>
      </c>
    </row>
    <row r="233" spans="1:102" ht="18" customHeight="1" x14ac:dyDescent="0.35">
      <c r="A233" t="s">
        <v>1829</v>
      </c>
      <c r="B233" t="s">
        <v>1830</v>
      </c>
      <c r="C233" s="24" t="s">
        <v>3814</v>
      </c>
      <c r="D233" s="24" t="s">
        <v>3855</v>
      </c>
      <c r="E233" t="s">
        <v>99</v>
      </c>
      <c r="F233" s="5">
        <v>1</v>
      </c>
      <c r="G233" t="s">
        <v>149</v>
      </c>
      <c r="H233" t="s">
        <v>99</v>
      </c>
      <c r="I233" s="5">
        <v>1</v>
      </c>
      <c r="J233">
        <v>2040</v>
      </c>
      <c r="K233" s="5" t="s">
        <v>99</v>
      </c>
      <c r="M233">
        <v>2040</v>
      </c>
      <c r="N233" s="5" t="s">
        <v>99</v>
      </c>
      <c r="P233">
        <v>2040</v>
      </c>
      <c r="Q233">
        <f t="shared" si="6"/>
        <v>2040</v>
      </c>
      <c r="AK233" t="s">
        <v>99</v>
      </c>
      <c r="AL233" t="s">
        <v>99</v>
      </c>
      <c r="AM233" t="s">
        <v>99</v>
      </c>
      <c r="AN233" t="s">
        <v>150</v>
      </c>
      <c r="AO233" t="s">
        <v>102</v>
      </c>
      <c r="AQ233" t="s">
        <v>99</v>
      </c>
      <c r="AR233" t="s">
        <v>102</v>
      </c>
      <c r="AV233" t="s">
        <v>206</v>
      </c>
      <c r="AW233" t="s">
        <v>102</v>
      </c>
      <c r="BB233" t="s">
        <v>99</v>
      </c>
      <c r="BC233">
        <v>46800</v>
      </c>
      <c r="BD233" t="s">
        <v>99</v>
      </c>
      <c r="BE233">
        <v>104700</v>
      </c>
      <c r="BF233">
        <v>196300</v>
      </c>
      <c r="BG233" t="s">
        <v>103</v>
      </c>
      <c r="BH233" t="s">
        <v>99</v>
      </c>
      <c r="BI233">
        <v>26748000</v>
      </c>
      <c r="BJ233" t="s">
        <v>381</v>
      </c>
      <c r="BZ233" t="s">
        <v>102</v>
      </c>
      <c r="CD233" t="s">
        <v>99</v>
      </c>
      <c r="CE233">
        <v>231000</v>
      </c>
      <c r="CF233" t="s">
        <v>105</v>
      </c>
      <c r="CG233">
        <v>2022</v>
      </c>
      <c r="CH233">
        <v>2021</v>
      </c>
      <c r="CI233" t="s">
        <v>1831</v>
      </c>
      <c r="CJ233" t="s">
        <v>216</v>
      </c>
      <c r="CK233">
        <v>2023</v>
      </c>
      <c r="CL233" t="s">
        <v>99</v>
      </c>
      <c r="CM233" t="s">
        <v>1832</v>
      </c>
      <c r="CN233" s="2" t="s">
        <v>1833</v>
      </c>
      <c r="CO233">
        <v>9</v>
      </c>
      <c r="CP233">
        <v>13</v>
      </c>
      <c r="CQ233" s="5">
        <f t="shared" si="7"/>
        <v>0.69230769230769229</v>
      </c>
      <c r="CR233" t="s">
        <v>1735</v>
      </c>
      <c r="CS233" t="s">
        <v>1834</v>
      </c>
      <c r="CT233" s="2" t="s">
        <v>1835</v>
      </c>
      <c r="CU233" t="s">
        <v>99</v>
      </c>
      <c r="CV233" t="s">
        <v>181</v>
      </c>
      <c r="CW233" t="s">
        <v>99</v>
      </c>
      <c r="CX233" t="s">
        <v>1836</v>
      </c>
    </row>
    <row r="234" spans="1:102" ht="18" customHeight="1" x14ac:dyDescent="0.35">
      <c r="A234" t="s">
        <v>1837</v>
      </c>
      <c r="B234" t="s">
        <v>1838</v>
      </c>
      <c r="C234" s="24" t="s">
        <v>3811</v>
      </c>
      <c r="D234" s="24" t="s">
        <v>3882</v>
      </c>
      <c r="E234" t="s">
        <v>102</v>
      </c>
      <c r="F234" s="5">
        <v>0</v>
      </c>
      <c r="BB234" t="s">
        <v>99</v>
      </c>
      <c r="BC234">
        <v>47447</v>
      </c>
      <c r="BD234" t="s">
        <v>99</v>
      </c>
      <c r="BE234">
        <v>75266</v>
      </c>
      <c r="BF234">
        <v>70404</v>
      </c>
      <c r="BG234" t="s">
        <v>103</v>
      </c>
      <c r="BH234" t="s">
        <v>99</v>
      </c>
      <c r="BI234">
        <v>3437282</v>
      </c>
      <c r="BJ234" t="s">
        <v>104</v>
      </c>
      <c r="BK234" t="s">
        <v>99</v>
      </c>
      <c r="BL234" t="s">
        <v>99</v>
      </c>
      <c r="BM234" t="s">
        <v>99</v>
      </c>
      <c r="BN234" t="s">
        <v>99</v>
      </c>
      <c r="BO234" t="s">
        <v>99</v>
      </c>
      <c r="BP234" t="s">
        <v>99</v>
      </c>
      <c r="BQ234" t="s">
        <v>99</v>
      </c>
      <c r="BR234" t="s">
        <v>99</v>
      </c>
      <c r="BS234" t="s">
        <v>102</v>
      </c>
      <c r="BT234" t="s">
        <v>102</v>
      </c>
      <c r="BU234" t="s">
        <v>102</v>
      </c>
      <c r="BV234" t="s">
        <v>102</v>
      </c>
      <c r="BW234" t="s">
        <v>99</v>
      </c>
      <c r="BY234" t="s">
        <v>99</v>
      </c>
      <c r="BZ234" t="s">
        <v>102</v>
      </c>
      <c r="CD234" t="s">
        <v>102</v>
      </c>
      <c r="CG234">
        <v>2022</v>
      </c>
      <c r="CH234" t="s">
        <v>103</v>
      </c>
      <c r="CI234" t="s">
        <v>1839</v>
      </c>
      <c r="CJ234" t="s">
        <v>107</v>
      </c>
      <c r="CK234">
        <v>2023</v>
      </c>
      <c r="CL234" t="s">
        <v>99</v>
      </c>
      <c r="CM234" t="s">
        <v>1840</v>
      </c>
      <c r="CO234">
        <v>8</v>
      </c>
      <c r="CP234">
        <v>12</v>
      </c>
      <c r="CQ234" s="5">
        <f t="shared" si="7"/>
        <v>0.66666666666666663</v>
      </c>
      <c r="CR234" t="s">
        <v>1841</v>
      </c>
      <c r="CS234" t="s">
        <v>1842</v>
      </c>
      <c r="CT234" t="s">
        <v>1843</v>
      </c>
      <c r="CU234" t="s">
        <v>102</v>
      </c>
      <c r="CW234" t="s">
        <v>102</v>
      </c>
      <c r="CX234" t="s">
        <v>1844</v>
      </c>
    </row>
    <row r="235" spans="1:102" ht="18" customHeight="1" x14ac:dyDescent="0.35">
      <c r="A235" t="s">
        <v>1845</v>
      </c>
      <c r="B235" t="s">
        <v>1846</v>
      </c>
      <c r="C235" s="24" t="s">
        <v>3826</v>
      </c>
      <c r="D235" s="24" t="s">
        <v>3890</v>
      </c>
      <c r="E235" t="s">
        <v>102</v>
      </c>
      <c r="F235" s="5">
        <v>0</v>
      </c>
      <c r="BB235" t="s">
        <v>99</v>
      </c>
      <c r="BC235">
        <v>17895</v>
      </c>
      <c r="BD235" t="s">
        <v>99</v>
      </c>
      <c r="BE235" t="s">
        <v>103</v>
      </c>
      <c r="BF235">
        <v>54345</v>
      </c>
      <c r="BG235" t="s">
        <v>103</v>
      </c>
      <c r="BH235" t="s">
        <v>99</v>
      </c>
      <c r="BI235">
        <v>1857162</v>
      </c>
      <c r="BJ235" t="s">
        <v>104</v>
      </c>
      <c r="BK235" t="s">
        <v>99</v>
      </c>
      <c r="BL235" t="s">
        <v>99</v>
      </c>
      <c r="BM235" t="s">
        <v>99</v>
      </c>
      <c r="BN235" t="s">
        <v>99</v>
      </c>
      <c r="BO235" t="s">
        <v>99</v>
      </c>
      <c r="BP235" t="s">
        <v>99</v>
      </c>
      <c r="BQ235" t="s">
        <v>99</v>
      </c>
      <c r="BR235" t="s">
        <v>99</v>
      </c>
      <c r="BS235" t="s">
        <v>102</v>
      </c>
      <c r="BT235" t="s">
        <v>102</v>
      </c>
      <c r="BU235" t="s">
        <v>102</v>
      </c>
      <c r="BV235" t="s">
        <v>102</v>
      </c>
      <c r="BW235" t="s">
        <v>102</v>
      </c>
      <c r="BX235" t="s">
        <v>102</v>
      </c>
      <c r="BY235" t="s">
        <v>99</v>
      </c>
      <c r="BZ235" t="s">
        <v>102</v>
      </c>
      <c r="CD235" t="s">
        <v>102</v>
      </c>
      <c r="CG235">
        <v>2022</v>
      </c>
      <c r="CH235" t="s">
        <v>103</v>
      </c>
      <c r="CI235" t="s">
        <v>1847</v>
      </c>
      <c r="CJ235" t="s">
        <v>107</v>
      </c>
      <c r="CK235">
        <v>2023</v>
      </c>
      <c r="CL235" t="s">
        <v>99</v>
      </c>
      <c r="CM235" t="s">
        <v>1848</v>
      </c>
      <c r="CN235" t="s">
        <v>1849</v>
      </c>
      <c r="CO235">
        <v>10</v>
      </c>
      <c r="CP235">
        <v>13</v>
      </c>
      <c r="CQ235" s="5">
        <f t="shared" si="7"/>
        <v>0.76923076923076927</v>
      </c>
      <c r="CR235" t="s">
        <v>1682</v>
      </c>
      <c r="CS235" t="s">
        <v>1850</v>
      </c>
      <c r="CT235" s="2" t="s">
        <v>1851</v>
      </c>
      <c r="CU235" t="s">
        <v>99</v>
      </c>
      <c r="CV235" t="s">
        <v>181</v>
      </c>
      <c r="CW235" t="s">
        <v>102</v>
      </c>
      <c r="CX235" t="s">
        <v>1852</v>
      </c>
    </row>
    <row r="236" spans="1:102" ht="18" customHeight="1" x14ac:dyDescent="0.35">
      <c r="A236" t="s">
        <v>1853</v>
      </c>
      <c r="B236" t="s">
        <v>1854</v>
      </c>
      <c r="C236" s="24" t="s">
        <v>3808</v>
      </c>
      <c r="D236" s="24" t="s">
        <v>3871</v>
      </c>
      <c r="E236" t="s">
        <v>102</v>
      </c>
      <c r="F236" s="5">
        <v>0</v>
      </c>
      <c r="BB236" t="s">
        <v>102</v>
      </c>
      <c r="BD236" t="s">
        <v>102</v>
      </c>
      <c r="BH236" t="s">
        <v>102</v>
      </c>
      <c r="BZ236" t="s">
        <v>102</v>
      </c>
      <c r="CD236" t="s">
        <v>102</v>
      </c>
      <c r="CG236">
        <v>2022</v>
      </c>
      <c r="CI236" t="s">
        <v>1855</v>
      </c>
      <c r="CJ236" t="s">
        <v>107</v>
      </c>
      <c r="CK236">
        <v>2023</v>
      </c>
      <c r="CL236" t="s">
        <v>102</v>
      </c>
      <c r="CM236" t="s">
        <v>1856</v>
      </c>
      <c r="CO236">
        <v>1</v>
      </c>
      <c r="CP236">
        <v>11</v>
      </c>
      <c r="CQ236" s="5">
        <f t="shared" si="7"/>
        <v>9.0909090909090912E-2</v>
      </c>
      <c r="CR236" t="s">
        <v>480</v>
      </c>
      <c r="CS236" t="s">
        <v>1857</v>
      </c>
      <c r="CT236" s="2" t="s">
        <v>1858</v>
      </c>
      <c r="CU236" t="s">
        <v>99</v>
      </c>
      <c r="CV236" t="s">
        <v>181</v>
      </c>
      <c r="CW236" t="s">
        <v>102</v>
      </c>
      <c r="CX236" t="s">
        <v>1859</v>
      </c>
    </row>
    <row r="237" spans="1:102" ht="18" customHeight="1" x14ac:dyDescent="0.35">
      <c r="A237" t="s">
        <v>1860</v>
      </c>
      <c r="B237" t="s">
        <v>1861</v>
      </c>
      <c r="C237" s="24" t="s">
        <v>3814</v>
      </c>
      <c r="D237" s="24" t="s">
        <v>3815</v>
      </c>
      <c r="E237" t="s">
        <v>99</v>
      </c>
      <c r="F237" s="5">
        <v>1</v>
      </c>
      <c r="G237" t="s">
        <v>149</v>
      </c>
      <c r="H237" t="s">
        <v>99</v>
      </c>
      <c r="I237" s="5">
        <v>1</v>
      </c>
      <c r="J237">
        <v>2030</v>
      </c>
      <c r="K237" s="5" t="s">
        <v>99</v>
      </c>
      <c r="M237">
        <v>2030</v>
      </c>
      <c r="N237" s="5" t="s">
        <v>102</v>
      </c>
      <c r="Q237">
        <f t="shared" si="6"/>
        <v>2030</v>
      </c>
      <c r="R237" s="17" t="s">
        <v>99</v>
      </c>
      <c r="S237" s="17" t="s">
        <v>99</v>
      </c>
      <c r="T237" s="17" t="s">
        <v>99</v>
      </c>
      <c r="U237" s="17" t="s">
        <v>102</v>
      </c>
      <c r="V237" s="17" t="s">
        <v>102</v>
      </c>
      <c r="W237" s="17" t="s">
        <v>102</v>
      </c>
      <c r="X237" s="17" t="s">
        <v>102</v>
      </c>
      <c r="Y237" s="17" t="s">
        <v>102</v>
      </c>
      <c r="Z237" s="17" t="s">
        <v>102</v>
      </c>
      <c r="AA237" s="17" t="s">
        <v>102</v>
      </c>
      <c r="AB237" s="17" t="s">
        <v>102</v>
      </c>
      <c r="AC237" s="17" t="s">
        <v>102</v>
      </c>
      <c r="AD237" s="17" t="s">
        <v>102</v>
      </c>
      <c r="AE237" s="17" t="s">
        <v>102</v>
      </c>
      <c r="AF237" s="17" t="s">
        <v>102</v>
      </c>
      <c r="AG237" s="17" t="s">
        <v>102</v>
      </c>
      <c r="AH237" s="17" t="s">
        <v>102</v>
      </c>
      <c r="AI237" s="17"/>
      <c r="AJ237" s="17">
        <v>2030</v>
      </c>
      <c r="AK237" s="17" t="s">
        <v>99</v>
      </c>
      <c r="AL237" s="17" t="s">
        <v>99</v>
      </c>
      <c r="AM237" s="17" t="s">
        <v>102</v>
      </c>
      <c r="AN237" s="17"/>
      <c r="AO237" s="17" t="s">
        <v>102</v>
      </c>
      <c r="AP237" s="17"/>
      <c r="AQ237" s="17" t="s">
        <v>99</v>
      </c>
      <c r="AR237" s="17" t="s">
        <v>99</v>
      </c>
      <c r="AS237" s="17">
        <v>350000</v>
      </c>
      <c r="AT237" s="17" t="s">
        <v>207</v>
      </c>
      <c r="AU237" s="17"/>
      <c r="AV237" s="17" t="s">
        <v>1862</v>
      </c>
      <c r="AW237" s="17" t="s">
        <v>99</v>
      </c>
      <c r="AX237" s="17">
        <v>0</v>
      </c>
      <c r="AY237" s="17" t="s">
        <v>207</v>
      </c>
      <c r="AZ237" s="17"/>
      <c r="BA237" s="17" t="s">
        <v>582</v>
      </c>
      <c r="BB237" s="17" t="s">
        <v>99</v>
      </c>
      <c r="BC237" s="17">
        <v>79000</v>
      </c>
      <c r="BD237" s="17" t="s">
        <v>99</v>
      </c>
      <c r="BE237" s="17">
        <v>183000</v>
      </c>
      <c r="BF237" s="17">
        <v>330000</v>
      </c>
      <c r="BG237" s="17" t="s">
        <v>103</v>
      </c>
      <c r="BH237" s="17" t="s">
        <v>99</v>
      </c>
      <c r="BI237" s="17">
        <v>586000</v>
      </c>
      <c r="BJ237" s="17" t="s">
        <v>104</v>
      </c>
      <c r="BK237" t="s">
        <v>99</v>
      </c>
      <c r="BL237" t="s">
        <v>102</v>
      </c>
      <c r="BM237" t="s">
        <v>102</v>
      </c>
      <c r="BN237" t="s">
        <v>102</v>
      </c>
      <c r="BO237" t="s">
        <v>102</v>
      </c>
      <c r="BP237" t="s">
        <v>99</v>
      </c>
      <c r="BQ237" t="s">
        <v>99</v>
      </c>
      <c r="BR237" t="s">
        <v>99</v>
      </c>
      <c r="BS237" t="s">
        <v>102</v>
      </c>
      <c r="BT237" t="s">
        <v>102</v>
      </c>
      <c r="BU237" t="s">
        <v>99</v>
      </c>
      <c r="BV237" t="s">
        <v>102</v>
      </c>
      <c r="BW237" t="s">
        <v>102</v>
      </c>
      <c r="BX237" t="s">
        <v>102</v>
      </c>
      <c r="BY237" t="s">
        <v>102</v>
      </c>
      <c r="BZ237" t="s">
        <v>102</v>
      </c>
      <c r="CD237" t="s">
        <v>99</v>
      </c>
      <c r="CE237">
        <v>25600</v>
      </c>
      <c r="CF237" t="s">
        <v>105</v>
      </c>
      <c r="CG237">
        <v>2022</v>
      </c>
      <c r="CH237" t="s">
        <v>103</v>
      </c>
      <c r="CI237" t="s">
        <v>1863</v>
      </c>
      <c r="CJ237" t="s">
        <v>107</v>
      </c>
      <c r="CK237">
        <v>2023</v>
      </c>
      <c r="CL237" t="s">
        <v>102</v>
      </c>
      <c r="CM237" t="s">
        <v>1864</v>
      </c>
      <c r="CO237">
        <v>0</v>
      </c>
      <c r="CP237">
        <v>12</v>
      </c>
      <c r="CQ237">
        <f t="shared" si="7"/>
        <v>0</v>
      </c>
      <c r="CR237" t="s">
        <v>1356</v>
      </c>
      <c r="CS237" t="s">
        <v>1865</v>
      </c>
      <c r="CT237" t="s">
        <v>1866</v>
      </c>
      <c r="CU237" t="s">
        <v>99</v>
      </c>
      <c r="CV237" t="s">
        <v>181</v>
      </c>
      <c r="CW237" t="s">
        <v>99</v>
      </c>
      <c r="CX237" t="s">
        <v>1867</v>
      </c>
    </row>
    <row r="238" spans="1:102" ht="18" customHeight="1" x14ac:dyDescent="0.35">
      <c r="A238" t="s">
        <v>1868</v>
      </c>
      <c r="B238" t="s">
        <v>1869</v>
      </c>
      <c r="C238" s="24" t="s">
        <v>3808</v>
      </c>
      <c r="D238" s="24" t="s">
        <v>3893</v>
      </c>
      <c r="E238" t="s">
        <v>102</v>
      </c>
      <c r="F238" s="5">
        <v>0</v>
      </c>
      <c r="BB238" t="s">
        <v>99</v>
      </c>
      <c r="BC238">
        <v>12417</v>
      </c>
      <c r="BD238" t="s">
        <v>99</v>
      </c>
      <c r="BE238">
        <v>27228</v>
      </c>
      <c r="BF238">
        <v>38702</v>
      </c>
      <c r="BG238" t="s">
        <v>103</v>
      </c>
      <c r="BH238" t="s">
        <v>102</v>
      </c>
      <c r="BZ238" t="s">
        <v>102</v>
      </c>
      <c r="CD238" t="s">
        <v>102</v>
      </c>
      <c r="CG238">
        <v>2022</v>
      </c>
      <c r="CH238" t="s">
        <v>103</v>
      </c>
      <c r="CI238" t="s">
        <v>1870</v>
      </c>
      <c r="CJ238" t="s">
        <v>193</v>
      </c>
      <c r="CK238">
        <v>2023</v>
      </c>
      <c r="CL238" t="s">
        <v>99</v>
      </c>
      <c r="CM238" t="s">
        <v>1871</v>
      </c>
      <c r="CO238">
        <v>5</v>
      </c>
      <c r="CP238">
        <v>10</v>
      </c>
      <c r="CQ238" s="5">
        <f t="shared" si="7"/>
        <v>0.5</v>
      </c>
      <c r="CR238" t="s">
        <v>163</v>
      </c>
      <c r="CS238" t="s">
        <v>1193</v>
      </c>
      <c r="CT238" t="s">
        <v>1872</v>
      </c>
      <c r="CU238" t="s">
        <v>99</v>
      </c>
      <c r="CV238" t="s">
        <v>130</v>
      </c>
      <c r="CW238" t="s">
        <v>102</v>
      </c>
      <c r="CX238" t="s">
        <v>1873</v>
      </c>
    </row>
    <row r="239" spans="1:102" ht="18" customHeight="1" x14ac:dyDescent="0.35">
      <c r="A239" t="s">
        <v>1874</v>
      </c>
      <c r="B239" t="s">
        <v>1875</v>
      </c>
      <c r="C239" s="24" t="s">
        <v>3811</v>
      </c>
      <c r="D239" s="24" t="s">
        <v>3812</v>
      </c>
      <c r="E239" t="s">
        <v>102</v>
      </c>
      <c r="F239" s="5">
        <v>0</v>
      </c>
      <c r="BB239" t="s">
        <v>99</v>
      </c>
      <c r="BC239">
        <v>16135</v>
      </c>
      <c r="BD239" t="s">
        <v>99</v>
      </c>
      <c r="BE239" t="s">
        <v>103</v>
      </c>
      <c r="BF239" t="s">
        <v>103</v>
      </c>
      <c r="BG239">
        <v>18014</v>
      </c>
      <c r="BH239" t="s">
        <v>102</v>
      </c>
      <c r="BZ239" t="s">
        <v>102</v>
      </c>
      <c r="CD239" t="s">
        <v>102</v>
      </c>
      <c r="CG239">
        <v>2022</v>
      </c>
      <c r="CH239">
        <v>2022</v>
      </c>
      <c r="CI239" t="s">
        <v>1876</v>
      </c>
      <c r="CJ239" t="s">
        <v>107</v>
      </c>
      <c r="CK239">
        <v>2023</v>
      </c>
      <c r="CL239" t="s">
        <v>99</v>
      </c>
      <c r="CM239" t="s">
        <v>1877</v>
      </c>
      <c r="CO239">
        <v>3</v>
      </c>
      <c r="CP239">
        <v>10</v>
      </c>
      <c r="CQ239" s="5">
        <f t="shared" si="7"/>
        <v>0.3</v>
      </c>
      <c r="CR239" t="s">
        <v>520</v>
      </c>
      <c r="CS239" t="s">
        <v>1878</v>
      </c>
      <c r="CT239" s="2" t="s">
        <v>1879</v>
      </c>
      <c r="CU239" t="s">
        <v>99</v>
      </c>
      <c r="CV239" t="s">
        <v>130</v>
      </c>
      <c r="CW239" t="s">
        <v>102</v>
      </c>
      <c r="CX239" t="s">
        <v>1880</v>
      </c>
    </row>
    <row r="240" spans="1:102" ht="18" customHeight="1" x14ac:dyDescent="0.35">
      <c r="A240" t="s">
        <v>1881</v>
      </c>
      <c r="B240" t="s">
        <v>1882</v>
      </c>
      <c r="C240" s="24" t="s">
        <v>3808</v>
      </c>
      <c r="D240" s="24" t="s">
        <v>3893</v>
      </c>
      <c r="E240" t="s">
        <v>102</v>
      </c>
      <c r="F240" s="5">
        <v>0</v>
      </c>
      <c r="BB240" t="s">
        <v>99</v>
      </c>
      <c r="BC240">
        <v>111371</v>
      </c>
      <c r="BD240" t="s">
        <v>99</v>
      </c>
      <c r="BE240" t="s">
        <v>103</v>
      </c>
      <c r="BF240">
        <v>394105</v>
      </c>
      <c r="BG240" t="s">
        <v>103</v>
      </c>
      <c r="BH240" t="s">
        <v>102</v>
      </c>
      <c r="BZ240" t="s">
        <v>102</v>
      </c>
      <c r="CD240" t="s">
        <v>102</v>
      </c>
      <c r="CG240">
        <v>2022</v>
      </c>
      <c r="CH240">
        <v>2023</v>
      </c>
      <c r="CI240" t="s">
        <v>1883</v>
      </c>
      <c r="CJ240" t="s">
        <v>107</v>
      </c>
      <c r="CK240">
        <v>2023</v>
      </c>
      <c r="CL240" t="s">
        <v>99</v>
      </c>
      <c r="CM240" t="s">
        <v>1884</v>
      </c>
      <c r="CO240">
        <v>9</v>
      </c>
      <c r="CP240">
        <v>10</v>
      </c>
      <c r="CQ240" s="5">
        <f t="shared" si="7"/>
        <v>0.9</v>
      </c>
      <c r="CR240" t="s">
        <v>915</v>
      </c>
      <c r="CS240" t="s">
        <v>1885</v>
      </c>
      <c r="CT240" t="s">
        <v>1886</v>
      </c>
      <c r="CU240" t="s">
        <v>102</v>
      </c>
      <c r="CW240" t="s">
        <v>102</v>
      </c>
      <c r="CX240" t="s">
        <v>1887</v>
      </c>
    </row>
    <row r="241" spans="1:102" ht="18" customHeight="1" x14ac:dyDescent="0.35">
      <c r="A241" t="s">
        <v>1888</v>
      </c>
      <c r="B241" t="s">
        <v>1889</v>
      </c>
      <c r="C241" s="24" t="s">
        <v>3811</v>
      </c>
      <c r="D241" s="24" t="s">
        <v>3870</v>
      </c>
      <c r="E241" t="s">
        <v>99</v>
      </c>
      <c r="F241" s="5">
        <v>1</v>
      </c>
      <c r="G241" t="s">
        <v>149</v>
      </c>
      <c r="H241" t="s">
        <v>99</v>
      </c>
      <c r="I241" s="5">
        <v>1</v>
      </c>
      <c r="J241">
        <v>2050</v>
      </c>
      <c r="K241" s="5" t="s">
        <v>99</v>
      </c>
      <c r="M241">
        <v>2050</v>
      </c>
      <c r="N241" s="5" t="s">
        <v>99</v>
      </c>
      <c r="P241">
        <v>2050</v>
      </c>
      <c r="Q241">
        <f t="shared" si="6"/>
        <v>2050</v>
      </c>
      <c r="AK241" t="s">
        <v>99</v>
      </c>
      <c r="AL241" t="s">
        <v>99</v>
      </c>
      <c r="AM241" t="s">
        <v>99</v>
      </c>
      <c r="AN241" t="s">
        <v>645</v>
      </c>
      <c r="AO241" t="s">
        <v>102</v>
      </c>
      <c r="AQ241" t="s">
        <v>99</v>
      </c>
      <c r="AR241" t="s">
        <v>102</v>
      </c>
      <c r="AV241" t="s">
        <v>151</v>
      </c>
      <c r="AW241" t="s">
        <v>102</v>
      </c>
      <c r="BB241" t="s">
        <v>99</v>
      </c>
      <c r="BC241">
        <v>18902</v>
      </c>
      <c r="BD241" t="s">
        <v>99</v>
      </c>
      <c r="BE241">
        <v>0</v>
      </c>
      <c r="BF241">
        <v>21022</v>
      </c>
      <c r="BG241" t="s">
        <v>103</v>
      </c>
      <c r="BH241" t="s">
        <v>99</v>
      </c>
      <c r="BI241">
        <v>358651</v>
      </c>
      <c r="BJ241" t="s">
        <v>381</v>
      </c>
      <c r="BZ241" t="s">
        <v>102</v>
      </c>
      <c r="CD241" t="s">
        <v>102</v>
      </c>
      <c r="CG241">
        <v>2022</v>
      </c>
      <c r="CH241">
        <v>2021</v>
      </c>
      <c r="CI241" t="s">
        <v>1890</v>
      </c>
      <c r="CJ241" t="s">
        <v>193</v>
      </c>
      <c r="CK241">
        <v>2023</v>
      </c>
      <c r="CL241" t="s">
        <v>102</v>
      </c>
      <c r="CM241" t="s">
        <v>1891</v>
      </c>
      <c r="CO241">
        <v>0</v>
      </c>
      <c r="CP241">
        <v>9</v>
      </c>
      <c r="CQ241" s="5">
        <f t="shared" si="7"/>
        <v>0</v>
      </c>
      <c r="CR241" t="s">
        <v>677</v>
      </c>
      <c r="CS241" t="s">
        <v>1892</v>
      </c>
      <c r="CT241" t="s">
        <v>1893</v>
      </c>
      <c r="CU241" t="s">
        <v>102</v>
      </c>
      <c r="CW241" t="s">
        <v>102</v>
      </c>
      <c r="CX241" t="s">
        <v>1894</v>
      </c>
    </row>
    <row r="242" spans="1:102" ht="18" customHeight="1" x14ac:dyDescent="0.35">
      <c r="A242" t="s">
        <v>1895</v>
      </c>
      <c r="B242" t="s">
        <v>1896</v>
      </c>
      <c r="C242" s="24" t="s">
        <v>3811</v>
      </c>
      <c r="D242" s="24" t="s">
        <v>3850</v>
      </c>
      <c r="E242" t="s">
        <v>99</v>
      </c>
      <c r="F242" s="5">
        <v>1</v>
      </c>
      <c r="G242" t="s">
        <v>100</v>
      </c>
      <c r="H242" t="s">
        <v>99</v>
      </c>
      <c r="I242" s="5">
        <v>1</v>
      </c>
      <c r="J242">
        <v>2025</v>
      </c>
      <c r="K242" s="5" t="s">
        <v>99</v>
      </c>
      <c r="M242">
        <v>2025</v>
      </c>
      <c r="N242" s="5" t="s">
        <v>102</v>
      </c>
      <c r="Q242">
        <f t="shared" si="6"/>
        <v>2025</v>
      </c>
      <c r="R242" s="5" t="s">
        <v>102</v>
      </c>
      <c r="AK242" t="s">
        <v>102</v>
      </c>
      <c r="AM242" t="s">
        <v>102</v>
      </c>
      <c r="AO242" t="s">
        <v>102</v>
      </c>
      <c r="AQ242" t="s">
        <v>99</v>
      </c>
      <c r="AR242" t="s">
        <v>102</v>
      </c>
      <c r="AV242" t="s">
        <v>151</v>
      </c>
      <c r="AW242" t="s">
        <v>102</v>
      </c>
      <c r="BB242" t="s">
        <v>99</v>
      </c>
      <c r="BC242">
        <v>8148</v>
      </c>
      <c r="BD242" t="s">
        <v>99</v>
      </c>
      <c r="BE242">
        <v>1260</v>
      </c>
      <c r="BF242">
        <v>6375</v>
      </c>
      <c r="BG242" t="s">
        <v>103</v>
      </c>
      <c r="BH242" t="s">
        <v>99</v>
      </c>
      <c r="BI242">
        <v>11323</v>
      </c>
      <c r="BJ242" t="s">
        <v>104</v>
      </c>
      <c r="BK242" t="s">
        <v>102</v>
      </c>
      <c r="BL242" t="s">
        <v>102</v>
      </c>
      <c r="BM242" t="s">
        <v>99</v>
      </c>
      <c r="BN242" t="s">
        <v>102</v>
      </c>
      <c r="BO242" t="s">
        <v>99</v>
      </c>
      <c r="BP242" t="s">
        <v>99</v>
      </c>
      <c r="BQ242" t="s">
        <v>99</v>
      </c>
      <c r="BR242" t="s">
        <v>102</v>
      </c>
      <c r="BS242" t="s">
        <v>102</v>
      </c>
      <c r="BT242" t="s">
        <v>102</v>
      </c>
      <c r="BU242" t="s">
        <v>102</v>
      </c>
      <c r="BV242" t="s">
        <v>102</v>
      </c>
      <c r="BW242" t="s">
        <v>102</v>
      </c>
      <c r="BX242" t="s">
        <v>102</v>
      </c>
      <c r="BY242" t="s">
        <v>102</v>
      </c>
      <c r="BZ242" t="s">
        <v>102</v>
      </c>
      <c r="CD242" t="s">
        <v>102</v>
      </c>
      <c r="CG242">
        <v>2022</v>
      </c>
      <c r="CH242">
        <v>2023</v>
      </c>
      <c r="CI242" t="s">
        <v>1897</v>
      </c>
      <c r="CJ242" t="s">
        <v>193</v>
      </c>
      <c r="CK242">
        <v>2023</v>
      </c>
      <c r="CL242" t="s">
        <v>102</v>
      </c>
      <c r="CM242" t="s">
        <v>1898</v>
      </c>
      <c r="CO242">
        <v>0</v>
      </c>
      <c r="CP242">
        <v>9</v>
      </c>
      <c r="CQ242" s="5">
        <f t="shared" si="7"/>
        <v>0</v>
      </c>
      <c r="CR242" t="s">
        <v>1899</v>
      </c>
      <c r="CS242" t="s">
        <v>1900</v>
      </c>
      <c r="CT242" t="s">
        <v>1901</v>
      </c>
      <c r="CU242" t="s">
        <v>99</v>
      </c>
      <c r="CV242" t="s">
        <v>130</v>
      </c>
      <c r="CW242" t="s">
        <v>99</v>
      </c>
      <c r="CX242" t="s">
        <v>1902</v>
      </c>
    </row>
    <row r="243" spans="1:102" ht="18" customHeight="1" x14ac:dyDescent="0.35">
      <c r="A243" t="s">
        <v>1903</v>
      </c>
      <c r="B243" t="s">
        <v>1904</v>
      </c>
      <c r="C243" s="24" t="s">
        <v>3808</v>
      </c>
      <c r="D243" s="24" t="s">
        <v>3893</v>
      </c>
      <c r="E243" t="s">
        <v>99</v>
      </c>
      <c r="F243" s="5">
        <v>1</v>
      </c>
      <c r="G243" t="s">
        <v>149</v>
      </c>
      <c r="H243" t="s">
        <v>99</v>
      </c>
      <c r="I243" s="5">
        <v>1</v>
      </c>
      <c r="J243">
        <v>2050</v>
      </c>
      <c r="K243" s="5" t="s">
        <v>99</v>
      </c>
      <c r="M243">
        <v>2050</v>
      </c>
      <c r="N243" s="5" t="s">
        <v>102</v>
      </c>
      <c r="Q243">
        <f t="shared" si="6"/>
        <v>2050</v>
      </c>
      <c r="R243" s="5" t="s">
        <v>102</v>
      </c>
      <c r="AK243" t="s">
        <v>99</v>
      </c>
      <c r="AL243" t="s">
        <v>102</v>
      </c>
      <c r="AM243" t="s">
        <v>99</v>
      </c>
      <c r="AN243" t="s">
        <v>150</v>
      </c>
      <c r="AO243" t="s">
        <v>102</v>
      </c>
      <c r="AQ243" t="s">
        <v>102</v>
      </c>
      <c r="AR243" t="s">
        <v>102</v>
      </c>
      <c r="AW243" t="s">
        <v>102</v>
      </c>
      <c r="BB243" t="s">
        <v>99</v>
      </c>
      <c r="BC243">
        <v>35771</v>
      </c>
      <c r="BD243" t="s">
        <v>99</v>
      </c>
      <c r="BE243">
        <v>52962</v>
      </c>
      <c r="BF243">
        <v>65367</v>
      </c>
      <c r="BG243" t="s">
        <v>103</v>
      </c>
      <c r="BH243" t="s">
        <v>99</v>
      </c>
      <c r="BI243">
        <v>223886412</v>
      </c>
      <c r="BJ243" t="s">
        <v>381</v>
      </c>
      <c r="BZ243" t="s">
        <v>102</v>
      </c>
      <c r="CD243" t="s">
        <v>102</v>
      </c>
      <c r="CG243">
        <v>2022</v>
      </c>
      <c r="CH243">
        <v>2023</v>
      </c>
      <c r="CI243" t="s">
        <v>1905</v>
      </c>
      <c r="CJ243" t="s">
        <v>193</v>
      </c>
      <c r="CK243">
        <v>2023</v>
      </c>
      <c r="CL243" t="s">
        <v>102</v>
      </c>
      <c r="CM243" t="s">
        <v>103</v>
      </c>
      <c r="CO243">
        <v>0</v>
      </c>
      <c r="CP243">
        <v>10</v>
      </c>
      <c r="CQ243" s="5">
        <f t="shared" si="7"/>
        <v>0</v>
      </c>
      <c r="CR243" t="s">
        <v>640</v>
      </c>
      <c r="CS243" t="s">
        <v>641</v>
      </c>
      <c r="CT243" t="s">
        <v>1906</v>
      </c>
      <c r="CU243" t="s">
        <v>102</v>
      </c>
      <c r="CW243" t="s">
        <v>99</v>
      </c>
      <c r="CX243" t="s">
        <v>1907</v>
      </c>
    </row>
    <row r="244" spans="1:102" ht="18" customHeight="1" x14ac:dyDescent="0.35">
      <c r="A244" t="s">
        <v>1908</v>
      </c>
      <c r="B244" t="s">
        <v>1909</v>
      </c>
      <c r="C244" s="24" t="s">
        <v>3814</v>
      </c>
      <c r="D244" s="24" t="s">
        <v>3842</v>
      </c>
      <c r="E244" t="s">
        <v>99</v>
      </c>
      <c r="F244" s="5">
        <v>1</v>
      </c>
      <c r="G244" t="s">
        <v>149</v>
      </c>
      <c r="H244" t="s">
        <v>99</v>
      </c>
      <c r="I244" s="5">
        <v>1</v>
      </c>
      <c r="J244">
        <v>2040</v>
      </c>
      <c r="K244" s="5" t="s">
        <v>99</v>
      </c>
      <c r="M244">
        <v>2040</v>
      </c>
      <c r="N244" s="5" t="s">
        <v>102</v>
      </c>
      <c r="Q244">
        <f t="shared" si="6"/>
        <v>2040</v>
      </c>
      <c r="R244" s="5" t="s">
        <v>102</v>
      </c>
      <c r="AK244" t="s">
        <v>99</v>
      </c>
      <c r="AL244" t="s">
        <v>102</v>
      </c>
      <c r="AM244" t="s">
        <v>102</v>
      </c>
      <c r="AO244" t="s">
        <v>102</v>
      </c>
      <c r="AQ244" t="s">
        <v>99</v>
      </c>
      <c r="AR244" t="s">
        <v>102</v>
      </c>
      <c r="AV244" t="s">
        <v>206</v>
      </c>
      <c r="AW244" t="s">
        <v>102</v>
      </c>
      <c r="BB244" t="s">
        <v>99</v>
      </c>
      <c r="BC244">
        <v>1190900</v>
      </c>
      <c r="BD244" t="s">
        <v>99</v>
      </c>
      <c r="BE244">
        <v>347600</v>
      </c>
      <c r="BF244">
        <v>3303000</v>
      </c>
      <c r="BG244" t="s">
        <v>103</v>
      </c>
      <c r="BH244" t="s">
        <v>99</v>
      </c>
      <c r="BI244">
        <v>22791000</v>
      </c>
      <c r="BJ244" t="s">
        <v>104</v>
      </c>
      <c r="BK244" t="s">
        <v>99</v>
      </c>
      <c r="BL244" t="s">
        <v>99</v>
      </c>
      <c r="BM244" t="s">
        <v>99</v>
      </c>
      <c r="BN244" t="s">
        <v>99</v>
      </c>
      <c r="BO244" t="s">
        <v>99</v>
      </c>
      <c r="BP244" t="s">
        <v>99</v>
      </c>
      <c r="BQ244" t="s">
        <v>99</v>
      </c>
      <c r="BR244" t="s">
        <v>102</v>
      </c>
      <c r="BS244" t="s">
        <v>99</v>
      </c>
      <c r="BT244" t="s">
        <v>99</v>
      </c>
      <c r="BU244" t="s">
        <v>99</v>
      </c>
      <c r="BV244" t="s">
        <v>102</v>
      </c>
      <c r="BW244" t="s">
        <v>102</v>
      </c>
      <c r="BX244" t="s">
        <v>102</v>
      </c>
      <c r="BY244" t="s">
        <v>102</v>
      </c>
      <c r="BZ244" t="s">
        <v>102</v>
      </c>
      <c r="CD244" t="s">
        <v>99</v>
      </c>
      <c r="CE244">
        <v>9340000</v>
      </c>
      <c r="CF244" t="s">
        <v>105</v>
      </c>
      <c r="CG244">
        <v>2023</v>
      </c>
      <c r="CH244">
        <v>2022</v>
      </c>
      <c r="CI244" t="s">
        <v>1910</v>
      </c>
      <c r="CJ244" t="s">
        <v>107</v>
      </c>
      <c r="CK244">
        <v>2023</v>
      </c>
      <c r="CL244" t="s">
        <v>102</v>
      </c>
      <c r="CM244" t="s">
        <v>1911</v>
      </c>
      <c r="CO244">
        <v>1</v>
      </c>
      <c r="CP244">
        <v>12</v>
      </c>
      <c r="CQ244" s="5">
        <f t="shared" si="7"/>
        <v>8.3333333333333329E-2</v>
      </c>
      <c r="CR244" t="s">
        <v>558</v>
      </c>
      <c r="CS244" t="s">
        <v>1912</v>
      </c>
      <c r="CT244" s="2" t="s">
        <v>1913</v>
      </c>
      <c r="CU244" t="s">
        <v>99</v>
      </c>
      <c r="CV244" t="s">
        <v>130</v>
      </c>
      <c r="CW244" t="s">
        <v>99</v>
      </c>
      <c r="CX244" t="s">
        <v>1914</v>
      </c>
    </row>
    <row r="245" spans="1:102" ht="18" customHeight="1" x14ac:dyDescent="0.35">
      <c r="A245" t="s">
        <v>1915</v>
      </c>
      <c r="B245" t="s">
        <v>1916</v>
      </c>
      <c r="C245" s="24" t="s">
        <v>3826</v>
      </c>
      <c r="D245" s="24" t="s">
        <v>3879</v>
      </c>
      <c r="E245" t="s">
        <v>102</v>
      </c>
      <c r="F245" s="5">
        <v>0</v>
      </c>
      <c r="BB245" t="s">
        <v>99</v>
      </c>
      <c r="BC245">
        <v>5275</v>
      </c>
      <c r="BD245" t="s">
        <v>99</v>
      </c>
      <c r="BE245">
        <v>2135</v>
      </c>
      <c r="BF245">
        <v>49450</v>
      </c>
      <c r="BG245" t="s">
        <v>103</v>
      </c>
      <c r="BH245" t="s">
        <v>99</v>
      </c>
      <c r="BI245">
        <v>214312</v>
      </c>
      <c r="BJ245" t="s">
        <v>381</v>
      </c>
      <c r="BZ245" t="s">
        <v>102</v>
      </c>
      <c r="CD245" t="s">
        <v>102</v>
      </c>
      <c r="CG245">
        <v>2022</v>
      </c>
      <c r="CH245">
        <v>2023</v>
      </c>
      <c r="CI245" t="s">
        <v>1917</v>
      </c>
      <c r="CJ245" t="s">
        <v>107</v>
      </c>
      <c r="CK245">
        <v>2023</v>
      </c>
      <c r="CL245" t="s">
        <v>102</v>
      </c>
      <c r="CM245" t="s">
        <v>103</v>
      </c>
      <c r="CO245">
        <v>0</v>
      </c>
      <c r="CP245">
        <v>10</v>
      </c>
      <c r="CQ245" s="5">
        <f t="shared" si="7"/>
        <v>0</v>
      </c>
      <c r="CR245" t="s">
        <v>163</v>
      </c>
      <c r="CS245" t="s">
        <v>857</v>
      </c>
      <c r="CT245" t="s">
        <v>1918</v>
      </c>
      <c r="CU245" t="s">
        <v>99</v>
      </c>
      <c r="CV245" t="s">
        <v>181</v>
      </c>
      <c r="CW245" t="s">
        <v>102</v>
      </c>
      <c r="CX245" t="s">
        <v>1919</v>
      </c>
    </row>
    <row r="246" spans="1:102" ht="18" customHeight="1" x14ac:dyDescent="0.35">
      <c r="A246" t="s">
        <v>1920</v>
      </c>
      <c r="B246" t="s">
        <v>1921</v>
      </c>
      <c r="C246" s="24" t="s">
        <v>3828</v>
      </c>
      <c r="D246" s="24" t="s">
        <v>3832</v>
      </c>
      <c r="E246" t="s">
        <v>99</v>
      </c>
      <c r="F246" s="5">
        <v>1</v>
      </c>
      <c r="G246" t="s">
        <v>116</v>
      </c>
      <c r="H246" t="s">
        <v>99</v>
      </c>
      <c r="I246" s="5">
        <v>1</v>
      </c>
      <c r="J246">
        <v>2040</v>
      </c>
      <c r="K246" s="5" t="s">
        <v>99</v>
      </c>
      <c r="M246">
        <v>2040</v>
      </c>
      <c r="N246" s="5" t="s">
        <v>99</v>
      </c>
      <c r="P246">
        <v>2050</v>
      </c>
      <c r="Q246">
        <f t="shared" si="6"/>
        <v>2043.3333333333333</v>
      </c>
      <c r="AK246" t="s">
        <v>99</v>
      </c>
      <c r="AL246" t="s">
        <v>99</v>
      </c>
      <c r="AM246" t="s">
        <v>102</v>
      </c>
      <c r="AO246" t="s">
        <v>102</v>
      </c>
      <c r="AQ246" t="s">
        <v>102</v>
      </c>
      <c r="AR246" t="s">
        <v>102</v>
      </c>
      <c r="AW246" t="s">
        <v>102</v>
      </c>
      <c r="BB246" t="s">
        <v>99</v>
      </c>
      <c r="BC246">
        <v>828178</v>
      </c>
      <c r="BD246" t="s">
        <v>99</v>
      </c>
      <c r="BE246">
        <v>961357</v>
      </c>
      <c r="BF246">
        <v>894118</v>
      </c>
      <c r="BG246" t="s">
        <v>103</v>
      </c>
      <c r="BH246" t="s">
        <v>99</v>
      </c>
      <c r="BI246">
        <v>8516583</v>
      </c>
      <c r="BJ246" t="s">
        <v>104</v>
      </c>
      <c r="BK246" t="s">
        <v>99</v>
      </c>
      <c r="BL246" t="s">
        <v>99</v>
      </c>
      <c r="BM246" t="s">
        <v>99</v>
      </c>
      <c r="BN246" t="s">
        <v>99</v>
      </c>
      <c r="BO246" t="s">
        <v>99</v>
      </c>
      <c r="BP246" t="s">
        <v>99</v>
      </c>
      <c r="BQ246" t="s">
        <v>102</v>
      </c>
      <c r="BR246" t="s">
        <v>102</v>
      </c>
      <c r="BS246" t="s">
        <v>102</v>
      </c>
      <c r="BT246" t="s">
        <v>102</v>
      </c>
      <c r="BU246" t="s">
        <v>102</v>
      </c>
      <c r="BV246" t="s">
        <v>102</v>
      </c>
      <c r="BW246" t="s">
        <v>102</v>
      </c>
      <c r="BX246" t="s">
        <v>102</v>
      </c>
      <c r="BY246" t="s">
        <v>102</v>
      </c>
      <c r="BZ246" t="s">
        <v>102</v>
      </c>
      <c r="CD246" t="s">
        <v>102</v>
      </c>
      <c r="CG246">
        <v>2022</v>
      </c>
      <c r="CH246">
        <v>2021</v>
      </c>
      <c r="CI246" t="s">
        <v>1922</v>
      </c>
      <c r="CJ246" t="s">
        <v>107</v>
      </c>
      <c r="CK246">
        <v>2023</v>
      </c>
      <c r="CL246" t="s">
        <v>99</v>
      </c>
      <c r="CM246" t="s">
        <v>1923</v>
      </c>
      <c r="CO246">
        <v>11</v>
      </c>
      <c r="CP246">
        <v>11</v>
      </c>
      <c r="CQ246" s="5">
        <f t="shared" si="7"/>
        <v>1</v>
      </c>
      <c r="CR246" t="s">
        <v>520</v>
      </c>
      <c r="CS246" t="s">
        <v>1924</v>
      </c>
      <c r="CT246" t="s">
        <v>1925</v>
      </c>
      <c r="CU246" t="s">
        <v>99</v>
      </c>
      <c r="CV246" t="s">
        <v>130</v>
      </c>
      <c r="CW246" t="s">
        <v>102</v>
      </c>
      <c r="CX246" t="s">
        <v>1926</v>
      </c>
    </row>
    <row r="247" spans="1:102" ht="18" customHeight="1" x14ac:dyDescent="0.35">
      <c r="A247" t="s">
        <v>1927</v>
      </c>
      <c r="B247" t="s">
        <v>1928</v>
      </c>
      <c r="C247" s="24" t="s">
        <v>3828</v>
      </c>
      <c r="D247" s="24" t="s">
        <v>3841</v>
      </c>
      <c r="E247" t="s">
        <v>102</v>
      </c>
      <c r="F247" s="5">
        <v>0</v>
      </c>
      <c r="BB247" t="s">
        <v>99</v>
      </c>
      <c r="BC247">
        <v>6261000</v>
      </c>
      <c r="BD247" t="s">
        <v>99</v>
      </c>
      <c r="BE247">
        <v>5690000</v>
      </c>
      <c r="BF247">
        <v>3310000</v>
      </c>
      <c r="BG247" t="s">
        <v>103</v>
      </c>
      <c r="BH247" t="s">
        <v>99</v>
      </c>
      <c r="BI247">
        <v>21820000</v>
      </c>
      <c r="BJ247" t="s">
        <v>104</v>
      </c>
      <c r="BK247" t="s">
        <v>99</v>
      </c>
      <c r="BL247" t="s">
        <v>99</v>
      </c>
      <c r="BM247" t="s">
        <v>99</v>
      </c>
      <c r="BN247" t="s">
        <v>99</v>
      </c>
      <c r="BO247" t="s">
        <v>99</v>
      </c>
      <c r="BP247" t="s">
        <v>99</v>
      </c>
      <c r="BQ247" t="s">
        <v>102</v>
      </c>
      <c r="BR247" t="s">
        <v>102</v>
      </c>
      <c r="BS247" t="s">
        <v>99</v>
      </c>
      <c r="BT247" t="s">
        <v>99</v>
      </c>
      <c r="BU247" t="s">
        <v>102</v>
      </c>
      <c r="BV247" t="s">
        <v>99</v>
      </c>
      <c r="BW247" t="s">
        <v>102</v>
      </c>
      <c r="BX247" t="s">
        <v>102</v>
      </c>
      <c r="BY247" t="s">
        <v>102</v>
      </c>
      <c r="BZ247" t="s">
        <v>102</v>
      </c>
      <c r="CD247" t="s">
        <v>102</v>
      </c>
      <c r="CG247">
        <v>2022</v>
      </c>
      <c r="CH247" t="s">
        <v>103</v>
      </c>
      <c r="CI247" t="s">
        <v>1929</v>
      </c>
      <c r="CJ247" t="s">
        <v>107</v>
      </c>
      <c r="CK247">
        <v>2023</v>
      </c>
      <c r="CL247" t="s">
        <v>99</v>
      </c>
      <c r="CM247" t="s">
        <v>1930</v>
      </c>
      <c r="CN247" s="2" t="s">
        <v>1931</v>
      </c>
      <c r="CO247">
        <v>6</v>
      </c>
      <c r="CP247">
        <v>10</v>
      </c>
      <c r="CQ247" s="5">
        <f t="shared" si="7"/>
        <v>0.6</v>
      </c>
      <c r="CR247" t="s">
        <v>1932</v>
      </c>
      <c r="CS247" t="s">
        <v>1933</v>
      </c>
      <c r="CT247" s="2" t="s">
        <v>1934</v>
      </c>
      <c r="CU247" t="s">
        <v>99</v>
      </c>
      <c r="CV247" t="s">
        <v>130</v>
      </c>
      <c r="CW247" t="s">
        <v>102</v>
      </c>
      <c r="CX247" t="s">
        <v>1935</v>
      </c>
    </row>
    <row r="248" spans="1:102" ht="18" customHeight="1" x14ac:dyDescent="0.35">
      <c r="A248" t="s">
        <v>1936</v>
      </c>
      <c r="B248" t="s">
        <v>1937</v>
      </c>
      <c r="C248" s="24" t="s">
        <v>3814</v>
      </c>
      <c r="D248" s="24" t="s">
        <v>3820</v>
      </c>
      <c r="E248" t="s">
        <v>99</v>
      </c>
      <c r="F248" s="5">
        <v>1</v>
      </c>
      <c r="G248" t="s">
        <v>149</v>
      </c>
      <c r="H248" t="s">
        <v>99</v>
      </c>
      <c r="I248" s="5">
        <v>1</v>
      </c>
      <c r="J248">
        <v>2040</v>
      </c>
      <c r="K248" s="5" t="s">
        <v>99</v>
      </c>
      <c r="M248">
        <v>2040</v>
      </c>
      <c r="N248" s="5" t="s">
        <v>99</v>
      </c>
      <c r="P248">
        <v>2040</v>
      </c>
      <c r="Q248">
        <f t="shared" si="6"/>
        <v>2040</v>
      </c>
      <c r="AK248" t="s">
        <v>99</v>
      </c>
      <c r="AL248" t="s">
        <v>99</v>
      </c>
      <c r="AM248" t="s">
        <v>99</v>
      </c>
      <c r="AN248" t="s">
        <v>645</v>
      </c>
      <c r="AO248" t="s">
        <v>102</v>
      </c>
      <c r="AQ248" t="s">
        <v>102</v>
      </c>
      <c r="AR248" t="s">
        <v>102</v>
      </c>
      <c r="AW248" t="s">
        <v>102</v>
      </c>
      <c r="BB248" t="s">
        <v>99</v>
      </c>
      <c r="BC248">
        <v>1304</v>
      </c>
      <c r="BD248" t="s">
        <v>99</v>
      </c>
      <c r="BE248" t="s">
        <v>103</v>
      </c>
      <c r="BF248" t="s">
        <v>103</v>
      </c>
      <c r="BG248">
        <v>0</v>
      </c>
      <c r="BH248" t="s">
        <v>99</v>
      </c>
      <c r="BI248">
        <v>6279</v>
      </c>
      <c r="BJ248" t="s">
        <v>104</v>
      </c>
      <c r="BK248" t="s">
        <v>102</v>
      </c>
      <c r="BL248" t="s">
        <v>102</v>
      </c>
      <c r="BM248" t="s">
        <v>102</v>
      </c>
      <c r="BN248" t="s">
        <v>102</v>
      </c>
      <c r="BO248" t="s">
        <v>102</v>
      </c>
      <c r="BP248" t="s">
        <v>99</v>
      </c>
      <c r="BQ248" t="s">
        <v>99</v>
      </c>
      <c r="BR248" t="s">
        <v>99</v>
      </c>
      <c r="BS248" t="s">
        <v>99</v>
      </c>
      <c r="BT248" t="s">
        <v>102</v>
      </c>
      <c r="BU248" t="s">
        <v>102</v>
      </c>
      <c r="BV248" t="s">
        <v>102</v>
      </c>
      <c r="BW248" t="s">
        <v>102</v>
      </c>
      <c r="BX248" t="s">
        <v>102</v>
      </c>
      <c r="BY248" t="s">
        <v>102</v>
      </c>
      <c r="BZ248" t="s">
        <v>102</v>
      </c>
      <c r="CD248" t="s">
        <v>102</v>
      </c>
      <c r="CG248">
        <v>2022</v>
      </c>
      <c r="CH248">
        <v>2023</v>
      </c>
      <c r="CI248" t="s">
        <v>1938</v>
      </c>
      <c r="CJ248" t="s">
        <v>1056</v>
      </c>
      <c r="CK248">
        <v>2022</v>
      </c>
      <c r="CL248" t="s">
        <v>102</v>
      </c>
      <c r="CM248" t="s">
        <v>1939</v>
      </c>
      <c r="CO248">
        <v>1</v>
      </c>
      <c r="CP248">
        <v>9</v>
      </c>
      <c r="CQ248" s="5">
        <f t="shared" si="7"/>
        <v>0.1111111111111111</v>
      </c>
      <c r="CR248" t="s">
        <v>542</v>
      </c>
      <c r="CS248" t="s">
        <v>1940</v>
      </c>
      <c r="CT248" t="s">
        <v>1941</v>
      </c>
      <c r="CU248" t="s">
        <v>99</v>
      </c>
      <c r="CV248" t="s">
        <v>130</v>
      </c>
      <c r="CW248" t="s">
        <v>99</v>
      </c>
      <c r="CX248" t="s">
        <v>1942</v>
      </c>
    </row>
    <row r="249" spans="1:102" ht="18" customHeight="1" x14ac:dyDescent="0.35">
      <c r="A249" t="s">
        <v>1943</v>
      </c>
      <c r="B249" t="s">
        <v>1944</v>
      </c>
      <c r="C249" s="24" t="s">
        <v>3811</v>
      </c>
      <c r="D249" s="24" t="s">
        <v>3812</v>
      </c>
      <c r="E249" t="s">
        <v>102</v>
      </c>
      <c r="F249" s="5">
        <v>0</v>
      </c>
      <c r="BB249" t="s">
        <v>99</v>
      </c>
      <c r="BC249">
        <v>7409</v>
      </c>
      <c r="BD249" t="s">
        <v>99</v>
      </c>
      <c r="BE249" t="s">
        <v>103</v>
      </c>
      <c r="BF249" t="s">
        <v>103</v>
      </c>
      <c r="BG249">
        <v>18578</v>
      </c>
      <c r="BH249" t="s">
        <v>99</v>
      </c>
      <c r="BI249">
        <v>479086</v>
      </c>
      <c r="BJ249" t="s">
        <v>104</v>
      </c>
      <c r="BK249" t="s">
        <v>99</v>
      </c>
      <c r="BL249" t="s">
        <v>99</v>
      </c>
      <c r="BM249" t="s">
        <v>102</v>
      </c>
      <c r="BN249" t="s">
        <v>99</v>
      </c>
      <c r="BO249" t="s">
        <v>99</v>
      </c>
      <c r="BP249" t="s">
        <v>99</v>
      </c>
      <c r="BQ249" t="s">
        <v>99</v>
      </c>
      <c r="BR249" t="s">
        <v>102</v>
      </c>
      <c r="BS249" t="s">
        <v>99</v>
      </c>
      <c r="BT249" t="s">
        <v>102</v>
      </c>
      <c r="BU249" t="s">
        <v>99</v>
      </c>
      <c r="BV249" t="s">
        <v>99</v>
      </c>
      <c r="BW249" t="s">
        <v>102</v>
      </c>
      <c r="BX249" t="s">
        <v>102</v>
      </c>
      <c r="BY249" t="s">
        <v>99</v>
      </c>
      <c r="BZ249" t="s">
        <v>102</v>
      </c>
      <c r="CD249" t="s">
        <v>99</v>
      </c>
      <c r="CE249">
        <v>1511.63</v>
      </c>
      <c r="CF249" t="s">
        <v>105</v>
      </c>
      <c r="CG249">
        <v>2022</v>
      </c>
      <c r="CH249" t="s">
        <v>103</v>
      </c>
      <c r="CI249" t="s">
        <v>1945</v>
      </c>
      <c r="CJ249" t="s">
        <v>107</v>
      </c>
      <c r="CK249">
        <v>2023</v>
      </c>
      <c r="CL249" t="s">
        <v>102</v>
      </c>
      <c r="CM249" t="s">
        <v>103</v>
      </c>
      <c r="CO249">
        <v>0</v>
      </c>
      <c r="CP249">
        <v>11</v>
      </c>
      <c r="CQ249" s="5">
        <f t="shared" si="7"/>
        <v>0</v>
      </c>
      <c r="CR249" t="s">
        <v>669</v>
      </c>
      <c r="CS249" t="s">
        <v>670</v>
      </c>
      <c r="CT249" t="s">
        <v>1946</v>
      </c>
      <c r="CU249" t="s">
        <v>102</v>
      </c>
      <c r="CW249" t="s">
        <v>102</v>
      </c>
      <c r="CX249" t="s">
        <v>1947</v>
      </c>
    </row>
    <row r="250" spans="1:102" ht="18" customHeight="1" x14ac:dyDescent="0.35">
      <c r="A250" t="s">
        <v>1948</v>
      </c>
      <c r="B250" t="s">
        <v>1949</v>
      </c>
      <c r="C250" s="24" t="s">
        <v>3826</v>
      </c>
      <c r="D250" s="24" t="s">
        <v>3847</v>
      </c>
      <c r="E250" t="s">
        <v>99</v>
      </c>
      <c r="F250" s="5">
        <v>1</v>
      </c>
      <c r="G250" t="s">
        <v>149</v>
      </c>
      <c r="H250" t="s">
        <v>99</v>
      </c>
      <c r="I250" s="5">
        <v>1</v>
      </c>
      <c r="J250">
        <v>2050</v>
      </c>
      <c r="K250" s="5" t="s">
        <v>99</v>
      </c>
      <c r="M250">
        <v>2050</v>
      </c>
      <c r="N250" s="5" t="s">
        <v>102</v>
      </c>
      <c r="Q250">
        <f t="shared" si="6"/>
        <v>2050</v>
      </c>
      <c r="R250" s="5" t="s">
        <v>102</v>
      </c>
      <c r="AK250" t="s">
        <v>99</v>
      </c>
      <c r="AL250" t="s">
        <v>102</v>
      </c>
      <c r="AM250" t="s">
        <v>102</v>
      </c>
      <c r="AO250" t="s">
        <v>102</v>
      </c>
      <c r="AQ250" t="s">
        <v>99</v>
      </c>
      <c r="AR250" t="s">
        <v>102</v>
      </c>
      <c r="AV250" t="s">
        <v>206</v>
      </c>
      <c r="AW250" t="s">
        <v>99</v>
      </c>
      <c r="AX250">
        <v>2567</v>
      </c>
      <c r="AY250" t="s">
        <v>207</v>
      </c>
      <c r="BA250" t="s">
        <v>206</v>
      </c>
      <c r="BB250" t="s">
        <v>99</v>
      </c>
      <c r="BC250">
        <v>509</v>
      </c>
      <c r="BD250" t="s">
        <v>99</v>
      </c>
      <c r="BE250">
        <v>10700</v>
      </c>
      <c r="BF250">
        <v>9600</v>
      </c>
      <c r="BG250" t="s">
        <v>103</v>
      </c>
      <c r="BH250" t="s">
        <v>99</v>
      </c>
      <c r="BI250">
        <v>380136</v>
      </c>
      <c r="BJ250" t="s">
        <v>104</v>
      </c>
      <c r="BK250" t="s">
        <v>99</v>
      </c>
      <c r="BL250" t="s">
        <v>99</v>
      </c>
      <c r="BM250" t="s">
        <v>102</v>
      </c>
      <c r="BN250" t="s">
        <v>102</v>
      </c>
      <c r="BO250" t="s">
        <v>99</v>
      </c>
      <c r="BP250" t="s">
        <v>99</v>
      </c>
      <c r="BQ250" t="s">
        <v>99</v>
      </c>
      <c r="BR250" t="s">
        <v>102</v>
      </c>
      <c r="BS250" t="s">
        <v>102</v>
      </c>
      <c r="BT250" t="s">
        <v>102</v>
      </c>
      <c r="BU250" t="s">
        <v>102</v>
      </c>
      <c r="BV250" t="s">
        <v>102</v>
      </c>
      <c r="BW250" t="s">
        <v>102</v>
      </c>
      <c r="BX250" t="s">
        <v>102</v>
      </c>
      <c r="BY250" t="s">
        <v>102</v>
      </c>
      <c r="BZ250" t="s">
        <v>102</v>
      </c>
      <c r="CD250" t="s">
        <v>102</v>
      </c>
      <c r="CG250">
        <v>2022</v>
      </c>
      <c r="CH250" t="s">
        <v>103</v>
      </c>
      <c r="CI250" t="s">
        <v>1950</v>
      </c>
      <c r="CJ250" t="s">
        <v>107</v>
      </c>
      <c r="CK250">
        <v>2023</v>
      </c>
      <c r="CL250" t="s">
        <v>102</v>
      </c>
      <c r="CM250" t="s">
        <v>1951</v>
      </c>
      <c r="CO250">
        <v>3</v>
      </c>
      <c r="CP250">
        <v>12</v>
      </c>
      <c r="CQ250" s="5">
        <f t="shared" si="7"/>
        <v>0.25</v>
      </c>
      <c r="CR250" t="s">
        <v>915</v>
      </c>
      <c r="CS250" t="s">
        <v>1952</v>
      </c>
      <c r="CT250" s="2" t="s">
        <v>1953</v>
      </c>
      <c r="CU250" t="s">
        <v>99</v>
      </c>
      <c r="CV250" t="s">
        <v>181</v>
      </c>
      <c r="CW250" t="s">
        <v>102</v>
      </c>
      <c r="CX250" t="s">
        <v>1954</v>
      </c>
    </row>
    <row r="251" spans="1:102" ht="18" customHeight="1" x14ac:dyDescent="0.35">
      <c r="A251" t="s">
        <v>1955</v>
      </c>
      <c r="B251" t="s">
        <v>1956</v>
      </c>
      <c r="C251" s="24" t="s">
        <v>3811</v>
      </c>
      <c r="D251" s="24" t="s">
        <v>3870</v>
      </c>
      <c r="E251" t="s">
        <v>99</v>
      </c>
      <c r="F251" s="5">
        <v>1</v>
      </c>
      <c r="G251" t="s">
        <v>149</v>
      </c>
      <c r="H251" t="s">
        <v>99</v>
      </c>
      <c r="I251" s="5">
        <v>1</v>
      </c>
      <c r="J251">
        <v>2050</v>
      </c>
      <c r="K251" s="5" t="s">
        <v>99</v>
      </c>
      <c r="M251">
        <v>2050</v>
      </c>
      <c r="N251" s="5" t="s">
        <v>99</v>
      </c>
      <c r="P251">
        <v>2050</v>
      </c>
      <c r="Q251">
        <f t="shared" si="6"/>
        <v>2050</v>
      </c>
      <c r="AK251" t="s">
        <v>99</v>
      </c>
      <c r="AL251" t="s">
        <v>102</v>
      </c>
      <c r="AM251" t="s">
        <v>99</v>
      </c>
      <c r="AN251" t="s">
        <v>1957</v>
      </c>
      <c r="AO251" t="s">
        <v>102</v>
      </c>
      <c r="AQ251" t="s">
        <v>102</v>
      </c>
      <c r="AR251" t="s">
        <v>102</v>
      </c>
      <c r="AW251" t="s">
        <v>102</v>
      </c>
      <c r="BB251" t="s">
        <v>99</v>
      </c>
      <c r="BC251">
        <v>7587</v>
      </c>
      <c r="BD251" t="s">
        <v>99</v>
      </c>
      <c r="BE251">
        <v>28124</v>
      </c>
      <c r="BF251" t="s">
        <v>103</v>
      </c>
      <c r="BG251" t="s">
        <v>103</v>
      </c>
      <c r="BH251" t="s">
        <v>99</v>
      </c>
      <c r="BI251">
        <v>620276</v>
      </c>
      <c r="BJ251" t="s">
        <v>104</v>
      </c>
      <c r="BK251" t="s">
        <v>99</v>
      </c>
      <c r="BL251" t="s">
        <v>102</v>
      </c>
      <c r="BM251" t="s">
        <v>99</v>
      </c>
      <c r="BN251" t="s">
        <v>102</v>
      </c>
      <c r="BO251" t="s">
        <v>99</v>
      </c>
      <c r="BP251" t="s">
        <v>99</v>
      </c>
      <c r="BQ251" t="s">
        <v>102</v>
      </c>
      <c r="BR251" t="s">
        <v>99</v>
      </c>
      <c r="BS251" t="s">
        <v>102</v>
      </c>
      <c r="BT251" t="s">
        <v>102</v>
      </c>
      <c r="BU251" t="s">
        <v>102</v>
      </c>
      <c r="BV251" t="s">
        <v>102</v>
      </c>
      <c r="BW251" t="s">
        <v>102</v>
      </c>
      <c r="BX251" t="s">
        <v>102</v>
      </c>
      <c r="BY251" t="s">
        <v>102</v>
      </c>
      <c r="BZ251" t="s">
        <v>102</v>
      </c>
      <c r="CD251" t="s">
        <v>99</v>
      </c>
      <c r="CE251">
        <v>0.255</v>
      </c>
      <c r="CF251" t="s">
        <v>105</v>
      </c>
      <c r="CG251">
        <v>2022</v>
      </c>
      <c r="CH251" t="s">
        <v>103</v>
      </c>
      <c r="CI251" t="s">
        <v>1958</v>
      </c>
      <c r="CJ251" t="s">
        <v>216</v>
      </c>
      <c r="CK251">
        <v>2023</v>
      </c>
      <c r="CL251" t="s">
        <v>102</v>
      </c>
      <c r="CM251" t="s">
        <v>1959</v>
      </c>
      <c r="CO251">
        <v>0</v>
      </c>
      <c r="CP251">
        <v>10</v>
      </c>
      <c r="CQ251" s="5">
        <f t="shared" si="7"/>
        <v>0</v>
      </c>
      <c r="CR251" t="s">
        <v>542</v>
      </c>
      <c r="CS251" t="s">
        <v>1960</v>
      </c>
      <c r="CT251" s="2" t="s">
        <v>1961</v>
      </c>
      <c r="CU251" t="s">
        <v>99</v>
      </c>
      <c r="CV251" t="s">
        <v>130</v>
      </c>
      <c r="CW251" t="s">
        <v>99</v>
      </c>
      <c r="CX251" t="s">
        <v>1962</v>
      </c>
    </row>
    <row r="252" spans="1:102" ht="18" customHeight="1" x14ac:dyDescent="0.35">
      <c r="A252" t="s">
        <v>3913</v>
      </c>
      <c r="B252" t="s">
        <v>1964</v>
      </c>
      <c r="C252" s="24" t="s">
        <v>3833</v>
      </c>
      <c r="D252" s="24" t="s">
        <v>3845</v>
      </c>
      <c r="E252" t="s">
        <v>99</v>
      </c>
      <c r="F252" s="5">
        <v>1</v>
      </c>
      <c r="G252" t="s">
        <v>149</v>
      </c>
      <c r="H252" t="s">
        <v>99</v>
      </c>
      <c r="I252" s="5">
        <v>1</v>
      </c>
      <c r="J252">
        <v>2040</v>
      </c>
      <c r="K252" s="5" t="s">
        <v>99</v>
      </c>
      <c r="M252">
        <v>2040</v>
      </c>
      <c r="N252" s="5" t="s">
        <v>99</v>
      </c>
      <c r="P252">
        <v>2040</v>
      </c>
      <c r="Q252">
        <f t="shared" si="6"/>
        <v>2040</v>
      </c>
      <c r="AK252" t="s">
        <v>99</v>
      </c>
      <c r="AL252" t="s">
        <v>99</v>
      </c>
      <c r="AM252" t="s">
        <v>99</v>
      </c>
      <c r="AN252" t="s">
        <v>150</v>
      </c>
      <c r="AO252" t="s">
        <v>102</v>
      </c>
      <c r="AQ252" t="s">
        <v>99</v>
      </c>
      <c r="AR252" t="s">
        <v>102</v>
      </c>
      <c r="AV252" t="s">
        <v>206</v>
      </c>
      <c r="AW252" t="s">
        <v>99</v>
      </c>
      <c r="AX252">
        <v>30000</v>
      </c>
      <c r="AY252" t="s">
        <v>207</v>
      </c>
      <c r="BA252" t="s">
        <v>206</v>
      </c>
      <c r="BB252" t="s">
        <v>99</v>
      </c>
      <c r="BC252">
        <v>162084</v>
      </c>
      <c r="BD252" t="s">
        <v>99</v>
      </c>
      <c r="BE252">
        <v>63308</v>
      </c>
      <c r="BF252">
        <v>209112</v>
      </c>
      <c r="BG252" t="s">
        <v>103</v>
      </c>
      <c r="BH252" t="s">
        <v>99</v>
      </c>
      <c r="BI252">
        <v>121681</v>
      </c>
      <c r="BJ252" t="s">
        <v>104</v>
      </c>
      <c r="BK252" t="s">
        <v>102</v>
      </c>
      <c r="BL252" t="s">
        <v>102</v>
      </c>
      <c r="BM252" t="s">
        <v>99</v>
      </c>
      <c r="BN252" t="s">
        <v>102</v>
      </c>
      <c r="BO252" t="s">
        <v>99</v>
      </c>
      <c r="BP252" t="s">
        <v>99</v>
      </c>
      <c r="BQ252" t="s">
        <v>102</v>
      </c>
      <c r="BR252" t="s">
        <v>99</v>
      </c>
      <c r="BS252" t="s">
        <v>102</v>
      </c>
      <c r="BT252" t="s">
        <v>102</v>
      </c>
      <c r="BU252" t="s">
        <v>102</v>
      </c>
      <c r="BV252" t="s">
        <v>102</v>
      </c>
      <c r="BW252" t="s">
        <v>99</v>
      </c>
      <c r="BX252" t="s">
        <v>102</v>
      </c>
      <c r="BY252" t="s">
        <v>102</v>
      </c>
      <c r="BZ252" t="s">
        <v>102</v>
      </c>
      <c r="CD252" t="s">
        <v>102</v>
      </c>
      <c r="CG252">
        <v>2022</v>
      </c>
      <c r="CH252">
        <v>2023</v>
      </c>
      <c r="CI252" t="s">
        <v>1965</v>
      </c>
      <c r="CJ252" t="s">
        <v>107</v>
      </c>
      <c r="CK252">
        <v>2023</v>
      </c>
      <c r="CL252" t="s">
        <v>102</v>
      </c>
      <c r="CM252" t="s">
        <v>103</v>
      </c>
      <c r="CO252">
        <v>0</v>
      </c>
      <c r="CP252">
        <v>10</v>
      </c>
      <c r="CQ252" s="5">
        <f t="shared" si="7"/>
        <v>0</v>
      </c>
      <c r="CR252" t="s">
        <v>542</v>
      </c>
      <c r="CS252" t="s">
        <v>1966</v>
      </c>
      <c r="CT252" t="s">
        <v>1967</v>
      </c>
      <c r="CU252" t="s">
        <v>102</v>
      </c>
      <c r="CW252" t="s">
        <v>99</v>
      </c>
      <c r="CX252" t="s">
        <v>1968</v>
      </c>
    </row>
    <row r="253" spans="1:102" ht="18" customHeight="1" x14ac:dyDescent="0.35">
      <c r="A253" t="s">
        <v>1969</v>
      </c>
      <c r="B253" t="s">
        <v>1970</v>
      </c>
      <c r="C253" s="24" t="s">
        <v>3808</v>
      </c>
      <c r="D253" s="24" t="s">
        <v>3914</v>
      </c>
      <c r="E253" t="s">
        <v>102</v>
      </c>
      <c r="F253" s="5">
        <v>0</v>
      </c>
      <c r="BB253" t="s">
        <v>99</v>
      </c>
      <c r="BC253">
        <v>1942283</v>
      </c>
      <c r="BD253" t="s">
        <v>99</v>
      </c>
      <c r="BE253" t="s">
        <v>103</v>
      </c>
      <c r="BF253" t="s">
        <v>103</v>
      </c>
      <c r="BG253">
        <v>25800</v>
      </c>
      <c r="BH253" t="s">
        <v>99</v>
      </c>
      <c r="BI253">
        <v>1482873</v>
      </c>
      <c r="BJ253" t="s">
        <v>104</v>
      </c>
      <c r="BK253" t="s">
        <v>102</v>
      </c>
      <c r="BL253" t="s">
        <v>102</v>
      </c>
      <c r="BM253" t="s">
        <v>102</v>
      </c>
      <c r="BN253" t="s">
        <v>102</v>
      </c>
      <c r="BO253" t="s">
        <v>102</v>
      </c>
      <c r="BP253" t="s">
        <v>99</v>
      </c>
      <c r="BQ253" t="s">
        <v>99</v>
      </c>
      <c r="BR253" t="s">
        <v>102</v>
      </c>
      <c r="BS253" t="s">
        <v>99</v>
      </c>
      <c r="BT253" t="s">
        <v>102</v>
      </c>
      <c r="BU253" t="s">
        <v>102</v>
      </c>
      <c r="BV253" t="s">
        <v>102</v>
      </c>
      <c r="BW253" t="s">
        <v>102</v>
      </c>
      <c r="BX253" t="s">
        <v>102</v>
      </c>
      <c r="BY253" t="s">
        <v>102</v>
      </c>
      <c r="BZ253" t="s">
        <v>102</v>
      </c>
      <c r="CD253" t="s">
        <v>99</v>
      </c>
      <c r="CE253">
        <v>3723413</v>
      </c>
      <c r="CF253" t="s">
        <v>105</v>
      </c>
      <c r="CG253">
        <v>2022</v>
      </c>
      <c r="CH253" t="s">
        <v>103</v>
      </c>
      <c r="CI253" t="s">
        <v>1971</v>
      </c>
      <c r="CJ253" t="s">
        <v>107</v>
      </c>
      <c r="CK253">
        <v>2023</v>
      </c>
      <c r="CL253" t="s">
        <v>102</v>
      </c>
      <c r="CM253" t="s">
        <v>1972</v>
      </c>
      <c r="CO253">
        <v>1</v>
      </c>
      <c r="CP253">
        <v>9</v>
      </c>
      <c r="CQ253" s="5">
        <f t="shared" si="7"/>
        <v>0.1111111111111111</v>
      </c>
      <c r="CR253" t="s">
        <v>163</v>
      </c>
      <c r="CS253" t="s">
        <v>1973</v>
      </c>
      <c r="CT253" t="s">
        <v>1974</v>
      </c>
      <c r="CU253" t="s">
        <v>102</v>
      </c>
      <c r="CW253" t="s">
        <v>102</v>
      </c>
      <c r="CX253" t="s">
        <v>1975</v>
      </c>
    </row>
    <row r="254" spans="1:102" ht="18" customHeight="1" x14ac:dyDescent="0.35">
      <c r="A254" t="s">
        <v>1976</v>
      </c>
      <c r="B254" t="s">
        <v>1977</v>
      </c>
      <c r="C254" s="24" t="s">
        <v>3814</v>
      </c>
      <c r="D254" s="24" t="s">
        <v>3821</v>
      </c>
      <c r="E254" t="s">
        <v>102</v>
      </c>
      <c r="F254" s="5">
        <v>0</v>
      </c>
      <c r="BB254" t="s">
        <v>99</v>
      </c>
      <c r="BC254">
        <v>5231.8500000000004</v>
      </c>
      <c r="BD254" t="s">
        <v>99</v>
      </c>
      <c r="BE254" t="s">
        <v>103</v>
      </c>
      <c r="BF254" t="s">
        <v>103</v>
      </c>
      <c r="BG254">
        <v>26091.49</v>
      </c>
      <c r="BH254" t="s">
        <v>102</v>
      </c>
      <c r="BZ254" t="s">
        <v>102</v>
      </c>
      <c r="CD254" t="s">
        <v>102</v>
      </c>
      <c r="CG254">
        <v>2023</v>
      </c>
      <c r="CH254">
        <v>2023</v>
      </c>
      <c r="CI254" t="s">
        <v>1978</v>
      </c>
      <c r="CJ254" t="s">
        <v>499</v>
      </c>
      <c r="CK254">
        <v>2022</v>
      </c>
      <c r="CL254" t="s">
        <v>102</v>
      </c>
      <c r="CM254" t="s">
        <v>1979</v>
      </c>
      <c r="CO254">
        <v>0</v>
      </c>
      <c r="CP254">
        <v>9</v>
      </c>
      <c r="CQ254" s="5">
        <f t="shared" si="7"/>
        <v>0</v>
      </c>
      <c r="CR254" t="s">
        <v>915</v>
      </c>
      <c r="CS254" t="s">
        <v>1980</v>
      </c>
      <c r="CT254" t="s">
        <v>1981</v>
      </c>
      <c r="CU254" t="s">
        <v>102</v>
      </c>
      <c r="CW254" t="s">
        <v>102</v>
      </c>
      <c r="CX254" t="s">
        <v>1982</v>
      </c>
    </row>
    <row r="255" spans="1:102" ht="18" customHeight="1" x14ac:dyDescent="0.35">
      <c r="A255" t="s">
        <v>1983</v>
      </c>
      <c r="B255" t="s">
        <v>1984</v>
      </c>
      <c r="C255" s="24" t="s">
        <v>3808</v>
      </c>
      <c r="D255" s="24" t="s">
        <v>3915</v>
      </c>
      <c r="E255" t="s">
        <v>99</v>
      </c>
      <c r="F255" s="5">
        <v>1</v>
      </c>
      <c r="G255" t="s">
        <v>149</v>
      </c>
      <c r="H255" t="s">
        <v>99</v>
      </c>
      <c r="I255" s="5">
        <v>1</v>
      </c>
      <c r="J255">
        <v>2040</v>
      </c>
      <c r="K255" s="5" t="s">
        <v>99</v>
      </c>
      <c r="M255">
        <v>2040</v>
      </c>
      <c r="N255" s="5" t="s">
        <v>99</v>
      </c>
      <c r="P255">
        <v>2040</v>
      </c>
      <c r="Q255">
        <f t="shared" si="6"/>
        <v>2040</v>
      </c>
      <c r="AK255" t="s">
        <v>99</v>
      </c>
      <c r="AL255" t="s">
        <v>99</v>
      </c>
      <c r="AM255" t="s">
        <v>99</v>
      </c>
      <c r="AN255" t="s">
        <v>645</v>
      </c>
      <c r="AO255" t="s">
        <v>102</v>
      </c>
      <c r="AQ255" t="s">
        <v>99</v>
      </c>
      <c r="AR255" t="s">
        <v>102</v>
      </c>
      <c r="AV255" t="s">
        <v>206</v>
      </c>
      <c r="AW255" t="s">
        <v>99</v>
      </c>
      <c r="AX255">
        <v>48108</v>
      </c>
      <c r="AY255" t="s">
        <v>207</v>
      </c>
      <c r="BA255" t="s">
        <v>206</v>
      </c>
      <c r="BB255" t="s">
        <v>99</v>
      </c>
      <c r="BC255">
        <v>16749</v>
      </c>
      <c r="BD255" t="s">
        <v>99</v>
      </c>
      <c r="BE255" t="s">
        <v>103</v>
      </c>
      <c r="BF255">
        <v>44730</v>
      </c>
      <c r="BG255" t="s">
        <v>103</v>
      </c>
      <c r="BH255" t="s">
        <v>99</v>
      </c>
      <c r="BI255">
        <v>138179</v>
      </c>
      <c r="BJ255" t="s">
        <v>104</v>
      </c>
      <c r="BK255" t="s">
        <v>99</v>
      </c>
      <c r="BL255" t="s">
        <v>102</v>
      </c>
      <c r="BM255" t="s">
        <v>99</v>
      </c>
      <c r="BN255" t="s">
        <v>102</v>
      </c>
      <c r="BO255" t="s">
        <v>102</v>
      </c>
      <c r="BP255" t="s">
        <v>99</v>
      </c>
      <c r="BQ255" t="s">
        <v>99</v>
      </c>
      <c r="BR255" t="s">
        <v>102</v>
      </c>
      <c r="BS255" t="s">
        <v>102</v>
      </c>
      <c r="BT255" t="s">
        <v>102</v>
      </c>
      <c r="BU255" t="s">
        <v>102</v>
      </c>
      <c r="BV255" t="s">
        <v>102</v>
      </c>
      <c r="BW255" t="s">
        <v>102</v>
      </c>
      <c r="BX255" t="s">
        <v>102</v>
      </c>
      <c r="BY255" t="s">
        <v>102</v>
      </c>
      <c r="BZ255" t="s">
        <v>102</v>
      </c>
      <c r="CD255" t="s">
        <v>102</v>
      </c>
      <c r="CG255">
        <v>2022</v>
      </c>
      <c r="CH255">
        <v>2022</v>
      </c>
      <c r="CI255" t="s">
        <v>1985</v>
      </c>
      <c r="CJ255" t="s">
        <v>153</v>
      </c>
      <c r="CK255">
        <v>2022</v>
      </c>
      <c r="CL255" t="s">
        <v>99</v>
      </c>
      <c r="CM255" t="s">
        <v>1986</v>
      </c>
      <c r="CO255">
        <v>11</v>
      </c>
      <c r="CP255">
        <v>11</v>
      </c>
      <c r="CQ255" s="5">
        <f t="shared" si="7"/>
        <v>1</v>
      </c>
      <c r="CR255" t="s">
        <v>1987</v>
      </c>
      <c r="CS255" t="s">
        <v>1988</v>
      </c>
      <c r="CT255" t="s">
        <v>1989</v>
      </c>
      <c r="CU255" t="s">
        <v>99</v>
      </c>
      <c r="CV255" t="s">
        <v>130</v>
      </c>
      <c r="CW255" t="s">
        <v>99</v>
      </c>
      <c r="CX255" t="s">
        <v>1990</v>
      </c>
    </row>
    <row r="256" spans="1:102" ht="18" customHeight="1" x14ac:dyDescent="0.35">
      <c r="A256" t="s">
        <v>1991</v>
      </c>
      <c r="B256" t="s">
        <v>1992</v>
      </c>
      <c r="C256" s="24" t="s">
        <v>3808</v>
      </c>
      <c r="D256" s="24" t="s">
        <v>3916</v>
      </c>
      <c r="E256" t="s">
        <v>102</v>
      </c>
      <c r="F256" s="5">
        <v>0</v>
      </c>
      <c r="BB256" t="s">
        <v>99</v>
      </c>
      <c r="BC256">
        <v>418200</v>
      </c>
      <c r="BD256" t="s">
        <v>99</v>
      </c>
      <c r="BE256">
        <v>298500</v>
      </c>
      <c r="BF256" t="s">
        <v>103</v>
      </c>
      <c r="BG256" t="s">
        <v>103</v>
      </c>
      <c r="BH256" t="s">
        <v>99</v>
      </c>
      <c r="BI256">
        <v>97353000</v>
      </c>
      <c r="BJ256" t="s">
        <v>104</v>
      </c>
      <c r="BK256" t="s">
        <v>99</v>
      </c>
      <c r="BL256" t="s">
        <v>102</v>
      </c>
      <c r="BM256" t="s">
        <v>102</v>
      </c>
      <c r="BN256" t="s">
        <v>102</v>
      </c>
      <c r="BO256" t="s">
        <v>102</v>
      </c>
      <c r="BP256" t="s">
        <v>102</v>
      </c>
      <c r="BQ256" t="s">
        <v>102</v>
      </c>
      <c r="BR256" t="s">
        <v>102</v>
      </c>
      <c r="BS256" t="s">
        <v>102</v>
      </c>
      <c r="BT256" t="s">
        <v>102</v>
      </c>
      <c r="BU256" t="s">
        <v>99</v>
      </c>
      <c r="BV256" t="s">
        <v>102</v>
      </c>
      <c r="BW256" t="s">
        <v>102</v>
      </c>
      <c r="BX256" t="s">
        <v>102</v>
      </c>
      <c r="BY256" t="s">
        <v>102</v>
      </c>
      <c r="BZ256" t="s">
        <v>102</v>
      </c>
      <c r="CD256" t="s">
        <v>102</v>
      </c>
      <c r="CG256">
        <v>2022</v>
      </c>
      <c r="CH256" t="s">
        <v>103</v>
      </c>
      <c r="CI256" t="s">
        <v>1993</v>
      </c>
      <c r="CJ256" t="s">
        <v>411</v>
      </c>
      <c r="CK256">
        <v>2023</v>
      </c>
      <c r="CL256" t="s">
        <v>102</v>
      </c>
      <c r="CM256" t="s">
        <v>1994</v>
      </c>
      <c r="CO256">
        <v>0</v>
      </c>
      <c r="CP256">
        <v>11</v>
      </c>
      <c r="CQ256" s="5">
        <f t="shared" si="7"/>
        <v>0</v>
      </c>
      <c r="CR256" t="s">
        <v>339</v>
      </c>
      <c r="CS256" t="s">
        <v>1995</v>
      </c>
      <c r="CT256" t="s">
        <v>1996</v>
      </c>
      <c r="CU256" t="s">
        <v>102</v>
      </c>
      <c r="CW256" t="s">
        <v>102</v>
      </c>
      <c r="CX256" t="s">
        <v>1997</v>
      </c>
    </row>
    <row r="257" spans="1:102" ht="18" customHeight="1" x14ac:dyDescent="0.35">
      <c r="A257" t="s">
        <v>1998</v>
      </c>
      <c r="B257" t="s">
        <v>1999</v>
      </c>
      <c r="C257" s="24" t="s">
        <v>3811</v>
      </c>
      <c r="D257" s="24" t="s">
        <v>3813</v>
      </c>
      <c r="E257" t="s">
        <v>99</v>
      </c>
      <c r="F257" s="5">
        <v>1</v>
      </c>
      <c r="G257" t="s">
        <v>149</v>
      </c>
      <c r="H257" t="s">
        <v>99</v>
      </c>
      <c r="I257" s="5">
        <v>1</v>
      </c>
      <c r="J257">
        <v>2045</v>
      </c>
      <c r="K257" s="5" t="s">
        <v>99</v>
      </c>
      <c r="M257">
        <v>2045</v>
      </c>
      <c r="N257" s="5" t="s">
        <v>99</v>
      </c>
      <c r="P257">
        <v>2045</v>
      </c>
      <c r="Q257">
        <f t="shared" si="6"/>
        <v>2045</v>
      </c>
      <c r="AK257" t="s">
        <v>99</v>
      </c>
      <c r="AL257" t="s">
        <v>99</v>
      </c>
      <c r="AM257" t="s">
        <v>99</v>
      </c>
      <c r="AN257" t="s">
        <v>150</v>
      </c>
      <c r="AO257" t="s">
        <v>102</v>
      </c>
      <c r="AQ257" t="s">
        <v>102</v>
      </c>
      <c r="AR257" t="s">
        <v>102</v>
      </c>
      <c r="AW257" t="s">
        <v>102</v>
      </c>
      <c r="BB257" t="s">
        <v>99</v>
      </c>
      <c r="BC257">
        <v>384662</v>
      </c>
      <c r="BD257" t="s">
        <v>99</v>
      </c>
      <c r="BE257">
        <v>298566</v>
      </c>
      <c r="BF257">
        <v>606096</v>
      </c>
      <c r="BG257" t="s">
        <v>103</v>
      </c>
      <c r="BH257" t="s">
        <v>99</v>
      </c>
      <c r="BI257">
        <v>17944555</v>
      </c>
      <c r="BJ257" t="s">
        <v>104</v>
      </c>
      <c r="BK257" t="s">
        <v>99</v>
      </c>
      <c r="BL257" t="s">
        <v>99</v>
      </c>
      <c r="BM257" t="s">
        <v>99</v>
      </c>
      <c r="BN257" t="s">
        <v>99</v>
      </c>
      <c r="BO257" t="s">
        <v>99</v>
      </c>
      <c r="BP257" t="s">
        <v>99</v>
      </c>
      <c r="BQ257" t="s">
        <v>99</v>
      </c>
      <c r="BR257" t="s">
        <v>99</v>
      </c>
      <c r="BS257" t="s">
        <v>102</v>
      </c>
      <c r="BT257" t="s">
        <v>102</v>
      </c>
      <c r="BU257" t="s">
        <v>99</v>
      </c>
      <c r="BV257" t="s">
        <v>99</v>
      </c>
      <c r="BW257" t="s">
        <v>102</v>
      </c>
      <c r="BX257" t="s">
        <v>102</v>
      </c>
      <c r="BY257" t="s">
        <v>102</v>
      </c>
      <c r="BZ257" t="s">
        <v>102</v>
      </c>
      <c r="CD257" t="s">
        <v>102</v>
      </c>
      <c r="CG257">
        <v>2022</v>
      </c>
      <c r="CH257">
        <v>2023</v>
      </c>
      <c r="CI257" t="s">
        <v>2000</v>
      </c>
      <c r="CJ257" t="s">
        <v>107</v>
      </c>
      <c r="CK257">
        <v>2023</v>
      </c>
      <c r="CL257" t="s">
        <v>102</v>
      </c>
      <c r="CM257" t="s">
        <v>2001</v>
      </c>
      <c r="CO257">
        <v>0</v>
      </c>
      <c r="CP257">
        <v>12</v>
      </c>
      <c r="CQ257" s="5">
        <f t="shared" si="7"/>
        <v>0</v>
      </c>
      <c r="CR257" t="s">
        <v>2002</v>
      </c>
      <c r="CS257" t="s">
        <v>2003</v>
      </c>
      <c r="CT257" s="2" t="s">
        <v>2004</v>
      </c>
      <c r="CU257" t="s">
        <v>99</v>
      </c>
      <c r="CV257" t="s">
        <v>130</v>
      </c>
      <c r="CW257" t="s">
        <v>102</v>
      </c>
      <c r="CX257" t="s">
        <v>2005</v>
      </c>
    </row>
    <row r="258" spans="1:102" ht="18" customHeight="1" x14ac:dyDescent="0.35">
      <c r="A258" t="s">
        <v>2006</v>
      </c>
      <c r="B258" t="s">
        <v>2007</v>
      </c>
      <c r="C258" s="24" t="s">
        <v>3808</v>
      </c>
      <c r="D258" s="24" t="s">
        <v>3810</v>
      </c>
      <c r="E258" t="s">
        <v>99</v>
      </c>
      <c r="F258" s="5">
        <v>1</v>
      </c>
      <c r="G258" t="s">
        <v>149</v>
      </c>
      <c r="H258" t="s">
        <v>99</v>
      </c>
      <c r="I258" s="5">
        <v>1</v>
      </c>
      <c r="J258">
        <v>2040</v>
      </c>
      <c r="K258" s="5" t="s">
        <v>99</v>
      </c>
      <c r="M258">
        <v>2040</v>
      </c>
      <c r="N258" s="5" t="s">
        <v>102</v>
      </c>
      <c r="Q258">
        <f t="shared" si="6"/>
        <v>2040</v>
      </c>
      <c r="R258" s="5" t="s">
        <v>102</v>
      </c>
      <c r="AK258" t="s">
        <v>99</v>
      </c>
      <c r="AL258" t="s">
        <v>99</v>
      </c>
      <c r="AM258" t="s">
        <v>102</v>
      </c>
      <c r="AO258" t="s">
        <v>102</v>
      </c>
      <c r="AQ258" t="s">
        <v>102</v>
      </c>
      <c r="AR258" t="s">
        <v>102</v>
      </c>
      <c r="AW258" t="s">
        <v>102</v>
      </c>
      <c r="BB258" t="s">
        <v>99</v>
      </c>
      <c r="BC258">
        <v>410103</v>
      </c>
      <c r="BD258" t="s">
        <v>99</v>
      </c>
      <c r="BE258">
        <v>213336</v>
      </c>
      <c r="BF258">
        <v>331839</v>
      </c>
      <c r="BG258" t="s">
        <v>103</v>
      </c>
      <c r="BH258" t="s">
        <v>99</v>
      </c>
      <c r="BI258">
        <v>121643000</v>
      </c>
      <c r="BJ258" t="s">
        <v>104</v>
      </c>
      <c r="BK258" t="s">
        <v>99</v>
      </c>
      <c r="BL258" t="s">
        <v>99</v>
      </c>
      <c r="BM258" t="s">
        <v>99</v>
      </c>
      <c r="BN258" t="s">
        <v>99</v>
      </c>
      <c r="BO258" t="s">
        <v>99</v>
      </c>
      <c r="BP258" t="s">
        <v>99</v>
      </c>
      <c r="BQ258" t="s">
        <v>99</v>
      </c>
      <c r="BR258" t="s">
        <v>102</v>
      </c>
      <c r="BS258" t="s">
        <v>102</v>
      </c>
      <c r="BT258" t="s">
        <v>102</v>
      </c>
      <c r="BU258" t="s">
        <v>99</v>
      </c>
      <c r="BV258" t="s">
        <v>99</v>
      </c>
      <c r="BW258" t="s">
        <v>102</v>
      </c>
      <c r="BX258" t="s">
        <v>102</v>
      </c>
      <c r="BY258" t="s">
        <v>99</v>
      </c>
      <c r="BZ258" t="s">
        <v>102</v>
      </c>
      <c r="CD258" t="s">
        <v>102</v>
      </c>
      <c r="CG258">
        <v>2023</v>
      </c>
      <c r="CH258">
        <v>2021</v>
      </c>
      <c r="CI258" t="s">
        <v>2008</v>
      </c>
      <c r="CJ258" t="s">
        <v>411</v>
      </c>
      <c r="CK258">
        <v>2023</v>
      </c>
      <c r="CL258" t="s">
        <v>99</v>
      </c>
      <c r="CM258" t="s">
        <v>2009</v>
      </c>
      <c r="CN258" t="s">
        <v>2010</v>
      </c>
      <c r="CO258">
        <v>8</v>
      </c>
      <c r="CP258">
        <v>11</v>
      </c>
      <c r="CQ258" s="5">
        <f t="shared" si="7"/>
        <v>0.72727272727272729</v>
      </c>
      <c r="CR258" t="s">
        <v>178</v>
      </c>
      <c r="CS258" t="s">
        <v>2011</v>
      </c>
      <c r="CT258" s="2" t="s">
        <v>2012</v>
      </c>
      <c r="CU258" t="s">
        <v>99</v>
      </c>
      <c r="CV258" t="s">
        <v>130</v>
      </c>
      <c r="CW258" t="s">
        <v>99</v>
      </c>
      <c r="CX258" t="s">
        <v>2013</v>
      </c>
    </row>
    <row r="259" spans="1:102" ht="18" customHeight="1" x14ac:dyDescent="0.35">
      <c r="A259" t="s">
        <v>2014</v>
      </c>
      <c r="B259" t="s">
        <v>2015</v>
      </c>
      <c r="C259" s="24" t="s">
        <v>3826</v>
      </c>
      <c r="D259" s="24" t="s">
        <v>3867</v>
      </c>
      <c r="E259" t="s">
        <v>99</v>
      </c>
      <c r="F259" s="5">
        <v>1</v>
      </c>
      <c r="G259" t="s">
        <v>149</v>
      </c>
      <c r="H259" t="s">
        <v>99</v>
      </c>
      <c r="I259" s="5">
        <v>1</v>
      </c>
      <c r="J259">
        <v>2050</v>
      </c>
      <c r="K259" s="5" t="s">
        <v>99</v>
      </c>
      <c r="M259">
        <v>2050</v>
      </c>
      <c r="N259" s="5" t="s">
        <v>101</v>
      </c>
      <c r="Q259">
        <f t="shared" ref="Q259:Q321" si="8">AVERAGE(J259,M259,P259)</f>
        <v>2050</v>
      </c>
      <c r="R259" s="5" t="s">
        <v>101</v>
      </c>
      <c r="AK259" t="s">
        <v>99</v>
      </c>
      <c r="AL259" t="s">
        <v>102</v>
      </c>
      <c r="AM259" t="s">
        <v>102</v>
      </c>
      <c r="AO259" t="s">
        <v>99</v>
      </c>
      <c r="AP259" t="s">
        <v>2016</v>
      </c>
      <c r="AQ259" t="s">
        <v>99</v>
      </c>
      <c r="AR259" t="s">
        <v>102</v>
      </c>
      <c r="AV259" t="s">
        <v>230</v>
      </c>
      <c r="AW259" t="s">
        <v>99</v>
      </c>
      <c r="AX259">
        <v>250448</v>
      </c>
      <c r="AY259" t="s">
        <v>207</v>
      </c>
      <c r="BA259" t="s">
        <v>345</v>
      </c>
      <c r="BB259" t="s">
        <v>99</v>
      </c>
      <c r="BC259">
        <v>88553</v>
      </c>
      <c r="BD259" t="s">
        <v>99</v>
      </c>
      <c r="BE259" t="s">
        <v>103</v>
      </c>
      <c r="BF259">
        <v>783616</v>
      </c>
      <c r="BG259" t="s">
        <v>103</v>
      </c>
      <c r="BH259" t="s">
        <v>99</v>
      </c>
      <c r="BI259">
        <v>156845</v>
      </c>
      <c r="BJ259" t="s">
        <v>104</v>
      </c>
      <c r="BK259" t="s">
        <v>102</v>
      </c>
      <c r="BL259" t="s">
        <v>102</v>
      </c>
      <c r="BM259" t="s">
        <v>102</v>
      </c>
      <c r="BN259" t="s">
        <v>102</v>
      </c>
      <c r="BO259" t="s">
        <v>102</v>
      </c>
      <c r="BP259" t="s">
        <v>99</v>
      </c>
      <c r="BQ259" t="s">
        <v>102</v>
      </c>
      <c r="BR259" t="s">
        <v>102</v>
      </c>
      <c r="BS259" t="s">
        <v>102</v>
      </c>
      <c r="BT259" t="s">
        <v>102</v>
      </c>
      <c r="BU259" t="s">
        <v>102</v>
      </c>
      <c r="BV259" t="s">
        <v>102</v>
      </c>
      <c r="BW259" t="s">
        <v>102</v>
      </c>
      <c r="BX259" t="s">
        <v>102</v>
      </c>
      <c r="BY259" t="s">
        <v>102</v>
      </c>
      <c r="BZ259" t="s">
        <v>102</v>
      </c>
      <c r="CD259" t="s">
        <v>102</v>
      </c>
      <c r="CG259">
        <v>2022</v>
      </c>
      <c r="CH259">
        <v>2017</v>
      </c>
      <c r="CI259" t="s">
        <v>2017</v>
      </c>
      <c r="CJ259" t="s">
        <v>193</v>
      </c>
      <c r="CK259">
        <v>2023</v>
      </c>
      <c r="CL259" t="s">
        <v>99</v>
      </c>
      <c r="CM259" t="s">
        <v>2018</v>
      </c>
      <c r="CN259" t="s">
        <v>2019</v>
      </c>
      <c r="CO259">
        <v>9</v>
      </c>
      <c r="CP259">
        <v>12</v>
      </c>
      <c r="CQ259" s="5">
        <f t="shared" ref="CQ259:CQ322" si="9">CO259/CP259</f>
        <v>0.75</v>
      </c>
      <c r="CR259" t="s">
        <v>1667</v>
      </c>
      <c r="CS259" t="s">
        <v>2020</v>
      </c>
      <c r="CT259" s="2" t="s">
        <v>2021</v>
      </c>
      <c r="CU259" t="s">
        <v>99</v>
      </c>
      <c r="CV259" t="s">
        <v>130</v>
      </c>
      <c r="CW259" t="s">
        <v>99</v>
      </c>
      <c r="CX259" t="s">
        <v>2022</v>
      </c>
    </row>
    <row r="260" spans="1:102" ht="18" customHeight="1" x14ac:dyDescent="0.35">
      <c r="A260" t="s">
        <v>2023</v>
      </c>
      <c r="B260" t="s">
        <v>2024</v>
      </c>
      <c r="C260" s="24" t="s">
        <v>3814</v>
      </c>
      <c r="D260" s="24" t="s">
        <v>3858</v>
      </c>
      <c r="E260" t="s">
        <v>99</v>
      </c>
      <c r="F260" s="5">
        <v>1</v>
      </c>
      <c r="G260" t="s">
        <v>100</v>
      </c>
      <c r="H260" t="s">
        <v>99</v>
      </c>
      <c r="I260" s="5">
        <v>1</v>
      </c>
      <c r="J260">
        <v>2025</v>
      </c>
      <c r="K260" s="5" t="s">
        <v>99</v>
      </c>
      <c r="M260">
        <v>2025</v>
      </c>
      <c r="N260" s="5" t="s">
        <v>102</v>
      </c>
      <c r="Q260">
        <f t="shared" si="8"/>
        <v>2025</v>
      </c>
      <c r="R260" s="5" t="s">
        <v>102</v>
      </c>
      <c r="AK260" t="s">
        <v>102</v>
      </c>
      <c r="AM260" t="s">
        <v>102</v>
      </c>
      <c r="AO260" t="s">
        <v>102</v>
      </c>
      <c r="AQ260" t="s">
        <v>99</v>
      </c>
      <c r="AR260" t="s">
        <v>102</v>
      </c>
      <c r="AV260" t="s">
        <v>206</v>
      </c>
      <c r="AW260" t="s">
        <v>102</v>
      </c>
      <c r="BB260" t="s">
        <v>99</v>
      </c>
      <c r="BC260">
        <v>6855</v>
      </c>
      <c r="BD260" t="s">
        <v>99</v>
      </c>
      <c r="BE260">
        <v>36290</v>
      </c>
      <c r="BF260">
        <v>98531</v>
      </c>
      <c r="BG260" t="s">
        <v>103</v>
      </c>
      <c r="BH260" t="s">
        <v>99</v>
      </c>
      <c r="BI260">
        <v>3603582</v>
      </c>
      <c r="BJ260" t="s">
        <v>104</v>
      </c>
      <c r="BK260" t="s">
        <v>99</v>
      </c>
      <c r="BL260" t="s">
        <v>102</v>
      </c>
      <c r="BM260" t="s">
        <v>102</v>
      </c>
      <c r="BN260" t="s">
        <v>99</v>
      </c>
      <c r="BO260" t="s">
        <v>102</v>
      </c>
      <c r="BP260" t="s">
        <v>99</v>
      </c>
      <c r="BQ260" t="s">
        <v>99</v>
      </c>
      <c r="BR260" t="s">
        <v>102</v>
      </c>
      <c r="BS260" t="s">
        <v>99</v>
      </c>
      <c r="BT260" t="s">
        <v>102</v>
      </c>
      <c r="BU260" t="s">
        <v>99</v>
      </c>
      <c r="BV260" t="s">
        <v>102</v>
      </c>
      <c r="BX260" t="s">
        <v>102</v>
      </c>
      <c r="BY260" t="s">
        <v>102</v>
      </c>
      <c r="BZ260" t="s">
        <v>102</v>
      </c>
      <c r="CD260" t="s">
        <v>102</v>
      </c>
      <c r="CG260">
        <v>2022</v>
      </c>
      <c r="CH260">
        <v>2022</v>
      </c>
      <c r="CI260" t="s">
        <v>2025</v>
      </c>
      <c r="CJ260" t="s">
        <v>107</v>
      </c>
      <c r="CK260">
        <v>2023</v>
      </c>
      <c r="CL260" t="s">
        <v>102</v>
      </c>
      <c r="CM260" t="s">
        <v>2026</v>
      </c>
      <c r="CO260">
        <v>1</v>
      </c>
      <c r="CP260">
        <v>10</v>
      </c>
      <c r="CQ260" s="5">
        <f t="shared" si="9"/>
        <v>0.1</v>
      </c>
      <c r="CR260" t="s">
        <v>1507</v>
      </c>
      <c r="CS260" t="s">
        <v>195</v>
      </c>
      <c r="CT260" s="2" t="s">
        <v>2027</v>
      </c>
      <c r="CU260" t="s">
        <v>99</v>
      </c>
      <c r="CV260" t="s">
        <v>181</v>
      </c>
      <c r="CW260" t="s">
        <v>99</v>
      </c>
      <c r="CX260" t="s">
        <v>2028</v>
      </c>
    </row>
    <row r="261" spans="1:102" ht="18" customHeight="1" x14ac:dyDescent="0.35">
      <c r="A261" t="s">
        <v>2029</v>
      </c>
      <c r="B261" t="s">
        <v>2030</v>
      </c>
      <c r="C261" s="24" t="s">
        <v>3818</v>
      </c>
      <c r="D261" s="24" t="s">
        <v>3875</v>
      </c>
      <c r="E261" t="s">
        <v>99</v>
      </c>
      <c r="F261" s="5">
        <v>1</v>
      </c>
      <c r="G261" t="s">
        <v>149</v>
      </c>
      <c r="H261" t="s">
        <v>99</v>
      </c>
      <c r="I261" s="5">
        <v>1</v>
      </c>
      <c r="J261">
        <v>2050</v>
      </c>
      <c r="K261" s="5" t="s">
        <v>99</v>
      </c>
      <c r="M261">
        <v>2050</v>
      </c>
      <c r="N261" s="5" t="s">
        <v>99</v>
      </c>
      <c r="P261">
        <v>2050</v>
      </c>
      <c r="Q261">
        <f t="shared" si="8"/>
        <v>2050</v>
      </c>
      <c r="AK261" t="s">
        <v>99</v>
      </c>
      <c r="AL261" t="s">
        <v>99</v>
      </c>
      <c r="AM261" t="s">
        <v>99</v>
      </c>
      <c r="AN261" t="s">
        <v>150</v>
      </c>
      <c r="AO261" t="s">
        <v>102</v>
      </c>
      <c r="AQ261" t="s">
        <v>102</v>
      </c>
      <c r="AR261" t="s">
        <v>102</v>
      </c>
      <c r="AW261" t="s">
        <v>102</v>
      </c>
      <c r="BB261" t="s">
        <v>99</v>
      </c>
      <c r="BC261">
        <v>465042</v>
      </c>
      <c r="BD261" t="s">
        <v>99</v>
      </c>
      <c r="BE261">
        <v>443725</v>
      </c>
      <c r="BF261">
        <v>587999</v>
      </c>
      <c r="BG261" t="s">
        <v>103</v>
      </c>
      <c r="BH261" t="s">
        <v>99</v>
      </c>
      <c r="BI261">
        <v>6823553</v>
      </c>
      <c r="BJ261" t="s">
        <v>381</v>
      </c>
      <c r="BZ261" t="s">
        <v>102</v>
      </c>
      <c r="CD261" t="s">
        <v>102</v>
      </c>
      <c r="CG261">
        <v>2022</v>
      </c>
      <c r="CH261">
        <v>2022</v>
      </c>
      <c r="CI261" t="s">
        <v>2031</v>
      </c>
      <c r="CJ261" t="s">
        <v>107</v>
      </c>
      <c r="CK261">
        <v>2023</v>
      </c>
      <c r="CL261" t="s">
        <v>99</v>
      </c>
      <c r="CM261" t="s">
        <v>2032</v>
      </c>
      <c r="CO261">
        <v>5</v>
      </c>
      <c r="CP261">
        <v>11</v>
      </c>
      <c r="CQ261" s="5">
        <f t="shared" si="9"/>
        <v>0.45454545454545453</v>
      </c>
      <c r="CR261" t="s">
        <v>2033</v>
      </c>
      <c r="CS261" t="s">
        <v>2034</v>
      </c>
      <c r="CT261" t="s">
        <v>2035</v>
      </c>
      <c r="CU261" t="s">
        <v>99</v>
      </c>
      <c r="CV261" t="s">
        <v>181</v>
      </c>
      <c r="CW261" t="s">
        <v>102</v>
      </c>
      <c r="CX261" t="s">
        <v>2036</v>
      </c>
    </row>
    <row r="262" spans="1:102" ht="18" customHeight="1" x14ac:dyDescent="0.35">
      <c r="A262" t="s">
        <v>2037</v>
      </c>
      <c r="B262" t="s">
        <v>2038</v>
      </c>
      <c r="C262" s="24" t="s">
        <v>3818</v>
      </c>
      <c r="D262" s="24" t="s">
        <v>3917</v>
      </c>
      <c r="E262" t="s">
        <v>102</v>
      </c>
      <c r="F262" s="5">
        <v>0</v>
      </c>
      <c r="BB262" t="s">
        <v>99</v>
      </c>
      <c r="BC262">
        <v>298188</v>
      </c>
      <c r="BD262" t="s">
        <v>99</v>
      </c>
      <c r="BE262">
        <v>57680</v>
      </c>
      <c r="BF262">
        <v>168450</v>
      </c>
      <c r="BG262" t="s">
        <v>103</v>
      </c>
      <c r="BH262" t="s">
        <v>99</v>
      </c>
      <c r="BI262">
        <v>10872567</v>
      </c>
      <c r="BJ262" t="s">
        <v>104</v>
      </c>
      <c r="BK262" t="s">
        <v>99</v>
      </c>
      <c r="BL262" t="s">
        <v>99</v>
      </c>
      <c r="BM262" t="s">
        <v>99</v>
      </c>
      <c r="BN262" t="s">
        <v>99</v>
      </c>
      <c r="BO262" t="s">
        <v>99</v>
      </c>
      <c r="BP262" t="s">
        <v>99</v>
      </c>
      <c r="BQ262" t="s">
        <v>99</v>
      </c>
      <c r="BR262" t="s">
        <v>102</v>
      </c>
      <c r="BS262" t="s">
        <v>99</v>
      </c>
      <c r="BT262" t="s">
        <v>99</v>
      </c>
      <c r="BU262" t="s">
        <v>99</v>
      </c>
      <c r="BV262" t="s">
        <v>99</v>
      </c>
      <c r="BW262" t="s">
        <v>99</v>
      </c>
      <c r="BX262" t="s">
        <v>102</v>
      </c>
      <c r="BY262" t="s">
        <v>102</v>
      </c>
      <c r="BZ262" t="s">
        <v>102</v>
      </c>
      <c r="CD262" t="s">
        <v>102</v>
      </c>
      <c r="CG262">
        <v>2022</v>
      </c>
      <c r="CH262" t="s">
        <v>103</v>
      </c>
      <c r="CI262" t="s">
        <v>2039</v>
      </c>
      <c r="CJ262" t="s">
        <v>193</v>
      </c>
      <c r="CK262">
        <v>2023</v>
      </c>
      <c r="CL262" t="s">
        <v>102</v>
      </c>
      <c r="CM262" t="s">
        <v>2040</v>
      </c>
      <c r="CO262">
        <v>0</v>
      </c>
      <c r="CP262">
        <v>11</v>
      </c>
      <c r="CQ262" s="5">
        <f t="shared" si="9"/>
        <v>0</v>
      </c>
      <c r="CR262" t="s">
        <v>915</v>
      </c>
      <c r="CS262" t="s">
        <v>2041</v>
      </c>
      <c r="CT262" s="2" t="s">
        <v>2042</v>
      </c>
      <c r="CU262" t="s">
        <v>102</v>
      </c>
      <c r="CW262" t="s">
        <v>102</v>
      </c>
      <c r="CX262" t="s">
        <v>2043</v>
      </c>
    </row>
    <row r="263" spans="1:102" ht="18" customHeight="1" x14ac:dyDescent="0.35">
      <c r="A263" t="s">
        <v>2044</v>
      </c>
      <c r="B263" t="s">
        <v>2045</v>
      </c>
      <c r="C263" s="24" t="s">
        <v>3826</v>
      </c>
      <c r="D263" s="24" t="s">
        <v>3890</v>
      </c>
      <c r="E263" t="s">
        <v>99</v>
      </c>
      <c r="F263" s="5">
        <v>1</v>
      </c>
      <c r="G263" t="s">
        <v>100</v>
      </c>
      <c r="H263" t="s">
        <v>99</v>
      </c>
      <c r="I263" s="5">
        <v>1</v>
      </c>
      <c r="J263">
        <v>2030</v>
      </c>
      <c r="K263" s="5" t="s">
        <v>99</v>
      </c>
      <c r="M263">
        <v>2030</v>
      </c>
      <c r="N263" s="5" t="s">
        <v>102</v>
      </c>
      <c r="Q263">
        <f t="shared" si="8"/>
        <v>2030</v>
      </c>
      <c r="R263" s="5" t="s">
        <v>102</v>
      </c>
      <c r="AK263" t="s">
        <v>102</v>
      </c>
      <c r="AM263" t="s">
        <v>102</v>
      </c>
      <c r="AO263" t="s">
        <v>102</v>
      </c>
      <c r="AQ263" t="s">
        <v>102</v>
      </c>
      <c r="AR263" t="s">
        <v>102</v>
      </c>
      <c r="AW263" t="s">
        <v>102</v>
      </c>
      <c r="BB263" t="s">
        <v>99</v>
      </c>
      <c r="BC263">
        <v>11424</v>
      </c>
      <c r="BD263" t="s">
        <v>99</v>
      </c>
      <c r="BE263">
        <v>28930</v>
      </c>
      <c r="BF263">
        <v>31084</v>
      </c>
      <c r="BG263" t="s">
        <v>103</v>
      </c>
      <c r="BH263" t="s">
        <v>99</v>
      </c>
      <c r="BI263">
        <v>76005</v>
      </c>
      <c r="BJ263" t="s">
        <v>104</v>
      </c>
      <c r="BK263" t="s">
        <v>99</v>
      </c>
      <c r="BL263" t="s">
        <v>99</v>
      </c>
      <c r="BM263" t="s">
        <v>99</v>
      </c>
      <c r="BN263" t="s">
        <v>99</v>
      </c>
      <c r="BO263" t="s">
        <v>99</v>
      </c>
      <c r="BP263" t="s">
        <v>99</v>
      </c>
      <c r="BQ263" t="s">
        <v>99</v>
      </c>
      <c r="BR263" t="s">
        <v>99</v>
      </c>
      <c r="BS263" t="s">
        <v>102</v>
      </c>
      <c r="BT263" t="s">
        <v>102</v>
      </c>
      <c r="BU263" t="s">
        <v>102</v>
      </c>
      <c r="BV263" t="s">
        <v>102</v>
      </c>
      <c r="BW263" t="s">
        <v>102</v>
      </c>
      <c r="BX263" t="s">
        <v>102</v>
      </c>
      <c r="BY263" t="s">
        <v>102</v>
      </c>
      <c r="BZ263" t="s">
        <v>102</v>
      </c>
      <c r="CD263" t="s">
        <v>102</v>
      </c>
      <c r="CG263">
        <v>2022</v>
      </c>
      <c r="CH263">
        <v>2023</v>
      </c>
      <c r="CI263" t="s">
        <v>2046</v>
      </c>
      <c r="CJ263" t="s">
        <v>107</v>
      </c>
      <c r="CK263">
        <v>2023</v>
      </c>
      <c r="CL263" t="s">
        <v>102</v>
      </c>
      <c r="CM263" t="s">
        <v>2047</v>
      </c>
      <c r="CO263">
        <v>0</v>
      </c>
      <c r="CP263">
        <v>13</v>
      </c>
      <c r="CQ263" s="5">
        <f t="shared" si="9"/>
        <v>0</v>
      </c>
      <c r="CR263" t="s">
        <v>163</v>
      </c>
      <c r="CS263" t="s">
        <v>2048</v>
      </c>
      <c r="CT263" s="2" t="s">
        <v>2049</v>
      </c>
      <c r="CU263" t="s">
        <v>102</v>
      </c>
      <c r="CW263" t="s">
        <v>99</v>
      </c>
      <c r="CX263" t="s">
        <v>2050</v>
      </c>
    </row>
    <row r="264" spans="1:102" ht="18" customHeight="1" x14ac:dyDescent="0.35">
      <c r="A264" t="s">
        <v>2051</v>
      </c>
      <c r="B264" t="s">
        <v>2052</v>
      </c>
      <c r="C264" s="24" t="s">
        <v>3814</v>
      </c>
      <c r="D264" s="24" t="s">
        <v>3918</v>
      </c>
      <c r="E264" t="s">
        <v>99</v>
      </c>
      <c r="F264" s="5">
        <v>1</v>
      </c>
      <c r="G264" t="s">
        <v>149</v>
      </c>
      <c r="H264" t="s">
        <v>99</v>
      </c>
      <c r="I264" s="5">
        <v>1</v>
      </c>
      <c r="J264">
        <v>2040</v>
      </c>
      <c r="K264" s="5" t="s">
        <v>99</v>
      </c>
      <c r="M264">
        <v>2040</v>
      </c>
      <c r="N264" s="5" t="s">
        <v>102</v>
      </c>
      <c r="Q264">
        <f t="shared" si="8"/>
        <v>2040</v>
      </c>
      <c r="R264" s="5" t="s">
        <v>102</v>
      </c>
      <c r="AK264" t="s">
        <v>99</v>
      </c>
      <c r="AL264" t="s">
        <v>99</v>
      </c>
      <c r="AM264" t="s">
        <v>102</v>
      </c>
      <c r="AO264" t="s">
        <v>102</v>
      </c>
      <c r="AQ264" t="s">
        <v>99</v>
      </c>
      <c r="AR264" t="s">
        <v>102</v>
      </c>
      <c r="AV264" t="s">
        <v>206</v>
      </c>
      <c r="AW264" t="s">
        <v>102</v>
      </c>
      <c r="BB264" t="s">
        <v>99</v>
      </c>
      <c r="BC264">
        <v>12403</v>
      </c>
      <c r="BD264" t="s">
        <v>99</v>
      </c>
      <c r="BE264">
        <v>81391</v>
      </c>
      <c r="BF264">
        <v>75123</v>
      </c>
      <c r="BG264" t="s">
        <v>103</v>
      </c>
      <c r="BH264" t="s">
        <v>99</v>
      </c>
      <c r="BI264">
        <v>3254047</v>
      </c>
      <c r="BJ264" t="s">
        <v>104</v>
      </c>
      <c r="BK264" t="s">
        <v>99</v>
      </c>
      <c r="BL264" t="s">
        <v>99</v>
      </c>
      <c r="BM264" t="s">
        <v>99</v>
      </c>
      <c r="BN264" t="s">
        <v>99</v>
      </c>
      <c r="BO264" t="s">
        <v>99</v>
      </c>
      <c r="BP264" t="s">
        <v>99</v>
      </c>
      <c r="BQ264" t="s">
        <v>99</v>
      </c>
      <c r="BR264" t="s">
        <v>99</v>
      </c>
      <c r="BS264" t="s">
        <v>99</v>
      </c>
      <c r="BT264" t="s">
        <v>102</v>
      </c>
      <c r="BU264" t="s">
        <v>99</v>
      </c>
      <c r="BV264" t="s">
        <v>99</v>
      </c>
      <c r="BW264" t="s">
        <v>99</v>
      </c>
      <c r="BX264" t="s">
        <v>102</v>
      </c>
      <c r="BY264" t="s">
        <v>102</v>
      </c>
      <c r="BZ264" t="s">
        <v>102</v>
      </c>
      <c r="CD264" t="s">
        <v>102</v>
      </c>
      <c r="CG264">
        <v>2022</v>
      </c>
      <c r="CH264">
        <v>2021</v>
      </c>
      <c r="CI264" t="s">
        <v>2053</v>
      </c>
      <c r="CJ264" t="s">
        <v>411</v>
      </c>
      <c r="CK264">
        <v>2023</v>
      </c>
      <c r="CL264" t="s">
        <v>99</v>
      </c>
      <c r="CM264" t="s">
        <v>2054</v>
      </c>
      <c r="CN264" t="s">
        <v>2055</v>
      </c>
      <c r="CO264">
        <v>3</v>
      </c>
      <c r="CP264">
        <v>11</v>
      </c>
      <c r="CQ264" s="5">
        <f t="shared" si="9"/>
        <v>0.27272727272727271</v>
      </c>
      <c r="CR264" t="s">
        <v>915</v>
      </c>
      <c r="CS264" t="s">
        <v>2056</v>
      </c>
      <c r="CT264" s="2" t="s">
        <v>2057</v>
      </c>
      <c r="CU264" t="s">
        <v>99</v>
      </c>
      <c r="CV264" t="s">
        <v>181</v>
      </c>
      <c r="CW264" t="s">
        <v>99</v>
      </c>
      <c r="CX264" t="s">
        <v>2058</v>
      </c>
    </row>
    <row r="265" spans="1:102" ht="18" customHeight="1" x14ac:dyDescent="0.35">
      <c r="A265" t="s">
        <v>2059</v>
      </c>
      <c r="B265" t="s">
        <v>2060</v>
      </c>
      <c r="C265" s="24" t="s">
        <v>3818</v>
      </c>
      <c r="D265" s="24" t="s">
        <v>3888</v>
      </c>
      <c r="E265" t="s">
        <v>102</v>
      </c>
      <c r="F265" s="5">
        <v>0</v>
      </c>
      <c r="BB265" t="s">
        <v>99</v>
      </c>
      <c r="BC265">
        <v>1800000</v>
      </c>
      <c r="BD265" t="s">
        <v>99</v>
      </c>
      <c r="BE265">
        <v>1600000</v>
      </c>
      <c r="BF265">
        <v>2000000</v>
      </c>
      <c r="BG265" t="s">
        <v>103</v>
      </c>
      <c r="BH265" t="s">
        <v>99</v>
      </c>
      <c r="BI265">
        <v>13002000</v>
      </c>
      <c r="BJ265" t="s">
        <v>381</v>
      </c>
      <c r="BZ265" t="s">
        <v>102</v>
      </c>
      <c r="CD265" t="s">
        <v>102</v>
      </c>
      <c r="CG265">
        <v>2020</v>
      </c>
      <c r="CH265">
        <v>2021</v>
      </c>
      <c r="CI265" t="s">
        <v>2061</v>
      </c>
      <c r="CJ265" t="s">
        <v>216</v>
      </c>
      <c r="CK265">
        <v>2023</v>
      </c>
      <c r="CL265" t="s">
        <v>102</v>
      </c>
      <c r="CM265" t="s">
        <v>2062</v>
      </c>
      <c r="CO265">
        <v>6</v>
      </c>
      <c r="CP265">
        <v>12</v>
      </c>
      <c r="CQ265" s="5">
        <f t="shared" si="9"/>
        <v>0.5</v>
      </c>
      <c r="CR265" t="s">
        <v>163</v>
      </c>
      <c r="CS265" t="s">
        <v>2063</v>
      </c>
      <c r="CT265" s="2" t="s">
        <v>2064</v>
      </c>
      <c r="CU265" t="s">
        <v>99</v>
      </c>
      <c r="CV265" t="s">
        <v>181</v>
      </c>
      <c r="CW265" t="s">
        <v>102</v>
      </c>
      <c r="CX265" t="s">
        <v>2065</v>
      </c>
    </row>
    <row r="266" spans="1:102" ht="18" customHeight="1" x14ac:dyDescent="0.35">
      <c r="A266" t="s">
        <v>2066</v>
      </c>
      <c r="B266" t="s">
        <v>2067</v>
      </c>
      <c r="C266" s="24" t="s">
        <v>3833</v>
      </c>
      <c r="D266" s="24" t="s">
        <v>3904</v>
      </c>
      <c r="E266" t="s">
        <v>99</v>
      </c>
      <c r="F266" s="5">
        <v>1</v>
      </c>
      <c r="G266" t="s">
        <v>149</v>
      </c>
      <c r="H266" t="s">
        <v>99</v>
      </c>
      <c r="I266" s="5">
        <v>1</v>
      </c>
      <c r="J266">
        <v>2050</v>
      </c>
      <c r="K266" s="5" t="s">
        <v>99</v>
      </c>
      <c r="M266">
        <v>2050</v>
      </c>
      <c r="N266" s="5" t="s">
        <v>102</v>
      </c>
      <c r="Q266">
        <f t="shared" si="8"/>
        <v>2050</v>
      </c>
      <c r="R266" s="5" t="s">
        <v>102</v>
      </c>
      <c r="AK266" t="s">
        <v>99</v>
      </c>
      <c r="AL266" t="s">
        <v>102</v>
      </c>
      <c r="AM266" t="s">
        <v>102</v>
      </c>
      <c r="AO266" t="s">
        <v>102</v>
      </c>
      <c r="AQ266" t="s">
        <v>99</v>
      </c>
      <c r="AR266" t="s">
        <v>102</v>
      </c>
      <c r="AV266" t="s">
        <v>206</v>
      </c>
      <c r="AW266" t="s">
        <v>99</v>
      </c>
      <c r="AX266">
        <v>0</v>
      </c>
      <c r="AY266" t="s">
        <v>207</v>
      </c>
      <c r="BA266" t="s">
        <v>582</v>
      </c>
      <c r="BB266" t="s">
        <v>99</v>
      </c>
      <c r="BC266">
        <v>3646</v>
      </c>
      <c r="BD266" t="s">
        <v>99</v>
      </c>
      <c r="BE266" t="s">
        <v>103</v>
      </c>
      <c r="BF266" t="s">
        <v>103</v>
      </c>
      <c r="BG266">
        <v>42045</v>
      </c>
      <c r="BH266" t="s">
        <v>99</v>
      </c>
      <c r="BI266">
        <v>165956</v>
      </c>
      <c r="BJ266" t="s">
        <v>104</v>
      </c>
      <c r="BK266" t="s">
        <v>102</v>
      </c>
      <c r="BL266" t="s">
        <v>102</v>
      </c>
      <c r="BM266" t="s">
        <v>99</v>
      </c>
      <c r="BN266" t="s">
        <v>102</v>
      </c>
      <c r="BO266" t="s">
        <v>99</v>
      </c>
      <c r="BP266" t="s">
        <v>99</v>
      </c>
      <c r="BQ266" t="s">
        <v>102</v>
      </c>
      <c r="BR266" t="s">
        <v>102</v>
      </c>
      <c r="BS266" t="s">
        <v>102</v>
      </c>
      <c r="BT266" t="s">
        <v>102</v>
      </c>
      <c r="BU266" t="s">
        <v>102</v>
      </c>
      <c r="BV266" t="s">
        <v>102</v>
      </c>
      <c r="BW266" t="s">
        <v>102</v>
      </c>
      <c r="BX266" t="s">
        <v>102</v>
      </c>
      <c r="BY266" t="s">
        <v>102</v>
      </c>
      <c r="BZ266" t="s">
        <v>102</v>
      </c>
      <c r="CD266" t="s">
        <v>102</v>
      </c>
      <c r="CG266">
        <v>2022</v>
      </c>
      <c r="CH266">
        <v>2023</v>
      </c>
      <c r="CI266" t="s">
        <v>2068</v>
      </c>
      <c r="CJ266" t="s">
        <v>107</v>
      </c>
      <c r="CK266">
        <v>2023</v>
      </c>
      <c r="CL266" t="s">
        <v>99</v>
      </c>
      <c r="CM266" t="s">
        <v>2069</v>
      </c>
      <c r="CO266">
        <v>5</v>
      </c>
      <c r="CP266">
        <v>8</v>
      </c>
      <c r="CQ266" s="5">
        <f t="shared" si="9"/>
        <v>0.625</v>
      </c>
      <c r="CR266" t="s">
        <v>163</v>
      </c>
      <c r="CS266" t="s">
        <v>2070</v>
      </c>
      <c r="CT266" s="2" t="s">
        <v>2071</v>
      </c>
      <c r="CU266" t="s">
        <v>99</v>
      </c>
      <c r="CV266" t="s">
        <v>130</v>
      </c>
      <c r="CW266" t="s">
        <v>99</v>
      </c>
      <c r="CX266" t="s">
        <v>2072</v>
      </c>
    </row>
    <row r="267" spans="1:102" ht="18" customHeight="1" x14ac:dyDescent="0.35">
      <c r="A267" t="s">
        <v>2073</v>
      </c>
      <c r="B267" t="s">
        <v>2074</v>
      </c>
      <c r="C267" s="24" t="s">
        <v>3853</v>
      </c>
      <c r="D267" s="24" t="s">
        <v>3919</v>
      </c>
      <c r="E267" t="s">
        <v>102</v>
      </c>
      <c r="F267" s="5">
        <v>0</v>
      </c>
      <c r="BB267" t="s">
        <v>99</v>
      </c>
      <c r="BC267">
        <v>14900000</v>
      </c>
      <c r="BD267" t="s">
        <v>99</v>
      </c>
      <c r="BE267">
        <v>3200000</v>
      </c>
      <c r="BF267" t="s">
        <v>103</v>
      </c>
      <c r="BG267" t="s">
        <v>103</v>
      </c>
      <c r="BH267" t="s">
        <v>102</v>
      </c>
      <c r="BZ267" t="s">
        <v>102</v>
      </c>
      <c r="CD267" t="s">
        <v>99</v>
      </c>
      <c r="CE267">
        <v>3500000</v>
      </c>
      <c r="CF267" t="s">
        <v>105</v>
      </c>
      <c r="CG267">
        <v>2022</v>
      </c>
      <c r="CH267" t="s">
        <v>103</v>
      </c>
      <c r="CI267" t="s">
        <v>2075</v>
      </c>
      <c r="CJ267" t="s">
        <v>107</v>
      </c>
      <c r="CK267">
        <v>2023</v>
      </c>
      <c r="CL267" t="s">
        <v>102</v>
      </c>
      <c r="CM267" t="s">
        <v>103</v>
      </c>
      <c r="CO267">
        <v>1</v>
      </c>
      <c r="CP267">
        <v>10</v>
      </c>
      <c r="CQ267" s="5">
        <f t="shared" si="9"/>
        <v>0.1</v>
      </c>
      <c r="CR267" t="s">
        <v>2076</v>
      </c>
      <c r="CS267" t="s">
        <v>2077</v>
      </c>
      <c r="CT267" s="2" t="s">
        <v>2078</v>
      </c>
      <c r="CU267" t="s">
        <v>99</v>
      </c>
      <c r="CV267" t="s">
        <v>181</v>
      </c>
      <c r="CW267" t="s">
        <v>102</v>
      </c>
      <c r="CX267" t="s">
        <v>2079</v>
      </c>
    </row>
    <row r="268" spans="1:102" ht="18" customHeight="1" x14ac:dyDescent="0.35">
      <c r="A268" t="s">
        <v>2080</v>
      </c>
      <c r="B268" t="s">
        <v>2081</v>
      </c>
      <c r="C268" s="24" t="s">
        <v>3814</v>
      </c>
      <c r="D268" s="24" t="s">
        <v>3856</v>
      </c>
      <c r="E268" t="s">
        <v>99</v>
      </c>
      <c r="F268" s="5">
        <v>1</v>
      </c>
      <c r="G268" t="s">
        <v>149</v>
      </c>
      <c r="H268" t="s">
        <v>99</v>
      </c>
      <c r="I268" s="5">
        <v>1</v>
      </c>
      <c r="J268">
        <v>2050</v>
      </c>
      <c r="K268" s="5" t="s">
        <v>99</v>
      </c>
      <c r="M268">
        <v>2050</v>
      </c>
      <c r="N268" s="5" t="s">
        <v>102</v>
      </c>
      <c r="Q268">
        <f t="shared" si="8"/>
        <v>2050</v>
      </c>
      <c r="R268" s="5" t="s">
        <v>102</v>
      </c>
      <c r="AK268" t="s">
        <v>99</v>
      </c>
      <c r="AL268" t="s">
        <v>102</v>
      </c>
      <c r="AM268" t="s">
        <v>102</v>
      </c>
      <c r="AO268" t="s">
        <v>102</v>
      </c>
      <c r="AQ268" t="s">
        <v>102</v>
      </c>
      <c r="AR268" t="s">
        <v>102</v>
      </c>
      <c r="AW268" t="s">
        <v>102</v>
      </c>
      <c r="BB268" t="s">
        <v>99</v>
      </c>
      <c r="BC268">
        <v>7964</v>
      </c>
      <c r="BD268" t="s">
        <v>99</v>
      </c>
      <c r="BE268">
        <v>36955</v>
      </c>
      <c r="BF268">
        <v>68258</v>
      </c>
      <c r="BG268" t="s">
        <v>103</v>
      </c>
      <c r="BH268" t="s">
        <v>99</v>
      </c>
      <c r="BI268">
        <v>4268420</v>
      </c>
      <c r="BJ268" t="s">
        <v>104</v>
      </c>
      <c r="BK268" t="s">
        <v>99</v>
      </c>
      <c r="BL268" t="s">
        <v>99</v>
      </c>
      <c r="BM268" t="s">
        <v>99</v>
      </c>
      <c r="BN268" t="s">
        <v>99</v>
      </c>
      <c r="BO268" t="s">
        <v>99</v>
      </c>
      <c r="BP268" t="s">
        <v>99</v>
      </c>
      <c r="BQ268" t="s">
        <v>99</v>
      </c>
      <c r="BR268" t="s">
        <v>102</v>
      </c>
      <c r="BS268" t="s">
        <v>102</v>
      </c>
      <c r="BT268" t="s">
        <v>102</v>
      </c>
      <c r="BU268" t="s">
        <v>99</v>
      </c>
      <c r="BV268" t="s">
        <v>102</v>
      </c>
      <c r="BW268" t="s">
        <v>102</v>
      </c>
      <c r="BX268" t="s">
        <v>102</v>
      </c>
      <c r="BY268" t="s">
        <v>102</v>
      </c>
      <c r="BZ268" t="s">
        <v>102</v>
      </c>
      <c r="CD268" t="s">
        <v>102</v>
      </c>
      <c r="CG268">
        <v>2022</v>
      </c>
      <c r="CH268">
        <v>2023</v>
      </c>
      <c r="CI268" t="s">
        <v>2082</v>
      </c>
      <c r="CJ268" t="s">
        <v>185</v>
      </c>
      <c r="CK268">
        <v>2022</v>
      </c>
      <c r="CL268" t="s">
        <v>102</v>
      </c>
      <c r="CM268" t="s">
        <v>2083</v>
      </c>
      <c r="CO268">
        <v>0</v>
      </c>
      <c r="CP268">
        <v>10</v>
      </c>
      <c r="CQ268" s="5">
        <f t="shared" si="9"/>
        <v>0</v>
      </c>
      <c r="CR268" t="s">
        <v>542</v>
      </c>
      <c r="CS268" t="s">
        <v>1501</v>
      </c>
      <c r="CT268" t="s">
        <v>2084</v>
      </c>
      <c r="CU268" t="s">
        <v>102</v>
      </c>
      <c r="CW268" t="s">
        <v>99</v>
      </c>
      <c r="CX268" t="s">
        <v>2085</v>
      </c>
    </row>
    <row r="269" spans="1:102" s="21" customFormat="1" ht="18" customHeight="1" x14ac:dyDescent="0.35">
      <c r="A269" s="21" t="s">
        <v>2086</v>
      </c>
      <c r="B269" s="21" t="s">
        <v>2087</v>
      </c>
      <c r="C269" s="24" t="s">
        <v>3818</v>
      </c>
      <c r="D269" s="24" t="s">
        <v>3875</v>
      </c>
      <c r="E269" s="21" t="s">
        <v>99</v>
      </c>
      <c r="F269" s="21">
        <v>1</v>
      </c>
      <c r="G269" s="21" t="s">
        <v>149</v>
      </c>
      <c r="H269" s="21" t="s">
        <v>99</v>
      </c>
      <c r="I269" s="21">
        <v>1</v>
      </c>
      <c r="J269" s="21">
        <v>2050</v>
      </c>
      <c r="K269" s="21" t="s">
        <v>99</v>
      </c>
      <c r="M269" s="21">
        <v>2050</v>
      </c>
      <c r="N269" s="21" t="s">
        <v>99</v>
      </c>
      <c r="P269" s="21">
        <v>2050</v>
      </c>
      <c r="Q269" s="21">
        <f t="shared" si="8"/>
        <v>2050</v>
      </c>
      <c r="AK269" s="21" t="s">
        <v>99</v>
      </c>
      <c r="AL269" s="21" t="s">
        <v>99</v>
      </c>
      <c r="AM269" s="21" t="s">
        <v>102</v>
      </c>
      <c r="AO269" s="21" t="s">
        <v>102</v>
      </c>
      <c r="AQ269" s="21" t="s">
        <v>102</v>
      </c>
      <c r="AR269" s="21" t="s">
        <v>102</v>
      </c>
      <c r="AW269" s="21" t="s">
        <v>102</v>
      </c>
      <c r="BB269" s="21" t="s">
        <v>99</v>
      </c>
      <c r="BC269" s="21">
        <v>586455</v>
      </c>
      <c r="BD269" s="21" t="s">
        <v>99</v>
      </c>
      <c r="BE269" s="21">
        <v>616650</v>
      </c>
      <c r="BF269" s="21">
        <v>645247</v>
      </c>
      <c r="BG269" s="21" t="s">
        <v>103</v>
      </c>
      <c r="BH269" s="21" t="s">
        <v>99</v>
      </c>
      <c r="BI269" s="21">
        <v>43940811</v>
      </c>
      <c r="BJ269" s="21" t="s">
        <v>104</v>
      </c>
      <c r="BK269" s="21" t="s">
        <v>99</v>
      </c>
      <c r="BL269" s="21" t="s">
        <v>99</v>
      </c>
      <c r="BM269" s="21" t="s">
        <v>99</v>
      </c>
      <c r="BN269" s="21" t="s">
        <v>99</v>
      </c>
      <c r="BO269" s="21" t="s">
        <v>99</v>
      </c>
      <c r="BP269" s="21" t="s">
        <v>99</v>
      </c>
      <c r="BQ269" s="21" t="s">
        <v>99</v>
      </c>
      <c r="BR269" s="21" t="s">
        <v>102</v>
      </c>
      <c r="BS269" s="21" t="s">
        <v>99</v>
      </c>
      <c r="BT269" s="21" t="s">
        <v>102</v>
      </c>
      <c r="BU269" s="21" t="s">
        <v>99</v>
      </c>
      <c r="BV269" s="21" t="s">
        <v>99</v>
      </c>
      <c r="BW269" s="21" t="s">
        <v>102</v>
      </c>
      <c r="BX269" s="21" t="s">
        <v>102</v>
      </c>
      <c r="BY269" s="21" t="s">
        <v>102</v>
      </c>
      <c r="BZ269" s="21" t="s">
        <v>102</v>
      </c>
      <c r="CD269" s="21" t="s">
        <v>102</v>
      </c>
      <c r="CG269" s="21">
        <v>2022</v>
      </c>
      <c r="CH269" s="21">
        <v>2021</v>
      </c>
      <c r="CI269" s="23" t="s">
        <v>2088</v>
      </c>
      <c r="CJ269" s="21" t="s">
        <v>107</v>
      </c>
      <c r="CK269" s="21">
        <v>2023</v>
      </c>
      <c r="CL269" s="21" t="s">
        <v>102</v>
      </c>
      <c r="CM269" s="21" t="s">
        <v>2089</v>
      </c>
      <c r="CO269" s="21">
        <v>1</v>
      </c>
      <c r="CP269" s="21">
        <v>12</v>
      </c>
      <c r="CQ269" s="21">
        <f t="shared" si="9"/>
        <v>8.3333333333333329E-2</v>
      </c>
      <c r="CR269" s="21" t="s">
        <v>915</v>
      </c>
      <c r="CS269" s="21" t="s">
        <v>1644</v>
      </c>
      <c r="CT269" s="21" t="s">
        <v>2090</v>
      </c>
      <c r="CU269" s="21" t="s">
        <v>99</v>
      </c>
      <c r="CV269" s="21" t="s">
        <v>181</v>
      </c>
      <c r="CW269" s="21" t="s">
        <v>99</v>
      </c>
      <c r="CX269" s="21" t="s">
        <v>2091</v>
      </c>
    </row>
    <row r="270" spans="1:102" ht="18" customHeight="1" x14ac:dyDescent="0.35">
      <c r="A270" t="s">
        <v>2092</v>
      </c>
      <c r="B270" t="s">
        <v>2093</v>
      </c>
      <c r="C270" s="24" t="s">
        <v>3818</v>
      </c>
      <c r="D270" s="24" t="s">
        <v>3920</v>
      </c>
      <c r="E270" t="s">
        <v>102</v>
      </c>
      <c r="F270" s="5">
        <v>0</v>
      </c>
      <c r="BB270" t="s">
        <v>99</v>
      </c>
      <c r="BC270">
        <v>2303388</v>
      </c>
      <c r="BD270" t="s">
        <v>99</v>
      </c>
      <c r="BE270">
        <v>2948060</v>
      </c>
      <c r="BF270">
        <v>2747205</v>
      </c>
      <c r="BG270" t="s">
        <v>103</v>
      </c>
      <c r="BH270" t="s">
        <v>99</v>
      </c>
      <c r="BI270">
        <v>2398328</v>
      </c>
      <c r="BJ270" t="s">
        <v>104</v>
      </c>
      <c r="BK270" t="s">
        <v>102</v>
      </c>
      <c r="BL270" t="s">
        <v>102</v>
      </c>
      <c r="BM270" t="s">
        <v>99</v>
      </c>
      <c r="BN270" t="s">
        <v>99</v>
      </c>
      <c r="BO270" t="s">
        <v>99</v>
      </c>
      <c r="BP270" t="s">
        <v>99</v>
      </c>
      <c r="BQ270" t="s">
        <v>99</v>
      </c>
      <c r="BR270" t="s">
        <v>102</v>
      </c>
      <c r="BS270" t="s">
        <v>102</v>
      </c>
      <c r="BT270" t="s">
        <v>102</v>
      </c>
      <c r="BU270" t="s">
        <v>102</v>
      </c>
      <c r="BV270" t="s">
        <v>102</v>
      </c>
      <c r="BW270" t="s">
        <v>102</v>
      </c>
      <c r="BX270" t="s">
        <v>102</v>
      </c>
      <c r="BY270" t="s">
        <v>102</v>
      </c>
      <c r="BZ270" t="s">
        <v>102</v>
      </c>
      <c r="CD270" t="s">
        <v>99</v>
      </c>
      <c r="CE270">
        <v>825427</v>
      </c>
      <c r="CF270" t="s">
        <v>105</v>
      </c>
      <c r="CG270">
        <v>2022</v>
      </c>
      <c r="CH270">
        <v>2022</v>
      </c>
      <c r="CI270" t="s">
        <v>2094</v>
      </c>
      <c r="CJ270" t="s">
        <v>161</v>
      </c>
      <c r="CK270">
        <v>2023</v>
      </c>
      <c r="CL270" t="s">
        <v>99</v>
      </c>
      <c r="CM270" t="s">
        <v>2095</v>
      </c>
      <c r="CO270">
        <v>11</v>
      </c>
      <c r="CP270">
        <v>11</v>
      </c>
      <c r="CQ270" s="5">
        <f t="shared" si="9"/>
        <v>1</v>
      </c>
      <c r="CR270" t="s">
        <v>1711</v>
      </c>
      <c r="CS270" t="s">
        <v>2096</v>
      </c>
      <c r="CT270" s="2" t="s">
        <v>2097</v>
      </c>
      <c r="CU270" t="s">
        <v>99</v>
      </c>
      <c r="CV270" t="s">
        <v>181</v>
      </c>
      <c r="CW270" t="s">
        <v>102</v>
      </c>
      <c r="CX270" t="s">
        <v>2098</v>
      </c>
    </row>
    <row r="271" spans="1:102" ht="18" customHeight="1" x14ac:dyDescent="0.35">
      <c r="A271" t="s">
        <v>2099</v>
      </c>
      <c r="B271" t="s">
        <v>2100</v>
      </c>
      <c r="C271" s="24" t="s">
        <v>3808</v>
      </c>
      <c r="D271" s="24" t="s">
        <v>3871</v>
      </c>
      <c r="E271" t="s">
        <v>102</v>
      </c>
      <c r="F271" s="5">
        <v>0</v>
      </c>
      <c r="BB271" t="s">
        <v>99</v>
      </c>
      <c r="BC271">
        <v>72103</v>
      </c>
      <c r="BD271" t="s">
        <v>99</v>
      </c>
      <c r="BE271">
        <v>89550</v>
      </c>
      <c r="BF271" t="s">
        <v>103</v>
      </c>
      <c r="BG271" t="s">
        <v>103</v>
      </c>
      <c r="BH271" t="s">
        <v>99</v>
      </c>
      <c r="BI271">
        <v>120327</v>
      </c>
      <c r="BJ271" t="s">
        <v>104</v>
      </c>
      <c r="BK271" t="s">
        <v>102</v>
      </c>
      <c r="BL271" t="s">
        <v>102</v>
      </c>
      <c r="BM271" t="s">
        <v>99</v>
      </c>
      <c r="BN271" t="s">
        <v>102</v>
      </c>
      <c r="BO271" t="s">
        <v>102</v>
      </c>
      <c r="BP271" t="s">
        <v>99</v>
      </c>
      <c r="BQ271" t="s">
        <v>99</v>
      </c>
      <c r="BR271" t="s">
        <v>102</v>
      </c>
      <c r="BS271" t="s">
        <v>102</v>
      </c>
      <c r="BT271" t="s">
        <v>102</v>
      </c>
      <c r="BU271" t="s">
        <v>102</v>
      </c>
      <c r="BV271" t="s">
        <v>102</v>
      </c>
      <c r="BW271" t="s">
        <v>102</v>
      </c>
      <c r="BX271" t="s">
        <v>102</v>
      </c>
      <c r="BY271" t="s">
        <v>102</v>
      </c>
      <c r="BZ271" t="s">
        <v>102</v>
      </c>
      <c r="CD271" t="s">
        <v>102</v>
      </c>
      <c r="CG271">
        <v>2022</v>
      </c>
      <c r="CH271" t="s">
        <v>103</v>
      </c>
      <c r="CI271" t="s">
        <v>2101</v>
      </c>
      <c r="CJ271" t="s">
        <v>107</v>
      </c>
      <c r="CK271">
        <v>2023</v>
      </c>
      <c r="CL271" t="s">
        <v>102</v>
      </c>
      <c r="CM271" t="s">
        <v>2102</v>
      </c>
      <c r="CO271">
        <v>2</v>
      </c>
      <c r="CP271">
        <v>12</v>
      </c>
      <c r="CQ271" s="5">
        <f t="shared" si="9"/>
        <v>0.16666666666666666</v>
      </c>
      <c r="CR271" t="s">
        <v>542</v>
      </c>
      <c r="CS271" t="s">
        <v>2103</v>
      </c>
      <c r="CT271" t="s">
        <v>2104</v>
      </c>
      <c r="CU271" t="s">
        <v>99</v>
      </c>
      <c r="CV271" t="s">
        <v>130</v>
      </c>
      <c r="CW271" t="s">
        <v>102</v>
      </c>
      <c r="CX271" t="s">
        <v>2105</v>
      </c>
    </row>
    <row r="272" spans="1:102" ht="18" customHeight="1" x14ac:dyDescent="0.35">
      <c r="A272" t="s">
        <v>2106</v>
      </c>
      <c r="B272" t="s">
        <v>2107</v>
      </c>
      <c r="C272" s="24" t="s">
        <v>3811</v>
      </c>
      <c r="D272" s="24" t="s">
        <v>3894</v>
      </c>
      <c r="E272" t="s">
        <v>102</v>
      </c>
      <c r="F272" s="5">
        <v>0</v>
      </c>
      <c r="BB272" t="s">
        <v>99</v>
      </c>
      <c r="BC272">
        <v>148735</v>
      </c>
      <c r="BD272" t="s">
        <v>99</v>
      </c>
      <c r="BE272">
        <v>166637</v>
      </c>
      <c r="BF272">
        <v>165867</v>
      </c>
      <c r="BG272" t="s">
        <v>103</v>
      </c>
      <c r="BH272" t="s">
        <v>99</v>
      </c>
      <c r="BI272">
        <v>1137910</v>
      </c>
      <c r="BJ272" t="s">
        <v>104</v>
      </c>
      <c r="BK272" t="s">
        <v>99</v>
      </c>
      <c r="BL272" t="s">
        <v>102</v>
      </c>
      <c r="BM272" t="s">
        <v>99</v>
      </c>
      <c r="BN272" t="s">
        <v>99</v>
      </c>
      <c r="BO272" t="s">
        <v>102</v>
      </c>
      <c r="BP272" t="s">
        <v>102</v>
      </c>
      <c r="BQ272" t="s">
        <v>102</v>
      </c>
      <c r="BR272" t="s">
        <v>102</v>
      </c>
      <c r="BS272" t="s">
        <v>99</v>
      </c>
      <c r="BT272" t="s">
        <v>102</v>
      </c>
      <c r="BU272" t="s">
        <v>102</v>
      </c>
      <c r="BV272" t="s">
        <v>102</v>
      </c>
      <c r="BW272" t="s">
        <v>102</v>
      </c>
      <c r="BX272" t="s">
        <v>102</v>
      </c>
      <c r="BY272" t="s">
        <v>102</v>
      </c>
      <c r="BZ272" t="s">
        <v>102</v>
      </c>
      <c r="CD272" t="s">
        <v>102</v>
      </c>
      <c r="CG272">
        <v>2022</v>
      </c>
      <c r="CH272" t="s">
        <v>103</v>
      </c>
      <c r="CI272" t="s">
        <v>2108</v>
      </c>
      <c r="CJ272" t="s">
        <v>107</v>
      </c>
      <c r="CK272">
        <v>2023</v>
      </c>
      <c r="CL272" t="s">
        <v>102</v>
      </c>
      <c r="CM272" t="s">
        <v>2109</v>
      </c>
      <c r="CO272">
        <v>0</v>
      </c>
      <c r="CP272">
        <v>11</v>
      </c>
      <c r="CQ272" s="5">
        <f t="shared" si="9"/>
        <v>0</v>
      </c>
      <c r="CR272" t="s">
        <v>2110</v>
      </c>
      <c r="CS272" t="s">
        <v>2111</v>
      </c>
      <c r="CT272" t="s">
        <v>2112</v>
      </c>
      <c r="CU272" t="s">
        <v>99</v>
      </c>
      <c r="CV272" t="s">
        <v>130</v>
      </c>
      <c r="CW272" t="s">
        <v>102</v>
      </c>
      <c r="CX272" t="s">
        <v>2113</v>
      </c>
    </row>
    <row r="273" spans="1:102" ht="18" customHeight="1" x14ac:dyDescent="0.35">
      <c r="A273" t="s">
        <v>2114</v>
      </c>
      <c r="B273" t="s">
        <v>2115</v>
      </c>
      <c r="C273" s="24" t="s">
        <v>3814</v>
      </c>
      <c r="D273" s="24" t="s">
        <v>3856</v>
      </c>
      <c r="E273" t="s">
        <v>99</v>
      </c>
      <c r="F273" s="5">
        <v>1</v>
      </c>
      <c r="G273" t="s">
        <v>149</v>
      </c>
      <c r="H273" t="s">
        <v>99</v>
      </c>
      <c r="I273" s="5">
        <v>1</v>
      </c>
      <c r="J273">
        <v>2040</v>
      </c>
      <c r="K273" s="5" t="s">
        <v>99</v>
      </c>
      <c r="M273">
        <v>2040</v>
      </c>
      <c r="N273" s="5" t="s">
        <v>99</v>
      </c>
      <c r="P273">
        <v>2050</v>
      </c>
      <c r="Q273">
        <f t="shared" si="8"/>
        <v>2043.3333333333333</v>
      </c>
      <c r="AK273" t="s">
        <v>99</v>
      </c>
      <c r="AL273" t="s">
        <v>99</v>
      </c>
      <c r="AM273" t="s">
        <v>102</v>
      </c>
      <c r="AO273" t="s">
        <v>102</v>
      </c>
      <c r="AQ273" t="s">
        <v>99</v>
      </c>
      <c r="AR273" t="s">
        <v>102</v>
      </c>
      <c r="AV273" t="s">
        <v>206</v>
      </c>
      <c r="AW273" t="s">
        <v>102</v>
      </c>
      <c r="BB273" t="s">
        <v>99</v>
      </c>
      <c r="BC273">
        <v>432998</v>
      </c>
      <c r="BD273" t="s">
        <v>99</v>
      </c>
      <c r="BE273">
        <v>63300</v>
      </c>
      <c r="BF273">
        <v>131084</v>
      </c>
      <c r="BG273" t="s">
        <v>103</v>
      </c>
      <c r="BH273" t="s">
        <v>99</v>
      </c>
      <c r="BI273">
        <v>6767144</v>
      </c>
      <c r="BJ273" t="s">
        <v>381</v>
      </c>
      <c r="BZ273" t="s">
        <v>102</v>
      </c>
      <c r="CD273" t="s">
        <v>102</v>
      </c>
      <c r="CG273">
        <v>2022</v>
      </c>
      <c r="CH273">
        <v>2023</v>
      </c>
      <c r="CI273" t="s">
        <v>2116</v>
      </c>
      <c r="CJ273" t="s">
        <v>185</v>
      </c>
      <c r="CK273">
        <v>2022</v>
      </c>
      <c r="CL273" t="s">
        <v>102</v>
      </c>
      <c r="CM273" t="s">
        <v>2117</v>
      </c>
      <c r="CO273">
        <v>1</v>
      </c>
      <c r="CP273">
        <v>9</v>
      </c>
      <c r="CQ273" s="5">
        <f t="shared" si="9"/>
        <v>0.1111111111111111</v>
      </c>
      <c r="CR273" t="s">
        <v>542</v>
      </c>
      <c r="CS273" t="s">
        <v>2118</v>
      </c>
      <c r="CT273" s="2" t="s">
        <v>2119</v>
      </c>
      <c r="CU273" t="s">
        <v>99</v>
      </c>
      <c r="CV273" t="s">
        <v>130</v>
      </c>
      <c r="CW273" t="s">
        <v>99</v>
      </c>
      <c r="CX273" t="s">
        <v>2120</v>
      </c>
    </row>
    <row r="274" spans="1:102" ht="18" customHeight="1" x14ac:dyDescent="0.35">
      <c r="A274" t="s">
        <v>2121</v>
      </c>
      <c r="B274" t="s">
        <v>2122</v>
      </c>
      <c r="C274" s="24" t="s">
        <v>3818</v>
      </c>
      <c r="D274" s="24" t="s">
        <v>3875</v>
      </c>
      <c r="E274" t="s">
        <v>102</v>
      </c>
      <c r="F274" s="5">
        <v>0</v>
      </c>
      <c r="BB274" t="s">
        <v>102</v>
      </c>
      <c r="BD274" t="s">
        <v>102</v>
      </c>
      <c r="BH274" t="s">
        <v>102</v>
      </c>
      <c r="BZ274" t="s">
        <v>102</v>
      </c>
      <c r="CD274" t="s">
        <v>99</v>
      </c>
      <c r="CE274">
        <v>5600</v>
      </c>
      <c r="CF274" t="s">
        <v>105</v>
      </c>
      <c r="CG274">
        <v>2022</v>
      </c>
      <c r="CH274">
        <v>2022</v>
      </c>
      <c r="CI274" t="s">
        <v>2123</v>
      </c>
      <c r="CJ274" t="s">
        <v>1009</v>
      </c>
      <c r="CK274">
        <v>2023</v>
      </c>
      <c r="CL274" t="s">
        <v>99</v>
      </c>
      <c r="CM274" t="s">
        <v>2124</v>
      </c>
      <c r="CN274" t="s">
        <v>2125</v>
      </c>
      <c r="CO274">
        <v>4</v>
      </c>
      <c r="CP274">
        <v>11</v>
      </c>
      <c r="CQ274" s="5">
        <f t="shared" si="9"/>
        <v>0.36363636363636365</v>
      </c>
      <c r="CR274" t="s">
        <v>163</v>
      </c>
      <c r="CS274" t="s">
        <v>2126</v>
      </c>
      <c r="CT274" t="s">
        <v>2127</v>
      </c>
      <c r="CU274" t="s">
        <v>102</v>
      </c>
      <c r="CW274" t="s">
        <v>102</v>
      </c>
      <c r="CX274" t="s">
        <v>2128</v>
      </c>
    </row>
    <row r="275" spans="1:102" ht="18" customHeight="1" x14ac:dyDescent="0.35">
      <c r="A275" t="s">
        <v>2129</v>
      </c>
      <c r="B275" t="s">
        <v>2130</v>
      </c>
      <c r="C275" s="24" t="s">
        <v>3822</v>
      </c>
      <c r="D275" s="24" t="s">
        <v>3874</v>
      </c>
      <c r="E275" t="s">
        <v>102</v>
      </c>
      <c r="F275" s="5">
        <v>0</v>
      </c>
      <c r="BB275" t="s">
        <v>99</v>
      </c>
      <c r="BC275">
        <v>58341</v>
      </c>
      <c r="BD275" t="s">
        <v>99</v>
      </c>
      <c r="BE275">
        <v>373003</v>
      </c>
      <c r="BF275">
        <v>443064</v>
      </c>
      <c r="BG275" t="s">
        <v>103</v>
      </c>
      <c r="BH275" t="s">
        <v>99</v>
      </c>
      <c r="BI275">
        <v>642008</v>
      </c>
      <c r="BJ275" t="s">
        <v>104</v>
      </c>
      <c r="BK275" t="s">
        <v>99</v>
      </c>
      <c r="BL275" t="s">
        <v>99</v>
      </c>
      <c r="BM275" t="s">
        <v>99</v>
      </c>
      <c r="BN275" t="s">
        <v>99</v>
      </c>
      <c r="BO275" t="s">
        <v>99</v>
      </c>
      <c r="BP275" t="s">
        <v>99</v>
      </c>
      <c r="BQ275" t="s">
        <v>99</v>
      </c>
      <c r="BR275" t="s">
        <v>99</v>
      </c>
      <c r="BS275" t="s">
        <v>102</v>
      </c>
      <c r="BT275" t="s">
        <v>102</v>
      </c>
      <c r="BU275" t="s">
        <v>102</v>
      </c>
      <c r="BV275" t="s">
        <v>102</v>
      </c>
      <c r="BW275" t="s">
        <v>102</v>
      </c>
      <c r="BX275" t="s">
        <v>102</v>
      </c>
      <c r="BY275" t="s">
        <v>99</v>
      </c>
      <c r="BZ275" t="s">
        <v>102</v>
      </c>
      <c r="CD275" t="s">
        <v>102</v>
      </c>
      <c r="CG275">
        <v>2022</v>
      </c>
      <c r="CH275">
        <v>2020</v>
      </c>
      <c r="CI275" t="s">
        <v>2131</v>
      </c>
      <c r="CJ275" t="s">
        <v>107</v>
      </c>
      <c r="CK275">
        <v>2023</v>
      </c>
      <c r="CL275" t="s">
        <v>102</v>
      </c>
      <c r="CM275" t="s">
        <v>2132</v>
      </c>
      <c r="CO275">
        <v>0</v>
      </c>
      <c r="CP275">
        <v>8</v>
      </c>
      <c r="CQ275" s="5">
        <f t="shared" si="9"/>
        <v>0</v>
      </c>
      <c r="CR275" t="s">
        <v>542</v>
      </c>
      <c r="CS275" t="s">
        <v>2133</v>
      </c>
      <c r="CT275" t="s">
        <v>2134</v>
      </c>
      <c r="CU275" t="s">
        <v>99</v>
      </c>
      <c r="CV275" t="s">
        <v>130</v>
      </c>
      <c r="CW275" t="s">
        <v>102</v>
      </c>
      <c r="CX275" t="s">
        <v>2135</v>
      </c>
    </row>
    <row r="276" spans="1:102" ht="18" customHeight="1" x14ac:dyDescent="0.35">
      <c r="A276" t="s">
        <v>2136</v>
      </c>
      <c r="B276" t="s">
        <v>2137</v>
      </c>
      <c r="C276" s="24" t="s">
        <v>3808</v>
      </c>
      <c r="D276" s="24" t="s">
        <v>3889</v>
      </c>
      <c r="E276" t="s">
        <v>102</v>
      </c>
      <c r="F276" s="5">
        <v>0</v>
      </c>
      <c r="BB276" t="s">
        <v>99</v>
      </c>
      <c r="BC276">
        <v>40781</v>
      </c>
      <c r="BD276" t="s">
        <v>99</v>
      </c>
      <c r="BE276">
        <v>83937</v>
      </c>
      <c r="BF276" t="s">
        <v>103</v>
      </c>
      <c r="BG276" t="s">
        <v>103</v>
      </c>
      <c r="BH276" t="s">
        <v>99</v>
      </c>
      <c r="BI276">
        <v>83866</v>
      </c>
      <c r="BJ276" t="s">
        <v>104</v>
      </c>
      <c r="BK276" t="s">
        <v>102</v>
      </c>
      <c r="BL276" t="s">
        <v>102</v>
      </c>
      <c r="BM276" t="s">
        <v>99</v>
      </c>
      <c r="BN276" t="s">
        <v>102</v>
      </c>
      <c r="BO276" t="s">
        <v>102</v>
      </c>
      <c r="BP276" t="s">
        <v>99</v>
      </c>
      <c r="BQ276" t="s">
        <v>99</v>
      </c>
      <c r="BR276" t="s">
        <v>102</v>
      </c>
      <c r="BS276" t="s">
        <v>102</v>
      </c>
      <c r="BT276" t="s">
        <v>102</v>
      </c>
      <c r="BU276" t="s">
        <v>102</v>
      </c>
      <c r="BV276" t="s">
        <v>102</v>
      </c>
      <c r="BW276" t="s">
        <v>102</v>
      </c>
      <c r="BX276" t="s">
        <v>102</v>
      </c>
      <c r="BY276" t="s">
        <v>102</v>
      </c>
      <c r="BZ276" t="s">
        <v>102</v>
      </c>
      <c r="CD276" t="s">
        <v>102</v>
      </c>
      <c r="CG276">
        <v>2021</v>
      </c>
      <c r="CH276">
        <v>2021</v>
      </c>
      <c r="CI276" t="s">
        <v>2138</v>
      </c>
      <c r="CJ276" t="s">
        <v>107</v>
      </c>
      <c r="CK276">
        <v>2023</v>
      </c>
      <c r="CL276" t="s">
        <v>102</v>
      </c>
      <c r="CM276" t="s">
        <v>103</v>
      </c>
      <c r="CO276">
        <v>0</v>
      </c>
      <c r="CP276">
        <v>12</v>
      </c>
      <c r="CQ276" s="5">
        <f t="shared" si="9"/>
        <v>0</v>
      </c>
      <c r="CR276" t="s">
        <v>2139</v>
      </c>
      <c r="CS276" t="s">
        <v>2140</v>
      </c>
      <c r="CT276" s="2" t="s">
        <v>2141</v>
      </c>
      <c r="CU276" t="s">
        <v>99</v>
      </c>
      <c r="CV276" t="s">
        <v>181</v>
      </c>
      <c r="CW276" t="s">
        <v>102</v>
      </c>
      <c r="CX276" t="s">
        <v>2142</v>
      </c>
    </row>
    <row r="277" spans="1:102" ht="18" customHeight="1" x14ac:dyDescent="0.35">
      <c r="A277" t="s">
        <v>2143</v>
      </c>
      <c r="B277" t="s">
        <v>2144</v>
      </c>
      <c r="C277" s="24" t="s">
        <v>3822</v>
      </c>
      <c r="D277" s="24" t="s">
        <v>3895</v>
      </c>
      <c r="E277" t="s">
        <v>102</v>
      </c>
      <c r="F277" s="5">
        <v>0</v>
      </c>
      <c r="BB277" t="s">
        <v>102</v>
      </c>
      <c r="BD277" t="s">
        <v>102</v>
      </c>
      <c r="BH277" t="s">
        <v>102</v>
      </c>
      <c r="BZ277" t="s">
        <v>102</v>
      </c>
      <c r="CD277" t="s">
        <v>102</v>
      </c>
      <c r="CG277">
        <v>2022</v>
      </c>
      <c r="CH277" t="s">
        <v>103</v>
      </c>
      <c r="CI277" t="s">
        <v>2145</v>
      </c>
      <c r="CJ277" t="s">
        <v>107</v>
      </c>
      <c r="CK277">
        <v>2023</v>
      </c>
      <c r="CL277" t="s">
        <v>99</v>
      </c>
      <c r="CM277" t="s">
        <v>2146</v>
      </c>
      <c r="CO277">
        <v>5</v>
      </c>
      <c r="CP277">
        <v>10</v>
      </c>
      <c r="CQ277" s="5">
        <f t="shared" si="9"/>
        <v>0.5</v>
      </c>
      <c r="CR277" t="s">
        <v>163</v>
      </c>
      <c r="CS277" t="s">
        <v>2147</v>
      </c>
      <c r="CT277" t="s">
        <v>2148</v>
      </c>
      <c r="CU277" t="s">
        <v>102</v>
      </c>
      <c r="CW277" t="s">
        <v>102</v>
      </c>
      <c r="CX277" t="s">
        <v>2149</v>
      </c>
    </row>
    <row r="278" spans="1:102" ht="18" customHeight="1" x14ac:dyDescent="0.35">
      <c r="A278" t="s">
        <v>2150</v>
      </c>
      <c r="B278" t="s">
        <v>2151</v>
      </c>
      <c r="C278" s="24" t="s">
        <v>3826</v>
      </c>
      <c r="D278" s="24" t="s">
        <v>3860</v>
      </c>
      <c r="E278" t="s">
        <v>102</v>
      </c>
      <c r="F278" s="5">
        <v>0</v>
      </c>
      <c r="BB278" t="s">
        <v>99</v>
      </c>
      <c r="BC278">
        <v>3479</v>
      </c>
      <c r="BD278" t="s">
        <v>99</v>
      </c>
      <c r="BE278">
        <v>5465</v>
      </c>
      <c r="BF278">
        <v>5560</v>
      </c>
      <c r="BG278" t="s">
        <v>103</v>
      </c>
      <c r="BH278" t="s">
        <v>99</v>
      </c>
      <c r="BI278">
        <v>18077</v>
      </c>
      <c r="BJ278" t="s">
        <v>104</v>
      </c>
      <c r="BK278" t="s">
        <v>99</v>
      </c>
      <c r="BL278" t="s">
        <v>102</v>
      </c>
      <c r="BM278" t="s">
        <v>99</v>
      </c>
      <c r="BN278" t="s">
        <v>102</v>
      </c>
      <c r="BO278" t="s">
        <v>99</v>
      </c>
      <c r="BP278" t="s">
        <v>99</v>
      </c>
      <c r="BQ278" t="s">
        <v>102</v>
      </c>
      <c r="BR278" t="s">
        <v>99</v>
      </c>
      <c r="BS278" t="s">
        <v>102</v>
      </c>
      <c r="BT278" t="s">
        <v>102</v>
      </c>
      <c r="BU278" t="s">
        <v>102</v>
      </c>
      <c r="BV278" t="s">
        <v>102</v>
      </c>
      <c r="BW278" t="s">
        <v>102</v>
      </c>
      <c r="BX278" t="s">
        <v>102</v>
      </c>
      <c r="BY278" t="s">
        <v>102</v>
      </c>
      <c r="BZ278" t="s">
        <v>102</v>
      </c>
      <c r="CD278" t="s">
        <v>102</v>
      </c>
      <c r="CG278">
        <v>2021</v>
      </c>
      <c r="CH278">
        <v>2022</v>
      </c>
      <c r="CI278" t="s">
        <v>2152</v>
      </c>
      <c r="CJ278" t="s">
        <v>193</v>
      </c>
      <c r="CK278">
        <v>2023</v>
      </c>
      <c r="CL278" t="s">
        <v>102</v>
      </c>
      <c r="CM278" t="s">
        <v>2153</v>
      </c>
      <c r="CO278">
        <v>0</v>
      </c>
      <c r="CP278">
        <v>11</v>
      </c>
      <c r="CQ278" s="5">
        <f t="shared" si="9"/>
        <v>0</v>
      </c>
      <c r="CR278" t="s">
        <v>339</v>
      </c>
      <c r="CS278" t="s">
        <v>2154</v>
      </c>
      <c r="CT278" t="s">
        <v>2155</v>
      </c>
      <c r="CU278" t="s">
        <v>99</v>
      </c>
      <c r="CV278" t="s">
        <v>181</v>
      </c>
      <c r="CW278" t="s">
        <v>102</v>
      </c>
      <c r="CX278" t="s">
        <v>2156</v>
      </c>
    </row>
    <row r="279" spans="1:102" ht="18" customHeight="1" x14ac:dyDescent="0.35">
      <c r="A279" t="s">
        <v>2157</v>
      </c>
      <c r="B279" t="s">
        <v>2158</v>
      </c>
      <c r="C279" s="24" t="s">
        <v>3828</v>
      </c>
      <c r="D279" s="24" t="s">
        <v>3829</v>
      </c>
      <c r="E279" t="s">
        <v>99</v>
      </c>
      <c r="F279" s="5">
        <v>1</v>
      </c>
      <c r="G279" t="s">
        <v>100</v>
      </c>
      <c r="H279" t="s">
        <v>99</v>
      </c>
      <c r="I279" s="5">
        <v>1</v>
      </c>
      <c r="J279">
        <v>2050</v>
      </c>
      <c r="K279" s="5" t="s">
        <v>99</v>
      </c>
      <c r="M279">
        <v>2050</v>
      </c>
      <c r="N279" s="5" t="s">
        <v>102</v>
      </c>
      <c r="Q279">
        <f t="shared" si="8"/>
        <v>2050</v>
      </c>
      <c r="R279" s="5" t="s">
        <v>102</v>
      </c>
      <c r="AK279" t="s">
        <v>99</v>
      </c>
      <c r="AL279" t="s">
        <v>99</v>
      </c>
      <c r="AM279" t="s">
        <v>102</v>
      </c>
      <c r="AO279" t="s">
        <v>102</v>
      </c>
      <c r="AQ279" t="s">
        <v>102</v>
      </c>
      <c r="AR279" t="s">
        <v>102</v>
      </c>
      <c r="AW279" t="s">
        <v>102</v>
      </c>
      <c r="BB279" t="s">
        <v>99</v>
      </c>
      <c r="BC279">
        <v>16813000</v>
      </c>
      <c r="BD279" t="s">
        <v>99</v>
      </c>
      <c r="BE279">
        <v>21981000</v>
      </c>
      <c r="BF279" t="s">
        <v>103</v>
      </c>
      <c r="BG279" t="s">
        <v>103</v>
      </c>
      <c r="BH279" t="s">
        <v>99</v>
      </c>
      <c r="BI279">
        <v>25859000</v>
      </c>
      <c r="BJ279" t="s">
        <v>381</v>
      </c>
      <c r="BK279" t="s">
        <v>99</v>
      </c>
      <c r="BL279" t="s">
        <v>99</v>
      </c>
      <c r="BM279" t="s">
        <v>99</v>
      </c>
      <c r="BN279" t="s">
        <v>99</v>
      </c>
      <c r="BO279" t="s">
        <v>99</v>
      </c>
      <c r="BP279" t="s">
        <v>99</v>
      </c>
      <c r="BQ279" t="s">
        <v>99</v>
      </c>
      <c r="BR279" t="s">
        <v>99</v>
      </c>
      <c r="BS279" t="s">
        <v>99</v>
      </c>
      <c r="BT279" t="s">
        <v>99</v>
      </c>
      <c r="BU279" t="s">
        <v>99</v>
      </c>
      <c r="BV279" t="s">
        <v>99</v>
      </c>
      <c r="BW279" t="s">
        <v>99</v>
      </c>
      <c r="BX279" t="s">
        <v>99</v>
      </c>
      <c r="BY279" t="s">
        <v>99</v>
      </c>
      <c r="BZ279" t="s">
        <v>99</v>
      </c>
      <c r="CA279" s="2" t="s">
        <v>2159</v>
      </c>
      <c r="CB279">
        <v>90000000</v>
      </c>
      <c r="CC279" t="s">
        <v>105</v>
      </c>
      <c r="CD279" t="s">
        <v>102</v>
      </c>
      <c r="CG279">
        <v>2022</v>
      </c>
      <c r="CH279">
        <v>2023</v>
      </c>
      <c r="CI279" t="s">
        <v>2160</v>
      </c>
      <c r="CJ279" t="s">
        <v>161</v>
      </c>
      <c r="CK279">
        <v>2023</v>
      </c>
      <c r="CL279" t="s">
        <v>102</v>
      </c>
      <c r="CM279" t="s">
        <v>2161</v>
      </c>
      <c r="CO279">
        <v>2</v>
      </c>
      <c r="CP279">
        <v>10</v>
      </c>
      <c r="CQ279" s="5">
        <f t="shared" si="9"/>
        <v>0.2</v>
      </c>
      <c r="CR279" t="s">
        <v>640</v>
      </c>
      <c r="CS279" t="s">
        <v>2162</v>
      </c>
      <c r="CT279" s="2" t="s">
        <v>2163</v>
      </c>
      <c r="CU279" t="s">
        <v>99</v>
      </c>
      <c r="CV279" t="s">
        <v>130</v>
      </c>
      <c r="CW279" t="s">
        <v>99</v>
      </c>
      <c r="CX279" t="s">
        <v>2164</v>
      </c>
    </row>
    <row r="280" spans="1:102" ht="18" customHeight="1" x14ac:dyDescent="0.35">
      <c r="A280" t="s">
        <v>2165</v>
      </c>
      <c r="B280" t="s">
        <v>2166</v>
      </c>
      <c r="C280" s="24" t="s">
        <v>3816</v>
      </c>
      <c r="D280" s="24" t="s">
        <v>3897</v>
      </c>
      <c r="E280" t="s">
        <v>102</v>
      </c>
      <c r="F280" s="5">
        <v>0</v>
      </c>
      <c r="BB280" t="s">
        <v>102</v>
      </c>
      <c r="BD280" t="s">
        <v>102</v>
      </c>
      <c r="BH280" t="s">
        <v>102</v>
      </c>
      <c r="BZ280" t="s">
        <v>102</v>
      </c>
      <c r="CD280" t="s">
        <v>102</v>
      </c>
      <c r="CG280">
        <v>2021</v>
      </c>
      <c r="CH280">
        <v>2021</v>
      </c>
      <c r="CI280" t="s">
        <v>2167</v>
      </c>
      <c r="CJ280" t="s">
        <v>193</v>
      </c>
      <c r="CK280">
        <v>2023</v>
      </c>
      <c r="CL280" t="s">
        <v>102</v>
      </c>
      <c r="CM280" t="s">
        <v>103</v>
      </c>
      <c r="CO280">
        <v>0</v>
      </c>
      <c r="CP280">
        <v>11</v>
      </c>
      <c r="CQ280" s="5">
        <f t="shared" si="9"/>
        <v>0</v>
      </c>
      <c r="CR280" t="s">
        <v>467</v>
      </c>
      <c r="CS280" t="s">
        <v>1128</v>
      </c>
      <c r="CT280" s="2" t="s">
        <v>2168</v>
      </c>
      <c r="CU280" t="s">
        <v>102</v>
      </c>
      <c r="CW280" t="s">
        <v>102</v>
      </c>
      <c r="CX280" t="s">
        <v>2169</v>
      </c>
    </row>
    <row r="281" spans="1:102" ht="18" customHeight="1" x14ac:dyDescent="0.35">
      <c r="A281" t="s">
        <v>2170</v>
      </c>
      <c r="B281" t="s">
        <v>2171</v>
      </c>
      <c r="C281" s="24" t="s">
        <v>3822</v>
      </c>
      <c r="D281" s="24" t="s">
        <v>3921</v>
      </c>
      <c r="E281" t="s">
        <v>99</v>
      </c>
      <c r="F281" s="5">
        <v>1</v>
      </c>
      <c r="G281" t="s">
        <v>149</v>
      </c>
      <c r="H281" t="s">
        <v>99</v>
      </c>
      <c r="I281" s="5">
        <v>1</v>
      </c>
      <c r="J281">
        <v>2050</v>
      </c>
      <c r="K281" s="5" t="s">
        <v>99</v>
      </c>
      <c r="M281">
        <v>2050</v>
      </c>
      <c r="N281" s="5" t="s">
        <v>102</v>
      </c>
      <c r="Q281">
        <f t="shared" si="8"/>
        <v>2050</v>
      </c>
      <c r="R281" s="5" t="s">
        <v>102</v>
      </c>
      <c r="AK281" t="s">
        <v>99</v>
      </c>
      <c r="AL281" t="s">
        <v>102</v>
      </c>
      <c r="AM281" t="s">
        <v>99</v>
      </c>
      <c r="AN281" t="s">
        <v>150</v>
      </c>
      <c r="AO281" t="s">
        <v>102</v>
      </c>
      <c r="AQ281" t="s">
        <v>99</v>
      </c>
      <c r="AR281" t="s">
        <v>102</v>
      </c>
      <c r="AV281" t="s">
        <v>151</v>
      </c>
      <c r="AW281" t="s">
        <v>102</v>
      </c>
      <c r="BB281" t="s">
        <v>99</v>
      </c>
      <c r="BC281">
        <v>279546</v>
      </c>
      <c r="BD281" t="s">
        <v>99</v>
      </c>
      <c r="BE281" t="s">
        <v>103</v>
      </c>
      <c r="BF281" t="s">
        <v>103</v>
      </c>
      <c r="BG281">
        <v>76558</v>
      </c>
      <c r="BH281" t="s">
        <v>102</v>
      </c>
      <c r="BZ281" t="s">
        <v>102</v>
      </c>
      <c r="CD281" t="s">
        <v>102</v>
      </c>
      <c r="CG281">
        <v>2022</v>
      </c>
      <c r="CH281" t="s">
        <v>103</v>
      </c>
      <c r="CI281" t="s">
        <v>2172</v>
      </c>
      <c r="CJ281" t="s">
        <v>107</v>
      </c>
      <c r="CK281">
        <v>2023</v>
      </c>
      <c r="CL281" t="s">
        <v>102</v>
      </c>
      <c r="CM281" t="s">
        <v>2173</v>
      </c>
      <c r="CO281">
        <v>0</v>
      </c>
      <c r="CP281">
        <v>9</v>
      </c>
      <c r="CQ281" s="5">
        <f t="shared" si="9"/>
        <v>0</v>
      </c>
      <c r="CR281" t="s">
        <v>2174</v>
      </c>
      <c r="CS281" t="s">
        <v>2175</v>
      </c>
      <c r="CT281" s="2" t="s">
        <v>2176</v>
      </c>
      <c r="CU281" t="s">
        <v>99</v>
      </c>
      <c r="CV281" t="s">
        <v>130</v>
      </c>
      <c r="CW281" t="s">
        <v>102</v>
      </c>
      <c r="CX281" t="s">
        <v>2177</v>
      </c>
    </row>
    <row r="282" spans="1:102" ht="18" customHeight="1" x14ac:dyDescent="0.35">
      <c r="A282" t="s">
        <v>2178</v>
      </c>
      <c r="B282" t="s">
        <v>2179</v>
      </c>
      <c r="C282" s="24" t="s">
        <v>3808</v>
      </c>
      <c r="D282" s="24" t="s">
        <v>3871</v>
      </c>
      <c r="E282" t="s">
        <v>102</v>
      </c>
      <c r="F282" s="5">
        <v>0</v>
      </c>
      <c r="BB282" t="s">
        <v>99</v>
      </c>
      <c r="BC282">
        <v>317143</v>
      </c>
      <c r="BD282" t="s">
        <v>99</v>
      </c>
      <c r="BE282">
        <v>361479</v>
      </c>
      <c r="BF282">
        <v>508459</v>
      </c>
      <c r="BG282" t="s">
        <v>103</v>
      </c>
      <c r="BH282" t="s">
        <v>99</v>
      </c>
      <c r="BI282">
        <v>28431587</v>
      </c>
      <c r="BJ282" t="s">
        <v>104</v>
      </c>
      <c r="BK282" t="s">
        <v>99</v>
      </c>
      <c r="BL282" t="s">
        <v>99</v>
      </c>
      <c r="BM282" t="s">
        <v>99</v>
      </c>
      <c r="BN282" t="s">
        <v>102</v>
      </c>
      <c r="BO282" t="s">
        <v>99</v>
      </c>
      <c r="BP282" t="s">
        <v>99</v>
      </c>
      <c r="BQ282" t="s">
        <v>99</v>
      </c>
      <c r="BR282" t="s">
        <v>102</v>
      </c>
      <c r="BS282" t="s">
        <v>102</v>
      </c>
      <c r="BT282" t="s">
        <v>102</v>
      </c>
      <c r="BU282" t="s">
        <v>99</v>
      </c>
      <c r="BV282" t="s">
        <v>102</v>
      </c>
      <c r="BW282" t="s">
        <v>102</v>
      </c>
      <c r="BX282" t="s">
        <v>102</v>
      </c>
      <c r="BY282" t="s">
        <v>102</v>
      </c>
      <c r="BZ282" t="s">
        <v>102</v>
      </c>
      <c r="CD282" t="s">
        <v>99</v>
      </c>
      <c r="CE282">
        <v>53900</v>
      </c>
      <c r="CG282">
        <v>2022</v>
      </c>
      <c r="CH282">
        <v>2022</v>
      </c>
      <c r="CI282" t="s">
        <v>2180</v>
      </c>
      <c r="CJ282" t="s">
        <v>107</v>
      </c>
      <c r="CK282">
        <v>2023</v>
      </c>
      <c r="CL282" t="s">
        <v>99</v>
      </c>
      <c r="CM282" t="s">
        <v>2181</v>
      </c>
      <c r="CN282" t="s">
        <v>2182</v>
      </c>
      <c r="CO282">
        <v>10</v>
      </c>
      <c r="CP282">
        <v>13</v>
      </c>
      <c r="CQ282" s="5">
        <f t="shared" si="9"/>
        <v>0.76923076923076927</v>
      </c>
      <c r="CR282" t="s">
        <v>163</v>
      </c>
      <c r="CS282" t="s">
        <v>2183</v>
      </c>
      <c r="CT282" s="2" t="s">
        <v>2184</v>
      </c>
      <c r="CU282" t="s">
        <v>99</v>
      </c>
      <c r="CV282" t="s">
        <v>130</v>
      </c>
      <c r="CW282" t="s">
        <v>102</v>
      </c>
      <c r="CX282" t="s">
        <v>2185</v>
      </c>
    </row>
    <row r="283" spans="1:102" ht="18" customHeight="1" x14ac:dyDescent="0.35">
      <c r="A283" t="s">
        <v>2186</v>
      </c>
      <c r="B283" t="s">
        <v>2187</v>
      </c>
      <c r="C283" s="24" t="s">
        <v>3826</v>
      </c>
      <c r="D283" s="24" t="s">
        <v>3860</v>
      </c>
      <c r="E283" t="s">
        <v>102</v>
      </c>
      <c r="F283" s="5">
        <v>0</v>
      </c>
      <c r="BB283" t="s">
        <v>102</v>
      </c>
      <c r="BD283" t="s">
        <v>102</v>
      </c>
      <c r="BH283" t="s">
        <v>102</v>
      </c>
      <c r="BZ283" t="s">
        <v>102</v>
      </c>
      <c r="CD283" t="s">
        <v>102</v>
      </c>
      <c r="CG283">
        <v>2021</v>
      </c>
      <c r="CH283" t="s">
        <v>103</v>
      </c>
      <c r="CI283" t="s">
        <v>2188</v>
      </c>
      <c r="CJ283" t="s">
        <v>107</v>
      </c>
      <c r="CK283">
        <v>2023</v>
      </c>
      <c r="CL283" t="s">
        <v>102</v>
      </c>
      <c r="CM283" t="s">
        <v>103</v>
      </c>
      <c r="CO283">
        <v>0</v>
      </c>
      <c r="CP283">
        <v>11</v>
      </c>
      <c r="CQ283" s="5">
        <f t="shared" si="9"/>
        <v>0</v>
      </c>
      <c r="CR283" t="s">
        <v>684</v>
      </c>
      <c r="CS283" t="s">
        <v>2189</v>
      </c>
      <c r="CT283" t="s">
        <v>2190</v>
      </c>
      <c r="CU283" t="s">
        <v>102</v>
      </c>
      <c r="CW283" t="s">
        <v>102</v>
      </c>
      <c r="CX283" t="s">
        <v>2191</v>
      </c>
    </row>
    <row r="284" spans="1:102" ht="18" customHeight="1" x14ac:dyDescent="0.35">
      <c r="A284" t="s">
        <v>2192</v>
      </c>
      <c r="B284" t="s">
        <v>2193</v>
      </c>
      <c r="C284" s="24" t="s">
        <v>3822</v>
      </c>
      <c r="D284" s="24" t="s">
        <v>3922</v>
      </c>
      <c r="E284" t="s">
        <v>99</v>
      </c>
      <c r="F284" s="5">
        <v>1</v>
      </c>
      <c r="G284" t="s">
        <v>149</v>
      </c>
      <c r="H284" t="s">
        <v>99</v>
      </c>
      <c r="I284" s="5">
        <v>1</v>
      </c>
      <c r="J284">
        <v>2050</v>
      </c>
      <c r="K284" s="5" t="s">
        <v>99</v>
      </c>
      <c r="M284">
        <v>2050</v>
      </c>
      <c r="N284" s="5" t="s">
        <v>99</v>
      </c>
      <c r="P284">
        <v>2050</v>
      </c>
      <c r="Q284">
        <f t="shared" si="8"/>
        <v>2050</v>
      </c>
      <c r="AK284" t="s">
        <v>99</v>
      </c>
      <c r="AL284" t="s">
        <v>99</v>
      </c>
      <c r="AM284" t="s">
        <v>99</v>
      </c>
      <c r="AN284" t="s">
        <v>150</v>
      </c>
      <c r="AO284" t="s">
        <v>102</v>
      </c>
      <c r="AQ284" t="s">
        <v>102</v>
      </c>
      <c r="AR284" t="s">
        <v>102</v>
      </c>
      <c r="AW284" t="s">
        <v>102</v>
      </c>
      <c r="BB284" t="s">
        <v>99</v>
      </c>
      <c r="BC284">
        <v>437</v>
      </c>
      <c r="BD284" t="s">
        <v>99</v>
      </c>
      <c r="BE284">
        <v>932</v>
      </c>
      <c r="BF284">
        <v>1025</v>
      </c>
      <c r="BG284" t="s">
        <v>103</v>
      </c>
      <c r="BH284" t="s">
        <v>99</v>
      </c>
      <c r="BI284">
        <v>163679</v>
      </c>
      <c r="BJ284" t="s">
        <v>104</v>
      </c>
      <c r="BK284" t="s">
        <v>99</v>
      </c>
      <c r="BL284" t="s">
        <v>102</v>
      </c>
      <c r="BM284" t="s">
        <v>102</v>
      </c>
      <c r="BN284" t="s">
        <v>99</v>
      </c>
      <c r="BO284" t="s">
        <v>102</v>
      </c>
      <c r="BP284" t="s">
        <v>102</v>
      </c>
      <c r="BQ284" t="s">
        <v>102</v>
      </c>
      <c r="BR284" t="s">
        <v>102</v>
      </c>
      <c r="BS284" t="s">
        <v>102</v>
      </c>
      <c r="BT284" t="s">
        <v>102</v>
      </c>
      <c r="BU284" t="s">
        <v>99</v>
      </c>
      <c r="BV284" t="s">
        <v>99</v>
      </c>
      <c r="BW284" t="s">
        <v>102</v>
      </c>
      <c r="BX284" t="s">
        <v>102</v>
      </c>
      <c r="BY284" t="s">
        <v>102</v>
      </c>
      <c r="BZ284" t="s">
        <v>102</v>
      </c>
      <c r="CD284" t="s">
        <v>102</v>
      </c>
      <c r="CG284">
        <v>2022</v>
      </c>
      <c r="CH284">
        <v>2022</v>
      </c>
      <c r="CI284" t="s">
        <v>2194</v>
      </c>
      <c r="CJ284" t="s">
        <v>193</v>
      </c>
      <c r="CK284">
        <v>2023</v>
      </c>
      <c r="CL284" t="s">
        <v>102</v>
      </c>
      <c r="CM284" t="s">
        <v>2195</v>
      </c>
      <c r="CO284">
        <v>0</v>
      </c>
      <c r="CP284">
        <v>12</v>
      </c>
      <c r="CQ284" s="5">
        <f t="shared" si="9"/>
        <v>0</v>
      </c>
      <c r="CR284" t="s">
        <v>640</v>
      </c>
      <c r="CS284" t="s">
        <v>2196</v>
      </c>
      <c r="CT284" t="s">
        <v>2197</v>
      </c>
      <c r="CU284" t="s">
        <v>102</v>
      </c>
      <c r="CW284" t="s">
        <v>99</v>
      </c>
      <c r="CX284" t="s">
        <v>2198</v>
      </c>
    </row>
    <row r="285" spans="1:102" ht="18" customHeight="1" x14ac:dyDescent="0.35">
      <c r="A285" t="s">
        <v>2199</v>
      </c>
      <c r="B285" t="s">
        <v>2200</v>
      </c>
      <c r="C285" s="24" t="s">
        <v>3816</v>
      </c>
      <c r="D285" s="24" t="s">
        <v>3923</v>
      </c>
      <c r="E285" t="s">
        <v>102</v>
      </c>
      <c r="F285" s="5">
        <v>0</v>
      </c>
      <c r="BB285" t="s">
        <v>99</v>
      </c>
      <c r="BC285">
        <v>222798</v>
      </c>
      <c r="BD285" t="s">
        <v>99</v>
      </c>
      <c r="BE285">
        <v>1558352</v>
      </c>
      <c r="BF285" t="s">
        <v>103</v>
      </c>
      <c r="BG285" t="s">
        <v>103</v>
      </c>
      <c r="BH285" t="s">
        <v>99</v>
      </c>
      <c r="BI285">
        <v>2226892</v>
      </c>
      <c r="BJ285" t="s">
        <v>115</v>
      </c>
      <c r="BZ285" t="s">
        <v>102</v>
      </c>
      <c r="CD285" t="s">
        <v>99</v>
      </c>
      <c r="CE285">
        <v>31435</v>
      </c>
      <c r="CF285" t="s">
        <v>105</v>
      </c>
      <c r="CG285">
        <v>2021</v>
      </c>
      <c r="CH285" t="s">
        <v>103</v>
      </c>
      <c r="CI285" t="s">
        <v>2201</v>
      </c>
      <c r="CJ285" t="s">
        <v>193</v>
      </c>
      <c r="CK285">
        <v>2023</v>
      </c>
      <c r="CL285" t="s">
        <v>99</v>
      </c>
      <c r="CM285" t="s">
        <v>2202</v>
      </c>
      <c r="CN285" t="s">
        <v>2203</v>
      </c>
      <c r="CO285">
        <v>6</v>
      </c>
      <c r="CP285">
        <v>10</v>
      </c>
      <c r="CQ285" s="5">
        <f t="shared" si="9"/>
        <v>0.6</v>
      </c>
      <c r="CR285" t="s">
        <v>163</v>
      </c>
      <c r="CS285" t="s">
        <v>2204</v>
      </c>
      <c r="CT285" s="2" t="s">
        <v>2205</v>
      </c>
      <c r="CU285" t="s">
        <v>102</v>
      </c>
      <c r="CW285" t="s">
        <v>102</v>
      </c>
      <c r="CX285" t="s">
        <v>2206</v>
      </c>
    </row>
    <row r="286" spans="1:102" ht="18" customHeight="1" x14ac:dyDescent="0.35">
      <c r="A286" t="s">
        <v>2207</v>
      </c>
      <c r="B286" t="s">
        <v>2208</v>
      </c>
      <c r="C286" s="24" t="s">
        <v>3828</v>
      </c>
      <c r="D286" s="24" t="s">
        <v>3832</v>
      </c>
      <c r="E286" t="s">
        <v>99</v>
      </c>
      <c r="F286" s="5">
        <v>1</v>
      </c>
      <c r="G286" t="s">
        <v>149</v>
      </c>
      <c r="H286" t="s">
        <v>99</v>
      </c>
      <c r="I286" s="5">
        <v>1</v>
      </c>
      <c r="J286">
        <v>2050</v>
      </c>
      <c r="K286" s="5" t="s">
        <v>99</v>
      </c>
      <c r="M286">
        <v>2050</v>
      </c>
      <c r="N286" s="5" t="s">
        <v>102</v>
      </c>
      <c r="Q286">
        <f t="shared" si="8"/>
        <v>2050</v>
      </c>
      <c r="R286" s="5" t="s">
        <v>102</v>
      </c>
      <c r="AK286" t="s">
        <v>99</v>
      </c>
      <c r="AL286" t="s">
        <v>102</v>
      </c>
      <c r="AM286" t="s">
        <v>102</v>
      </c>
      <c r="AO286" t="s">
        <v>102</v>
      </c>
      <c r="AQ286" t="s">
        <v>102</v>
      </c>
      <c r="AR286" t="s">
        <v>102</v>
      </c>
      <c r="AW286" t="s">
        <v>102</v>
      </c>
      <c r="BB286" t="s">
        <v>99</v>
      </c>
      <c r="BC286">
        <v>14700000</v>
      </c>
      <c r="BD286" t="s">
        <v>99</v>
      </c>
      <c r="BE286">
        <v>7400000</v>
      </c>
      <c r="BF286">
        <v>7000000</v>
      </c>
      <c r="BG286" t="s">
        <v>103</v>
      </c>
      <c r="BH286" t="s">
        <v>99</v>
      </c>
      <c r="BI286">
        <v>101100000</v>
      </c>
      <c r="BJ286" t="s">
        <v>381</v>
      </c>
      <c r="BZ286" t="s">
        <v>102</v>
      </c>
      <c r="CD286" t="s">
        <v>102</v>
      </c>
      <c r="CG286">
        <v>2022</v>
      </c>
      <c r="CH286">
        <v>2023</v>
      </c>
      <c r="CI286" t="s">
        <v>2209</v>
      </c>
      <c r="CJ286" t="s">
        <v>193</v>
      </c>
      <c r="CK286">
        <v>2023</v>
      </c>
      <c r="CL286" t="s">
        <v>99</v>
      </c>
      <c r="CM286" t="s">
        <v>2210</v>
      </c>
      <c r="CO286">
        <v>8</v>
      </c>
      <c r="CP286">
        <v>11</v>
      </c>
      <c r="CQ286" s="5">
        <f t="shared" si="9"/>
        <v>0.72727272727272729</v>
      </c>
      <c r="CR286" t="s">
        <v>2211</v>
      </c>
      <c r="CS286" t="s">
        <v>2212</v>
      </c>
      <c r="CT286" s="2" t="s">
        <v>2213</v>
      </c>
      <c r="CU286" t="s">
        <v>99</v>
      </c>
      <c r="CV286" t="s">
        <v>130</v>
      </c>
      <c r="CW286" t="s">
        <v>99</v>
      </c>
      <c r="CX286" t="s">
        <v>2214</v>
      </c>
    </row>
    <row r="287" spans="1:102" ht="18" customHeight="1" x14ac:dyDescent="0.35">
      <c r="A287" t="s">
        <v>2215</v>
      </c>
      <c r="B287" t="s">
        <v>2216</v>
      </c>
      <c r="C287" s="24" t="s">
        <v>3826</v>
      </c>
      <c r="D287" s="24" t="s">
        <v>3890</v>
      </c>
      <c r="E287" t="s">
        <v>99</v>
      </c>
      <c r="F287" s="5">
        <v>1</v>
      </c>
      <c r="G287" t="s">
        <v>100</v>
      </c>
      <c r="H287" t="s">
        <v>99</v>
      </c>
      <c r="I287" s="5">
        <v>1</v>
      </c>
      <c r="J287">
        <v>2035</v>
      </c>
      <c r="K287" s="5" t="s">
        <v>99</v>
      </c>
      <c r="M287">
        <v>2035</v>
      </c>
      <c r="N287" s="5" t="s">
        <v>102</v>
      </c>
      <c r="Q287">
        <f t="shared" si="8"/>
        <v>2035</v>
      </c>
      <c r="R287" s="5" t="s">
        <v>102</v>
      </c>
      <c r="AK287" t="s">
        <v>99</v>
      </c>
      <c r="AL287" t="s">
        <v>102</v>
      </c>
      <c r="AM287" t="s">
        <v>102</v>
      </c>
      <c r="AO287" t="s">
        <v>102</v>
      </c>
      <c r="AQ287" t="s">
        <v>99</v>
      </c>
      <c r="AR287" t="s">
        <v>102</v>
      </c>
      <c r="AV287" t="s">
        <v>206</v>
      </c>
      <c r="AW287" t="s">
        <v>102</v>
      </c>
      <c r="BB287" t="s">
        <v>99</v>
      </c>
      <c r="BC287">
        <v>18924</v>
      </c>
      <c r="BD287" t="s">
        <v>99</v>
      </c>
      <c r="BE287" t="s">
        <v>103</v>
      </c>
      <c r="BF287">
        <v>40426</v>
      </c>
      <c r="BG287" t="s">
        <v>103</v>
      </c>
      <c r="BH287" t="s">
        <v>99</v>
      </c>
      <c r="BI287">
        <v>4700</v>
      </c>
      <c r="BJ287" t="s">
        <v>104</v>
      </c>
      <c r="BK287" t="s">
        <v>102</v>
      </c>
      <c r="BL287" t="s">
        <v>102</v>
      </c>
      <c r="BM287" t="s">
        <v>102</v>
      </c>
      <c r="BN287" t="s">
        <v>102</v>
      </c>
      <c r="BO287" t="s">
        <v>102</v>
      </c>
      <c r="BP287" t="s">
        <v>99</v>
      </c>
      <c r="BQ287" t="s">
        <v>102</v>
      </c>
      <c r="BR287" t="s">
        <v>102</v>
      </c>
      <c r="BS287" t="s">
        <v>102</v>
      </c>
      <c r="BT287" t="s">
        <v>102</v>
      </c>
      <c r="BU287" t="s">
        <v>102</v>
      </c>
      <c r="BV287" t="s">
        <v>102</v>
      </c>
      <c r="BW287" t="s">
        <v>102</v>
      </c>
      <c r="BX287" t="s">
        <v>102</v>
      </c>
      <c r="BY287" t="s">
        <v>102</v>
      </c>
      <c r="BZ287" t="s">
        <v>102</v>
      </c>
      <c r="CD287" t="s">
        <v>102</v>
      </c>
      <c r="CG287">
        <v>2022</v>
      </c>
      <c r="CH287" t="s">
        <v>103</v>
      </c>
      <c r="CI287" t="s">
        <v>2217</v>
      </c>
      <c r="CJ287" t="s">
        <v>107</v>
      </c>
      <c r="CK287">
        <v>2023</v>
      </c>
      <c r="CL287" t="s">
        <v>102</v>
      </c>
      <c r="CM287" t="s">
        <v>2218</v>
      </c>
      <c r="CO287">
        <v>1</v>
      </c>
      <c r="CP287">
        <v>17</v>
      </c>
      <c r="CQ287" s="5">
        <f t="shared" si="9"/>
        <v>5.8823529411764705E-2</v>
      </c>
      <c r="CR287" t="s">
        <v>923</v>
      </c>
      <c r="CS287" t="s">
        <v>2219</v>
      </c>
      <c r="CT287" s="2" t="s">
        <v>2220</v>
      </c>
      <c r="CU287" t="s">
        <v>99</v>
      </c>
      <c r="CV287" t="s">
        <v>181</v>
      </c>
      <c r="CW287" t="s">
        <v>102</v>
      </c>
      <c r="CX287" t="s">
        <v>2221</v>
      </c>
    </row>
    <row r="288" spans="1:102" ht="18" customHeight="1" x14ac:dyDescent="0.35">
      <c r="A288" t="s">
        <v>2222</v>
      </c>
      <c r="B288" t="s">
        <v>2223</v>
      </c>
      <c r="C288" s="24" t="s">
        <v>3853</v>
      </c>
      <c r="D288" s="24" t="s">
        <v>3854</v>
      </c>
      <c r="E288" t="s">
        <v>102</v>
      </c>
      <c r="F288" s="5">
        <v>0</v>
      </c>
      <c r="BB288" t="s">
        <v>99</v>
      </c>
      <c r="BC288">
        <v>3530000</v>
      </c>
      <c r="BD288" t="s">
        <v>99</v>
      </c>
      <c r="BG288">
        <v>0</v>
      </c>
      <c r="BH288" t="s">
        <v>99</v>
      </c>
      <c r="BI288">
        <v>42580000</v>
      </c>
      <c r="BJ288" t="s">
        <v>104</v>
      </c>
      <c r="BK288" t="s">
        <v>102</v>
      </c>
      <c r="BL288" t="s">
        <v>102</v>
      </c>
      <c r="BM288" t="s">
        <v>102</v>
      </c>
      <c r="BN288" t="s">
        <v>102</v>
      </c>
      <c r="BO288" t="s">
        <v>102</v>
      </c>
      <c r="BP288" t="s">
        <v>102</v>
      </c>
      <c r="BQ288" t="s">
        <v>102</v>
      </c>
      <c r="BR288" t="s">
        <v>102</v>
      </c>
      <c r="BS288" t="s">
        <v>102</v>
      </c>
      <c r="BT288" t="s">
        <v>102</v>
      </c>
      <c r="BU288" t="s">
        <v>99</v>
      </c>
      <c r="BV288" t="s">
        <v>102</v>
      </c>
      <c r="BW288" t="s">
        <v>102</v>
      </c>
      <c r="BX288" t="s">
        <v>102</v>
      </c>
      <c r="BY288" t="s">
        <v>102</v>
      </c>
      <c r="BZ288" t="s">
        <v>102</v>
      </c>
      <c r="CD288" t="s">
        <v>102</v>
      </c>
      <c r="CG288">
        <v>2021</v>
      </c>
      <c r="CH288">
        <v>2023</v>
      </c>
      <c r="CI288" t="s">
        <v>2224</v>
      </c>
      <c r="CJ288" t="s">
        <v>193</v>
      </c>
      <c r="CK288">
        <v>2023</v>
      </c>
      <c r="CL288" t="s">
        <v>99</v>
      </c>
      <c r="CM288" t="s">
        <v>2225</v>
      </c>
      <c r="CN288" t="s">
        <v>2226</v>
      </c>
      <c r="CO288">
        <v>6</v>
      </c>
      <c r="CP288">
        <v>8</v>
      </c>
      <c r="CQ288" s="5">
        <f t="shared" si="9"/>
        <v>0.75</v>
      </c>
      <c r="CR288" t="s">
        <v>2227</v>
      </c>
      <c r="CS288" t="s">
        <v>2228</v>
      </c>
      <c r="CT288" t="s">
        <v>2229</v>
      </c>
      <c r="CU288" t="s">
        <v>99</v>
      </c>
      <c r="CV288" t="s">
        <v>130</v>
      </c>
      <c r="CW288" t="s">
        <v>102</v>
      </c>
      <c r="CX288" t="s">
        <v>2230</v>
      </c>
    </row>
    <row r="289" spans="1:102" ht="18" customHeight="1" x14ac:dyDescent="0.35">
      <c r="A289" t="s">
        <v>2231</v>
      </c>
      <c r="B289" t="s">
        <v>2232</v>
      </c>
      <c r="C289" s="24" t="s">
        <v>3853</v>
      </c>
      <c r="D289" s="24" t="s">
        <v>3924</v>
      </c>
      <c r="E289" t="s">
        <v>102</v>
      </c>
      <c r="F289" s="5">
        <v>0</v>
      </c>
      <c r="BB289" t="s">
        <v>99</v>
      </c>
      <c r="BC289">
        <v>33700000</v>
      </c>
      <c r="BD289" t="s">
        <v>99</v>
      </c>
      <c r="BE289" t="s">
        <v>103</v>
      </c>
      <c r="BF289">
        <v>6700000</v>
      </c>
      <c r="BG289" t="s">
        <v>103</v>
      </c>
      <c r="BH289" t="s">
        <v>99</v>
      </c>
      <c r="BI289">
        <v>404000000</v>
      </c>
      <c r="BJ289" t="s">
        <v>104</v>
      </c>
      <c r="BK289" t="s">
        <v>102</v>
      </c>
      <c r="BL289" t="s">
        <v>102</v>
      </c>
      <c r="BM289" t="s">
        <v>102</v>
      </c>
      <c r="BN289" t="s">
        <v>102</v>
      </c>
      <c r="BO289" t="s">
        <v>102</v>
      </c>
      <c r="BP289" t="s">
        <v>102</v>
      </c>
      <c r="BQ289" t="s">
        <v>102</v>
      </c>
      <c r="BR289" t="s">
        <v>102</v>
      </c>
      <c r="BS289" t="s">
        <v>102</v>
      </c>
      <c r="BT289" t="s">
        <v>102</v>
      </c>
      <c r="BU289" t="s">
        <v>99</v>
      </c>
      <c r="BV289" t="s">
        <v>102</v>
      </c>
      <c r="BW289" t="s">
        <v>102</v>
      </c>
      <c r="BX289" t="s">
        <v>102</v>
      </c>
      <c r="BY289" t="s">
        <v>102</v>
      </c>
      <c r="BZ289" t="s">
        <v>102</v>
      </c>
      <c r="CD289" t="s">
        <v>99</v>
      </c>
      <c r="CE289">
        <v>10000000</v>
      </c>
      <c r="CF289" t="s">
        <v>105</v>
      </c>
      <c r="CG289">
        <v>2022</v>
      </c>
      <c r="CH289">
        <v>2023</v>
      </c>
      <c r="CI289" t="s">
        <v>2233</v>
      </c>
      <c r="CJ289" t="s">
        <v>107</v>
      </c>
      <c r="CK289">
        <v>2023</v>
      </c>
      <c r="CL289" t="s">
        <v>99</v>
      </c>
      <c r="CM289" t="s">
        <v>2234</v>
      </c>
      <c r="CN289" t="s">
        <v>2235</v>
      </c>
      <c r="CO289">
        <v>12</v>
      </c>
      <c r="CP289">
        <v>12</v>
      </c>
      <c r="CQ289" s="5">
        <f t="shared" si="9"/>
        <v>1</v>
      </c>
      <c r="CR289" t="s">
        <v>2236</v>
      </c>
      <c r="CS289" t="s">
        <v>2237</v>
      </c>
      <c r="CT289" s="2" t="s">
        <v>2238</v>
      </c>
      <c r="CU289" t="s">
        <v>99</v>
      </c>
      <c r="CV289" t="s">
        <v>130</v>
      </c>
      <c r="CW289" t="s">
        <v>102</v>
      </c>
      <c r="CX289" t="s">
        <v>2239</v>
      </c>
    </row>
    <row r="290" spans="1:102" ht="18" customHeight="1" x14ac:dyDescent="0.35">
      <c r="A290" t="s">
        <v>2240</v>
      </c>
      <c r="B290" t="s">
        <v>2241</v>
      </c>
      <c r="C290" s="24" t="s">
        <v>3826</v>
      </c>
      <c r="D290" s="24" t="s">
        <v>3879</v>
      </c>
      <c r="E290" t="s">
        <v>102</v>
      </c>
      <c r="F290" s="5">
        <v>0</v>
      </c>
      <c r="BB290" t="s">
        <v>99</v>
      </c>
      <c r="BC290">
        <v>172.3</v>
      </c>
      <c r="BD290" t="s">
        <v>99</v>
      </c>
      <c r="BE290">
        <v>526.1</v>
      </c>
      <c r="BF290">
        <v>531.9</v>
      </c>
      <c r="BG290" t="s">
        <v>103</v>
      </c>
      <c r="BH290" t="s">
        <v>99</v>
      </c>
      <c r="BI290">
        <v>1786.9</v>
      </c>
      <c r="BJ290" t="s">
        <v>104</v>
      </c>
      <c r="BK290" t="s">
        <v>99</v>
      </c>
      <c r="BL290" t="s">
        <v>102</v>
      </c>
      <c r="BM290" t="s">
        <v>102</v>
      </c>
      <c r="BN290" t="s">
        <v>102</v>
      </c>
      <c r="BO290" t="s">
        <v>102</v>
      </c>
      <c r="BP290" t="s">
        <v>99</v>
      </c>
      <c r="BQ290" t="s">
        <v>99</v>
      </c>
      <c r="BR290" t="s">
        <v>102</v>
      </c>
      <c r="BS290" t="s">
        <v>102</v>
      </c>
      <c r="BT290" t="s">
        <v>102</v>
      </c>
      <c r="BU290" t="s">
        <v>102</v>
      </c>
      <c r="BV290" t="s">
        <v>102</v>
      </c>
      <c r="BW290" t="s">
        <v>102</v>
      </c>
      <c r="BX290" t="s">
        <v>102</v>
      </c>
      <c r="BY290" t="s">
        <v>102</v>
      </c>
      <c r="BZ290" t="s">
        <v>102</v>
      </c>
      <c r="CD290" t="s">
        <v>102</v>
      </c>
      <c r="CG290">
        <v>2022</v>
      </c>
      <c r="CH290" t="s">
        <v>103</v>
      </c>
      <c r="CI290" t="s">
        <v>2242</v>
      </c>
      <c r="CJ290" t="s">
        <v>193</v>
      </c>
      <c r="CK290">
        <v>2023</v>
      </c>
      <c r="CL290" t="s">
        <v>102</v>
      </c>
      <c r="CM290" t="s">
        <v>2243</v>
      </c>
      <c r="CO290">
        <v>1</v>
      </c>
      <c r="CP290">
        <v>11</v>
      </c>
      <c r="CQ290" s="5">
        <f t="shared" si="9"/>
        <v>9.0909090909090912E-2</v>
      </c>
      <c r="CR290" t="s">
        <v>163</v>
      </c>
      <c r="CS290" t="s">
        <v>2244</v>
      </c>
      <c r="CT290" s="2" t="s">
        <v>2245</v>
      </c>
      <c r="CU290" t="s">
        <v>99</v>
      </c>
      <c r="CV290" t="s">
        <v>130</v>
      </c>
      <c r="CW290" t="s">
        <v>102</v>
      </c>
      <c r="CX290" t="s">
        <v>2246</v>
      </c>
    </row>
    <row r="291" spans="1:102" ht="18" customHeight="1" x14ac:dyDescent="0.35">
      <c r="A291" t="s">
        <v>2247</v>
      </c>
      <c r="B291" t="s">
        <v>2248</v>
      </c>
      <c r="C291" s="24" t="s">
        <v>3822</v>
      </c>
      <c r="D291" s="24" t="s">
        <v>3877</v>
      </c>
      <c r="E291" t="s">
        <v>99</v>
      </c>
      <c r="F291" s="5">
        <v>1</v>
      </c>
      <c r="G291" t="s">
        <v>149</v>
      </c>
      <c r="H291" t="s">
        <v>99</v>
      </c>
      <c r="I291" s="5">
        <v>1</v>
      </c>
      <c r="J291">
        <v>2050</v>
      </c>
      <c r="K291" s="5" t="s">
        <v>99</v>
      </c>
      <c r="M291">
        <v>2050</v>
      </c>
      <c r="N291" s="5" t="s">
        <v>99</v>
      </c>
      <c r="P291">
        <v>2050</v>
      </c>
      <c r="Q291">
        <f t="shared" si="8"/>
        <v>2050</v>
      </c>
      <c r="AK291" t="s">
        <v>99</v>
      </c>
      <c r="AL291" t="s">
        <v>102</v>
      </c>
      <c r="AM291" t="s">
        <v>99</v>
      </c>
      <c r="AN291" t="s">
        <v>150</v>
      </c>
      <c r="AO291" t="s">
        <v>102</v>
      </c>
      <c r="AQ291" t="s">
        <v>102</v>
      </c>
      <c r="AR291" t="s">
        <v>102</v>
      </c>
      <c r="AW291" t="s">
        <v>102</v>
      </c>
      <c r="BB291" t="s">
        <v>99</v>
      </c>
      <c r="BC291">
        <v>1150317</v>
      </c>
      <c r="BD291" t="s">
        <v>99</v>
      </c>
      <c r="BE291">
        <v>4813113</v>
      </c>
      <c r="BF291">
        <v>4806946</v>
      </c>
      <c r="BG291" t="s">
        <v>103</v>
      </c>
      <c r="BH291" t="s">
        <v>99</v>
      </c>
      <c r="BI291">
        <v>4605592</v>
      </c>
      <c r="BJ291" t="s">
        <v>104</v>
      </c>
      <c r="BK291" t="s">
        <v>102</v>
      </c>
      <c r="BL291" t="s">
        <v>102</v>
      </c>
      <c r="BM291" t="s">
        <v>102</v>
      </c>
      <c r="BN291" t="s">
        <v>102</v>
      </c>
      <c r="BO291" t="s">
        <v>102</v>
      </c>
      <c r="BP291" t="s">
        <v>102</v>
      </c>
      <c r="BQ291" t="s">
        <v>102</v>
      </c>
      <c r="BR291" t="s">
        <v>102</v>
      </c>
      <c r="BS291" t="s">
        <v>102</v>
      </c>
      <c r="BT291" t="s">
        <v>102</v>
      </c>
      <c r="BU291" t="s">
        <v>102</v>
      </c>
      <c r="BV291" t="s">
        <v>102</v>
      </c>
      <c r="BW291" t="s">
        <v>102</v>
      </c>
      <c r="BX291" t="s">
        <v>99</v>
      </c>
      <c r="BY291" t="s">
        <v>102</v>
      </c>
      <c r="BZ291" t="s">
        <v>102</v>
      </c>
      <c r="CD291" t="s">
        <v>102</v>
      </c>
      <c r="CG291">
        <v>2023</v>
      </c>
      <c r="CH291">
        <v>2021</v>
      </c>
      <c r="CI291" t="s">
        <v>2249</v>
      </c>
      <c r="CJ291" t="s">
        <v>107</v>
      </c>
      <c r="CK291">
        <v>2023</v>
      </c>
      <c r="CL291" t="s">
        <v>102</v>
      </c>
      <c r="CM291" t="s">
        <v>2250</v>
      </c>
      <c r="CO291">
        <v>1</v>
      </c>
      <c r="CP291">
        <v>13</v>
      </c>
      <c r="CQ291" s="5">
        <f t="shared" si="9"/>
        <v>7.6923076923076927E-2</v>
      </c>
      <c r="CR291" t="s">
        <v>2251</v>
      </c>
      <c r="CS291" t="s">
        <v>2252</v>
      </c>
      <c r="CT291" t="s">
        <v>2253</v>
      </c>
      <c r="CU291" t="s">
        <v>99</v>
      </c>
      <c r="CV291" t="s">
        <v>181</v>
      </c>
      <c r="CW291" t="s">
        <v>99</v>
      </c>
      <c r="CX291" t="s">
        <v>2254</v>
      </c>
    </row>
    <row r="292" spans="1:102" ht="18" customHeight="1" x14ac:dyDescent="0.35">
      <c r="A292" t="s">
        <v>2255</v>
      </c>
      <c r="B292" t="s">
        <v>2256</v>
      </c>
      <c r="C292" s="24" t="s">
        <v>3826</v>
      </c>
      <c r="D292" s="24" t="s">
        <v>3852</v>
      </c>
      <c r="E292" t="s">
        <v>99</v>
      </c>
      <c r="F292" s="5">
        <v>1</v>
      </c>
      <c r="G292" t="s">
        <v>149</v>
      </c>
      <c r="H292" t="s">
        <v>99</v>
      </c>
      <c r="I292" s="5">
        <v>1</v>
      </c>
      <c r="J292">
        <v>2050</v>
      </c>
      <c r="K292" s="5" t="s">
        <v>99</v>
      </c>
      <c r="M292">
        <v>2050</v>
      </c>
      <c r="N292" s="5" t="s">
        <v>102</v>
      </c>
      <c r="Q292">
        <f t="shared" si="8"/>
        <v>2050</v>
      </c>
      <c r="R292" s="5" t="s">
        <v>102</v>
      </c>
      <c r="AK292" t="s">
        <v>99</v>
      </c>
      <c r="AL292" t="s">
        <v>102</v>
      </c>
      <c r="AM292" t="s">
        <v>99</v>
      </c>
      <c r="AN292" t="s">
        <v>150</v>
      </c>
      <c r="AO292" t="s">
        <v>102</v>
      </c>
      <c r="AQ292" t="s">
        <v>99</v>
      </c>
      <c r="AR292" t="s">
        <v>102</v>
      </c>
      <c r="AV292" t="s">
        <v>206</v>
      </c>
      <c r="AW292" t="s">
        <v>99</v>
      </c>
      <c r="AX292">
        <v>145700</v>
      </c>
      <c r="AY292" t="s">
        <v>207</v>
      </c>
      <c r="BA292" t="s">
        <v>305</v>
      </c>
      <c r="BB292" t="s">
        <v>99</v>
      </c>
      <c r="BC292">
        <v>27036</v>
      </c>
      <c r="BD292" t="s">
        <v>99</v>
      </c>
      <c r="BE292">
        <v>68030</v>
      </c>
      <c r="BF292" t="s">
        <v>103</v>
      </c>
      <c r="BG292" t="s">
        <v>103</v>
      </c>
      <c r="BH292" t="s">
        <v>99</v>
      </c>
      <c r="BI292">
        <v>50634</v>
      </c>
      <c r="BJ292" t="s">
        <v>104</v>
      </c>
      <c r="BK292" t="s">
        <v>102</v>
      </c>
      <c r="BL292" t="s">
        <v>102</v>
      </c>
      <c r="BM292" t="s">
        <v>102</v>
      </c>
      <c r="BN292" t="s">
        <v>102</v>
      </c>
      <c r="BO292" t="s">
        <v>102</v>
      </c>
      <c r="BP292" t="s">
        <v>99</v>
      </c>
      <c r="BQ292" t="s">
        <v>102</v>
      </c>
      <c r="BR292" t="s">
        <v>102</v>
      </c>
      <c r="BS292" t="s">
        <v>102</v>
      </c>
      <c r="BT292" t="s">
        <v>102</v>
      </c>
      <c r="BU292" t="s">
        <v>102</v>
      </c>
      <c r="BV292" t="s">
        <v>102</v>
      </c>
      <c r="BW292" t="s">
        <v>102</v>
      </c>
      <c r="BX292" t="s">
        <v>102</v>
      </c>
      <c r="BY292" t="s">
        <v>102</v>
      </c>
      <c r="BZ292" t="s">
        <v>102</v>
      </c>
      <c r="CD292" t="s">
        <v>102</v>
      </c>
      <c r="CG292">
        <v>2022</v>
      </c>
      <c r="CH292">
        <v>2022</v>
      </c>
      <c r="CI292" t="s">
        <v>2257</v>
      </c>
      <c r="CJ292" t="s">
        <v>107</v>
      </c>
      <c r="CK292">
        <v>2023</v>
      </c>
      <c r="CL292" t="s">
        <v>99</v>
      </c>
      <c r="CM292" t="s">
        <v>2258</v>
      </c>
      <c r="CN292" s="2" t="s">
        <v>2259</v>
      </c>
      <c r="CO292">
        <v>3</v>
      </c>
      <c r="CP292">
        <v>14</v>
      </c>
      <c r="CQ292" s="5">
        <f t="shared" si="9"/>
        <v>0.21428571428571427</v>
      </c>
      <c r="CR292" t="s">
        <v>233</v>
      </c>
      <c r="CS292" t="s">
        <v>2260</v>
      </c>
      <c r="CT292" s="2" t="s">
        <v>2261</v>
      </c>
      <c r="CU292" t="s">
        <v>99</v>
      </c>
      <c r="CV292" t="s">
        <v>130</v>
      </c>
      <c r="CW292" t="s">
        <v>99</v>
      </c>
      <c r="CX292" t="s">
        <v>2262</v>
      </c>
    </row>
    <row r="293" spans="1:102" ht="18" customHeight="1" x14ac:dyDescent="0.35">
      <c r="A293" t="s">
        <v>2263</v>
      </c>
      <c r="B293" t="s">
        <v>2264</v>
      </c>
      <c r="C293" s="24" t="s">
        <v>3828</v>
      </c>
      <c r="D293" s="24" t="s">
        <v>3925</v>
      </c>
      <c r="E293" t="s">
        <v>99</v>
      </c>
      <c r="F293" s="5">
        <v>1</v>
      </c>
      <c r="G293" t="s">
        <v>149</v>
      </c>
      <c r="H293" t="s">
        <v>99</v>
      </c>
      <c r="I293" s="5">
        <v>1</v>
      </c>
      <c r="J293">
        <v>2050</v>
      </c>
      <c r="K293" s="5" t="s">
        <v>99</v>
      </c>
      <c r="M293">
        <v>2050</v>
      </c>
      <c r="N293" s="5" t="s">
        <v>102</v>
      </c>
      <c r="Q293">
        <f t="shared" si="8"/>
        <v>2050</v>
      </c>
      <c r="R293" s="5" t="s">
        <v>102</v>
      </c>
      <c r="AK293" t="s">
        <v>99</v>
      </c>
      <c r="AL293" t="s">
        <v>102</v>
      </c>
      <c r="AM293" t="s">
        <v>102</v>
      </c>
      <c r="AO293" t="s">
        <v>102</v>
      </c>
      <c r="AQ293" t="s">
        <v>99</v>
      </c>
      <c r="AR293" t="s">
        <v>102</v>
      </c>
      <c r="AV293" t="s">
        <v>206</v>
      </c>
      <c r="AW293" t="s">
        <v>102</v>
      </c>
      <c r="BB293" t="s">
        <v>99</v>
      </c>
      <c r="BC293">
        <v>4609000</v>
      </c>
      <c r="BD293" t="s">
        <v>99</v>
      </c>
      <c r="BE293" t="s">
        <v>103</v>
      </c>
      <c r="BF293" t="s">
        <v>103</v>
      </c>
      <c r="BG293">
        <v>626000</v>
      </c>
      <c r="BH293" t="s">
        <v>102</v>
      </c>
      <c r="BZ293" t="s">
        <v>102</v>
      </c>
      <c r="CD293" t="s">
        <v>102</v>
      </c>
      <c r="CG293">
        <v>2022</v>
      </c>
      <c r="CH293" t="s">
        <v>103</v>
      </c>
      <c r="CI293" t="s">
        <v>2265</v>
      </c>
      <c r="CJ293" t="s">
        <v>193</v>
      </c>
      <c r="CK293">
        <v>2023</v>
      </c>
      <c r="CL293" t="s">
        <v>99</v>
      </c>
      <c r="CM293" t="s">
        <v>2266</v>
      </c>
      <c r="CO293">
        <v>4</v>
      </c>
      <c r="CP293">
        <v>10</v>
      </c>
      <c r="CQ293" s="5">
        <f t="shared" si="9"/>
        <v>0.4</v>
      </c>
      <c r="CR293" t="s">
        <v>2267</v>
      </c>
      <c r="CS293" t="s">
        <v>2268</v>
      </c>
      <c r="CT293" s="2" t="s">
        <v>2269</v>
      </c>
      <c r="CU293" t="s">
        <v>99</v>
      </c>
      <c r="CV293" t="s">
        <v>130</v>
      </c>
      <c r="CW293" t="s">
        <v>99</v>
      </c>
      <c r="CX293" t="s">
        <v>2270</v>
      </c>
    </row>
    <row r="294" spans="1:102" ht="18" customHeight="1" x14ac:dyDescent="0.35">
      <c r="A294" t="s">
        <v>2271</v>
      </c>
      <c r="B294" t="s">
        <v>2272</v>
      </c>
      <c r="C294" s="24" t="s">
        <v>3808</v>
      </c>
      <c r="D294" s="24" t="s">
        <v>3810</v>
      </c>
      <c r="E294" t="s">
        <v>102</v>
      </c>
      <c r="F294" s="5">
        <v>0</v>
      </c>
      <c r="BB294" t="s">
        <v>99</v>
      </c>
      <c r="BC294">
        <v>35000</v>
      </c>
      <c r="BD294" t="s">
        <v>99</v>
      </c>
      <c r="BE294" t="s">
        <v>103</v>
      </c>
      <c r="BF294" t="s">
        <v>103</v>
      </c>
      <c r="BG294">
        <v>89000</v>
      </c>
      <c r="BH294" t="s">
        <v>102</v>
      </c>
      <c r="BZ294" t="s">
        <v>102</v>
      </c>
      <c r="CD294" t="s">
        <v>102</v>
      </c>
      <c r="CG294">
        <v>2023</v>
      </c>
      <c r="CH294" t="s">
        <v>103</v>
      </c>
      <c r="CI294" t="s">
        <v>2273</v>
      </c>
      <c r="CJ294" t="s">
        <v>107</v>
      </c>
      <c r="CK294">
        <v>2023</v>
      </c>
      <c r="CL294" t="s">
        <v>102</v>
      </c>
      <c r="CM294" t="s">
        <v>2274</v>
      </c>
      <c r="CO294">
        <v>0</v>
      </c>
      <c r="CP294">
        <v>8</v>
      </c>
      <c r="CQ294" s="5">
        <f t="shared" si="9"/>
        <v>0</v>
      </c>
      <c r="CR294" t="s">
        <v>915</v>
      </c>
      <c r="CS294" t="s">
        <v>1811</v>
      </c>
      <c r="CT294" t="s">
        <v>2275</v>
      </c>
      <c r="CU294" t="s">
        <v>102</v>
      </c>
      <c r="CW294" t="s">
        <v>102</v>
      </c>
      <c r="CX294" t="s">
        <v>2276</v>
      </c>
    </row>
    <row r="295" spans="1:102" ht="18" customHeight="1" x14ac:dyDescent="0.35">
      <c r="A295" t="s">
        <v>2277</v>
      </c>
      <c r="B295" t="s">
        <v>2278</v>
      </c>
      <c r="C295" s="24" t="s">
        <v>3814</v>
      </c>
      <c r="D295" s="24" t="s">
        <v>3821</v>
      </c>
      <c r="E295" t="s">
        <v>99</v>
      </c>
      <c r="F295" s="5">
        <v>1</v>
      </c>
      <c r="G295" t="s">
        <v>149</v>
      </c>
      <c r="H295" t="s">
        <v>99</v>
      </c>
      <c r="I295" s="5">
        <v>1</v>
      </c>
      <c r="J295">
        <v>2040</v>
      </c>
      <c r="K295" s="5" t="s">
        <v>99</v>
      </c>
      <c r="M295">
        <v>2040</v>
      </c>
      <c r="N295" s="5" t="s">
        <v>99</v>
      </c>
      <c r="P295">
        <v>2040</v>
      </c>
      <c r="Q295">
        <f t="shared" si="8"/>
        <v>2040</v>
      </c>
      <c r="AK295" t="s">
        <v>99</v>
      </c>
      <c r="AL295" t="s">
        <v>102</v>
      </c>
      <c r="AM295" t="s">
        <v>102</v>
      </c>
      <c r="AO295" t="s">
        <v>102</v>
      </c>
      <c r="AQ295" t="s">
        <v>99</v>
      </c>
      <c r="AR295" t="s">
        <v>102</v>
      </c>
      <c r="AV295" t="s">
        <v>206</v>
      </c>
      <c r="AW295" t="s">
        <v>99</v>
      </c>
      <c r="AX295">
        <v>5046</v>
      </c>
      <c r="AY295" t="s">
        <v>207</v>
      </c>
      <c r="BA295" t="s">
        <v>206</v>
      </c>
      <c r="BB295" t="s">
        <v>99</v>
      </c>
      <c r="BC295">
        <v>4769</v>
      </c>
      <c r="BD295" t="s">
        <v>99</v>
      </c>
      <c r="BE295">
        <v>367</v>
      </c>
      <c r="BF295">
        <v>51233</v>
      </c>
      <c r="BG295" t="s">
        <v>103</v>
      </c>
      <c r="BH295" t="s">
        <v>99</v>
      </c>
      <c r="BI295">
        <v>506581</v>
      </c>
      <c r="BJ295" t="s">
        <v>104</v>
      </c>
      <c r="BK295" t="s">
        <v>99</v>
      </c>
      <c r="BL295" t="s">
        <v>102</v>
      </c>
      <c r="BM295" t="s">
        <v>99</v>
      </c>
      <c r="BN295" t="s">
        <v>102</v>
      </c>
      <c r="BO295" t="s">
        <v>99</v>
      </c>
      <c r="BP295" t="s">
        <v>99</v>
      </c>
      <c r="BQ295" t="s">
        <v>99</v>
      </c>
      <c r="BR295" t="s">
        <v>102</v>
      </c>
      <c r="BS295" t="s">
        <v>102</v>
      </c>
      <c r="BT295" t="s">
        <v>102</v>
      </c>
      <c r="BU295" t="s">
        <v>102</v>
      </c>
      <c r="BV295" t="s">
        <v>102</v>
      </c>
      <c r="BW295" t="s">
        <v>102</v>
      </c>
      <c r="BX295" t="s">
        <v>102</v>
      </c>
      <c r="BY295" t="s">
        <v>102</v>
      </c>
      <c r="BZ295" t="s">
        <v>102</v>
      </c>
      <c r="CD295" t="s">
        <v>102</v>
      </c>
      <c r="CG295">
        <v>2022</v>
      </c>
      <c r="CH295">
        <v>2021</v>
      </c>
      <c r="CI295" t="s">
        <v>2279</v>
      </c>
      <c r="CJ295" t="s">
        <v>193</v>
      </c>
      <c r="CK295">
        <v>2023</v>
      </c>
      <c r="CL295" t="s">
        <v>99</v>
      </c>
      <c r="CM295" t="s">
        <v>2280</v>
      </c>
      <c r="CO295">
        <v>12</v>
      </c>
      <c r="CP295">
        <v>12</v>
      </c>
      <c r="CQ295" s="5">
        <f t="shared" si="9"/>
        <v>1</v>
      </c>
      <c r="CR295" t="s">
        <v>163</v>
      </c>
      <c r="CS295" t="s">
        <v>2281</v>
      </c>
      <c r="CT295" s="2" t="s">
        <v>2282</v>
      </c>
      <c r="CU295" t="s">
        <v>99</v>
      </c>
      <c r="CV295" t="s">
        <v>130</v>
      </c>
      <c r="CW295" t="s">
        <v>99</v>
      </c>
      <c r="CX295" t="s">
        <v>2283</v>
      </c>
    </row>
    <row r="296" spans="1:102" ht="18" customHeight="1" x14ac:dyDescent="0.35">
      <c r="A296" t="s">
        <v>2284</v>
      </c>
      <c r="B296" t="s">
        <v>2285</v>
      </c>
      <c r="C296" s="24" t="s">
        <v>3816</v>
      </c>
      <c r="D296" s="24" t="s">
        <v>3838</v>
      </c>
      <c r="E296" t="s">
        <v>99</v>
      </c>
      <c r="F296" s="5">
        <v>1</v>
      </c>
      <c r="G296" t="s">
        <v>149</v>
      </c>
      <c r="H296" t="s">
        <v>99</v>
      </c>
      <c r="I296" s="5">
        <v>1</v>
      </c>
      <c r="J296">
        <v>2050</v>
      </c>
      <c r="K296" s="5" t="s">
        <v>99</v>
      </c>
      <c r="M296">
        <v>2050</v>
      </c>
      <c r="N296" s="5" t="s">
        <v>99</v>
      </c>
      <c r="P296">
        <v>2050</v>
      </c>
      <c r="Q296">
        <f t="shared" si="8"/>
        <v>2050</v>
      </c>
      <c r="AK296" t="s">
        <v>99</v>
      </c>
      <c r="AL296" t="s">
        <v>99</v>
      </c>
      <c r="AM296" t="s">
        <v>99</v>
      </c>
      <c r="AN296" t="s">
        <v>150</v>
      </c>
      <c r="AO296" t="s">
        <v>102</v>
      </c>
      <c r="AQ296" t="s">
        <v>99</v>
      </c>
      <c r="AR296" t="s">
        <v>102</v>
      </c>
      <c r="AV296" t="s">
        <v>206</v>
      </c>
      <c r="AW296" t="s">
        <v>99</v>
      </c>
      <c r="AX296">
        <v>888.2</v>
      </c>
      <c r="AY296" t="s">
        <v>207</v>
      </c>
      <c r="BA296" t="s">
        <v>345</v>
      </c>
      <c r="BB296" t="s">
        <v>99</v>
      </c>
      <c r="BC296">
        <v>883</v>
      </c>
      <c r="BD296" t="s">
        <v>99</v>
      </c>
      <c r="BE296" t="s">
        <v>103</v>
      </c>
      <c r="BF296" t="s">
        <v>103</v>
      </c>
      <c r="BG296">
        <v>5.2</v>
      </c>
      <c r="BH296" t="s">
        <v>102</v>
      </c>
      <c r="BZ296" t="s">
        <v>102</v>
      </c>
      <c r="CD296" t="s">
        <v>102</v>
      </c>
      <c r="CG296">
        <v>2023</v>
      </c>
      <c r="CH296" t="s">
        <v>103</v>
      </c>
      <c r="CI296" t="s">
        <v>2286</v>
      </c>
      <c r="CJ296" t="s">
        <v>161</v>
      </c>
      <c r="CK296">
        <v>2023</v>
      </c>
      <c r="CL296" t="s">
        <v>102</v>
      </c>
      <c r="CM296" t="s">
        <v>103</v>
      </c>
      <c r="CO296">
        <v>0</v>
      </c>
      <c r="CP296">
        <v>10</v>
      </c>
      <c r="CQ296" s="5">
        <f t="shared" si="9"/>
        <v>0</v>
      </c>
      <c r="CR296" t="s">
        <v>2287</v>
      </c>
      <c r="CS296" t="s">
        <v>2288</v>
      </c>
      <c r="CT296" t="s">
        <v>2289</v>
      </c>
      <c r="CU296" t="s">
        <v>102</v>
      </c>
      <c r="CW296" t="s">
        <v>102</v>
      </c>
      <c r="CX296" t="s">
        <v>2290</v>
      </c>
    </row>
    <row r="297" spans="1:102" ht="18" customHeight="1" x14ac:dyDescent="0.35">
      <c r="A297" t="s">
        <v>2291</v>
      </c>
      <c r="B297" t="s">
        <v>2292</v>
      </c>
      <c r="C297" s="24" t="s">
        <v>3818</v>
      </c>
      <c r="D297" s="24" t="s">
        <v>3875</v>
      </c>
      <c r="E297" t="s">
        <v>99</v>
      </c>
      <c r="F297" s="5">
        <v>1</v>
      </c>
      <c r="G297" t="s">
        <v>149</v>
      </c>
      <c r="H297" t="s">
        <v>99</v>
      </c>
      <c r="I297" s="5">
        <v>1</v>
      </c>
      <c r="J297">
        <v>2050</v>
      </c>
      <c r="K297" s="5" t="s">
        <v>99</v>
      </c>
      <c r="M297">
        <v>2050</v>
      </c>
      <c r="N297" s="5" t="s">
        <v>99</v>
      </c>
      <c r="P297">
        <v>2050</v>
      </c>
      <c r="Q297">
        <f t="shared" si="8"/>
        <v>2050</v>
      </c>
      <c r="AK297" t="s">
        <v>99</v>
      </c>
      <c r="AL297" t="s">
        <v>99</v>
      </c>
      <c r="AM297" t="s">
        <v>99</v>
      </c>
      <c r="AN297" t="s">
        <v>150</v>
      </c>
      <c r="AO297" t="s">
        <v>102</v>
      </c>
      <c r="AQ297" t="s">
        <v>99</v>
      </c>
      <c r="AR297" t="s">
        <v>102</v>
      </c>
      <c r="AV297" t="s">
        <v>206</v>
      </c>
      <c r="AW297" t="s">
        <v>102</v>
      </c>
      <c r="BB297" t="s">
        <v>99</v>
      </c>
      <c r="BC297">
        <v>35903</v>
      </c>
      <c r="BD297" t="s">
        <v>99</v>
      </c>
      <c r="BE297" t="s">
        <v>103</v>
      </c>
      <c r="BF297">
        <v>40520</v>
      </c>
      <c r="BG297" t="s">
        <v>103</v>
      </c>
      <c r="BH297" t="s">
        <v>99</v>
      </c>
      <c r="BI297">
        <v>2805360</v>
      </c>
      <c r="BJ297" t="s">
        <v>115</v>
      </c>
      <c r="BZ297" t="s">
        <v>102</v>
      </c>
      <c r="CD297" t="s">
        <v>102</v>
      </c>
      <c r="CG297">
        <v>2022</v>
      </c>
      <c r="CH297">
        <v>2022</v>
      </c>
      <c r="CI297" t="s">
        <v>2293</v>
      </c>
      <c r="CJ297" t="s">
        <v>216</v>
      </c>
      <c r="CK297">
        <v>2023</v>
      </c>
      <c r="CL297" t="s">
        <v>99</v>
      </c>
      <c r="CM297" t="s">
        <v>2294</v>
      </c>
      <c r="CO297">
        <v>0</v>
      </c>
      <c r="CP297">
        <v>11</v>
      </c>
      <c r="CQ297" s="5">
        <f t="shared" si="9"/>
        <v>0</v>
      </c>
      <c r="CR297" t="s">
        <v>163</v>
      </c>
      <c r="CS297" t="s">
        <v>2295</v>
      </c>
      <c r="CT297" s="2" t="s">
        <v>2296</v>
      </c>
      <c r="CU297" t="s">
        <v>102</v>
      </c>
      <c r="CW297" t="s">
        <v>102</v>
      </c>
      <c r="CX297" t="s">
        <v>2297</v>
      </c>
    </row>
    <row r="298" spans="1:102" ht="18" customHeight="1" x14ac:dyDescent="0.35">
      <c r="A298" t="s">
        <v>2298</v>
      </c>
      <c r="B298" t="s">
        <v>2299</v>
      </c>
      <c r="C298" s="24" t="s">
        <v>3822</v>
      </c>
      <c r="D298" s="24" t="s">
        <v>3887</v>
      </c>
      <c r="E298" t="s">
        <v>99</v>
      </c>
      <c r="F298" s="5">
        <v>1</v>
      </c>
      <c r="G298" t="s">
        <v>149</v>
      </c>
      <c r="H298" t="s">
        <v>99</v>
      </c>
      <c r="I298" s="5">
        <v>1</v>
      </c>
      <c r="J298">
        <v>2050</v>
      </c>
      <c r="K298" s="5" t="s">
        <v>99</v>
      </c>
      <c r="M298">
        <v>2050</v>
      </c>
      <c r="N298" s="5" t="s">
        <v>99</v>
      </c>
      <c r="P298">
        <v>2050</v>
      </c>
      <c r="Q298">
        <f t="shared" si="8"/>
        <v>2050</v>
      </c>
      <c r="AK298" t="s">
        <v>99</v>
      </c>
      <c r="AL298" t="s">
        <v>102</v>
      </c>
      <c r="AM298" t="s">
        <v>99</v>
      </c>
      <c r="AN298" t="s">
        <v>150</v>
      </c>
      <c r="AO298" t="s">
        <v>102</v>
      </c>
      <c r="AQ298" t="s">
        <v>102</v>
      </c>
      <c r="AR298" t="s">
        <v>102</v>
      </c>
      <c r="AW298" t="s">
        <v>102</v>
      </c>
      <c r="BB298" t="s">
        <v>99</v>
      </c>
      <c r="BC298">
        <v>113286</v>
      </c>
      <c r="BD298" t="s">
        <v>99</v>
      </c>
      <c r="BE298">
        <v>469236</v>
      </c>
      <c r="BF298" t="s">
        <v>103</v>
      </c>
      <c r="BG298" t="s">
        <v>103</v>
      </c>
      <c r="BH298" t="s">
        <v>99</v>
      </c>
      <c r="BI298">
        <v>56803958</v>
      </c>
      <c r="BJ298" t="s">
        <v>104</v>
      </c>
      <c r="BK298" t="s">
        <v>102</v>
      </c>
      <c r="BL298" t="s">
        <v>102</v>
      </c>
      <c r="BM298" t="s">
        <v>102</v>
      </c>
      <c r="BN298" t="s">
        <v>99</v>
      </c>
      <c r="BO298" t="s">
        <v>99</v>
      </c>
      <c r="BP298" t="s">
        <v>102</v>
      </c>
      <c r="BQ298" t="s">
        <v>102</v>
      </c>
      <c r="BR298" t="s">
        <v>102</v>
      </c>
      <c r="BS298" t="s">
        <v>99</v>
      </c>
      <c r="BT298" t="s">
        <v>102</v>
      </c>
      <c r="BU298" t="s">
        <v>102</v>
      </c>
      <c r="BV298" t="s">
        <v>102</v>
      </c>
      <c r="BW298" t="s">
        <v>102</v>
      </c>
      <c r="BX298" t="s">
        <v>99</v>
      </c>
      <c r="BY298" t="s">
        <v>102</v>
      </c>
      <c r="BZ298" t="s">
        <v>102</v>
      </c>
      <c r="CD298" t="s">
        <v>102</v>
      </c>
      <c r="CG298">
        <v>2023</v>
      </c>
      <c r="CH298">
        <v>2023</v>
      </c>
      <c r="CI298" t="s">
        <v>2300</v>
      </c>
      <c r="CJ298" t="s">
        <v>193</v>
      </c>
      <c r="CK298">
        <v>2023</v>
      </c>
      <c r="CL298" t="s">
        <v>99</v>
      </c>
      <c r="CM298" t="s">
        <v>2301</v>
      </c>
      <c r="CO298">
        <v>11</v>
      </c>
      <c r="CP298">
        <v>13</v>
      </c>
      <c r="CQ298" s="5">
        <f t="shared" si="9"/>
        <v>0.84615384615384615</v>
      </c>
      <c r="CR298" t="s">
        <v>1235</v>
      </c>
      <c r="CS298" t="s">
        <v>2302</v>
      </c>
      <c r="CT298" s="2" t="s">
        <v>2303</v>
      </c>
      <c r="CU298" t="s">
        <v>99</v>
      </c>
      <c r="CV298" t="s">
        <v>181</v>
      </c>
      <c r="CW298" t="s">
        <v>99</v>
      </c>
      <c r="CX298" t="s">
        <v>2304</v>
      </c>
    </row>
    <row r="299" spans="1:102" ht="18" customHeight="1" x14ac:dyDescent="0.35">
      <c r="A299" t="s">
        <v>2305</v>
      </c>
      <c r="B299" t="s">
        <v>2306</v>
      </c>
      <c r="C299" s="24" t="s">
        <v>3811</v>
      </c>
      <c r="D299" s="24" t="s">
        <v>3848</v>
      </c>
      <c r="E299" t="s">
        <v>102</v>
      </c>
      <c r="F299" s="5">
        <v>0</v>
      </c>
      <c r="BB299" t="s">
        <v>99</v>
      </c>
      <c r="BC299">
        <v>79292</v>
      </c>
      <c r="BD299" t="s">
        <v>99</v>
      </c>
      <c r="BE299">
        <v>141303</v>
      </c>
      <c r="BF299">
        <v>144820</v>
      </c>
      <c r="BG299" t="s">
        <v>103</v>
      </c>
      <c r="BH299" t="s">
        <v>99</v>
      </c>
      <c r="BI299">
        <v>32034413</v>
      </c>
      <c r="BJ299" t="s">
        <v>104</v>
      </c>
      <c r="BK299" t="s">
        <v>99</v>
      </c>
      <c r="BL299" t="s">
        <v>99</v>
      </c>
      <c r="BM299" t="s">
        <v>99</v>
      </c>
      <c r="BN299" t="s">
        <v>99</v>
      </c>
      <c r="BO299" t="s">
        <v>99</v>
      </c>
      <c r="BP299" t="s">
        <v>99</v>
      </c>
      <c r="BQ299" t="s">
        <v>99</v>
      </c>
      <c r="BR299" t="s">
        <v>102</v>
      </c>
      <c r="BS299" t="s">
        <v>102</v>
      </c>
      <c r="BT299" t="s">
        <v>102</v>
      </c>
      <c r="BU299" t="s">
        <v>102</v>
      </c>
      <c r="BV299" t="s">
        <v>102</v>
      </c>
      <c r="BW299" t="s">
        <v>102</v>
      </c>
      <c r="BX299" t="s">
        <v>102</v>
      </c>
      <c r="BY299" t="s">
        <v>102</v>
      </c>
      <c r="BZ299" t="s">
        <v>102</v>
      </c>
      <c r="CD299" t="s">
        <v>102</v>
      </c>
      <c r="CG299">
        <v>2023</v>
      </c>
      <c r="CH299" t="s">
        <v>103</v>
      </c>
      <c r="CI299" t="s">
        <v>2307</v>
      </c>
      <c r="CJ299" t="s">
        <v>142</v>
      </c>
      <c r="CK299">
        <v>2023</v>
      </c>
      <c r="CL299" t="s">
        <v>99</v>
      </c>
      <c r="CM299" t="s">
        <v>2308</v>
      </c>
      <c r="CN299" s="2" t="s">
        <v>2309</v>
      </c>
      <c r="CO299">
        <v>2</v>
      </c>
      <c r="CP299">
        <v>11</v>
      </c>
      <c r="CQ299" s="5">
        <f t="shared" si="9"/>
        <v>0.18181818181818182</v>
      </c>
      <c r="CR299" t="s">
        <v>178</v>
      </c>
      <c r="CS299" t="s">
        <v>2310</v>
      </c>
      <c r="CT299" t="s">
        <v>2311</v>
      </c>
      <c r="CU299" t="s">
        <v>99</v>
      </c>
      <c r="CV299" t="s">
        <v>130</v>
      </c>
      <c r="CW299" t="s">
        <v>102</v>
      </c>
      <c r="CX299" t="s">
        <v>2312</v>
      </c>
    </row>
    <row r="300" spans="1:102" ht="18" customHeight="1" x14ac:dyDescent="0.35">
      <c r="A300" t="s">
        <v>2313</v>
      </c>
      <c r="B300" t="s">
        <v>2314</v>
      </c>
      <c r="C300" s="24" t="s">
        <v>3811</v>
      </c>
      <c r="D300" s="24" t="s">
        <v>3812</v>
      </c>
      <c r="E300" t="s">
        <v>99</v>
      </c>
      <c r="F300" s="5">
        <v>1</v>
      </c>
      <c r="G300" t="s">
        <v>149</v>
      </c>
      <c r="H300" t="s">
        <v>99</v>
      </c>
      <c r="I300" s="5">
        <v>1</v>
      </c>
      <c r="J300">
        <v>2045</v>
      </c>
      <c r="K300" s="5" t="s">
        <v>99</v>
      </c>
      <c r="M300">
        <v>2045</v>
      </c>
      <c r="N300" s="5" t="s">
        <v>99</v>
      </c>
      <c r="P300">
        <v>2045</v>
      </c>
      <c r="Q300">
        <f t="shared" si="8"/>
        <v>2045</v>
      </c>
      <c r="AK300" t="s">
        <v>99</v>
      </c>
      <c r="AL300" t="s">
        <v>99</v>
      </c>
      <c r="AM300" t="s">
        <v>99</v>
      </c>
      <c r="AN300" t="s">
        <v>150</v>
      </c>
      <c r="AO300" t="s">
        <v>102</v>
      </c>
      <c r="AQ300" t="s">
        <v>99</v>
      </c>
      <c r="AR300" t="s">
        <v>102</v>
      </c>
      <c r="AV300" t="s">
        <v>206</v>
      </c>
      <c r="AW300" t="s">
        <v>99</v>
      </c>
      <c r="AX300">
        <v>25600</v>
      </c>
      <c r="AY300" t="s">
        <v>207</v>
      </c>
      <c r="BA300" t="s">
        <v>206</v>
      </c>
      <c r="BB300" t="s">
        <v>99</v>
      </c>
      <c r="BC300">
        <v>94900</v>
      </c>
      <c r="BD300" t="s">
        <v>99</v>
      </c>
      <c r="BE300" t="s">
        <v>103</v>
      </c>
      <c r="BF300" t="s">
        <v>103</v>
      </c>
      <c r="BG300">
        <v>189800</v>
      </c>
      <c r="BH300" t="s">
        <v>102</v>
      </c>
      <c r="BZ300" t="s">
        <v>102</v>
      </c>
      <c r="CD300" t="s">
        <v>99</v>
      </c>
      <c r="CE300">
        <v>11972</v>
      </c>
      <c r="CF300" t="s">
        <v>105</v>
      </c>
      <c r="CG300">
        <v>2022</v>
      </c>
      <c r="CH300" t="s">
        <v>103</v>
      </c>
      <c r="CI300" t="s">
        <v>2315</v>
      </c>
      <c r="CJ300" t="s">
        <v>1009</v>
      </c>
      <c r="CK300">
        <v>2023</v>
      </c>
      <c r="CL300" t="s">
        <v>102</v>
      </c>
      <c r="CM300" t="s">
        <v>2316</v>
      </c>
      <c r="CO300">
        <v>0</v>
      </c>
      <c r="CP300">
        <v>11</v>
      </c>
      <c r="CQ300" s="5">
        <f t="shared" si="9"/>
        <v>0</v>
      </c>
      <c r="CR300" t="s">
        <v>163</v>
      </c>
      <c r="CS300" t="s">
        <v>2317</v>
      </c>
      <c r="CT300" s="2" t="s">
        <v>2318</v>
      </c>
      <c r="CU300" t="s">
        <v>99</v>
      </c>
      <c r="CV300" t="s">
        <v>181</v>
      </c>
      <c r="CW300" t="s">
        <v>99</v>
      </c>
      <c r="CX300" t="s">
        <v>2319</v>
      </c>
    </row>
    <row r="301" spans="1:102" ht="18" customHeight="1" x14ac:dyDescent="0.35">
      <c r="A301" t="s">
        <v>2320</v>
      </c>
      <c r="B301" t="s">
        <v>2321</v>
      </c>
      <c r="C301" s="24" t="s">
        <v>3811</v>
      </c>
      <c r="D301" s="24" t="s">
        <v>3813</v>
      </c>
      <c r="E301" t="s">
        <v>99</v>
      </c>
      <c r="F301" s="5">
        <v>1</v>
      </c>
      <c r="G301" t="s">
        <v>100</v>
      </c>
      <c r="H301" t="s">
        <v>99</v>
      </c>
      <c r="I301" s="5">
        <v>1</v>
      </c>
      <c r="J301">
        <v>2025</v>
      </c>
      <c r="K301" s="5" t="s">
        <v>99</v>
      </c>
      <c r="M301">
        <v>2025</v>
      </c>
      <c r="N301" s="5" t="s">
        <v>102</v>
      </c>
      <c r="Q301">
        <f t="shared" si="8"/>
        <v>2025</v>
      </c>
      <c r="R301" s="5" t="s">
        <v>102</v>
      </c>
      <c r="AK301" t="s">
        <v>102</v>
      </c>
      <c r="AM301" t="s">
        <v>99</v>
      </c>
      <c r="AN301" t="s">
        <v>150</v>
      </c>
      <c r="AO301" t="s">
        <v>102</v>
      </c>
      <c r="AQ301" t="s">
        <v>99</v>
      </c>
      <c r="AR301" t="s">
        <v>102</v>
      </c>
      <c r="AV301" t="s">
        <v>206</v>
      </c>
      <c r="AW301" t="s">
        <v>102</v>
      </c>
      <c r="BB301" t="s">
        <v>99</v>
      </c>
      <c r="BC301">
        <v>712400</v>
      </c>
      <c r="BD301" t="s">
        <v>99</v>
      </c>
      <c r="BE301">
        <v>218800</v>
      </c>
      <c r="BF301">
        <v>352000</v>
      </c>
      <c r="BG301" t="s">
        <v>103</v>
      </c>
      <c r="BH301" t="s">
        <v>99</v>
      </c>
      <c r="BI301">
        <v>6787100</v>
      </c>
      <c r="BJ301" t="s">
        <v>104</v>
      </c>
      <c r="BK301" t="s">
        <v>99</v>
      </c>
      <c r="BL301" t="s">
        <v>99</v>
      </c>
      <c r="BM301" t="s">
        <v>99</v>
      </c>
      <c r="BN301" t="s">
        <v>99</v>
      </c>
      <c r="BO301" t="s">
        <v>99</v>
      </c>
      <c r="BP301" t="s">
        <v>99</v>
      </c>
      <c r="BQ301" t="s">
        <v>99</v>
      </c>
      <c r="BR301" t="s">
        <v>102</v>
      </c>
      <c r="BS301" t="s">
        <v>99</v>
      </c>
      <c r="BT301" t="s">
        <v>102</v>
      </c>
      <c r="BU301" t="s">
        <v>99</v>
      </c>
      <c r="BV301" t="s">
        <v>99</v>
      </c>
      <c r="BW301" t="s">
        <v>102</v>
      </c>
      <c r="BX301" t="s">
        <v>102</v>
      </c>
      <c r="BY301" t="s">
        <v>102</v>
      </c>
      <c r="BZ301" t="s">
        <v>102</v>
      </c>
      <c r="CD301" t="s">
        <v>102</v>
      </c>
      <c r="CG301">
        <v>2023</v>
      </c>
      <c r="CI301" t="s">
        <v>2322</v>
      </c>
      <c r="CJ301" t="s">
        <v>193</v>
      </c>
      <c r="CK301">
        <v>2023</v>
      </c>
      <c r="CL301" t="s">
        <v>102</v>
      </c>
      <c r="CM301" t="s">
        <v>2323</v>
      </c>
      <c r="CO301">
        <v>1</v>
      </c>
      <c r="CP301">
        <v>13</v>
      </c>
      <c r="CQ301" s="5">
        <f t="shared" si="9"/>
        <v>7.6923076923076927E-2</v>
      </c>
      <c r="CR301" t="s">
        <v>724</v>
      </c>
      <c r="CS301" t="s">
        <v>2324</v>
      </c>
      <c r="CT301" s="2" t="s">
        <v>2325</v>
      </c>
      <c r="CU301" t="s">
        <v>102</v>
      </c>
      <c r="CW301" t="s">
        <v>102</v>
      </c>
      <c r="CX301" t="s">
        <v>2326</v>
      </c>
    </row>
    <row r="302" spans="1:102" ht="18" customHeight="1" x14ac:dyDescent="0.35">
      <c r="A302" t="s">
        <v>2327</v>
      </c>
      <c r="B302" t="s">
        <v>2328</v>
      </c>
      <c r="C302" s="24" t="s">
        <v>3816</v>
      </c>
      <c r="D302" s="24" t="s">
        <v>3838</v>
      </c>
      <c r="E302" t="s">
        <v>99</v>
      </c>
      <c r="F302" s="5">
        <v>1</v>
      </c>
      <c r="G302" t="s">
        <v>149</v>
      </c>
      <c r="H302" t="s">
        <v>99</v>
      </c>
      <c r="I302" s="5">
        <v>1</v>
      </c>
      <c r="J302">
        <v>2030</v>
      </c>
      <c r="K302" s="5" t="s">
        <v>99</v>
      </c>
      <c r="M302">
        <v>2030</v>
      </c>
      <c r="N302" s="5" t="s">
        <v>99</v>
      </c>
      <c r="P302">
        <v>2030</v>
      </c>
      <c r="Q302">
        <f t="shared" si="8"/>
        <v>2030</v>
      </c>
      <c r="AK302" t="s">
        <v>99</v>
      </c>
      <c r="AL302" t="s">
        <v>102</v>
      </c>
      <c r="AM302" t="s">
        <v>99</v>
      </c>
      <c r="AN302" t="s">
        <v>150</v>
      </c>
      <c r="AO302" t="s">
        <v>102</v>
      </c>
      <c r="AQ302" t="s">
        <v>99</v>
      </c>
      <c r="AR302" t="s">
        <v>102</v>
      </c>
      <c r="AV302" t="s">
        <v>206</v>
      </c>
      <c r="AW302" t="s">
        <v>99</v>
      </c>
      <c r="AX302">
        <v>80000</v>
      </c>
      <c r="AY302" t="s">
        <v>207</v>
      </c>
      <c r="BA302" t="s">
        <v>345</v>
      </c>
      <c r="BB302" t="s">
        <v>99</v>
      </c>
      <c r="BC302">
        <v>66934</v>
      </c>
      <c r="BD302" t="s">
        <v>99</v>
      </c>
      <c r="BE302" t="s">
        <v>103</v>
      </c>
      <c r="BF302" t="s">
        <v>103</v>
      </c>
      <c r="BG302">
        <v>273</v>
      </c>
      <c r="BH302" t="s">
        <v>99</v>
      </c>
      <c r="BI302">
        <v>8466264</v>
      </c>
      <c r="BJ302" t="s">
        <v>104</v>
      </c>
      <c r="BK302" t="s">
        <v>99</v>
      </c>
      <c r="BL302" t="s">
        <v>99</v>
      </c>
      <c r="BM302" t="s">
        <v>99</v>
      </c>
      <c r="BN302" t="s">
        <v>99</v>
      </c>
      <c r="BO302" t="s">
        <v>99</v>
      </c>
      <c r="BP302" t="s">
        <v>99</v>
      </c>
      <c r="BQ302" t="s">
        <v>99</v>
      </c>
      <c r="BR302" t="s">
        <v>99</v>
      </c>
      <c r="BS302" t="s">
        <v>99</v>
      </c>
      <c r="BT302" t="s">
        <v>102</v>
      </c>
      <c r="BU302" t="s">
        <v>99</v>
      </c>
      <c r="BV302" t="s">
        <v>99</v>
      </c>
      <c r="BW302" t="s">
        <v>102</v>
      </c>
      <c r="BX302" t="s">
        <v>102</v>
      </c>
      <c r="BY302" t="s">
        <v>102</v>
      </c>
      <c r="BZ302" t="s">
        <v>102</v>
      </c>
      <c r="CD302" t="s">
        <v>102</v>
      </c>
      <c r="CG302">
        <v>2023</v>
      </c>
      <c r="CH302">
        <v>2023</v>
      </c>
      <c r="CI302" t="s">
        <v>2329</v>
      </c>
      <c r="CJ302" t="s">
        <v>193</v>
      </c>
      <c r="CK302">
        <v>2023</v>
      </c>
      <c r="CL302" t="s">
        <v>102</v>
      </c>
      <c r="CM302" t="s">
        <v>103</v>
      </c>
      <c r="CO302">
        <v>0</v>
      </c>
      <c r="CP302">
        <v>9</v>
      </c>
      <c r="CQ302" s="5">
        <f t="shared" si="9"/>
        <v>0</v>
      </c>
      <c r="CR302" t="s">
        <v>2330</v>
      </c>
      <c r="CS302" t="s">
        <v>2331</v>
      </c>
      <c r="CT302" s="2" t="s">
        <v>2332</v>
      </c>
      <c r="CU302" t="s">
        <v>102</v>
      </c>
      <c r="CW302" t="s">
        <v>99</v>
      </c>
      <c r="CX302" t="s">
        <v>2333</v>
      </c>
    </row>
    <row r="303" spans="1:102" ht="18" customHeight="1" x14ac:dyDescent="0.35">
      <c r="A303" t="s">
        <v>2334</v>
      </c>
      <c r="B303" t="s">
        <v>2335</v>
      </c>
      <c r="C303" s="24" t="s">
        <v>3826</v>
      </c>
      <c r="D303" s="24" t="s">
        <v>3827</v>
      </c>
      <c r="E303" t="s">
        <v>99</v>
      </c>
      <c r="F303" s="5">
        <v>1</v>
      </c>
      <c r="G303" t="s">
        <v>149</v>
      </c>
      <c r="H303" t="s">
        <v>99</v>
      </c>
      <c r="I303" s="5">
        <v>1</v>
      </c>
      <c r="J303">
        <v>2050</v>
      </c>
      <c r="K303" s="5" t="s">
        <v>99</v>
      </c>
      <c r="M303">
        <v>2050</v>
      </c>
      <c r="N303" s="5" t="s">
        <v>102</v>
      </c>
      <c r="Q303">
        <f t="shared" si="8"/>
        <v>2050</v>
      </c>
      <c r="R303" s="17" t="s">
        <v>99</v>
      </c>
      <c r="S303" s="17" t="s">
        <v>99</v>
      </c>
      <c r="T303" s="17" t="s">
        <v>102</v>
      </c>
      <c r="U303" s="17" t="s">
        <v>102</v>
      </c>
      <c r="V303" s="17" t="s">
        <v>102</v>
      </c>
      <c r="W303" s="17" t="s">
        <v>102</v>
      </c>
      <c r="X303" s="17" t="s">
        <v>102</v>
      </c>
      <c r="Y303" s="17" t="s">
        <v>99</v>
      </c>
      <c r="Z303" s="17" t="s">
        <v>102</v>
      </c>
      <c r="AA303" s="17" t="s">
        <v>102</v>
      </c>
      <c r="AB303" s="17" t="s">
        <v>102</v>
      </c>
      <c r="AC303" s="17" t="s">
        <v>102</v>
      </c>
      <c r="AD303" s="17" t="s">
        <v>102</v>
      </c>
      <c r="AE303" s="17" t="s">
        <v>102</v>
      </c>
      <c r="AF303" s="17" t="s">
        <v>102</v>
      </c>
      <c r="AG303" s="17" t="s">
        <v>102</v>
      </c>
      <c r="AH303" s="17" t="s">
        <v>99</v>
      </c>
      <c r="AI303" s="17"/>
      <c r="AJ303" s="17">
        <v>2050</v>
      </c>
      <c r="AK303" s="17" t="s">
        <v>99</v>
      </c>
      <c r="AL303" s="17" t="s">
        <v>102</v>
      </c>
      <c r="AM303" s="17" t="s">
        <v>102</v>
      </c>
      <c r="AN303" s="17"/>
      <c r="AO303" s="17" t="s">
        <v>102</v>
      </c>
      <c r="AP303" s="17"/>
      <c r="AQ303" s="17" t="s">
        <v>99</v>
      </c>
      <c r="AR303" s="17" t="s">
        <v>102</v>
      </c>
      <c r="AS303" s="17"/>
      <c r="AT303" s="17"/>
      <c r="AU303" s="17"/>
      <c r="AV303" s="17" t="s">
        <v>206</v>
      </c>
      <c r="AW303" s="17" t="s">
        <v>99</v>
      </c>
      <c r="AX303" s="17">
        <v>27211</v>
      </c>
      <c r="AY303" s="17" t="s">
        <v>207</v>
      </c>
      <c r="AZ303" s="17"/>
      <c r="BA303" s="17" t="s">
        <v>206</v>
      </c>
      <c r="BB303" s="17" t="s">
        <v>99</v>
      </c>
      <c r="BC303" s="17">
        <v>12464</v>
      </c>
      <c r="BD303" s="17" t="s">
        <v>99</v>
      </c>
      <c r="BE303" s="17" t="s">
        <v>103</v>
      </c>
      <c r="BF303" s="17">
        <v>47108</v>
      </c>
      <c r="BG303" s="17" t="s">
        <v>103</v>
      </c>
      <c r="BH303" s="17" t="s">
        <v>99</v>
      </c>
      <c r="BI303" s="17">
        <v>7667</v>
      </c>
      <c r="BJ303" s="17" t="s">
        <v>104</v>
      </c>
      <c r="BK303" t="s">
        <v>102</v>
      </c>
      <c r="BL303" t="s">
        <v>102</v>
      </c>
      <c r="BM303" t="s">
        <v>102</v>
      </c>
      <c r="BN303" t="s">
        <v>102</v>
      </c>
      <c r="BO303" t="s">
        <v>102</v>
      </c>
      <c r="BP303" t="s">
        <v>99</v>
      </c>
      <c r="BQ303" t="s">
        <v>102</v>
      </c>
      <c r="BR303" t="s">
        <v>102</v>
      </c>
      <c r="BS303" t="s">
        <v>102</v>
      </c>
      <c r="BT303" t="s">
        <v>102</v>
      </c>
      <c r="BU303" t="s">
        <v>102</v>
      </c>
      <c r="BV303" t="s">
        <v>102</v>
      </c>
      <c r="BW303" t="s">
        <v>102</v>
      </c>
      <c r="BX303" t="s">
        <v>102</v>
      </c>
      <c r="BY303" t="s">
        <v>102</v>
      </c>
      <c r="BZ303" t="s">
        <v>102</v>
      </c>
      <c r="CD303" t="s">
        <v>102</v>
      </c>
      <c r="CG303">
        <v>2022</v>
      </c>
      <c r="CH303">
        <v>2023</v>
      </c>
      <c r="CI303" t="s">
        <v>2336</v>
      </c>
      <c r="CJ303" t="s">
        <v>193</v>
      </c>
      <c r="CK303">
        <v>2023</v>
      </c>
      <c r="CL303" t="s">
        <v>99</v>
      </c>
      <c r="CM303" t="s">
        <v>2337</v>
      </c>
      <c r="CN303" t="s">
        <v>2338</v>
      </c>
      <c r="CO303">
        <v>3</v>
      </c>
      <c r="CP303">
        <v>14</v>
      </c>
      <c r="CQ303">
        <f t="shared" si="9"/>
        <v>0.21428571428571427</v>
      </c>
      <c r="CR303" t="s">
        <v>520</v>
      </c>
      <c r="CS303" t="s">
        <v>2339</v>
      </c>
      <c r="CT303" s="2" t="s">
        <v>2340</v>
      </c>
      <c r="CU303" t="s">
        <v>99</v>
      </c>
      <c r="CV303" t="s">
        <v>130</v>
      </c>
      <c r="CW303" t="s">
        <v>99</v>
      </c>
      <c r="CX303" t="s">
        <v>2341</v>
      </c>
    </row>
    <row r="304" spans="1:102" ht="18" customHeight="1" x14ac:dyDescent="0.35">
      <c r="A304" t="s">
        <v>2342</v>
      </c>
      <c r="B304" t="s">
        <v>2343</v>
      </c>
      <c r="C304" s="24" t="s">
        <v>3811</v>
      </c>
      <c r="D304" s="24" t="s">
        <v>3870</v>
      </c>
      <c r="E304" t="s">
        <v>99</v>
      </c>
      <c r="F304" s="5">
        <v>1</v>
      </c>
      <c r="G304" t="s">
        <v>149</v>
      </c>
      <c r="H304" t="s">
        <v>99</v>
      </c>
      <c r="I304" s="5">
        <v>1</v>
      </c>
      <c r="J304">
        <v>2050</v>
      </c>
      <c r="K304" s="5" t="s">
        <v>99</v>
      </c>
      <c r="M304">
        <v>2050</v>
      </c>
      <c r="N304" s="5" t="s">
        <v>102</v>
      </c>
      <c r="Q304">
        <f t="shared" si="8"/>
        <v>2050</v>
      </c>
      <c r="R304" s="17" t="s">
        <v>99</v>
      </c>
      <c r="S304" s="17" t="s">
        <v>99</v>
      </c>
      <c r="T304" s="17" t="s">
        <v>99</v>
      </c>
      <c r="U304" s="17" t="s">
        <v>102</v>
      </c>
      <c r="V304" s="17" t="s">
        <v>99</v>
      </c>
      <c r="W304" s="17" t="s">
        <v>99</v>
      </c>
      <c r="X304" s="17" t="s">
        <v>102</v>
      </c>
      <c r="Y304" s="17" t="s">
        <v>99</v>
      </c>
      <c r="Z304" s="17" t="s">
        <v>99</v>
      </c>
      <c r="AA304" s="17" t="s">
        <v>102</v>
      </c>
      <c r="AB304" s="17" t="s">
        <v>102</v>
      </c>
      <c r="AC304" s="17" t="s">
        <v>102</v>
      </c>
      <c r="AD304" s="17" t="s">
        <v>99</v>
      </c>
      <c r="AE304" s="17" t="s">
        <v>102</v>
      </c>
      <c r="AF304" s="17" t="s">
        <v>102</v>
      </c>
      <c r="AG304" s="17" t="s">
        <v>102</v>
      </c>
      <c r="AH304" s="17" t="s">
        <v>102</v>
      </c>
      <c r="AI304" s="17"/>
      <c r="AJ304" s="17">
        <v>2050</v>
      </c>
      <c r="AK304" s="17" t="s">
        <v>99</v>
      </c>
      <c r="AL304" s="17" t="s">
        <v>99</v>
      </c>
      <c r="AM304" s="17" t="s">
        <v>99</v>
      </c>
      <c r="AN304" s="17" t="s">
        <v>150</v>
      </c>
      <c r="AO304" s="17" t="s">
        <v>102</v>
      </c>
      <c r="AP304" s="17"/>
      <c r="AQ304" s="17" t="s">
        <v>99</v>
      </c>
      <c r="AR304" s="17" t="s">
        <v>102</v>
      </c>
      <c r="AS304" s="17"/>
      <c r="AT304" s="17"/>
      <c r="AU304" s="17"/>
      <c r="AV304" s="17" t="s">
        <v>206</v>
      </c>
      <c r="AW304" s="17" t="s">
        <v>99</v>
      </c>
      <c r="AX304" s="17">
        <v>28089</v>
      </c>
      <c r="AY304" s="17" t="s">
        <v>207</v>
      </c>
      <c r="AZ304" s="17"/>
      <c r="BA304" s="17" t="s">
        <v>206</v>
      </c>
      <c r="BB304" s="17" t="s">
        <v>99</v>
      </c>
      <c r="BC304" s="17">
        <v>27722</v>
      </c>
      <c r="BD304" s="17" t="s">
        <v>99</v>
      </c>
      <c r="BE304" s="17">
        <v>367</v>
      </c>
      <c r="BF304" s="17">
        <v>36600</v>
      </c>
      <c r="BG304" s="17" t="s">
        <v>103</v>
      </c>
      <c r="BH304" s="17" t="s">
        <v>99</v>
      </c>
      <c r="BI304" s="17">
        <v>1076002</v>
      </c>
      <c r="BJ304" s="17" t="s">
        <v>104</v>
      </c>
      <c r="BK304" t="s">
        <v>99</v>
      </c>
      <c r="BL304" t="s">
        <v>99</v>
      </c>
      <c r="BM304" t="s">
        <v>99</v>
      </c>
      <c r="BN304" t="s">
        <v>99</v>
      </c>
      <c r="BO304" t="s">
        <v>99</v>
      </c>
      <c r="BP304" t="s">
        <v>99</v>
      </c>
      <c r="BQ304" t="s">
        <v>99</v>
      </c>
      <c r="BR304" t="s">
        <v>102</v>
      </c>
      <c r="BS304" t="s">
        <v>99</v>
      </c>
      <c r="BT304" t="s">
        <v>102</v>
      </c>
      <c r="BU304" t="s">
        <v>99</v>
      </c>
      <c r="BV304" t="s">
        <v>99</v>
      </c>
      <c r="BW304" t="s">
        <v>102</v>
      </c>
      <c r="BX304" t="s">
        <v>102</v>
      </c>
      <c r="BY304" t="s">
        <v>102</v>
      </c>
      <c r="BZ304" t="s">
        <v>102</v>
      </c>
      <c r="CD304" t="s">
        <v>102</v>
      </c>
      <c r="CG304">
        <v>2023</v>
      </c>
      <c r="CH304" t="s">
        <v>103</v>
      </c>
      <c r="CI304" t="s">
        <v>2344</v>
      </c>
      <c r="CJ304" t="s">
        <v>107</v>
      </c>
      <c r="CK304">
        <v>2023</v>
      </c>
      <c r="CL304" t="s">
        <v>102</v>
      </c>
      <c r="CM304" t="s">
        <v>103</v>
      </c>
      <c r="CO304">
        <v>0</v>
      </c>
      <c r="CP304">
        <v>8</v>
      </c>
      <c r="CQ304">
        <f t="shared" si="9"/>
        <v>0</v>
      </c>
      <c r="CR304" t="s">
        <v>2345</v>
      </c>
      <c r="CS304" t="s">
        <v>195</v>
      </c>
      <c r="CT304" s="2" t="s">
        <v>2346</v>
      </c>
      <c r="CU304" t="s">
        <v>99</v>
      </c>
      <c r="CV304" t="s">
        <v>130</v>
      </c>
      <c r="CW304" t="s">
        <v>102</v>
      </c>
      <c r="CX304" t="s">
        <v>2347</v>
      </c>
    </row>
    <row r="305" spans="1:102" ht="18" customHeight="1" x14ac:dyDescent="0.35">
      <c r="A305" t="s">
        <v>2348</v>
      </c>
      <c r="B305" t="s">
        <v>2349</v>
      </c>
      <c r="C305" s="24" t="s">
        <v>3822</v>
      </c>
      <c r="D305" s="24" t="s">
        <v>3874</v>
      </c>
      <c r="E305" t="s">
        <v>102</v>
      </c>
      <c r="F305" s="5">
        <v>0</v>
      </c>
      <c r="BB305" t="s">
        <v>99</v>
      </c>
      <c r="BC305">
        <v>242877</v>
      </c>
      <c r="BD305" t="s">
        <v>99</v>
      </c>
      <c r="BE305">
        <v>405589</v>
      </c>
      <c r="BF305">
        <v>531176</v>
      </c>
      <c r="BG305" t="s">
        <v>103</v>
      </c>
      <c r="BH305" t="s">
        <v>99</v>
      </c>
      <c r="BI305">
        <v>2038390</v>
      </c>
      <c r="BJ305" t="s">
        <v>104</v>
      </c>
      <c r="BK305" t="s">
        <v>99</v>
      </c>
      <c r="BL305" t="s">
        <v>99</v>
      </c>
      <c r="BM305" t="s">
        <v>99</v>
      </c>
      <c r="BN305" t="s">
        <v>99</v>
      </c>
      <c r="BO305" t="s">
        <v>99</v>
      </c>
      <c r="BP305" t="s">
        <v>99</v>
      </c>
      <c r="BQ305" t="s">
        <v>99</v>
      </c>
      <c r="BR305" t="s">
        <v>102</v>
      </c>
      <c r="BS305" t="s">
        <v>102</v>
      </c>
      <c r="BT305" t="s">
        <v>102</v>
      </c>
      <c r="BU305" t="s">
        <v>102</v>
      </c>
      <c r="BV305" t="s">
        <v>102</v>
      </c>
      <c r="BW305" t="s">
        <v>102</v>
      </c>
      <c r="BX305" t="s">
        <v>102</v>
      </c>
      <c r="BY305" t="s">
        <v>102</v>
      </c>
      <c r="BZ305" t="s">
        <v>102</v>
      </c>
      <c r="CD305" t="s">
        <v>102</v>
      </c>
      <c r="CG305">
        <v>2022</v>
      </c>
      <c r="CH305">
        <v>2023</v>
      </c>
      <c r="CI305" t="s">
        <v>2350</v>
      </c>
      <c r="CJ305" t="s">
        <v>107</v>
      </c>
      <c r="CK305">
        <v>2023</v>
      </c>
      <c r="CL305" t="s">
        <v>102</v>
      </c>
      <c r="CM305" t="s">
        <v>2351</v>
      </c>
      <c r="CO305">
        <v>1</v>
      </c>
      <c r="CP305">
        <v>11</v>
      </c>
      <c r="CQ305" s="5">
        <f t="shared" si="9"/>
        <v>9.0909090909090912E-2</v>
      </c>
      <c r="CR305" t="s">
        <v>2352</v>
      </c>
      <c r="CS305" t="s">
        <v>2353</v>
      </c>
      <c r="CT305" t="s">
        <v>2354</v>
      </c>
      <c r="CU305" t="s">
        <v>99</v>
      </c>
      <c r="CV305" t="s">
        <v>130</v>
      </c>
      <c r="CW305" t="s">
        <v>102</v>
      </c>
      <c r="CX305" t="s">
        <v>2355</v>
      </c>
    </row>
    <row r="306" spans="1:102" ht="18" customHeight="1" x14ac:dyDescent="0.35">
      <c r="A306" t="s">
        <v>2356</v>
      </c>
      <c r="B306" t="s">
        <v>2357</v>
      </c>
      <c r="C306" s="24" t="s">
        <v>3814</v>
      </c>
      <c r="D306" s="24" t="s">
        <v>3842</v>
      </c>
      <c r="E306" t="s">
        <v>99</v>
      </c>
      <c r="F306" s="5">
        <v>1</v>
      </c>
      <c r="G306" t="s">
        <v>149</v>
      </c>
      <c r="H306" t="s">
        <v>99</v>
      </c>
      <c r="I306" s="5">
        <v>1</v>
      </c>
      <c r="J306">
        <v>2040</v>
      </c>
      <c r="K306" s="5" t="s">
        <v>99</v>
      </c>
      <c r="M306">
        <v>2040</v>
      </c>
      <c r="N306" s="5" t="s">
        <v>99</v>
      </c>
      <c r="P306">
        <v>2040</v>
      </c>
      <c r="Q306">
        <f t="shared" si="8"/>
        <v>2040</v>
      </c>
      <c r="AK306" t="s">
        <v>99</v>
      </c>
      <c r="AL306" t="s">
        <v>99</v>
      </c>
      <c r="AM306" t="s">
        <v>102</v>
      </c>
      <c r="AO306" t="s">
        <v>102</v>
      </c>
      <c r="AQ306" t="s">
        <v>102</v>
      </c>
      <c r="AR306" t="s">
        <v>102</v>
      </c>
      <c r="AW306" t="s">
        <v>102</v>
      </c>
      <c r="BB306" t="s">
        <v>99</v>
      </c>
      <c r="BC306">
        <v>423877</v>
      </c>
      <c r="BD306" t="s">
        <v>99</v>
      </c>
      <c r="BG306">
        <v>282119</v>
      </c>
      <c r="BH306" t="s">
        <v>99</v>
      </c>
      <c r="BI306">
        <v>29495</v>
      </c>
      <c r="BJ306" t="s">
        <v>104</v>
      </c>
      <c r="BK306" t="s">
        <v>102</v>
      </c>
      <c r="BL306" t="s">
        <v>102</v>
      </c>
      <c r="BM306" t="s">
        <v>102</v>
      </c>
      <c r="BN306" t="s">
        <v>102</v>
      </c>
      <c r="BO306" t="s">
        <v>99</v>
      </c>
      <c r="BP306" t="s">
        <v>99</v>
      </c>
      <c r="BQ306" t="s">
        <v>99</v>
      </c>
      <c r="BR306" t="s">
        <v>102</v>
      </c>
      <c r="BS306" t="s">
        <v>102</v>
      </c>
      <c r="BT306" t="s">
        <v>102</v>
      </c>
      <c r="BU306" t="s">
        <v>102</v>
      </c>
      <c r="BV306" t="s">
        <v>102</v>
      </c>
      <c r="BW306" t="s">
        <v>102</v>
      </c>
      <c r="BX306" t="s">
        <v>102</v>
      </c>
      <c r="BY306" t="s">
        <v>102</v>
      </c>
      <c r="BZ306" t="s">
        <v>102</v>
      </c>
      <c r="CD306" t="s">
        <v>102</v>
      </c>
      <c r="CG306">
        <v>2022</v>
      </c>
      <c r="CH306" t="s">
        <v>103</v>
      </c>
      <c r="CI306" t="s">
        <v>2358</v>
      </c>
      <c r="CJ306" t="s">
        <v>2359</v>
      </c>
      <c r="CK306">
        <v>2023</v>
      </c>
      <c r="CL306" t="s">
        <v>102</v>
      </c>
      <c r="CM306" t="s">
        <v>103</v>
      </c>
      <c r="CO306">
        <v>1</v>
      </c>
      <c r="CP306">
        <v>7</v>
      </c>
      <c r="CQ306" s="5">
        <f t="shared" si="9"/>
        <v>0.14285714285714285</v>
      </c>
      <c r="CR306" t="s">
        <v>2360</v>
      </c>
      <c r="CS306" t="s">
        <v>2361</v>
      </c>
      <c r="CT306" s="2" t="s">
        <v>2362</v>
      </c>
      <c r="CU306" t="s">
        <v>99</v>
      </c>
      <c r="CV306" t="s">
        <v>130</v>
      </c>
      <c r="CW306" t="s">
        <v>99</v>
      </c>
      <c r="CX306" t="s">
        <v>2363</v>
      </c>
    </row>
    <row r="307" spans="1:102" ht="18" customHeight="1" x14ac:dyDescent="0.35">
      <c r="A307" t="s">
        <v>2364</v>
      </c>
      <c r="B307" t="s">
        <v>2365</v>
      </c>
      <c r="C307" s="24" t="s">
        <v>3814</v>
      </c>
      <c r="D307" s="24" t="s">
        <v>3842</v>
      </c>
      <c r="E307" t="s">
        <v>99</v>
      </c>
      <c r="F307" s="5">
        <v>1</v>
      </c>
      <c r="G307" t="s">
        <v>149</v>
      </c>
      <c r="H307" t="s">
        <v>99</v>
      </c>
      <c r="I307" s="5">
        <v>1</v>
      </c>
      <c r="J307">
        <v>2050</v>
      </c>
      <c r="K307" s="5" t="s">
        <v>99</v>
      </c>
      <c r="M307">
        <v>2050</v>
      </c>
      <c r="N307" s="5" t="s">
        <v>102</v>
      </c>
      <c r="Q307">
        <f t="shared" si="8"/>
        <v>2050</v>
      </c>
      <c r="R307" s="5" t="s">
        <v>102</v>
      </c>
      <c r="AK307" t="s">
        <v>99</v>
      </c>
      <c r="AL307" t="s">
        <v>99</v>
      </c>
      <c r="AM307" t="s">
        <v>102</v>
      </c>
      <c r="AO307" t="s">
        <v>102</v>
      </c>
      <c r="AQ307" t="s">
        <v>102</v>
      </c>
      <c r="AR307" t="s">
        <v>102</v>
      </c>
      <c r="AW307" t="s">
        <v>102</v>
      </c>
      <c r="BB307" t="s">
        <v>99</v>
      </c>
      <c r="BC307" s="1">
        <v>3478449</v>
      </c>
      <c r="BD307" t="s">
        <v>99</v>
      </c>
      <c r="BE307" s="1">
        <v>4132206</v>
      </c>
      <c r="BF307" t="s">
        <v>103</v>
      </c>
      <c r="BG307" t="s">
        <v>103</v>
      </c>
      <c r="BH307" t="s">
        <v>99</v>
      </c>
      <c r="BI307">
        <v>3977616</v>
      </c>
      <c r="BJ307" t="s">
        <v>381</v>
      </c>
      <c r="BZ307" t="s">
        <v>102</v>
      </c>
      <c r="CD307" t="s">
        <v>99</v>
      </c>
      <c r="CE307">
        <v>85</v>
      </c>
      <c r="CF307" t="s">
        <v>105</v>
      </c>
      <c r="CG307">
        <v>2023</v>
      </c>
      <c r="CH307">
        <v>2022</v>
      </c>
      <c r="CI307" t="s">
        <v>2366</v>
      </c>
      <c r="CJ307" t="s">
        <v>153</v>
      </c>
      <c r="CK307">
        <v>2022</v>
      </c>
      <c r="CL307" t="s">
        <v>102</v>
      </c>
      <c r="CM307" t="s">
        <v>2367</v>
      </c>
      <c r="CO307">
        <v>0</v>
      </c>
      <c r="CP307">
        <v>8</v>
      </c>
      <c r="CQ307" s="5">
        <f t="shared" si="9"/>
        <v>0</v>
      </c>
      <c r="CR307" t="s">
        <v>178</v>
      </c>
      <c r="CS307" t="s">
        <v>2368</v>
      </c>
      <c r="CT307" s="2" t="s">
        <v>2369</v>
      </c>
      <c r="CU307" t="s">
        <v>99</v>
      </c>
      <c r="CV307" t="s">
        <v>130</v>
      </c>
      <c r="CW307" t="s">
        <v>99</v>
      </c>
      <c r="CX307" t="s">
        <v>2370</v>
      </c>
    </row>
    <row r="308" spans="1:102" ht="18" customHeight="1" x14ac:dyDescent="0.35">
      <c r="A308" t="s">
        <v>2371</v>
      </c>
      <c r="B308" t="s">
        <v>2372</v>
      </c>
      <c r="C308" s="24" t="s">
        <v>3814</v>
      </c>
      <c r="D308" s="24" t="s">
        <v>3906</v>
      </c>
      <c r="E308" t="s">
        <v>99</v>
      </c>
      <c r="F308" s="5">
        <v>1</v>
      </c>
      <c r="G308" t="s">
        <v>116</v>
      </c>
      <c r="H308" t="s">
        <v>99</v>
      </c>
      <c r="I308" s="5">
        <v>1</v>
      </c>
      <c r="J308">
        <v>2030</v>
      </c>
      <c r="K308" s="5" t="s">
        <v>99</v>
      </c>
      <c r="M308">
        <v>2040</v>
      </c>
      <c r="N308" s="5" t="s">
        <v>102</v>
      </c>
      <c r="Q308">
        <f t="shared" si="8"/>
        <v>2035</v>
      </c>
      <c r="R308" s="5" t="s">
        <v>102</v>
      </c>
      <c r="AK308" t="s">
        <v>99</v>
      </c>
      <c r="AL308" t="s">
        <v>99</v>
      </c>
      <c r="AM308" t="s">
        <v>99</v>
      </c>
      <c r="AN308" t="s">
        <v>150</v>
      </c>
      <c r="AO308" t="s">
        <v>102</v>
      </c>
      <c r="AQ308" t="s">
        <v>99</v>
      </c>
      <c r="AR308" t="s">
        <v>102</v>
      </c>
      <c r="AV308" t="s">
        <v>206</v>
      </c>
      <c r="AW308" t="s">
        <v>99</v>
      </c>
      <c r="AX308">
        <v>1443981</v>
      </c>
      <c r="AY308" t="s">
        <v>207</v>
      </c>
      <c r="BA308" t="s">
        <v>305</v>
      </c>
      <c r="BB308" t="s">
        <v>99</v>
      </c>
      <c r="BC308">
        <v>139.41300000000001</v>
      </c>
      <c r="BD308" t="s">
        <v>99</v>
      </c>
      <c r="BE308" s="1">
        <v>288029</v>
      </c>
      <c r="BF308">
        <v>6381250</v>
      </c>
      <c r="BG308" t="s">
        <v>103</v>
      </c>
      <c r="BH308" t="s">
        <v>99</v>
      </c>
      <c r="BI308">
        <v>12571000</v>
      </c>
      <c r="BJ308" t="s">
        <v>104</v>
      </c>
      <c r="BK308" t="s">
        <v>99</v>
      </c>
      <c r="BL308" t="s">
        <v>99</v>
      </c>
      <c r="BM308" t="s">
        <v>99</v>
      </c>
      <c r="BN308" t="s">
        <v>99</v>
      </c>
      <c r="BO308" t="s">
        <v>99</v>
      </c>
      <c r="BP308" t="s">
        <v>99</v>
      </c>
      <c r="BQ308" t="s">
        <v>99</v>
      </c>
      <c r="BR308" t="s">
        <v>99</v>
      </c>
      <c r="BS308" t="s">
        <v>99</v>
      </c>
      <c r="BT308" t="s">
        <v>99</v>
      </c>
      <c r="BU308" t="s">
        <v>99</v>
      </c>
      <c r="BV308" t="s">
        <v>99</v>
      </c>
      <c r="BW308" t="s">
        <v>99</v>
      </c>
      <c r="BX308" t="s">
        <v>102</v>
      </c>
      <c r="BY308" t="s">
        <v>102</v>
      </c>
      <c r="BZ308" t="s">
        <v>102</v>
      </c>
      <c r="CD308" t="s">
        <v>99</v>
      </c>
      <c r="CE308">
        <v>34300</v>
      </c>
      <c r="CF308" t="s">
        <v>105</v>
      </c>
      <c r="CG308">
        <v>2022</v>
      </c>
      <c r="CH308" t="s">
        <v>103</v>
      </c>
      <c r="CI308" t="s">
        <v>2373</v>
      </c>
      <c r="CJ308" t="s">
        <v>499</v>
      </c>
      <c r="CK308">
        <v>2022</v>
      </c>
      <c r="CL308" t="s">
        <v>102</v>
      </c>
      <c r="CM308" t="s">
        <v>2374</v>
      </c>
      <c r="CO308">
        <v>0</v>
      </c>
      <c r="CP308">
        <v>12</v>
      </c>
      <c r="CQ308" s="5">
        <f t="shared" si="9"/>
        <v>0</v>
      </c>
      <c r="CR308" t="s">
        <v>2375</v>
      </c>
      <c r="CS308" t="s">
        <v>2376</v>
      </c>
      <c r="CT308" t="s">
        <v>2377</v>
      </c>
      <c r="CU308" t="s">
        <v>99</v>
      </c>
      <c r="CV308" t="s">
        <v>130</v>
      </c>
      <c r="CW308" t="s">
        <v>99</v>
      </c>
      <c r="CX308" t="s">
        <v>2378</v>
      </c>
    </row>
    <row r="309" spans="1:102" ht="18" customHeight="1" x14ac:dyDescent="0.35">
      <c r="A309" t="s">
        <v>2379</v>
      </c>
      <c r="B309" t="s">
        <v>2380</v>
      </c>
      <c r="C309" s="24" t="s">
        <v>3833</v>
      </c>
      <c r="D309" s="24" t="s">
        <v>3864</v>
      </c>
      <c r="E309" t="s">
        <v>102</v>
      </c>
      <c r="F309" s="5">
        <v>0</v>
      </c>
      <c r="BB309" t="s">
        <v>99</v>
      </c>
      <c r="BC309" s="1">
        <v>6895</v>
      </c>
      <c r="BD309" t="s">
        <v>99</v>
      </c>
      <c r="BE309" t="s">
        <v>103</v>
      </c>
      <c r="BF309" s="1">
        <v>128774</v>
      </c>
      <c r="BG309" t="s">
        <v>103</v>
      </c>
      <c r="BH309" t="s">
        <v>102</v>
      </c>
      <c r="BZ309" t="s">
        <v>102</v>
      </c>
      <c r="CD309" t="s">
        <v>102</v>
      </c>
      <c r="CG309">
        <v>2021</v>
      </c>
      <c r="CH309" t="s">
        <v>103</v>
      </c>
      <c r="CI309" t="s">
        <v>2381</v>
      </c>
      <c r="CJ309" t="s">
        <v>193</v>
      </c>
      <c r="CK309">
        <v>2023</v>
      </c>
      <c r="CL309" t="s">
        <v>102</v>
      </c>
      <c r="CM309" t="s">
        <v>2382</v>
      </c>
      <c r="CO309">
        <v>4</v>
      </c>
      <c r="CP309">
        <v>13</v>
      </c>
      <c r="CQ309" s="5">
        <f t="shared" si="9"/>
        <v>0.30769230769230771</v>
      </c>
      <c r="CR309" t="s">
        <v>461</v>
      </c>
      <c r="CS309" t="s">
        <v>2383</v>
      </c>
      <c r="CT309" s="2" t="s">
        <v>2384</v>
      </c>
      <c r="CU309" t="s">
        <v>102</v>
      </c>
      <c r="CW309" t="s">
        <v>102</v>
      </c>
      <c r="CX309" t="s">
        <v>2385</v>
      </c>
    </row>
    <row r="310" spans="1:102" ht="18" customHeight="1" x14ac:dyDescent="0.35">
      <c r="A310" t="s">
        <v>2386</v>
      </c>
      <c r="B310" t="s">
        <v>2387</v>
      </c>
      <c r="C310" s="24" t="s">
        <v>3811</v>
      </c>
      <c r="D310" s="24" t="s">
        <v>3850</v>
      </c>
      <c r="E310" t="s">
        <v>99</v>
      </c>
      <c r="F310" s="5">
        <v>1</v>
      </c>
      <c r="G310" t="s">
        <v>149</v>
      </c>
      <c r="H310" t="s">
        <v>99</v>
      </c>
      <c r="I310" s="5">
        <v>1</v>
      </c>
      <c r="J310">
        <v>2030</v>
      </c>
      <c r="K310" s="5" t="s">
        <v>99</v>
      </c>
      <c r="M310">
        <v>2030</v>
      </c>
      <c r="N310" s="5" t="s">
        <v>102</v>
      </c>
      <c r="Q310">
        <f t="shared" si="8"/>
        <v>2030</v>
      </c>
      <c r="R310" s="5" t="s">
        <v>102</v>
      </c>
      <c r="AK310" t="s">
        <v>102</v>
      </c>
      <c r="AM310" t="s">
        <v>99</v>
      </c>
      <c r="AN310" t="s">
        <v>150</v>
      </c>
      <c r="AO310" t="s">
        <v>102</v>
      </c>
      <c r="AQ310" t="s">
        <v>102</v>
      </c>
      <c r="AR310" t="s">
        <v>102</v>
      </c>
      <c r="AW310" t="s">
        <v>102</v>
      </c>
      <c r="BB310" t="s">
        <v>99</v>
      </c>
      <c r="BC310" s="1">
        <v>11891</v>
      </c>
      <c r="BD310" t="s">
        <v>99</v>
      </c>
      <c r="BE310">
        <v>225</v>
      </c>
      <c r="BF310">
        <v>9880</v>
      </c>
      <c r="BG310" t="s">
        <v>103</v>
      </c>
      <c r="BH310" t="s">
        <v>102</v>
      </c>
      <c r="BZ310" t="s">
        <v>102</v>
      </c>
      <c r="CD310" t="s">
        <v>102</v>
      </c>
      <c r="CG310">
        <v>2022</v>
      </c>
      <c r="CH310">
        <v>2021</v>
      </c>
      <c r="CI310" t="s">
        <v>2388</v>
      </c>
      <c r="CJ310" t="s">
        <v>107</v>
      </c>
      <c r="CK310">
        <v>2023</v>
      </c>
      <c r="CL310" t="s">
        <v>102</v>
      </c>
      <c r="CM310" t="s">
        <v>2389</v>
      </c>
      <c r="CO310">
        <v>1</v>
      </c>
      <c r="CP310">
        <v>9</v>
      </c>
      <c r="CQ310" s="5">
        <f t="shared" si="9"/>
        <v>0.1111111111111111</v>
      </c>
      <c r="CR310" t="s">
        <v>163</v>
      </c>
      <c r="CS310" t="s">
        <v>2390</v>
      </c>
      <c r="CT310" t="s">
        <v>2391</v>
      </c>
      <c r="CU310" t="s">
        <v>99</v>
      </c>
      <c r="CV310" t="s">
        <v>130</v>
      </c>
      <c r="CW310" t="s">
        <v>99</v>
      </c>
      <c r="CX310" t="s">
        <v>2392</v>
      </c>
    </row>
    <row r="311" spans="1:102" ht="18" customHeight="1" x14ac:dyDescent="0.35">
      <c r="A311" t="s">
        <v>2393</v>
      </c>
      <c r="B311" t="s">
        <v>2394</v>
      </c>
      <c r="C311" s="24" t="s">
        <v>3822</v>
      </c>
      <c r="D311" s="24" t="s">
        <v>3926</v>
      </c>
      <c r="E311" t="s">
        <v>102</v>
      </c>
      <c r="F311" s="5">
        <v>0</v>
      </c>
      <c r="BB311" t="s">
        <v>99</v>
      </c>
      <c r="BC311" s="1">
        <v>1974552</v>
      </c>
      <c r="BD311" t="s">
        <v>99</v>
      </c>
      <c r="BE311" s="1">
        <v>961974</v>
      </c>
      <c r="BF311" t="s">
        <v>103</v>
      </c>
      <c r="BG311" t="s">
        <v>103</v>
      </c>
      <c r="BH311" t="s">
        <v>99</v>
      </c>
      <c r="BI311">
        <v>6907945</v>
      </c>
      <c r="BJ311" t="s">
        <v>104</v>
      </c>
      <c r="BK311" t="s">
        <v>99</v>
      </c>
      <c r="BL311" t="s">
        <v>99</v>
      </c>
      <c r="BM311" t="s">
        <v>99</v>
      </c>
      <c r="BN311" t="s">
        <v>99</v>
      </c>
      <c r="BO311" t="s">
        <v>99</v>
      </c>
      <c r="BP311" t="s">
        <v>99</v>
      </c>
      <c r="BQ311" t="s">
        <v>99</v>
      </c>
      <c r="BR311" t="s">
        <v>102</v>
      </c>
      <c r="BS311" t="s">
        <v>102</v>
      </c>
      <c r="BT311" t="s">
        <v>99</v>
      </c>
      <c r="BU311" t="s">
        <v>102</v>
      </c>
      <c r="BV311" t="s">
        <v>99</v>
      </c>
      <c r="BW311" t="s">
        <v>102</v>
      </c>
      <c r="BX311" t="s">
        <v>102</v>
      </c>
      <c r="BY311" t="s">
        <v>102</v>
      </c>
      <c r="BZ311" t="s">
        <v>102</v>
      </c>
      <c r="CD311" t="s">
        <v>102</v>
      </c>
      <c r="CG311">
        <v>2022</v>
      </c>
      <c r="CH311" t="s">
        <v>103</v>
      </c>
      <c r="CI311" t="s">
        <v>2395</v>
      </c>
      <c r="CJ311" t="s">
        <v>193</v>
      </c>
      <c r="CK311">
        <v>2023</v>
      </c>
      <c r="CL311" t="s">
        <v>99</v>
      </c>
      <c r="CM311" t="s">
        <v>2396</v>
      </c>
      <c r="CO311">
        <v>5</v>
      </c>
      <c r="CP311">
        <v>8</v>
      </c>
      <c r="CQ311" s="5">
        <f t="shared" si="9"/>
        <v>0.625</v>
      </c>
      <c r="CR311" t="s">
        <v>163</v>
      </c>
      <c r="CS311" t="s">
        <v>195</v>
      </c>
      <c r="CT311" s="2" t="s">
        <v>2397</v>
      </c>
      <c r="CU311" t="s">
        <v>102</v>
      </c>
      <c r="CW311" t="s">
        <v>102</v>
      </c>
      <c r="CX311" t="s">
        <v>2398</v>
      </c>
    </row>
    <row r="312" spans="1:102" ht="18" customHeight="1" x14ac:dyDescent="0.35">
      <c r="A312" t="s">
        <v>3927</v>
      </c>
      <c r="B312" t="s">
        <v>2399</v>
      </c>
      <c r="C312" s="24" t="s">
        <v>3811</v>
      </c>
      <c r="D312" s="24" t="s">
        <v>3882</v>
      </c>
      <c r="E312" t="s">
        <v>102</v>
      </c>
      <c r="F312" s="5">
        <v>0</v>
      </c>
      <c r="BB312" t="s">
        <v>99</v>
      </c>
      <c r="BC312" s="3">
        <v>7418.49</v>
      </c>
      <c r="BD312" t="s">
        <v>99</v>
      </c>
      <c r="BG312" s="3">
        <v>12645.07</v>
      </c>
      <c r="BH312" t="s">
        <v>102</v>
      </c>
      <c r="BZ312" t="s">
        <v>102</v>
      </c>
      <c r="CD312" t="s">
        <v>102</v>
      </c>
      <c r="CG312">
        <v>2022</v>
      </c>
      <c r="CH312" t="s">
        <v>103</v>
      </c>
      <c r="CI312" t="s">
        <v>2400</v>
      </c>
      <c r="CJ312" t="s">
        <v>107</v>
      </c>
      <c r="CK312">
        <v>2023</v>
      </c>
      <c r="CL312" t="s">
        <v>102</v>
      </c>
      <c r="CM312" t="s">
        <v>103</v>
      </c>
      <c r="CO312">
        <v>0</v>
      </c>
      <c r="CP312">
        <v>9</v>
      </c>
      <c r="CQ312" s="5">
        <f t="shared" si="9"/>
        <v>0</v>
      </c>
      <c r="CR312" t="s">
        <v>558</v>
      </c>
      <c r="CS312" t="s">
        <v>2401</v>
      </c>
      <c r="CT312" t="s">
        <v>2402</v>
      </c>
      <c r="CU312" t="s">
        <v>99</v>
      </c>
      <c r="CV312" t="s">
        <v>181</v>
      </c>
      <c r="CW312" t="s">
        <v>102</v>
      </c>
      <c r="CX312" t="s">
        <v>2403</v>
      </c>
    </row>
    <row r="313" spans="1:102" s="21" customFormat="1" ht="18" customHeight="1" x14ac:dyDescent="0.35">
      <c r="A313" s="21" t="s">
        <v>2404</v>
      </c>
      <c r="B313" s="21" t="s">
        <v>2405</v>
      </c>
      <c r="C313" s="24" t="s">
        <v>3818</v>
      </c>
      <c r="D313" s="24" t="s">
        <v>3928</v>
      </c>
      <c r="E313" s="21" t="s">
        <v>99</v>
      </c>
      <c r="F313" s="21">
        <v>1</v>
      </c>
      <c r="G313" s="21" t="s">
        <v>149</v>
      </c>
      <c r="H313" s="21" t="s">
        <v>99</v>
      </c>
      <c r="I313" s="21">
        <v>1</v>
      </c>
      <c r="J313" s="21">
        <v>2040</v>
      </c>
      <c r="K313" s="21" t="s">
        <v>99</v>
      </c>
      <c r="M313" s="21">
        <v>2040</v>
      </c>
      <c r="N313" s="21" t="s">
        <v>99</v>
      </c>
      <c r="P313" s="21">
        <v>2050</v>
      </c>
      <c r="Q313" s="21">
        <f t="shared" si="8"/>
        <v>2043.3333333333333</v>
      </c>
      <c r="R313" s="21" t="s">
        <v>102</v>
      </c>
      <c r="AK313" s="21" t="s">
        <v>99</v>
      </c>
      <c r="AL313" s="21" t="s">
        <v>99</v>
      </c>
      <c r="AM313" s="21" t="s">
        <v>99</v>
      </c>
      <c r="AN313" s="21" t="s">
        <v>150</v>
      </c>
      <c r="AO313" s="21" t="s">
        <v>102</v>
      </c>
      <c r="AQ313" s="21" t="s">
        <v>102</v>
      </c>
      <c r="AR313" s="21" t="s">
        <v>102</v>
      </c>
      <c r="AW313" s="21" t="s">
        <v>102</v>
      </c>
      <c r="BB313" s="21" t="s">
        <v>99</v>
      </c>
      <c r="BC313" s="22">
        <v>603320</v>
      </c>
      <c r="BD313" s="21" t="s">
        <v>99</v>
      </c>
      <c r="BE313" s="22">
        <v>333157</v>
      </c>
      <c r="BF313" s="21" t="s">
        <v>103</v>
      </c>
      <c r="BG313" s="21" t="s">
        <v>103</v>
      </c>
      <c r="BH313" s="21" t="s">
        <v>99</v>
      </c>
      <c r="BI313" s="21">
        <v>3731920</v>
      </c>
      <c r="BJ313" s="21" t="s">
        <v>115</v>
      </c>
      <c r="BZ313" s="21" t="s">
        <v>102</v>
      </c>
      <c r="CD313" s="21" t="s">
        <v>102</v>
      </c>
      <c r="CG313" s="21">
        <v>2023</v>
      </c>
      <c r="CH313" s="21" t="s">
        <v>103</v>
      </c>
      <c r="CI313" s="21" t="s">
        <v>2406</v>
      </c>
      <c r="CJ313" s="21" t="s">
        <v>193</v>
      </c>
      <c r="CK313" s="21">
        <v>2023</v>
      </c>
      <c r="CL313" s="21" t="s">
        <v>102</v>
      </c>
      <c r="CM313" s="21" t="s">
        <v>2407</v>
      </c>
      <c r="CO313" s="21">
        <v>1</v>
      </c>
      <c r="CP313" s="21">
        <v>14</v>
      </c>
      <c r="CQ313" s="21">
        <f t="shared" si="9"/>
        <v>7.1428571428571425E-2</v>
      </c>
      <c r="CR313" s="21" t="s">
        <v>467</v>
      </c>
      <c r="CS313" s="21" t="s">
        <v>2408</v>
      </c>
      <c r="CT313" s="21" t="s">
        <v>2409</v>
      </c>
      <c r="CU313" s="21" t="s">
        <v>99</v>
      </c>
      <c r="CV313" s="21" t="s">
        <v>130</v>
      </c>
      <c r="CW313" s="21" t="s">
        <v>99</v>
      </c>
      <c r="CX313" s="21" t="s">
        <v>2410</v>
      </c>
    </row>
    <row r="314" spans="1:102" ht="18" customHeight="1" x14ac:dyDescent="0.35">
      <c r="A314" t="s">
        <v>2411</v>
      </c>
      <c r="B314" t="s">
        <v>2412</v>
      </c>
      <c r="C314" s="24" t="s">
        <v>3818</v>
      </c>
      <c r="D314" s="24" t="s">
        <v>3875</v>
      </c>
      <c r="E314" t="s">
        <v>99</v>
      </c>
      <c r="F314" s="5">
        <v>1</v>
      </c>
      <c r="G314" t="s">
        <v>149</v>
      </c>
      <c r="H314" t="s">
        <v>99</v>
      </c>
      <c r="I314" s="5">
        <v>1</v>
      </c>
      <c r="J314">
        <v>2050</v>
      </c>
      <c r="K314" s="5" t="s">
        <v>99</v>
      </c>
      <c r="M314">
        <v>2050</v>
      </c>
      <c r="N314" s="5" t="s">
        <v>99</v>
      </c>
      <c r="P314">
        <v>2050</v>
      </c>
      <c r="Q314">
        <f t="shared" si="8"/>
        <v>2050</v>
      </c>
      <c r="AK314" t="s">
        <v>99</v>
      </c>
      <c r="AL314" t="s">
        <v>102</v>
      </c>
      <c r="AM314" t="s">
        <v>99</v>
      </c>
      <c r="AN314" t="s">
        <v>150</v>
      </c>
      <c r="AO314" t="s">
        <v>102</v>
      </c>
      <c r="AQ314" t="s">
        <v>102</v>
      </c>
      <c r="AR314" t="s">
        <v>102</v>
      </c>
      <c r="AW314" t="s">
        <v>102</v>
      </c>
      <c r="BB314" t="s">
        <v>99</v>
      </c>
      <c r="BC314" s="1">
        <v>880000</v>
      </c>
      <c r="BD314" t="s">
        <v>99</v>
      </c>
      <c r="BE314" s="1">
        <v>545000</v>
      </c>
      <c r="BF314" t="s">
        <v>103</v>
      </c>
      <c r="BG314" t="s">
        <v>103</v>
      </c>
      <c r="BH314" t="s">
        <v>99</v>
      </c>
      <c r="BI314">
        <v>28500000</v>
      </c>
      <c r="BJ314" t="s">
        <v>104</v>
      </c>
      <c r="BK314" t="s">
        <v>99</v>
      </c>
      <c r="BL314" t="s">
        <v>102</v>
      </c>
      <c r="BM314" t="s">
        <v>99</v>
      </c>
      <c r="BN314" t="s">
        <v>99</v>
      </c>
      <c r="BO314" t="s">
        <v>99</v>
      </c>
      <c r="BP314" t="s">
        <v>99</v>
      </c>
      <c r="BQ314" t="s">
        <v>99</v>
      </c>
      <c r="BR314" t="s">
        <v>102</v>
      </c>
      <c r="BS314" t="s">
        <v>99</v>
      </c>
      <c r="BT314" t="s">
        <v>102</v>
      </c>
      <c r="BU314" t="s">
        <v>99</v>
      </c>
      <c r="BV314" t="s">
        <v>99</v>
      </c>
      <c r="BW314" t="s">
        <v>102</v>
      </c>
      <c r="BX314" t="s">
        <v>102</v>
      </c>
      <c r="BY314" t="s">
        <v>102</v>
      </c>
      <c r="BZ314" t="s">
        <v>102</v>
      </c>
      <c r="CD314" t="s">
        <v>102</v>
      </c>
      <c r="CG314">
        <v>2022</v>
      </c>
      <c r="CH314">
        <v>2022</v>
      </c>
      <c r="CI314" t="s">
        <v>2413</v>
      </c>
      <c r="CJ314" t="s">
        <v>193</v>
      </c>
      <c r="CK314">
        <v>2023</v>
      </c>
      <c r="CL314" t="s">
        <v>102</v>
      </c>
      <c r="CM314" t="s">
        <v>2414</v>
      </c>
      <c r="CO314">
        <v>0</v>
      </c>
      <c r="CP314">
        <v>9</v>
      </c>
      <c r="CQ314" s="5">
        <f t="shared" si="9"/>
        <v>0</v>
      </c>
      <c r="CR314" t="s">
        <v>2415</v>
      </c>
      <c r="CS314" t="s">
        <v>2416</v>
      </c>
      <c r="CT314" t="s">
        <v>2417</v>
      </c>
      <c r="CU314" t="s">
        <v>99</v>
      </c>
      <c r="CV314" t="s">
        <v>130</v>
      </c>
      <c r="CW314" t="s">
        <v>99</v>
      </c>
      <c r="CX314" t="s">
        <v>2418</v>
      </c>
    </row>
    <row r="315" spans="1:102" ht="18" customHeight="1" x14ac:dyDescent="0.35">
      <c r="A315" t="s">
        <v>2419</v>
      </c>
      <c r="B315" t="s">
        <v>2420</v>
      </c>
      <c r="C315" s="24" t="s">
        <v>3814</v>
      </c>
      <c r="D315" s="24" t="s">
        <v>3842</v>
      </c>
      <c r="E315" t="s">
        <v>102</v>
      </c>
      <c r="F315" s="5">
        <v>0</v>
      </c>
      <c r="BB315" t="s">
        <v>99</v>
      </c>
      <c r="BC315" s="1">
        <v>3835</v>
      </c>
      <c r="BD315" t="s">
        <v>99</v>
      </c>
      <c r="BE315" s="1">
        <v>25567</v>
      </c>
      <c r="BF315" s="1">
        <v>25698</v>
      </c>
      <c r="BG315" t="s">
        <v>103</v>
      </c>
      <c r="BH315" t="s">
        <v>102</v>
      </c>
      <c r="BZ315" t="s">
        <v>102</v>
      </c>
      <c r="CD315" t="s">
        <v>102</v>
      </c>
      <c r="CG315">
        <v>2023</v>
      </c>
      <c r="CH315" t="s">
        <v>103</v>
      </c>
      <c r="CI315" t="s">
        <v>2421</v>
      </c>
      <c r="CJ315" t="s">
        <v>161</v>
      </c>
      <c r="CK315">
        <v>2023</v>
      </c>
      <c r="CL315" t="s">
        <v>102</v>
      </c>
      <c r="CM315" t="s">
        <v>2422</v>
      </c>
      <c r="CO315">
        <v>1</v>
      </c>
      <c r="CP315">
        <v>8</v>
      </c>
      <c r="CQ315" s="5">
        <f t="shared" si="9"/>
        <v>0.125</v>
      </c>
      <c r="CR315" t="s">
        <v>542</v>
      </c>
      <c r="CS315" t="s">
        <v>1058</v>
      </c>
      <c r="CT315" s="2" t="s">
        <v>2423</v>
      </c>
      <c r="CU315" t="s">
        <v>102</v>
      </c>
      <c r="CW315" t="s">
        <v>102</v>
      </c>
      <c r="CX315" t="s">
        <v>2424</v>
      </c>
    </row>
    <row r="316" spans="1:102" ht="18" customHeight="1" x14ac:dyDescent="0.35">
      <c r="A316" t="s">
        <v>2425</v>
      </c>
      <c r="B316" t="s">
        <v>2426</v>
      </c>
      <c r="C316" s="24" t="s">
        <v>3818</v>
      </c>
      <c r="D316" s="24" t="s">
        <v>3917</v>
      </c>
      <c r="E316" t="s">
        <v>102</v>
      </c>
      <c r="F316" s="5">
        <v>0</v>
      </c>
      <c r="BB316" t="s">
        <v>102</v>
      </c>
      <c r="BD316" t="s">
        <v>102</v>
      </c>
      <c r="BH316" t="s">
        <v>102</v>
      </c>
      <c r="BZ316" t="s">
        <v>102</v>
      </c>
      <c r="CD316" t="s">
        <v>102</v>
      </c>
      <c r="CG316">
        <v>2022</v>
      </c>
      <c r="CH316" t="s">
        <v>103</v>
      </c>
      <c r="CI316" t="s">
        <v>2427</v>
      </c>
      <c r="CJ316" t="s">
        <v>193</v>
      </c>
      <c r="CK316">
        <v>2023</v>
      </c>
      <c r="CL316" t="s">
        <v>102</v>
      </c>
      <c r="CM316" t="s">
        <v>103</v>
      </c>
      <c r="CO316">
        <v>0</v>
      </c>
      <c r="CP316">
        <v>10</v>
      </c>
      <c r="CQ316" s="5">
        <f t="shared" si="9"/>
        <v>0</v>
      </c>
      <c r="CR316" t="s">
        <v>467</v>
      </c>
      <c r="CS316" t="s">
        <v>195</v>
      </c>
      <c r="CT316" t="s">
        <v>2428</v>
      </c>
      <c r="CU316" t="s">
        <v>102</v>
      </c>
      <c r="CW316" t="s">
        <v>102</v>
      </c>
      <c r="CX316" t="s">
        <v>2429</v>
      </c>
    </row>
    <row r="317" spans="1:102" ht="18" customHeight="1" x14ac:dyDescent="0.35">
      <c r="A317" t="s">
        <v>2430</v>
      </c>
      <c r="B317" t="s">
        <v>2431</v>
      </c>
      <c r="C317" s="24" t="s">
        <v>3826</v>
      </c>
      <c r="D317" s="24" t="s">
        <v>3879</v>
      </c>
      <c r="E317" t="s">
        <v>99</v>
      </c>
      <c r="F317" s="5">
        <v>1</v>
      </c>
      <c r="G317" t="s">
        <v>149</v>
      </c>
      <c r="H317" t="s">
        <v>99</v>
      </c>
      <c r="I317" s="5">
        <v>1</v>
      </c>
      <c r="J317">
        <v>2040</v>
      </c>
      <c r="K317" s="5" t="s">
        <v>99</v>
      </c>
      <c r="M317">
        <v>2040</v>
      </c>
      <c r="N317" s="5" t="s">
        <v>99</v>
      </c>
      <c r="P317">
        <v>2040</v>
      </c>
      <c r="Q317">
        <f t="shared" si="8"/>
        <v>2040</v>
      </c>
      <c r="AK317" t="s">
        <v>99</v>
      </c>
      <c r="AL317" t="s">
        <v>99</v>
      </c>
      <c r="AM317" t="s">
        <v>99</v>
      </c>
      <c r="AN317" t="s">
        <v>645</v>
      </c>
      <c r="AO317" t="s">
        <v>102</v>
      </c>
      <c r="AQ317" t="s">
        <v>99</v>
      </c>
      <c r="AR317" t="s">
        <v>102</v>
      </c>
      <c r="AV317" t="s">
        <v>151</v>
      </c>
      <c r="AW317" t="s">
        <v>102</v>
      </c>
      <c r="BB317" t="s">
        <v>99</v>
      </c>
      <c r="BC317">
        <v>810</v>
      </c>
      <c r="BD317" t="s">
        <v>99</v>
      </c>
      <c r="BE317">
        <v>440</v>
      </c>
      <c r="BF317" s="1">
        <v>7696</v>
      </c>
      <c r="BG317" t="s">
        <v>103</v>
      </c>
      <c r="BH317" t="s">
        <v>99</v>
      </c>
      <c r="BI317">
        <v>137981</v>
      </c>
      <c r="BJ317" t="s">
        <v>104</v>
      </c>
      <c r="BK317" t="s">
        <v>99</v>
      </c>
      <c r="BL317" t="s">
        <v>99</v>
      </c>
      <c r="BM317" t="s">
        <v>99</v>
      </c>
      <c r="BN317" t="s">
        <v>102</v>
      </c>
      <c r="BO317" t="s">
        <v>99</v>
      </c>
      <c r="BP317" t="s">
        <v>99</v>
      </c>
      <c r="BQ317" t="s">
        <v>99</v>
      </c>
      <c r="BR317" t="s">
        <v>102</v>
      </c>
      <c r="BS317" t="s">
        <v>102</v>
      </c>
      <c r="BT317" t="s">
        <v>102</v>
      </c>
      <c r="BU317" t="s">
        <v>102</v>
      </c>
      <c r="BV317" t="s">
        <v>102</v>
      </c>
      <c r="BW317" t="s">
        <v>102</v>
      </c>
      <c r="BX317" t="s">
        <v>102</v>
      </c>
      <c r="BY317" t="s">
        <v>99</v>
      </c>
      <c r="BZ317" t="s">
        <v>102</v>
      </c>
      <c r="CD317" t="s">
        <v>102</v>
      </c>
      <c r="CG317">
        <v>2022</v>
      </c>
      <c r="CH317" t="s">
        <v>103</v>
      </c>
      <c r="CI317" t="s">
        <v>2432</v>
      </c>
      <c r="CJ317" t="s">
        <v>107</v>
      </c>
      <c r="CK317">
        <v>2023</v>
      </c>
      <c r="CL317" t="s">
        <v>99</v>
      </c>
      <c r="CM317" t="s">
        <v>2433</v>
      </c>
      <c r="CO317">
        <v>4</v>
      </c>
      <c r="CP317">
        <v>10</v>
      </c>
      <c r="CQ317" s="5">
        <f t="shared" si="9"/>
        <v>0.4</v>
      </c>
      <c r="CR317" t="s">
        <v>669</v>
      </c>
      <c r="CS317" t="s">
        <v>2434</v>
      </c>
      <c r="CT317" t="s">
        <v>2435</v>
      </c>
      <c r="CU317" t="s">
        <v>99</v>
      </c>
      <c r="CV317" t="s">
        <v>130</v>
      </c>
      <c r="CW317" t="s">
        <v>99</v>
      </c>
      <c r="CX317" t="s">
        <v>2436</v>
      </c>
    </row>
    <row r="318" spans="1:102" ht="18" customHeight="1" x14ac:dyDescent="0.35">
      <c r="A318" t="s">
        <v>2437</v>
      </c>
      <c r="B318" t="s">
        <v>2438</v>
      </c>
      <c r="C318" s="24" t="s">
        <v>3826</v>
      </c>
      <c r="D318" s="24" t="s">
        <v>3884</v>
      </c>
      <c r="E318" t="s">
        <v>99</v>
      </c>
      <c r="F318" s="5">
        <v>1</v>
      </c>
      <c r="G318" t="s">
        <v>100</v>
      </c>
      <c r="H318" t="s">
        <v>99</v>
      </c>
      <c r="I318" s="5">
        <v>1</v>
      </c>
      <c r="J318">
        <v>2022</v>
      </c>
      <c r="K318" s="5" t="s">
        <v>99</v>
      </c>
      <c r="M318">
        <v>2022</v>
      </c>
      <c r="N318" s="5" t="s">
        <v>102</v>
      </c>
      <c r="Q318">
        <f t="shared" si="8"/>
        <v>2022</v>
      </c>
      <c r="R318" s="17" t="s">
        <v>99</v>
      </c>
      <c r="S318" s="17" t="s">
        <v>99</v>
      </c>
      <c r="T318" s="17" t="s">
        <v>102</v>
      </c>
      <c r="U318" s="17" t="s">
        <v>102</v>
      </c>
      <c r="V318" s="17" t="s">
        <v>102</v>
      </c>
      <c r="W318" s="17" t="s">
        <v>102</v>
      </c>
      <c r="X318" s="17" t="s">
        <v>102</v>
      </c>
      <c r="Y318" s="17" t="s">
        <v>99</v>
      </c>
      <c r="Z318" s="17" t="s">
        <v>102</v>
      </c>
      <c r="AA318" s="17" t="s">
        <v>102</v>
      </c>
      <c r="AB318" s="17" t="s">
        <v>102</v>
      </c>
      <c r="AC318" s="17" t="s">
        <v>102</v>
      </c>
      <c r="AD318" s="17" t="s">
        <v>102</v>
      </c>
      <c r="AE318" s="17" t="s">
        <v>102</v>
      </c>
      <c r="AF318" s="17" t="s">
        <v>99</v>
      </c>
      <c r="AG318" s="17" t="s">
        <v>102</v>
      </c>
      <c r="AH318" s="17" t="s">
        <v>99</v>
      </c>
      <c r="AI318" s="17"/>
      <c r="AJ318" s="17">
        <v>2050</v>
      </c>
      <c r="AK318" s="17" t="s">
        <v>99</v>
      </c>
      <c r="AL318" s="17" t="s">
        <v>102</v>
      </c>
      <c r="AM318" s="17" t="s">
        <v>102</v>
      </c>
      <c r="AN318" s="17"/>
      <c r="AO318" s="17" t="s">
        <v>102</v>
      </c>
      <c r="AP318" s="17"/>
      <c r="AQ318" s="17" t="s">
        <v>99</v>
      </c>
      <c r="AR318" s="17" t="s">
        <v>102</v>
      </c>
      <c r="AS318" s="17"/>
      <c r="AT318" s="17"/>
      <c r="AU318" s="17"/>
      <c r="AV318" s="17" t="s">
        <v>151</v>
      </c>
      <c r="AW318" s="17" t="s">
        <v>102</v>
      </c>
      <c r="AX318" s="17"/>
      <c r="AY318" s="17"/>
      <c r="AZ318" s="17"/>
      <c r="BA318" s="17"/>
      <c r="BB318" s="17" t="s">
        <v>99</v>
      </c>
      <c r="BC318" s="18">
        <v>27268</v>
      </c>
      <c r="BD318" s="17" t="s">
        <v>99</v>
      </c>
      <c r="BE318" s="18">
        <v>40150</v>
      </c>
      <c r="BF318" s="18">
        <v>196553</v>
      </c>
      <c r="BG318" s="17" t="s">
        <v>103</v>
      </c>
      <c r="BH318" s="17" t="s">
        <v>99</v>
      </c>
      <c r="BI318" s="17">
        <v>57268</v>
      </c>
      <c r="BJ318" s="17" t="s">
        <v>104</v>
      </c>
      <c r="BK318" t="s">
        <v>102</v>
      </c>
      <c r="BL318" t="s">
        <v>102</v>
      </c>
      <c r="BM318" t="s">
        <v>102</v>
      </c>
      <c r="BN318" t="s">
        <v>102</v>
      </c>
      <c r="BO318" t="s">
        <v>102</v>
      </c>
      <c r="BP318" t="s">
        <v>99</v>
      </c>
      <c r="BQ318" t="s">
        <v>102</v>
      </c>
      <c r="BR318" t="s">
        <v>102</v>
      </c>
      <c r="BS318" t="s">
        <v>102</v>
      </c>
      <c r="BT318" t="s">
        <v>102</v>
      </c>
      <c r="BU318" t="s">
        <v>102</v>
      </c>
      <c r="BV318" t="s">
        <v>102</v>
      </c>
      <c r="BW318" t="s">
        <v>99</v>
      </c>
      <c r="BX318" t="s">
        <v>102</v>
      </c>
      <c r="BY318" t="s">
        <v>102</v>
      </c>
      <c r="BZ318" t="s">
        <v>102</v>
      </c>
      <c r="CD318" t="s">
        <v>102</v>
      </c>
      <c r="CG318">
        <v>2022</v>
      </c>
      <c r="CH318">
        <v>2021</v>
      </c>
      <c r="CI318" t="s">
        <v>2439</v>
      </c>
      <c r="CJ318" t="s">
        <v>193</v>
      </c>
      <c r="CK318">
        <v>2023</v>
      </c>
      <c r="CL318" t="s">
        <v>99</v>
      </c>
      <c r="CM318" t="s">
        <v>2440</v>
      </c>
      <c r="CO318">
        <v>8</v>
      </c>
      <c r="CP318">
        <v>14</v>
      </c>
      <c r="CQ318">
        <f t="shared" si="9"/>
        <v>0.5714285714285714</v>
      </c>
      <c r="CR318" t="s">
        <v>178</v>
      </c>
      <c r="CS318" t="s">
        <v>2441</v>
      </c>
      <c r="CT318" t="s">
        <v>2442</v>
      </c>
      <c r="CU318" t="s">
        <v>99</v>
      </c>
      <c r="CV318" t="s">
        <v>181</v>
      </c>
      <c r="CW318" t="s">
        <v>99</v>
      </c>
      <c r="CX318" t="s">
        <v>2443</v>
      </c>
    </row>
    <row r="319" spans="1:102" ht="18" customHeight="1" x14ac:dyDescent="0.35">
      <c r="A319" t="s">
        <v>2444</v>
      </c>
      <c r="B319" t="s">
        <v>2445</v>
      </c>
      <c r="C319" s="24" t="s">
        <v>3814</v>
      </c>
      <c r="D319" s="24" t="s">
        <v>3858</v>
      </c>
      <c r="E319" t="s">
        <v>102</v>
      </c>
      <c r="F319" s="5">
        <v>0</v>
      </c>
      <c r="BB319" t="s">
        <v>99</v>
      </c>
      <c r="BC319" s="1">
        <v>7028</v>
      </c>
      <c r="BD319" t="s">
        <v>99</v>
      </c>
      <c r="BE319" s="1">
        <v>69307</v>
      </c>
      <c r="BF319" s="1">
        <v>59883</v>
      </c>
      <c r="BG319" t="s">
        <v>103</v>
      </c>
      <c r="BH319" t="s">
        <v>99</v>
      </c>
      <c r="BI319">
        <v>1394000</v>
      </c>
      <c r="BJ319" t="s">
        <v>104</v>
      </c>
      <c r="BK319" t="s">
        <v>99</v>
      </c>
      <c r="BL319" t="s">
        <v>99</v>
      </c>
      <c r="BM319" t="s">
        <v>99</v>
      </c>
      <c r="BN319" t="s">
        <v>99</v>
      </c>
      <c r="BO319" t="s">
        <v>102</v>
      </c>
      <c r="BP319" t="s">
        <v>99</v>
      </c>
      <c r="BQ319" t="s">
        <v>99</v>
      </c>
      <c r="BR319" t="s">
        <v>102</v>
      </c>
      <c r="BS319" t="s">
        <v>102</v>
      </c>
      <c r="BT319" t="s">
        <v>102</v>
      </c>
      <c r="BU319" t="s">
        <v>99</v>
      </c>
      <c r="BV319" t="s">
        <v>102</v>
      </c>
      <c r="BW319" t="s">
        <v>102</v>
      </c>
      <c r="BX319" t="s">
        <v>102</v>
      </c>
      <c r="BY319" t="s">
        <v>102</v>
      </c>
      <c r="BZ319" t="s">
        <v>102</v>
      </c>
      <c r="CD319" t="s">
        <v>102</v>
      </c>
      <c r="CG319">
        <v>2021</v>
      </c>
      <c r="CH319">
        <v>2022</v>
      </c>
      <c r="CI319" t="s">
        <v>2446</v>
      </c>
      <c r="CJ319" t="s">
        <v>107</v>
      </c>
      <c r="CK319">
        <v>2023</v>
      </c>
      <c r="CL319" t="s">
        <v>102</v>
      </c>
      <c r="CM319" t="s">
        <v>2447</v>
      </c>
      <c r="CO319">
        <v>0</v>
      </c>
      <c r="CP319">
        <v>8</v>
      </c>
      <c r="CQ319" s="5">
        <f t="shared" si="9"/>
        <v>0</v>
      </c>
      <c r="CR319" t="s">
        <v>669</v>
      </c>
      <c r="CS319" t="s">
        <v>2448</v>
      </c>
      <c r="CT319" t="s">
        <v>2449</v>
      </c>
      <c r="CU319" t="s">
        <v>99</v>
      </c>
      <c r="CV319" t="s">
        <v>181</v>
      </c>
      <c r="CW319" t="s">
        <v>102</v>
      </c>
      <c r="CX319" t="s">
        <v>2450</v>
      </c>
    </row>
    <row r="320" spans="1:102" ht="18" customHeight="1" x14ac:dyDescent="0.35">
      <c r="A320" t="s">
        <v>2451</v>
      </c>
      <c r="B320" t="s">
        <v>2452</v>
      </c>
      <c r="C320" s="24" t="s">
        <v>3826</v>
      </c>
      <c r="D320" s="24" t="s">
        <v>3879</v>
      </c>
      <c r="E320" t="s">
        <v>99</v>
      </c>
      <c r="F320" s="5">
        <v>1</v>
      </c>
      <c r="G320" t="s">
        <v>149</v>
      </c>
      <c r="H320" t="s">
        <v>99</v>
      </c>
      <c r="I320" s="5">
        <v>1</v>
      </c>
      <c r="J320">
        <v>2040</v>
      </c>
      <c r="K320" s="5" t="s">
        <v>99</v>
      </c>
      <c r="M320">
        <v>2040</v>
      </c>
      <c r="N320" s="5" t="s">
        <v>99</v>
      </c>
      <c r="P320">
        <v>2040</v>
      </c>
      <c r="Q320">
        <f t="shared" si="8"/>
        <v>2040</v>
      </c>
      <c r="AK320" t="s">
        <v>99</v>
      </c>
      <c r="AL320" t="s">
        <v>99</v>
      </c>
      <c r="AM320" t="s">
        <v>99</v>
      </c>
      <c r="AN320" t="s">
        <v>645</v>
      </c>
      <c r="AO320" t="s">
        <v>102</v>
      </c>
      <c r="AQ320" t="s">
        <v>99</v>
      </c>
      <c r="AR320" t="s">
        <v>102</v>
      </c>
      <c r="AV320" t="s">
        <v>206</v>
      </c>
      <c r="AW320" t="s">
        <v>102</v>
      </c>
      <c r="BB320" t="s">
        <v>99</v>
      </c>
      <c r="BC320">
        <v>160</v>
      </c>
      <c r="BD320" t="s">
        <v>99</v>
      </c>
      <c r="BE320">
        <v>964</v>
      </c>
      <c r="BF320" s="1">
        <v>6480</v>
      </c>
      <c r="BG320" t="s">
        <v>103</v>
      </c>
      <c r="BH320" t="s">
        <v>99</v>
      </c>
      <c r="BI320">
        <v>37631</v>
      </c>
      <c r="BJ320" t="s">
        <v>104</v>
      </c>
      <c r="BK320" t="s">
        <v>99</v>
      </c>
      <c r="BL320" t="s">
        <v>102</v>
      </c>
      <c r="BM320" t="s">
        <v>99</v>
      </c>
      <c r="BN320" t="s">
        <v>102</v>
      </c>
      <c r="BO320" t="s">
        <v>99</v>
      </c>
      <c r="BP320" t="s">
        <v>99</v>
      </c>
      <c r="BQ320" t="s">
        <v>99</v>
      </c>
      <c r="BR320" t="s">
        <v>102</v>
      </c>
      <c r="BS320" t="s">
        <v>102</v>
      </c>
      <c r="BT320" t="s">
        <v>102</v>
      </c>
      <c r="BU320" t="s">
        <v>99</v>
      </c>
      <c r="BV320" t="s">
        <v>102</v>
      </c>
      <c r="BW320" t="s">
        <v>99</v>
      </c>
      <c r="BX320" t="s">
        <v>102</v>
      </c>
      <c r="BY320" t="s">
        <v>102</v>
      </c>
      <c r="BZ320" t="s">
        <v>102</v>
      </c>
      <c r="CD320" t="s">
        <v>102</v>
      </c>
      <c r="CG320">
        <v>2022</v>
      </c>
      <c r="CH320">
        <v>2022</v>
      </c>
      <c r="CI320" t="s">
        <v>2453</v>
      </c>
      <c r="CJ320" t="s">
        <v>107</v>
      </c>
      <c r="CK320">
        <v>2023</v>
      </c>
      <c r="CL320" t="s">
        <v>99</v>
      </c>
      <c r="CM320" t="s">
        <v>2454</v>
      </c>
      <c r="CN320" t="s">
        <v>2455</v>
      </c>
      <c r="CO320">
        <v>5</v>
      </c>
      <c r="CP320">
        <v>12</v>
      </c>
      <c r="CQ320" s="5">
        <f t="shared" si="9"/>
        <v>0.41666666666666669</v>
      </c>
      <c r="CR320" t="s">
        <v>520</v>
      </c>
      <c r="CS320" t="s">
        <v>2456</v>
      </c>
      <c r="CT320" s="2" t="s">
        <v>2457</v>
      </c>
      <c r="CU320" t="s">
        <v>99</v>
      </c>
      <c r="CV320" t="s">
        <v>130</v>
      </c>
      <c r="CW320" t="s">
        <v>99</v>
      </c>
      <c r="CX320" t="s">
        <v>2458</v>
      </c>
    </row>
    <row r="321" spans="1:102" ht="18" customHeight="1" x14ac:dyDescent="0.35">
      <c r="A321" t="s">
        <v>2459</v>
      </c>
      <c r="B321" t="s">
        <v>2460</v>
      </c>
      <c r="C321" s="24" t="s">
        <v>3826</v>
      </c>
      <c r="D321" s="24" t="s">
        <v>3879</v>
      </c>
      <c r="E321" t="s">
        <v>99</v>
      </c>
      <c r="F321" s="5">
        <v>1</v>
      </c>
      <c r="G321" t="s">
        <v>149</v>
      </c>
      <c r="H321" t="s">
        <v>99</v>
      </c>
      <c r="I321" s="5">
        <v>1</v>
      </c>
      <c r="J321">
        <v>2050</v>
      </c>
      <c r="K321" s="5" t="s">
        <v>99</v>
      </c>
      <c r="M321">
        <v>2050</v>
      </c>
      <c r="N321" s="5" t="s">
        <v>99</v>
      </c>
      <c r="P321">
        <v>2050</v>
      </c>
      <c r="Q321">
        <f t="shared" si="8"/>
        <v>2050</v>
      </c>
      <c r="AK321" t="s">
        <v>99</v>
      </c>
      <c r="AL321" t="s">
        <v>99</v>
      </c>
      <c r="AM321" t="s">
        <v>99</v>
      </c>
      <c r="AN321" t="s">
        <v>645</v>
      </c>
      <c r="AO321" t="s">
        <v>102</v>
      </c>
      <c r="AQ321" t="s">
        <v>99</v>
      </c>
      <c r="AR321" t="s">
        <v>102</v>
      </c>
      <c r="AV321" t="s">
        <v>151</v>
      </c>
      <c r="AW321" t="s">
        <v>99</v>
      </c>
      <c r="AX321">
        <v>86658</v>
      </c>
      <c r="AY321" t="s">
        <v>207</v>
      </c>
      <c r="BA321" t="s">
        <v>345</v>
      </c>
      <c r="BB321" t="s">
        <v>99</v>
      </c>
      <c r="BC321">
        <v>52.5</v>
      </c>
      <c r="BD321" t="s">
        <v>99</v>
      </c>
      <c r="BE321">
        <v>149</v>
      </c>
      <c r="BF321" s="1">
        <v>17094</v>
      </c>
      <c r="BG321" t="s">
        <v>103</v>
      </c>
      <c r="BH321" t="s">
        <v>99</v>
      </c>
      <c r="BI321">
        <v>86658</v>
      </c>
      <c r="BJ321" t="s">
        <v>104</v>
      </c>
      <c r="BK321" t="s">
        <v>99</v>
      </c>
      <c r="BL321" t="s">
        <v>99</v>
      </c>
      <c r="BM321" t="s">
        <v>99</v>
      </c>
      <c r="BN321" t="s">
        <v>102</v>
      </c>
      <c r="BO321" t="s">
        <v>99</v>
      </c>
      <c r="BP321" t="s">
        <v>99</v>
      </c>
      <c r="BQ321" t="s">
        <v>99</v>
      </c>
      <c r="BR321" t="s">
        <v>99</v>
      </c>
      <c r="BS321" t="s">
        <v>102</v>
      </c>
      <c r="BT321" t="s">
        <v>102</v>
      </c>
      <c r="BU321" t="s">
        <v>102</v>
      </c>
      <c r="BV321" t="s">
        <v>102</v>
      </c>
      <c r="BW321" t="s">
        <v>99</v>
      </c>
      <c r="BX321" t="s">
        <v>102</v>
      </c>
      <c r="BY321" t="s">
        <v>99</v>
      </c>
      <c r="BZ321" t="s">
        <v>102</v>
      </c>
      <c r="CD321" t="s">
        <v>102</v>
      </c>
      <c r="CG321">
        <v>2022</v>
      </c>
      <c r="CH321" t="s">
        <v>103</v>
      </c>
      <c r="CI321" t="s">
        <v>2461</v>
      </c>
      <c r="CJ321" t="s">
        <v>193</v>
      </c>
      <c r="CK321">
        <v>2023</v>
      </c>
      <c r="CL321" t="s">
        <v>99</v>
      </c>
      <c r="CM321" t="s">
        <v>2462</v>
      </c>
      <c r="CN321" t="s">
        <v>2463</v>
      </c>
      <c r="CO321">
        <v>4</v>
      </c>
      <c r="CP321">
        <v>11</v>
      </c>
      <c r="CQ321" s="5">
        <f t="shared" si="9"/>
        <v>0.36363636363636365</v>
      </c>
      <c r="CR321" t="s">
        <v>1682</v>
      </c>
      <c r="CS321" t="s">
        <v>2464</v>
      </c>
      <c r="CT321" s="2" t="s">
        <v>2465</v>
      </c>
      <c r="CU321" t="s">
        <v>99</v>
      </c>
      <c r="CV321" t="s">
        <v>181</v>
      </c>
      <c r="CW321" t="s">
        <v>99</v>
      </c>
      <c r="CX321" t="s">
        <v>2466</v>
      </c>
    </row>
    <row r="322" spans="1:102" ht="18" customHeight="1" x14ac:dyDescent="0.35">
      <c r="A322" t="s">
        <v>2467</v>
      </c>
      <c r="B322" t="s">
        <v>2468</v>
      </c>
      <c r="C322" s="24" t="s">
        <v>3814</v>
      </c>
      <c r="D322" s="24" t="s">
        <v>3855</v>
      </c>
      <c r="E322" t="s">
        <v>102</v>
      </c>
      <c r="F322" s="5">
        <v>0</v>
      </c>
      <c r="BB322" t="s">
        <v>99</v>
      </c>
      <c r="BC322" s="1">
        <v>3164</v>
      </c>
      <c r="BD322" t="s">
        <v>99</v>
      </c>
      <c r="BE322" t="s">
        <v>103</v>
      </c>
      <c r="BF322" t="s">
        <v>103</v>
      </c>
      <c r="BG322" s="1">
        <v>44847</v>
      </c>
      <c r="BH322" t="s">
        <v>99</v>
      </c>
      <c r="BI322">
        <v>1260683</v>
      </c>
      <c r="BJ322" t="s">
        <v>104</v>
      </c>
      <c r="BK322" t="s">
        <v>99</v>
      </c>
      <c r="BL322" t="s">
        <v>99</v>
      </c>
      <c r="BM322" t="s">
        <v>102</v>
      </c>
      <c r="BN322" t="s">
        <v>102</v>
      </c>
      <c r="BO322" t="s">
        <v>102</v>
      </c>
      <c r="BP322" t="s">
        <v>99</v>
      </c>
      <c r="BQ322" t="s">
        <v>102</v>
      </c>
      <c r="BR322" t="s">
        <v>99</v>
      </c>
      <c r="BS322" t="s">
        <v>102</v>
      </c>
      <c r="BT322" t="s">
        <v>102</v>
      </c>
      <c r="BU322" t="s">
        <v>99</v>
      </c>
      <c r="BV322" t="s">
        <v>102</v>
      </c>
      <c r="BW322" t="s">
        <v>102</v>
      </c>
      <c r="BX322" t="s">
        <v>102</v>
      </c>
      <c r="BY322" t="s">
        <v>102</v>
      </c>
      <c r="BZ322" t="s">
        <v>102</v>
      </c>
      <c r="CD322" t="s">
        <v>102</v>
      </c>
      <c r="CG322">
        <v>2023</v>
      </c>
      <c r="CH322" t="s">
        <v>103</v>
      </c>
      <c r="CI322" t="s">
        <v>2469</v>
      </c>
      <c r="CJ322" t="s">
        <v>2359</v>
      </c>
      <c r="CK322">
        <v>2023</v>
      </c>
      <c r="CL322" t="s">
        <v>102</v>
      </c>
      <c r="CM322" t="s">
        <v>2470</v>
      </c>
      <c r="CO322">
        <v>2</v>
      </c>
      <c r="CP322">
        <v>9</v>
      </c>
      <c r="CQ322" s="5">
        <f t="shared" si="9"/>
        <v>0.22222222222222221</v>
      </c>
      <c r="CR322" t="s">
        <v>558</v>
      </c>
      <c r="CS322" t="s">
        <v>2471</v>
      </c>
      <c r="CT322" s="2" t="s">
        <v>2472</v>
      </c>
      <c r="CU322" t="s">
        <v>99</v>
      </c>
      <c r="CV322" t="s">
        <v>181</v>
      </c>
      <c r="CW322" t="s">
        <v>102</v>
      </c>
      <c r="CX322" t="s">
        <v>2473</v>
      </c>
    </row>
    <row r="323" spans="1:102" ht="18" customHeight="1" x14ac:dyDescent="0.35">
      <c r="A323" t="s">
        <v>2474</v>
      </c>
      <c r="B323" t="s">
        <v>2475</v>
      </c>
      <c r="C323" s="24" t="s">
        <v>3816</v>
      </c>
      <c r="D323" s="24" t="s">
        <v>3897</v>
      </c>
      <c r="E323" t="s">
        <v>99</v>
      </c>
      <c r="F323" s="5">
        <v>1</v>
      </c>
      <c r="G323" t="s">
        <v>149</v>
      </c>
      <c r="H323" t="s">
        <v>99</v>
      </c>
      <c r="I323" s="5">
        <v>1</v>
      </c>
      <c r="J323">
        <v>2022</v>
      </c>
      <c r="K323" s="5" t="s">
        <v>99</v>
      </c>
      <c r="M323">
        <v>2022</v>
      </c>
      <c r="N323" s="5" t="s">
        <v>102</v>
      </c>
      <c r="Q323">
        <f t="shared" ref="Q323:Q385" si="10">AVERAGE(J323,M323,P323)</f>
        <v>2022</v>
      </c>
      <c r="R323" s="17" t="s">
        <v>99</v>
      </c>
      <c r="S323" s="17" t="s">
        <v>99</v>
      </c>
      <c r="T323" s="17" t="s">
        <v>99</v>
      </c>
      <c r="U323" s="17" t="s">
        <v>99</v>
      </c>
      <c r="V323" s="17" t="s">
        <v>99</v>
      </c>
      <c r="W323" s="17" t="s">
        <v>99</v>
      </c>
      <c r="X323" s="17" t="s">
        <v>102</v>
      </c>
      <c r="Y323" s="17" t="s">
        <v>99</v>
      </c>
      <c r="Z323" s="17" t="s">
        <v>99</v>
      </c>
      <c r="AA323" s="17" t="s">
        <v>99</v>
      </c>
      <c r="AB323" s="17" t="s">
        <v>102</v>
      </c>
      <c r="AC323" s="17" t="s">
        <v>102</v>
      </c>
      <c r="AD323" s="17" t="s">
        <v>99</v>
      </c>
      <c r="AE323" s="17" t="s">
        <v>102</v>
      </c>
      <c r="AF323" s="17" t="s">
        <v>102</v>
      </c>
      <c r="AG323" s="17" t="s">
        <v>102</v>
      </c>
      <c r="AH323" s="17" t="s">
        <v>102</v>
      </c>
      <c r="AI323" s="17"/>
      <c r="AJ323" s="17">
        <v>2022</v>
      </c>
      <c r="AK323" s="17" t="s">
        <v>102</v>
      </c>
      <c r="AL323" s="17"/>
      <c r="AM323" s="17" t="s">
        <v>99</v>
      </c>
      <c r="AN323" s="17" t="s">
        <v>150</v>
      </c>
      <c r="AO323" s="17" t="s">
        <v>102</v>
      </c>
      <c r="AP323" s="17"/>
      <c r="AQ323" s="17" t="s">
        <v>99</v>
      </c>
      <c r="AR323" s="17" t="s">
        <v>102</v>
      </c>
      <c r="AS323" s="17"/>
      <c r="AT323" s="17"/>
      <c r="AU323" s="17"/>
      <c r="AV323" s="17" t="s">
        <v>151</v>
      </c>
      <c r="AW323" s="17" t="s">
        <v>99</v>
      </c>
      <c r="AX323" s="17">
        <v>1146221</v>
      </c>
      <c r="AY323" s="17" t="s">
        <v>207</v>
      </c>
      <c r="AZ323" s="17"/>
      <c r="BA323" s="17" t="s">
        <v>345</v>
      </c>
      <c r="BB323" s="17" t="s">
        <v>99</v>
      </c>
      <c r="BC323" s="18">
        <v>59388</v>
      </c>
      <c r="BD323" s="17" t="s">
        <v>99</v>
      </c>
      <c r="BE323" s="17">
        <v>0</v>
      </c>
      <c r="BF323" s="18">
        <v>41411</v>
      </c>
      <c r="BG323" s="17" t="s">
        <v>103</v>
      </c>
      <c r="BH323" s="17" t="s">
        <v>99</v>
      </c>
      <c r="BI323" s="17">
        <v>1086833</v>
      </c>
      <c r="BJ323" s="17" t="s">
        <v>104</v>
      </c>
      <c r="BK323" t="s">
        <v>99</v>
      </c>
      <c r="BL323" t="s">
        <v>99</v>
      </c>
      <c r="BM323" t="s">
        <v>99</v>
      </c>
      <c r="BN323" t="s">
        <v>99</v>
      </c>
      <c r="BO323" t="s">
        <v>102</v>
      </c>
      <c r="BP323" t="s">
        <v>99</v>
      </c>
      <c r="BQ323" t="s">
        <v>99</v>
      </c>
      <c r="BR323" t="s">
        <v>99</v>
      </c>
      <c r="BS323" t="s">
        <v>102</v>
      </c>
      <c r="BT323" t="s">
        <v>102</v>
      </c>
      <c r="BU323" t="s">
        <v>99</v>
      </c>
      <c r="BV323" t="s">
        <v>102</v>
      </c>
      <c r="BW323" t="s">
        <v>102</v>
      </c>
      <c r="BX323" t="s">
        <v>102</v>
      </c>
      <c r="BY323" t="s">
        <v>102</v>
      </c>
      <c r="BZ323" t="s">
        <v>102</v>
      </c>
      <c r="CD323" t="s">
        <v>99</v>
      </c>
      <c r="CE323" s="1">
        <v>25504</v>
      </c>
      <c r="CF323" t="s">
        <v>105</v>
      </c>
      <c r="CG323">
        <v>2022</v>
      </c>
      <c r="CH323">
        <v>2020</v>
      </c>
      <c r="CI323" t="s">
        <v>2476</v>
      </c>
      <c r="CJ323" t="s">
        <v>193</v>
      </c>
      <c r="CK323">
        <v>2023</v>
      </c>
      <c r="CL323" t="s">
        <v>102</v>
      </c>
      <c r="CM323" t="s">
        <v>2477</v>
      </c>
      <c r="CO323">
        <v>1</v>
      </c>
      <c r="CP323">
        <v>12</v>
      </c>
      <c r="CQ323">
        <f t="shared" ref="CQ323:CQ386" si="11">CO323/CP323</f>
        <v>8.3333333333333329E-2</v>
      </c>
      <c r="CR323" t="s">
        <v>542</v>
      </c>
      <c r="CS323" t="s">
        <v>2478</v>
      </c>
      <c r="CT323" t="s">
        <v>2479</v>
      </c>
      <c r="CU323" t="s">
        <v>102</v>
      </c>
      <c r="CW323" t="s">
        <v>102</v>
      </c>
      <c r="CX323" t="s">
        <v>2480</v>
      </c>
    </row>
    <row r="324" spans="1:102" ht="18" customHeight="1" x14ac:dyDescent="0.35">
      <c r="A324" t="s">
        <v>2481</v>
      </c>
      <c r="B324" t="s">
        <v>2482</v>
      </c>
      <c r="C324" s="24" t="s">
        <v>3822</v>
      </c>
      <c r="D324" s="24" t="s">
        <v>3929</v>
      </c>
      <c r="E324" t="s">
        <v>99</v>
      </c>
      <c r="F324" s="5">
        <v>1</v>
      </c>
      <c r="G324" t="s">
        <v>100</v>
      </c>
      <c r="H324" t="s">
        <v>99</v>
      </c>
      <c r="I324" s="5">
        <v>1</v>
      </c>
      <c r="J324">
        <v>2040</v>
      </c>
      <c r="K324" s="5" t="s">
        <v>99</v>
      </c>
      <c r="M324">
        <v>2040</v>
      </c>
      <c r="N324" s="5" t="s">
        <v>102</v>
      </c>
      <c r="Q324">
        <f t="shared" si="10"/>
        <v>2040</v>
      </c>
      <c r="R324" s="5" t="s">
        <v>102</v>
      </c>
      <c r="AK324" t="s">
        <v>99</v>
      </c>
      <c r="AL324" t="s">
        <v>99</v>
      </c>
      <c r="AM324" t="s">
        <v>102</v>
      </c>
      <c r="AO324" t="s">
        <v>102</v>
      </c>
      <c r="AQ324" t="s">
        <v>102</v>
      </c>
      <c r="AR324" t="s">
        <v>102</v>
      </c>
      <c r="AW324" t="s">
        <v>102</v>
      </c>
      <c r="BB324" t="s">
        <v>102</v>
      </c>
      <c r="BD324" t="s">
        <v>102</v>
      </c>
      <c r="BH324" t="s">
        <v>102</v>
      </c>
      <c r="BZ324" t="s">
        <v>102</v>
      </c>
      <c r="CD324" t="s">
        <v>102</v>
      </c>
      <c r="CG324">
        <v>2022</v>
      </c>
      <c r="CH324">
        <v>2023</v>
      </c>
      <c r="CI324" t="s">
        <v>2483</v>
      </c>
      <c r="CJ324" t="s">
        <v>193</v>
      </c>
      <c r="CK324">
        <v>2023</v>
      </c>
      <c r="CL324" t="s">
        <v>102</v>
      </c>
      <c r="CM324" t="s">
        <v>2484</v>
      </c>
      <c r="CO324">
        <v>1</v>
      </c>
      <c r="CP324">
        <v>11</v>
      </c>
      <c r="CQ324" s="5">
        <f t="shared" si="11"/>
        <v>9.0909090909090912E-2</v>
      </c>
      <c r="CR324" t="s">
        <v>2485</v>
      </c>
      <c r="CS324" t="s">
        <v>2486</v>
      </c>
      <c r="CT324" t="s">
        <v>2487</v>
      </c>
      <c r="CU324" t="s">
        <v>102</v>
      </c>
      <c r="CW324" t="s">
        <v>102</v>
      </c>
      <c r="CX324" t="s">
        <v>2488</v>
      </c>
    </row>
    <row r="325" spans="1:102" ht="18" customHeight="1" x14ac:dyDescent="0.35">
      <c r="A325" t="s">
        <v>2489</v>
      </c>
      <c r="B325" t="s">
        <v>2490</v>
      </c>
      <c r="C325" s="24" t="s">
        <v>3828</v>
      </c>
      <c r="D325" s="24" t="s">
        <v>3930</v>
      </c>
      <c r="E325" t="s">
        <v>99</v>
      </c>
      <c r="F325" s="5">
        <v>1</v>
      </c>
      <c r="G325" t="s">
        <v>100</v>
      </c>
      <c r="H325" t="s">
        <v>99</v>
      </c>
      <c r="I325" s="5">
        <v>1</v>
      </c>
      <c r="J325">
        <v>2050</v>
      </c>
      <c r="K325" s="5" t="s">
        <v>99</v>
      </c>
      <c r="M325">
        <v>2050</v>
      </c>
      <c r="N325" s="5" t="s">
        <v>102</v>
      </c>
      <c r="Q325">
        <f t="shared" si="10"/>
        <v>2050</v>
      </c>
      <c r="R325" s="5" t="s">
        <v>102</v>
      </c>
      <c r="AK325" t="s">
        <v>99</v>
      </c>
      <c r="AL325" t="s">
        <v>102</v>
      </c>
      <c r="AM325" t="s">
        <v>102</v>
      </c>
      <c r="AO325" t="s">
        <v>102</v>
      </c>
      <c r="AQ325" t="s">
        <v>99</v>
      </c>
      <c r="AR325" t="s">
        <v>102</v>
      </c>
      <c r="AV325" t="s">
        <v>230</v>
      </c>
      <c r="AW325" t="s">
        <v>102</v>
      </c>
      <c r="BB325" t="s">
        <v>99</v>
      </c>
      <c r="BC325" s="1">
        <v>1731000</v>
      </c>
      <c r="BD325" t="s">
        <v>99</v>
      </c>
      <c r="BE325" s="3">
        <v>1538604.3</v>
      </c>
      <c r="BF325" s="3">
        <v>1299806.3</v>
      </c>
      <c r="BG325" t="s">
        <v>103</v>
      </c>
      <c r="BH325" t="s">
        <v>99</v>
      </c>
      <c r="BI325">
        <v>5119965.9000000004</v>
      </c>
      <c r="BJ325" t="s">
        <v>381</v>
      </c>
      <c r="BZ325" t="s">
        <v>102</v>
      </c>
      <c r="CD325" t="s">
        <v>99</v>
      </c>
      <c r="CE325" s="1">
        <v>23000</v>
      </c>
      <c r="CF325" t="s">
        <v>105</v>
      </c>
      <c r="CG325">
        <v>2022</v>
      </c>
      <c r="CH325">
        <v>2022</v>
      </c>
      <c r="CI325" t="s">
        <v>2491</v>
      </c>
      <c r="CJ325" t="s">
        <v>107</v>
      </c>
      <c r="CK325">
        <v>2023</v>
      </c>
      <c r="CL325" t="s">
        <v>99</v>
      </c>
      <c r="CM325" t="s">
        <v>2492</v>
      </c>
      <c r="CO325">
        <v>9</v>
      </c>
      <c r="CP325">
        <v>12</v>
      </c>
      <c r="CQ325" s="5">
        <f t="shared" si="11"/>
        <v>0.75</v>
      </c>
      <c r="CR325" t="s">
        <v>2493</v>
      </c>
      <c r="CS325" t="s">
        <v>2494</v>
      </c>
      <c r="CT325" t="s">
        <v>2495</v>
      </c>
      <c r="CU325" t="s">
        <v>99</v>
      </c>
      <c r="CV325" t="s">
        <v>130</v>
      </c>
      <c r="CW325" t="s">
        <v>99</v>
      </c>
      <c r="CX325" t="s">
        <v>2496</v>
      </c>
    </row>
    <row r="326" spans="1:102" ht="18" customHeight="1" x14ac:dyDescent="0.35">
      <c r="A326" t="s">
        <v>2497</v>
      </c>
      <c r="B326" t="s">
        <v>2498</v>
      </c>
      <c r="C326" s="24" t="s">
        <v>3816</v>
      </c>
      <c r="D326" s="24" t="s">
        <v>3931</v>
      </c>
      <c r="E326" t="s">
        <v>99</v>
      </c>
      <c r="F326" s="5">
        <v>1</v>
      </c>
      <c r="G326" t="s">
        <v>149</v>
      </c>
      <c r="H326" t="s">
        <v>99</v>
      </c>
      <c r="I326" s="5">
        <v>1</v>
      </c>
      <c r="J326">
        <v>2050</v>
      </c>
      <c r="K326" s="5" t="s">
        <v>99</v>
      </c>
      <c r="M326">
        <v>2050</v>
      </c>
      <c r="N326" s="5" t="s">
        <v>99</v>
      </c>
      <c r="P326">
        <v>2050</v>
      </c>
      <c r="Q326">
        <f t="shared" si="10"/>
        <v>2050</v>
      </c>
      <c r="AK326" t="s">
        <v>99</v>
      </c>
      <c r="AL326" t="s">
        <v>102</v>
      </c>
      <c r="AM326" t="s">
        <v>99</v>
      </c>
      <c r="AN326" t="s">
        <v>645</v>
      </c>
      <c r="AO326" t="s">
        <v>102</v>
      </c>
      <c r="AQ326" t="s">
        <v>99</v>
      </c>
      <c r="AR326" t="s">
        <v>102</v>
      </c>
      <c r="AV326" t="s">
        <v>151</v>
      </c>
      <c r="AW326" t="s">
        <v>102</v>
      </c>
      <c r="BB326" t="s">
        <v>99</v>
      </c>
      <c r="BC326" s="1">
        <v>15441</v>
      </c>
      <c r="BD326" t="s">
        <v>99</v>
      </c>
      <c r="BE326" s="1">
        <v>81563</v>
      </c>
      <c r="BF326" s="1">
        <v>96651</v>
      </c>
      <c r="BG326" t="s">
        <v>103</v>
      </c>
      <c r="BH326" t="s">
        <v>99</v>
      </c>
      <c r="BI326">
        <v>1072066</v>
      </c>
      <c r="BJ326" t="s">
        <v>104</v>
      </c>
      <c r="BK326" t="s">
        <v>99</v>
      </c>
      <c r="BL326" t="s">
        <v>99</v>
      </c>
      <c r="BM326" t="s">
        <v>99</v>
      </c>
      <c r="BN326" t="s">
        <v>99</v>
      </c>
      <c r="BO326" t="s">
        <v>99</v>
      </c>
      <c r="BP326" t="s">
        <v>99</v>
      </c>
      <c r="BQ326" t="s">
        <v>99</v>
      </c>
      <c r="BR326" t="s">
        <v>102</v>
      </c>
      <c r="BS326" t="s">
        <v>102</v>
      </c>
      <c r="BT326" t="s">
        <v>102</v>
      </c>
      <c r="BU326" t="s">
        <v>102</v>
      </c>
      <c r="BV326" t="s">
        <v>99</v>
      </c>
      <c r="BW326" t="s">
        <v>99</v>
      </c>
      <c r="BX326" t="s">
        <v>99</v>
      </c>
      <c r="BY326" t="s">
        <v>99</v>
      </c>
      <c r="BZ326" t="s">
        <v>102</v>
      </c>
      <c r="CD326" t="s">
        <v>102</v>
      </c>
      <c r="CG326">
        <v>2023</v>
      </c>
      <c r="CH326">
        <v>2023</v>
      </c>
      <c r="CI326" t="s">
        <v>2499</v>
      </c>
      <c r="CJ326" t="s">
        <v>499</v>
      </c>
      <c r="CK326">
        <v>2023</v>
      </c>
      <c r="CL326" t="s">
        <v>102</v>
      </c>
      <c r="CM326" t="s">
        <v>2500</v>
      </c>
      <c r="CO326">
        <v>0</v>
      </c>
      <c r="CP326">
        <v>7</v>
      </c>
      <c r="CQ326" s="5">
        <f t="shared" si="11"/>
        <v>0</v>
      </c>
      <c r="CR326" t="s">
        <v>1507</v>
      </c>
      <c r="CS326" t="s">
        <v>195</v>
      </c>
      <c r="CT326" t="s">
        <v>2501</v>
      </c>
      <c r="CU326" t="s">
        <v>99</v>
      </c>
      <c r="CV326" t="s">
        <v>130</v>
      </c>
      <c r="CW326" t="s">
        <v>102</v>
      </c>
      <c r="CX326" t="s">
        <v>2502</v>
      </c>
    </row>
    <row r="327" spans="1:102" ht="18" customHeight="1" x14ac:dyDescent="0.35">
      <c r="A327" t="s">
        <v>2503</v>
      </c>
      <c r="B327" t="s">
        <v>2504</v>
      </c>
      <c r="C327" s="24" t="s">
        <v>3824</v>
      </c>
      <c r="D327" s="24" t="s">
        <v>3843</v>
      </c>
      <c r="E327" t="s">
        <v>99</v>
      </c>
      <c r="F327" s="5">
        <v>1</v>
      </c>
      <c r="G327" t="s">
        <v>116</v>
      </c>
      <c r="H327" t="s">
        <v>99</v>
      </c>
      <c r="I327" s="5">
        <v>1</v>
      </c>
      <c r="J327">
        <v>2045</v>
      </c>
      <c r="K327" s="5" t="s">
        <v>99</v>
      </c>
      <c r="M327">
        <v>2045</v>
      </c>
      <c r="N327" s="5" t="s">
        <v>102</v>
      </c>
      <c r="Q327">
        <f t="shared" si="10"/>
        <v>2045</v>
      </c>
      <c r="R327" s="5" t="s">
        <v>102</v>
      </c>
      <c r="AK327" t="s">
        <v>99</v>
      </c>
      <c r="AL327" t="s">
        <v>102</v>
      </c>
      <c r="AM327" t="s">
        <v>102</v>
      </c>
      <c r="AO327" t="s">
        <v>102</v>
      </c>
      <c r="AQ327" t="s">
        <v>99</v>
      </c>
      <c r="AR327" t="s">
        <v>99</v>
      </c>
      <c r="AS327">
        <v>0</v>
      </c>
      <c r="AT327" t="s">
        <v>207</v>
      </c>
      <c r="AV327" t="s">
        <v>582</v>
      </c>
      <c r="AW327" t="s">
        <v>102</v>
      </c>
      <c r="BB327" t="s">
        <v>99</v>
      </c>
      <c r="BC327" s="1">
        <v>43027155</v>
      </c>
      <c r="BD327" t="s">
        <v>99</v>
      </c>
      <c r="BE327" s="1">
        <v>17872</v>
      </c>
      <c r="BF327" s="1">
        <v>17201</v>
      </c>
      <c r="BG327" t="s">
        <v>103</v>
      </c>
      <c r="BH327" t="s">
        <v>99</v>
      </c>
      <c r="BI327">
        <v>2392318</v>
      </c>
      <c r="BJ327" t="s">
        <v>104</v>
      </c>
      <c r="BK327" t="s">
        <v>102</v>
      </c>
      <c r="BL327" t="s">
        <v>102</v>
      </c>
      <c r="BM327" t="s">
        <v>99</v>
      </c>
      <c r="BN327" t="s">
        <v>102</v>
      </c>
      <c r="BO327" t="s">
        <v>102</v>
      </c>
      <c r="BP327" t="s">
        <v>99</v>
      </c>
      <c r="BQ327" t="s">
        <v>102</v>
      </c>
      <c r="BR327" t="s">
        <v>102</v>
      </c>
      <c r="BS327" t="s">
        <v>102</v>
      </c>
      <c r="BT327" t="s">
        <v>102</v>
      </c>
      <c r="BU327" t="s">
        <v>99</v>
      </c>
      <c r="BV327" t="s">
        <v>102</v>
      </c>
      <c r="BW327" t="s">
        <v>102</v>
      </c>
      <c r="BX327" t="s">
        <v>102</v>
      </c>
      <c r="BY327" t="s">
        <v>102</v>
      </c>
      <c r="BZ327" t="s">
        <v>102</v>
      </c>
      <c r="CD327" t="s">
        <v>102</v>
      </c>
      <c r="CG327">
        <v>2022</v>
      </c>
      <c r="CH327" t="s">
        <v>103</v>
      </c>
      <c r="CI327" t="s">
        <v>2505</v>
      </c>
      <c r="CJ327" t="s">
        <v>193</v>
      </c>
      <c r="CK327">
        <v>2023</v>
      </c>
      <c r="CL327" t="s">
        <v>102</v>
      </c>
      <c r="CM327" t="s">
        <v>2506</v>
      </c>
      <c r="CO327">
        <v>1</v>
      </c>
      <c r="CP327">
        <v>12</v>
      </c>
      <c r="CQ327" s="5">
        <f t="shared" si="11"/>
        <v>8.3333333333333329E-2</v>
      </c>
      <c r="CR327" t="s">
        <v>915</v>
      </c>
      <c r="CS327" t="s">
        <v>2507</v>
      </c>
      <c r="CT327" t="s">
        <v>2508</v>
      </c>
      <c r="CU327" t="s">
        <v>99</v>
      </c>
      <c r="CV327" t="s">
        <v>130</v>
      </c>
      <c r="CW327" t="s">
        <v>99</v>
      </c>
      <c r="CX327" t="s">
        <v>2509</v>
      </c>
    </row>
    <row r="328" spans="1:102" ht="18" customHeight="1" x14ac:dyDescent="0.35">
      <c r="A328" t="s">
        <v>2510</v>
      </c>
      <c r="B328" t="s">
        <v>2511</v>
      </c>
      <c r="C328" s="24" t="s">
        <v>3808</v>
      </c>
      <c r="D328" s="24" t="s">
        <v>3902</v>
      </c>
      <c r="E328" t="s">
        <v>102</v>
      </c>
      <c r="F328" s="5">
        <v>0</v>
      </c>
      <c r="BB328" t="s">
        <v>99</v>
      </c>
      <c r="BC328" s="3">
        <v>13251.71</v>
      </c>
      <c r="BD328" t="s">
        <v>99</v>
      </c>
      <c r="BE328" s="3">
        <v>20442.73</v>
      </c>
      <c r="BF328" s="3">
        <v>19697.88</v>
      </c>
      <c r="BG328" t="s">
        <v>103</v>
      </c>
      <c r="BH328" t="s">
        <v>102</v>
      </c>
      <c r="BZ328" t="s">
        <v>102</v>
      </c>
      <c r="CD328" t="s">
        <v>99</v>
      </c>
      <c r="CE328" s="3">
        <v>1582.38</v>
      </c>
      <c r="CF328" t="s">
        <v>105</v>
      </c>
      <c r="CG328">
        <v>2023</v>
      </c>
      <c r="CH328" t="s">
        <v>103</v>
      </c>
      <c r="CI328" t="s">
        <v>2512</v>
      </c>
      <c r="CJ328" t="s">
        <v>193</v>
      </c>
      <c r="CK328">
        <v>2022</v>
      </c>
      <c r="CL328" t="s">
        <v>99</v>
      </c>
      <c r="CM328" t="s">
        <v>2513</v>
      </c>
      <c r="CO328">
        <v>2</v>
      </c>
      <c r="CP328">
        <v>10</v>
      </c>
      <c r="CQ328" s="5">
        <f t="shared" si="11"/>
        <v>0.2</v>
      </c>
      <c r="CR328" t="s">
        <v>2514</v>
      </c>
      <c r="CS328" t="s">
        <v>2515</v>
      </c>
      <c r="CT328" s="2" t="s">
        <v>2516</v>
      </c>
      <c r="CU328" t="s">
        <v>99</v>
      </c>
      <c r="CV328" t="s">
        <v>181</v>
      </c>
      <c r="CW328" t="s">
        <v>102</v>
      </c>
      <c r="CX328" t="s">
        <v>2517</v>
      </c>
    </row>
    <row r="329" spans="1:102" ht="18" customHeight="1" x14ac:dyDescent="0.35">
      <c r="A329" t="s">
        <v>2518</v>
      </c>
      <c r="B329" t="s">
        <v>2519</v>
      </c>
      <c r="C329" s="24" t="s">
        <v>3822</v>
      </c>
      <c r="D329" s="24" t="s">
        <v>3932</v>
      </c>
      <c r="E329" t="s">
        <v>102</v>
      </c>
      <c r="F329" s="5">
        <v>0</v>
      </c>
      <c r="BB329" t="s">
        <v>99</v>
      </c>
      <c r="BC329" s="1">
        <v>50868</v>
      </c>
      <c r="BD329" t="s">
        <v>99</v>
      </c>
      <c r="BE329" s="1">
        <v>24900</v>
      </c>
      <c r="BF329" t="s">
        <v>103</v>
      </c>
      <c r="BG329" t="s">
        <v>103</v>
      </c>
      <c r="BH329" t="s">
        <v>99</v>
      </c>
      <c r="BI329">
        <v>9953491</v>
      </c>
      <c r="BJ329" t="s">
        <v>104</v>
      </c>
      <c r="BK329" t="s">
        <v>99</v>
      </c>
      <c r="BL329" t="s">
        <v>99</v>
      </c>
      <c r="BM329" t="s">
        <v>99</v>
      </c>
      <c r="BN329" t="s">
        <v>99</v>
      </c>
      <c r="BO329" t="s">
        <v>99</v>
      </c>
      <c r="BP329" t="s">
        <v>99</v>
      </c>
      <c r="BQ329" t="s">
        <v>99</v>
      </c>
      <c r="BR329" t="s">
        <v>99</v>
      </c>
      <c r="BS329" t="s">
        <v>99</v>
      </c>
      <c r="BT329" t="s">
        <v>99</v>
      </c>
      <c r="BU329" t="s">
        <v>99</v>
      </c>
      <c r="BV329" t="s">
        <v>99</v>
      </c>
      <c r="BW329" t="s">
        <v>99</v>
      </c>
      <c r="BX329" t="s">
        <v>99</v>
      </c>
      <c r="BY329" t="s">
        <v>99</v>
      </c>
      <c r="BZ329" t="s">
        <v>102</v>
      </c>
      <c r="CD329" t="s">
        <v>99</v>
      </c>
      <c r="CE329" s="1">
        <v>16400</v>
      </c>
      <c r="CF329" t="s">
        <v>105</v>
      </c>
      <c r="CG329">
        <v>2022</v>
      </c>
      <c r="CH329">
        <v>2021</v>
      </c>
      <c r="CI329" t="s">
        <v>2520</v>
      </c>
      <c r="CJ329" t="s">
        <v>2359</v>
      </c>
      <c r="CK329">
        <v>2023</v>
      </c>
      <c r="CL329" t="s">
        <v>102</v>
      </c>
      <c r="CM329" t="s">
        <v>2521</v>
      </c>
      <c r="CO329">
        <v>0</v>
      </c>
      <c r="CP329">
        <v>13</v>
      </c>
      <c r="CQ329" s="5">
        <f t="shared" si="11"/>
        <v>0</v>
      </c>
      <c r="CR329" t="s">
        <v>2522</v>
      </c>
      <c r="CS329" t="s">
        <v>2523</v>
      </c>
      <c r="CT329" s="2" t="s">
        <v>2524</v>
      </c>
      <c r="CU329" t="s">
        <v>99</v>
      </c>
      <c r="CV329" t="s">
        <v>130</v>
      </c>
      <c r="CW329" t="s">
        <v>102</v>
      </c>
      <c r="CX329" t="s">
        <v>2525</v>
      </c>
    </row>
    <row r="330" spans="1:102" ht="18" customHeight="1" x14ac:dyDescent="0.35">
      <c r="A330" t="s">
        <v>2526</v>
      </c>
      <c r="B330" t="s">
        <v>2527</v>
      </c>
      <c r="C330" s="24" t="s">
        <v>3824</v>
      </c>
      <c r="D330" s="24" t="s">
        <v>3843</v>
      </c>
      <c r="E330" t="s">
        <v>99</v>
      </c>
      <c r="F330" s="5">
        <v>1</v>
      </c>
      <c r="G330" t="s">
        <v>149</v>
      </c>
      <c r="H330" t="s">
        <v>99</v>
      </c>
      <c r="I330" s="5">
        <v>1</v>
      </c>
      <c r="J330">
        <v>2040</v>
      </c>
      <c r="K330" s="5" t="s">
        <v>99</v>
      </c>
      <c r="M330">
        <v>2040</v>
      </c>
      <c r="N330" s="5" t="s">
        <v>102</v>
      </c>
      <c r="Q330">
        <f t="shared" si="10"/>
        <v>2040</v>
      </c>
      <c r="R330" s="5" t="s">
        <v>102</v>
      </c>
      <c r="AK330" t="s">
        <v>99</v>
      </c>
      <c r="AL330" t="s">
        <v>99</v>
      </c>
      <c r="AM330" t="s">
        <v>102</v>
      </c>
      <c r="AO330" t="s">
        <v>102</v>
      </c>
      <c r="AQ330" t="s">
        <v>99</v>
      </c>
      <c r="AR330" t="s">
        <v>102</v>
      </c>
      <c r="AV330" t="s">
        <v>230</v>
      </c>
      <c r="AW330" t="s">
        <v>102</v>
      </c>
      <c r="BB330" t="s">
        <v>99</v>
      </c>
      <c r="BC330" s="1">
        <v>6350413</v>
      </c>
      <c r="BD330" t="s">
        <v>99</v>
      </c>
      <c r="BE330" t="s">
        <v>103</v>
      </c>
      <c r="BF330" s="1">
        <v>76591</v>
      </c>
      <c r="BG330" t="s">
        <v>103</v>
      </c>
      <c r="BH330" t="s">
        <v>99</v>
      </c>
      <c r="BI330">
        <v>15642203</v>
      </c>
      <c r="BJ330" t="s">
        <v>104</v>
      </c>
      <c r="BK330" t="s">
        <v>102</v>
      </c>
      <c r="BL330" t="s">
        <v>102</v>
      </c>
      <c r="BM330" t="s">
        <v>99</v>
      </c>
      <c r="BN330" t="s">
        <v>102</v>
      </c>
      <c r="BO330" t="s">
        <v>102</v>
      </c>
      <c r="BP330" t="s">
        <v>102</v>
      </c>
      <c r="BQ330" t="s">
        <v>102</v>
      </c>
      <c r="BR330" t="s">
        <v>102</v>
      </c>
      <c r="BS330" t="s">
        <v>102</v>
      </c>
      <c r="BT330" t="s">
        <v>102</v>
      </c>
      <c r="BU330" t="s">
        <v>99</v>
      </c>
      <c r="BV330" t="s">
        <v>102</v>
      </c>
      <c r="BW330" t="s">
        <v>102</v>
      </c>
      <c r="BX330" t="s">
        <v>102</v>
      </c>
      <c r="BY330" t="s">
        <v>102</v>
      </c>
      <c r="BZ330" t="s">
        <v>102</v>
      </c>
      <c r="CD330" t="s">
        <v>102</v>
      </c>
      <c r="CG330">
        <v>2022</v>
      </c>
      <c r="CH330">
        <v>2023</v>
      </c>
      <c r="CI330" t="s">
        <v>2528</v>
      </c>
      <c r="CJ330" t="s">
        <v>193</v>
      </c>
      <c r="CK330">
        <v>2023</v>
      </c>
      <c r="CL330" t="s">
        <v>99</v>
      </c>
      <c r="CM330" t="s">
        <v>2529</v>
      </c>
      <c r="CO330">
        <v>12</v>
      </c>
      <c r="CP330">
        <v>12</v>
      </c>
      <c r="CQ330" s="5">
        <f t="shared" si="11"/>
        <v>1</v>
      </c>
      <c r="CR330" t="s">
        <v>2530</v>
      </c>
      <c r="CS330" t="s">
        <v>2531</v>
      </c>
      <c r="CT330" t="s">
        <v>2532</v>
      </c>
      <c r="CU330" t="s">
        <v>99</v>
      </c>
      <c r="CV330" t="s">
        <v>130</v>
      </c>
      <c r="CW330" t="s">
        <v>99</v>
      </c>
      <c r="CX330" t="s">
        <v>2533</v>
      </c>
    </row>
    <row r="331" spans="1:102" ht="18" customHeight="1" x14ac:dyDescent="0.35">
      <c r="A331" t="s">
        <v>2534</v>
      </c>
      <c r="B331" t="s">
        <v>2535</v>
      </c>
      <c r="C331" s="24" t="s">
        <v>3808</v>
      </c>
      <c r="D331" s="24" t="s">
        <v>3893</v>
      </c>
      <c r="E331" t="s">
        <v>99</v>
      </c>
      <c r="F331" s="5">
        <v>1</v>
      </c>
      <c r="G331" t="s">
        <v>149</v>
      </c>
      <c r="H331" t="s">
        <v>99</v>
      </c>
      <c r="I331" s="5">
        <v>1</v>
      </c>
      <c r="J331">
        <v>2050</v>
      </c>
      <c r="K331" s="5" t="s">
        <v>99</v>
      </c>
      <c r="M331">
        <v>2050</v>
      </c>
      <c r="N331" s="5" t="s">
        <v>102</v>
      </c>
      <c r="Q331">
        <f t="shared" si="10"/>
        <v>2050</v>
      </c>
      <c r="R331" s="5" t="s">
        <v>102</v>
      </c>
      <c r="AK331" t="s">
        <v>99</v>
      </c>
      <c r="AL331" t="s">
        <v>102</v>
      </c>
      <c r="AM331" t="s">
        <v>102</v>
      </c>
      <c r="AO331" t="s">
        <v>102</v>
      </c>
      <c r="AQ331" t="s">
        <v>99</v>
      </c>
      <c r="AR331" t="s">
        <v>102</v>
      </c>
      <c r="AV331" t="s">
        <v>151</v>
      </c>
      <c r="AW331" t="s">
        <v>99</v>
      </c>
      <c r="AX331">
        <v>7323</v>
      </c>
      <c r="AY331" t="s">
        <v>207</v>
      </c>
      <c r="BA331" t="s">
        <v>345</v>
      </c>
      <c r="BB331" t="s">
        <v>99</v>
      </c>
      <c r="BC331" s="1">
        <v>4739</v>
      </c>
      <c r="BD331" t="s">
        <v>99</v>
      </c>
      <c r="BE331" t="s">
        <v>103</v>
      </c>
      <c r="BF331" t="s">
        <v>103</v>
      </c>
      <c r="BG331" s="1">
        <v>30729</v>
      </c>
      <c r="BH331" t="s">
        <v>102</v>
      </c>
      <c r="BZ331" t="s">
        <v>102</v>
      </c>
      <c r="CD331" t="s">
        <v>102</v>
      </c>
      <c r="CG331">
        <v>2022</v>
      </c>
      <c r="CH331">
        <v>2022</v>
      </c>
      <c r="CI331" t="s">
        <v>2536</v>
      </c>
      <c r="CJ331" t="s">
        <v>411</v>
      </c>
      <c r="CK331">
        <v>2023</v>
      </c>
      <c r="CL331" t="s">
        <v>102</v>
      </c>
      <c r="CM331" t="s">
        <v>2537</v>
      </c>
      <c r="CO331">
        <v>0</v>
      </c>
      <c r="CP331">
        <v>9</v>
      </c>
      <c r="CQ331" s="5">
        <f t="shared" si="11"/>
        <v>0</v>
      </c>
      <c r="CR331" t="s">
        <v>669</v>
      </c>
      <c r="CS331" t="s">
        <v>670</v>
      </c>
      <c r="CT331" s="2" t="s">
        <v>2538</v>
      </c>
      <c r="CU331" t="s">
        <v>102</v>
      </c>
      <c r="CW331" t="s">
        <v>102</v>
      </c>
      <c r="CX331" t="s">
        <v>2539</v>
      </c>
    </row>
    <row r="332" spans="1:102" ht="18" customHeight="1" x14ac:dyDescent="0.35">
      <c r="A332" t="s">
        <v>2540</v>
      </c>
      <c r="B332" t="s">
        <v>2541</v>
      </c>
      <c r="C332" s="24" t="s">
        <v>3808</v>
      </c>
      <c r="D332" s="24" t="s">
        <v>3892</v>
      </c>
      <c r="E332" t="s">
        <v>102</v>
      </c>
      <c r="F332" s="5">
        <v>0</v>
      </c>
      <c r="BB332" t="s">
        <v>99</v>
      </c>
      <c r="BC332" s="1">
        <v>4127658</v>
      </c>
      <c r="BD332" t="s">
        <v>99</v>
      </c>
      <c r="BE332" t="s">
        <v>103</v>
      </c>
      <c r="BF332" t="s">
        <v>103</v>
      </c>
      <c r="BG332" s="1">
        <v>150491</v>
      </c>
      <c r="BH332" t="s">
        <v>99</v>
      </c>
      <c r="BI332">
        <v>2793527</v>
      </c>
      <c r="BJ332" t="s">
        <v>104</v>
      </c>
      <c r="BK332" t="s">
        <v>99</v>
      </c>
      <c r="BL332" t="s">
        <v>99</v>
      </c>
      <c r="BM332" t="s">
        <v>99</v>
      </c>
      <c r="BN332" t="s">
        <v>99</v>
      </c>
      <c r="BO332" t="s">
        <v>99</v>
      </c>
      <c r="BP332" t="s">
        <v>99</v>
      </c>
      <c r="BQ332" t="s">
        <v>102</v>
      </c>
      <c r="BR332" t="s">
        <v>99</v>
      </c>
      <c r="BS332" t="s">
        <v>102</v>
      </c>
      <c r="BT332" t="s">
        <v>102</v>
      </c>
      <c r="BU332" t="s">
        <v>102</v>
      </c>
      <c r="BV332" t="s">
        <v>102</v>
      </c>
      <c r="BW332" t="s">
        <v>102</v>
      </c>
      <c r="BX332" t="s">
        <v>102</v>
      </c>
      <c r="BY332" t="s">
        <v>102</v>
      </c>
      <c r="BZ332" t="s">
        <v>102</v>
      </c>
      <c r="CD332" t="s">
        <v>102</v>
      </c>
      <c r="CG332">
        <v>2023</v>
      </c>
      <c r="CH332">
        <v>2021</v>
      </c>
      <c r="CI332" t="s">
        <v>2542</v>
      </c>
      <c r="CJ332" t="s">
        <v>107</v>
      </c>
      <c r="CK332">
        <v>2023</v>
      </c>
      <c r="CL332" t="s">
        <v>99</v>
      </c>
      <c r="CM332" t="s">
        <v>2543</v>
      </c>
      <c r="CN332" t="s">
        <v>2544</v>
      </c>
      <c r="CO332">
        <v>6</v>
      </c>
      <c r="CP332">
        <v>13</v>
      </c>
      <c r="CQ332" s="5">
        <f t="shared" si="11"/>
        <v>0.46153846153846156</v>
      </c>
      <c r="CR332" t="s">
        <v>669</v>
      </c>
      <c r="CS332" t="s">
        <v>2545</v>
      </c>
      <c r="CT332" t="s">
        <v>2546</v>
      </c>
      <c r="CU332" t="s">
        <v>102</v>
      </c>
      <c r="CW332" t="s">
        <v>102</v>
      </c>
      <c r="CX332" t="s">
        <v>2547</v>
      </c>
    </row>
    <row r="333" spans="1:102" ht="18" customHeight="1" x14ac:dyDescent="0.35">
      <c r="A333" t="s">
        <v>2548</v>
      </c>
      <c r="B333" t="s">
        <v>2549</v>
      </c>
      <c r="C333" s="24" t="s">
        <v>3826</v>
      </c>
      <c r="D333" s="24" t="s">
        <v>3847</v>
      </c>
      <c r="E333" t="s">
        <v>99</v>
      </c>
      <c r="F333" s="5">
        <v>1</v>
      </c>
      <c r="G333" t="s">
        <v>149</v>
      </c>
      <c r="H333" t="s">
        <v>99</v>
      </c>
      <c r="I333" s="5">
        <v>1</v>
      </c>
      <c r="J333">
        <v>2050</v>
      </c>
      <c r="K333" s="5" t="s">
        <v>99</v>
      </c>
      <c r="M333">
        <v>2050</v>
      </c>
      <c r="N333" s="5" t="s">
        <v>102</v>
      </c>
      <c r="Q333">
        <f t="shared" si="10"/>
        <v>2050</v>
      </c>
      <c r="R333" s="17" t="s">
        <v>99</v>
      </c>
      <c r="S333" s="17" t="s">
        <v>102</v>
      </c>
      <c r="T333" s="17"/>
      <c r="U333" s="17"/>
      <c r="V333" s="17"/>
      <c r="W333" s="17"/>
      <c r="X333" s="17"/>
      <c r="Y333" s="17"/>
      <c r="Z333" s="17"/>
      <c r="AA333" s="17"/>
      <c r="AB333" s="17"/>
      <c r="AC333" s="17"/>
      <c r="AD333" s="17"/>
      <c r="AE333" s="17"/>
      <c r="AF333" s="17"/>
      <c r="AG333" s="17"/>
      <c r="AH333" s="17"/>
      <c r="AI333" s="17"/>
      <c r="AJ333" s="17">
        <v>2050</v>
      </c>
      <c r="AK333" s="17" t="s">
        <v>99</v>
      </c>
      <c r="AL333" s="17" t="s">
        <v>102</v>
      </c>
      <c r="AM333" s="17" t="s">
        <v>99</v>
      </c>
      <c r="AN333" s="17" t="s">
        <v>150</v>
      </c>
      <c r="AO333" s="17" t="s">
        <v>102</v>
      </c>
      <c r="AP333" s="17"/>
      <c r="AQ333" s="17" t="s">
        <v>99</v>
      </c>
      <c r="AR333" s="17" t="s">
        <v>102</v>
      </c>
      <c r="AS333" s="17"/>
      <c r="AT333" s="17"/>
      <c r="AU333" s="17"/>
      <c r="AV333" s="17" t="s">
        <v>206</v>
      </c>
      <c r="AW333" s="17" t="s">
        <v>102</v>
      </c>
      <c r="AX333" s="17"/>
      <c r="AY333" s="17"/>
      <c r="AZ333" s="17"/>
      <c r="BA333" s="17"/>
      <c r="BB333" s="17" t="s">
        <v>102</v>
      </c>
      <c r="BC333" s="17"/>
      <c r="BD333" s="17" t="s">
        <v>102</v>
      </c>
      <c r="BE333" s="17"/>
      <c r="BF333" s="17"/>
      <c r="BG333" s="17"/>
      <c r="BH333" s="17" t="s">
        <v>102</v>
      </c>
      <c r="BI333" s="17"/>
      <c r="BJ333" s="17"/>
      <c r="BZ333" t="s">
        <v>102</v>
      </c>
      <c r="CD333" t="s">
        <v>102</v>
      </c>
      <c r="CG333">
        <v>2022</v>
      </c>
      <c r="CH333">
        <v>2021</v>
      </c>
      <c r="CI333" t="s">
        <v>2550</v>
      </c>
      <c r="CJ333" t="s">
        <v>107</v>
      </c>
      <c r="CK333">
        <v>2023</v>
      </c>
      <c r="CL333" t="s">
        <v>102</v>
      </c>
      <c r="CM333" t="s">
        <v>2551</v>
      </c>
      <c r="CO333">
        <v>1</v>
      </c>
      <c r="CP333">
        <v>12</v>
      </c>
      <c r="CQ333">
        <f t="shared" si="11"/>
        <v>8.3333333333333329E-2</v>
      </c>
      <c r="CR333" t="s">
        <v>339</v>
      </c>
      <c r="CS333" t="s">
        <v>2552</v>
      </c>
      <c r="CT333" s="2" t="s">
        <v>2553</v>
      </c>
      <c r="CU333" t="s">
        <v>99</v>
      </c>
      <c r="CV333" t="s">
        <v>181</v>
      </c>
      <c r="CW333" t="s">
        <v>99</v>
      </c>
      <c r="CX333" t="s">
        <v>2554</v>
      </c>
    </row>
    <row r="334" spans="1:102" ht="18" customHeight="1" x14ac:dyDescent="0.35">
      <c r="A334" t="s">
        <v>2555</v>
      </c>
      <c r="B334" t="s">
        <v>2556</v>
      </c>
      <c r="C334" s="24" t="s">
        <v>3808</v>
      </c>
      <c r="D334" s="24" t="s">
        <v>3871</v>
      </c>
      <c r="E334" t="s">
        <v>99</v>
      </c>
      <c r="F334" s="5">
        <v>1</v>
      </c>
      <c r="G334" t="s">
        <v>149</v>
      </c>
      <c r="H334" t="s">
        <v>99</v>
      </c>
      <c r="I334" s="5">
        <v>1</v>
      </c>
      <c r="J334">
        <v>2035</v>
      </c>
      <c r="K334" s="5" t="s">
        <v>99</v>
      </c>
      <c r="M334">
        <v>2035</v>
      </c>
      <c r="N334" s="5" t="s">
        <v>102</v>
      </c>
      <c r="Q334">
        <f t="shared" si="10"/>
        <v>2035</v>
      </c>
      <c r="R334" s="5" t="s">
        <v>102</v>
      </c>
      <c r="AK334" t="s">
        <v>99</v>
      </c>
      <c r="AL334" t="s">
        <v>102</v>
      </c>
      <c r="AM334" t="s">
        <v>102</v>
      </c>
      <c r="AO334" t="s">
        <v>102</v>
      </c>
      <c r="AQ334" t="s">
        <v>102</v>
      </c>
      <c r="AR334" t="s">
        <v>102</v>
      </c>
      <c r="AW334" t="s">
        <v>99</v>
      </c>
      <c r="AX334">
        <v>0</v>
      </c>
      <c r="AY334" t="s">
        <v>207</v>
      </c>
      <c r="BA334" t="s">
        <v>582</v>
      </c>
      <c r="BB334" t="s">
        <v>99</v>
      </c>
      <c r="BC334" s="1">
        <v>282240</v>
      </c>
      <c r="BD334" t="s">
        <v>99</v>
      </c>
      <c r="BE334" s="1">
        <v>423000</v>
      </c>
      <c r="BF334" s="1">
        <v>476926</v>
      </c>
      <c r="BG334" t="s">
        <v>103</v>
      </c>
      <c r="BH334" t="s">
        <v>99</v>
      </c>
      <c r="BI334">
        <v>110103</v>
      </c>
      <c r="BJ334" t="s">
        <v>104</v>
      </c>
      <c r="BK334" t="s">
        <v>102</v>
      </c>
      <c r="BL334" t="s">
        <v>102</v>
      </c>
      <c r="BM334" t="s">
        <v>102</v>
      </c>
      <c r="BN334" t="s">
        <v>102</v>
      </c>
      <c r="BO334" t="s">
        <v>102</v>
      </c>
      <c r="BP334" t="s">
        <v>99</v>
      </c>
      <c r="BQ334" t="s">
        <v>102</v>
      </c>
      <c r="BR334" t="s">
        <v>102</v>
      </c>
      <c r="BS334" t="s">
        <v>102</v>
      </c>
      <c r="BT334" t="s">
        <v>102</v>
      </c>
      <c r="BU334" t="s">
        <v>102</v>
      </c>
      <c r="BV334" t="s">
        <v>102</v>
      </c>
      <c r="BW334" t="s">
        <v>102</v>
      </c>
      <c r="BX334" t="s">
        <v>102</v>
      </c>
      <c r="BY334" t="s">
        <v>102</v>
      </c>
      <c r="BZ334" t="s">
        <v>102</v>
      </c>
      <c r="CD334" t="s">
        <v>102</v>
      </c>
      <c r="CG334">
        <v>2022</v>
      </c>
      <c r="CH334">
        <v>2023</v>
      </c>
      <c r="CI334" t="s">
        <v>2557</v>
      </c>
      <c r="CJ334" t="s">
        <v>107</v>
      </c>
      <c r="CK334">
        <v>2023</v>
      </c>
      <c r="CL334" t="s">
        <v>99</v>
      </c>
      <c r="CM334" t="s">
        <v>2558</v>
      </c>
      <c r="CN334" t="s">
        <v>2559</v>
      </c>
      <c r="CO334">
        <v>9</v>
      </c>
      <c r="CP334">
        <v>13</v>
      </c>
      <c r="CQ334" s="5">
        <f t="shared" si="11"/>
        <v>0.69230769230769229</v>
      </c>
      <c r="CR334" t="s">
        <v>2560</v>
      </c>
      <c r="CS334" t="s">
        <v>2561</v>
      </c>
      <c r="CT334" s="2" t="s">
        <v>2562</v>
      </c>
      <c r="CU334" t="s">
        <v>99</v>
      </c>
      <c r="CV334" t="s">
        <v>130</v>
      </c>
      <c r="CW334" t="s">
        <v>99</v>
      </c>
      <c r="CX334" t="s">
        <v>2563</v>
      </c>
    </row>
    <row r="335" spans="1:102" ht="18" customHeight="1" x14ac:dyDescent="0.35">
      <c r="A335" t="s">
        <v>2564</v>
      </c>
      <c r="B335" t="s">
        <v>2565</v>
      </c>
      <c r="C335" s="24" t="s">
        <v>3814</v>
      </c>
      <c r="D335" s="24" t="s">
        <v>3820</v>
      </c>
      <c r="E335" t="s">
        <v>102</v>
      </c>
      <c r="F335" s="5">
        <v>0</v>
      </c>
      <c r="BB335" t="s">
        <v>99</v>
      </c>
      <c r="BC335">
        <v>964</v>
      </c>
      <c r="BD335" t="s">
        <v>99</v>
      </c>
      <c r="BE335" s="1">
        <v>14458</v>
      </c>
      <c r="BF335" s="1">
        <v>13681</v>
      </c>
      <c r="BG335" t="s">
        <v>103</v>
      </c>
      <c r="BH335" t="s">
        <v>99</v>
      </c>
      <c r="BI335">
        <v>92137</v>
      </c>
      <c r="BJ335" t="s">
        <v>115</v>
      </c>
      <c r="BZ335" t="s">
        <v>102</v>
      </c>
      <c r="CD335" t="s">
        <v>102</v>
      </c>
      <c r="CG335">
        <v>2023</v>
      </c>
      <c r="CH335" t="s">
        <v>103</v>
      </c>
      <c r="CI335" t="s">
        <v>2566</v>
      </c>
      <c r="CJ335" t="s">
        <v>2359</v>
      </c>
      <c r="CK335">
        <v>2023</v>
      </c>
      <c r="CL335" t="s">
        <v>102</v>
      </c>
      <c r="CM335" t="s">
        <v>2567</v>
      </c>
      <c r="CO335">
        <v>0</v>
      </c>
      <c r="CP335">
        <v>10</v>
      </c>
      <c r="CQ335" s="5">
        <f t="shared" si="11"/>
        <v>0</v>
      </c>
      <c r="CR335" t="s">
        <v>542</v>
      </c>
      <c r="CS335" t="s">
        <v>2568</v>
      </c>
      <c r="CT335" t="s">
        <v>2569</v>
      </c>
      <c r="CU335" t="s">
        <v>99</v>
      </c>
      <c r="CV335" t="s">
        <v>181</v>
      </c>
      <c r="CW335" t="s">
        <v>102</v>
      </c>
      <c r="CX335" t="s">
        <v>2570</v>
      </c>
    </row>
    <row r="336" spans="1:102" ht="18" customHeight="1" x14ac:dyDescent="0.35">
      <c r="A336" t="s">
        <v>2571</v>
      </c>
      <c r="B336" t="s">
        <v>2572</v>
      </c>
      <c r="C336" s="24" t="s">
        <v>3822</v>
      </c>
      <c r="D336" s="24" t="s">
        <v>3877</v>
      </c>
      <c r="E336" t="s">
        <v>99</v>
      </c>
      <c r="F336" s="5">
        <v>1</v>
      </c>
      <c r="G336" t="s">
        <v>149</v>
      </c>
      <c r="H336" t="s">
        <v>99</v>
      </c>
      <c r="I336" s="5">
        <v>1</v>
      </c>
      <c r="J336">
        <v>2050</v>
      </c>
      <c r="K336" s="5" t="s">
        <v>99</v>
      </c>
      <c r="M336">
        <v>2050</v>
      </c>
      <c r="N336" s="5" t="s">
        <v>102</v>
      </c>
      <c r="Q336">
        <f t="shared" si="10"/>
        <v>2050</v>
      </c>
      <c r="R336" s="17" t="s">
        <v>99</v>
      </c>
      <c r="S336" s="17" t="s">
        <v>99</v>
      </c>
      <c r="T336" s="17" t="s">
        <v>102</v>
      </c>
      <c r="U336" s="17" t="s">
        <v>102</v>
      </c>
      <c r="V336" s="17" t="s">
        <v>99</v>
      </c>
      <c r="W336" s="17" t="s">
        <v>102</v>
      </c>
      <c r="X336" s="17" t="s">
        <v>102</v>
      </c>
      <c r="Y336" s="17" t="s">
        <v>102</v>
      </c>
      <c r="Z336" s="17" t="s">
        <v>102</v>
      </c>
      <c r="AA336" s="17" t="s">
        <v>102</v>
      </c>
      <c r="AB336" s="17" t="s">
        <v>102</v>
      </c>
      <c r="AC336" s="17" t="s">
        <v>102</v>
      </c>
      <c r="AD336" s="17" t="s">
        <v>102</v>
      </c>
      <c r="AE336" s="17" t="s">
        <v>102</v>
      </c>
      <c r="AF336" s="17" t="s">
        <v>102</v>
      </c>
      <c r="AG336" s="17" t="s">
        <v>102</v>
      </c>
      <c r="AH336" s="17" t="s">
        <v>102</v>
      </c>
      <c r="AI336" s="17"/>
      <c r="AJ336" s="17">
        <v>2050</v>
      </c>
      <c r="AK336" s="17" t="s">
        <v>99</v>
      </c>
      <c r="AL336" s="17" t="s">
        <v>99</v>
      </c>
      <c r="AM336" s="17" t="s">
        <v>102</v>
      </c>
      <c r="AN336" s="17"/>
      <c r="AO336" s="17" t="s">
        <v>102</v>
      </c>
      <c r="AP336" s="17"/>
      <c r="AQ336" s="17" t="s">
        <v>99</v>
      </c>
      <c r="AR336" s="17" t="s">
        <v>102</v>
      </c>
      <c r="AS336" s="17"/>
      <c r="AT336" s="17"/>
      <c r="AU336" s="17"/>
      <c r="AV336" s="17" t="s">
        <v>1862</v>
      </c>
      <c r="AW336" s="17" t="s">
        <v>102</v>
      </c>
      <c r="AX336" s="17"/>
      <c r="AY336" s="17"/>
      <c r="AZ336" s="17"/>
      <c r="BA336" s="17"/>
      <c r="BB336" s="17" t="s">
        <v>99</v>
      </c>
      <c r="BC336" s="18">
        <v>2804367</v>
      </c>
      <c r="BD336" s="17" t="s">
        <v>99</v>
      </c>
      <c r="BE336" s="18">
        <v>4685</v>
      </c>
      <c r="BF336" s="18">
        <v>4612</v>
      </c>
      <c r="BG336" s="17" t="s">
        <v>103</v>
      </c>
      <c r="BH336" s="17" t="s">
        <v>99</v>
      </c>
      <c r="BI336" s="17">
        <v>2260871</v>
      </c>
      <c r="BJ336" s="17" t="s">
        <v>104</v>
      </c>
      <c r="BK336" t="s">
        <v>99</v>
      </c>
      <c r="BL336" t="s">
        <v>99</v>
      </c>
      <c r="BM336" t="s">
        <v>99</v>
      </c>
      <c r="BN336" t="s">
        <v>99</v>
      </c>
      <c r="BO336" t="s">
        <v>99</v>
      </c>
      <c r="BP336" t="s">
        <v>99</v>
      </c>
      <c r="BQ336" t="s">
        <v>99</v>
      </c>
      <c r="BR336" t="s">
        <v>102</v>
      </c>
      <c r="BS336" t="s">
        <v>102</v>
      </c>
      <c r="BT336" t="s">
        <v>102</v>
      </c>
      <c r="BU336" t="s">
        <v>102</v>
      </c>
      <c r="BV336" t="s">
        <v>102</v>
      </c>
      <c r="BW336" t="s">
        <v>102</v>
      </c>
      <c r="BX336" t="s">
        <v>102</v>
      </c>
      <c r="BY336" t="s">
        <v>102</v>
      </c>
      <c r="BZ336" t="s">
        <v>102</v>
      </c>
      <c r="CD336" t="s">
        <v>102</v>
      </c>
      <c r="CG336">
        <v>2022</v>
      </c>
      <c r="CH336">
        <v>2023</v>
      </c>
      <c r="CI336" t="s">
        <v>2573</v>
      </c>
      <c r="CJ336" t="s">
        <v>193</v>
      </c>
      <c r="CK336">
        <v>2023</v>
      </c>
      <c r="CL336" t="s">
        <v>99</v>
      </c>
      <c r="CM336" t="s">
        <v>2574</v>
      </c>
      <c r="CO336">
        <v>8</v>
      </c>
      <c r="CP336">
        <v>8</v>
      </c>
      <c r="CQ336">
        <f t="shared" si="11"/>
        <v>1</v>
      </c>
      <c r="CR336" t="s">
        <v>2575</v>
      </c>
      <c r="CS336" t="s">
        <v>2576</v>
      </c>
      <c r="CT336" t="s">
        <v>2577</v>
      </c>
      <c r="CU336" t="s">
        <v>99</v>
      </c>
      <c r="CV336" t="s">
        <v>122</v>
      </c>
      <c r="CW336" t="s">
        <v>99</v>
      </c>
      <c r="CX336" t="s">
        <v>2578</v>
      </c>
    </row>
    <row r="337" spans="1:102" ht="18" customHeight="1" x14ac:dyDescent="0.35">
      <c r="A337" t="s">
        <v>2579</v>
      </c>
      <c r="B337" t="s">
        <v>2580</v>
      </c>
      <c r="C337" s="24" t="s">
        <v>3824</v>
      </c>
      <c r="D337" s="24" t="s">
        <v>3825</v>
      </c>
      <c r="E337" t="s">
        <v>99</v>
      </c>
      <c r="F337" s="5">
        <v>1</v>
      </c>
      <c r="G337" t="s">
        <v>149</v>
      </c>
      <c r="H337" t="s">
        <v>99</v>
      </c>
      <c r="I337" s="5">
        <v>1</v>
      </c>
      <c r="J337">
        <v>2050</v>
      </c>
      <c r="K337" s="5" t="s">
        <v>99</v>
      </c>
      <c r="M337">
        <v>2050</v>
      </c>
      <c r="N337" s="5" t="s">
        <v>102</v>
      </c>
      <c r="Q337">
        <f t="shared" si="10"/>
        <v>2050</v>
      </c>
      <c r="R337" s="17" t="s">
        <v>99</v>
      </c>
      <c r="S337" s="17" t="s">
        <v>99</v>
      </c>
      <c r="T337" s="17" t="s">
        <v>102</v>
      </c>
      <c r="U337" s="17" t="s">
        <v>102</v>
      </c>
      <c r="V337" s="17" t="s">
        <v>102</v>
      </c>
      <c r="W337" s="17" t="s">
        <v>102</v>
      </c>
      <c r="X337" s="17" t="s">
        <v>102</v>
      </c>
      <c r="Y337" s="17" t="s">
        <v>99</v>
      </c>
      <c r="Z337" s="17" t="s">
        <v>102</v>
      </c>
      <c r="AA337" s="17" t="s">
        <v>102</v>
      </c>
      <c r="AB337" s="17" t="s">
        <v>102</v>
      </c>
      <c r="AC337" s="17" t="s">
        <v>102</v>
      </c>
      <c r="AD337" s="17" t="s">
        <v>102</v>
      </c>
      <c r="AE337" s="17" t="s">
        <v>102</v>
      </c>
      <c r="AF337" s="17" t="s">
        <v>102</v>
      </c>
      <c r="AG337" s="17" t="s">
        <v>102</v>
      </c>
      <c r="AH337" s="17" t="s">
        <v>102</v>
      </c>
      <c r="AI337" s="17"/>
      <c r="AJ337" s="17">
        <v>2050</v>
      </c>
      <c r="AK337" s="17" t="s">
        <v>99</v>
      </c>
      <c r="AL337" s="17" t="s">
        <v>99</v>
      </c>
      <c r="AM337" s="17" t="s">
        <v>99</v>
      </c>
      <c r="AN337" s="17" t="s">
        <v>150</v>
      </c>
      <c r="AO337" s="17" t="s">
        <v>102</v>
      </c>
      <c r="AP337" s="17"/>
      <c r="AQ337" s="17" t="s">
        <v>99</v>
      </c>
      <c r="AR337" s="17" t="s">
        <v>102</v>
      </c>
      <c r="AS337" s="17"/>
      <c r="AT337" s="17"/>
      <c r="AU337" s="17"/>
      <c r="AV337" s="17" t="s">
        <v>206</v>
      </c>
      <c r="AW337" s="17" t="s">
        <v>102</v>
      </c>
      <c r="AX337" s="17"/>
      <c r="AY337" s="17"/>
      <c r="AZ337" s="17"/>
      <c r="BA337" s="17"/>
      <c r="BB337" s="17" t="s">
        <v>99</v>
      </c>
      <c r="BC337" s="18">
        <v>35050795</v>
      </c>
      <c r="BD337" s="17" t="s">
        <v>99</v>
      </c>
      <c r="BE337" s="17" t="s">
        <v>103</v>
      </c>
      <c r="BF337" s="18">
        <v>141831</v>
      </c>
      <c r="BG337" s="17" t="s">
        <v>103</v>
      </c>
      <c r="BH337" s="17" t="s">
        <v>99</v>
      </c>
      <c r="BI337" s="17">
        <v>2432</v>
      </c>
      <c r="BJ337" s="17" t="s">
        <v>104</v>
      </c>
      <c r="BK337" t="s">
        <v>102</v>
      </c>
      <c r="BL337" t="s">
        <v>102</v>
      </c>
      <c r="BM337" t="s">
        <v>102</v>
      </c>
      <c r="BN337" t="s">
        <v>102</v>
      </c>
      <c r="BO337" t="s">
        <v>102</v>
      </c>
      <c r="BP337" t="s">
        <v>99</v>
      </c>
      <c r="BQ337" t="s">
        <v>102</v>
      </c>
      <c r="BR337" t="s">
        <v>102</v>
      </c>
      <c r="BS337" t="s">
        <v>102</v>
      </c>
      <c r="BT337" t="s">
        <v>102</v>
      </c>
      <c r="BU337" t="s">
        <v>102</v>
      </c>
      <c r="BV337" t="s">
        <v>102</v>
      </c>
      <c r="BW337" t="s">
        <v>102</v>
      </c>
      <c r="BX337" t="s">
        <v>102</v>
      </c>
      <c r="BY337" t="s">
        <v>102</v>
      </c>
      <c r="BZ337" t="s">
        <v>102</v>
      </c>
      <c r="CD337" t="s">
        <v>102</v>
      </c>
      <c r="CG337">
        <v>2022</v>
      </c>
      <c r="CH337">
        <v>2022</v>
      </c>
      <c r="CI337" t="s">
        <v>2581</v>
      </c>
      <c r="CJ337" t="s">
        <v>107</v>
      </c>
      <c r="CK337">
        <v>2023</v>
      </c>
      <c r="CL337" t="s">
        <v>99</v>
      </c>
      <c r="CM337" t="s">
        <v>2582</v>
      </c>
      <c r="CO337">
        <v>4</v>
      </c>
      <c r="CP337">
        <v>10</v>
      </c>
      <c r="CQ337">
        <f t="shared" si="11"/>
        <v>0.4</v>
      </c>
      <c r="CR337" t="s">
        <v>669</v>
      </c>
      <c r="CS337" t="s">
        <v>2583</v>
      </c>
      <c r="CT337" t="s">
        <v>2584</v>
      </c>
      <c r="CU337" t="s">
        <v>99</v>
      </c>
      <c r="CV337" t="s">
        <v>130</v>
      </c>
      <c r="CW337" t="s">
        <v>99</v>
      </c>
      <c r="CX337" t="s">
        <v>2585</v>
      </c>
    </row>
    <row r="338" spans="1:102" ht="18" customHeight="1" x14ac:dyDescent="0.35">
      <c r="A338" t="s">
        <v>2586</v>
      </c>
      <c r="B338" t="s">
        <v>2587</v>
      </c>
      <c r="C338" s="24" t="s">
        <v>3828</v>
      </c>
      <c r="D338" s="24" t="s">
        <v>3933</v>
      </c>
      <c r="E338" t="s">
        <v>99</v>
      </c>
      <c r="F338" s="5">
        <v>1</v>
      </c>
      <c r="G338" t="s">
        <v>149</v>
      </c>
      <c r="H338" t="s">
        <v>99</v>
      </c>
      <c r="I338" s="5">
        <v>1</v>
      </c>
      <c r="J338">
        <v>2050</v>
      </c>
      <c r="K338" s="5" t="s">
        <v>99</v>
      </c>
      <c r="M338">
        <v>2050</v>
      </c>
      <c r="N338" s="5" t="s">
        <v>99</v>
      </c>
      <c r="P338">
        <v>2050</v>
      </c>
      <c r="Q338">
        <f t="shared" si="10"/>
        <v>2050</v>
      </c>
      <c r="AK338" t="s">
        <v>99</v>
      </c>
      <c r="AL338" t="s">
        <v>102</v>
      </c>
      <c r="AM338" t="s">
        <v>102</v>
      </c>
      <c r="AO338" t="s">
        <v>102</v>
      </c>
      <c r="AQ338" t="s">
        <v>99</v>
      </c>
      <c r="AR338" t="s">
        <v>102</v>
      </c>
      <c r="AV338" t="s">
        <v>1862</v>
      </c>
      <c r="AW338" t="s">
        <v>102</v>
      </c>
      <c r="BB338" t="s">
        <v>99</v>
      </c>
      <c r="BC338" s="1">
        <v>6500000</v>
      </c>
      <c r="BD338" t="s">
        <v>99</v>
      </c>
      <c r="BE338" t="s">
        <v>103</v>
      </c>
      <c r="BF338" t="s">
        <v>103</v>
      </c>
      <c r="BG338" s="1">
        <v>5000000</v>
      </c>
      <c r="BH338" t="s">
        <v>99</v>
      </c>
      <c r="BI338">
        <v>8800000</v>
      </c>
      <c r="BJ338" t="s">
        <v>115</v>
      </c>
      <c r="BZ338" t="s">
        <v>102</v>
      </c>
      <c r="CD338" t="s">
        <v>102</v>
      </c>
      <c r="CG338">
        <v>2022</v>
      </c>
      <c r="CH338">
        <v>2022</v>
      </c>
      <c r="CI338" t="s">
        <v>2588</v>
      </c>
      <c r="CJ338" t="s">
        <v>107</v>
      </c>
      <c r="CK338">
        <v>2023</v>
      </c>
      <c r="CL338" t="s">
        <v>99</v>
      </c>
      <c r="CM338" t="s">
        <v>2589</v>
      </c>
      <c r="CO338">
        <v>4</v>
      </c>
      <c r="CP338">
        <v>8</v>
      </c>
      <c r="CQ338" s="5">
        <f t="shared" si="11"/>
        <v>0.5</v>
      </c>
      <c r="CR338" t="s">
        <v>669</v>
      </c>
      <c r="CS338" t="s">
        <v>2590</v>
      </c>
      <c r="CT338" t="s">
        <v>2591</v>
      </c>
      <c r="CU338" t="s">
        <v>99</v>
      </c>
      <c r="CV338" t="s">
        <v>130</v>
      </c>
      <c r="CW338" t="s">
        <v>102</v>
      </c>
      <c r="CX338" t="s">
        <v>2592</v>
      </c>
    </row>
    <row r="339" spans="1:102" ht="18" customHeight="1" x14ac:dyDescent="0.35">
      <c r="A339" t="s">
        <v>2593</v>
      </c>
      <c r="B339" t="s">
        <v>2594</v>
      </c>
      <c r="C339" s="24" t="s">
        <v>3814</v>
      </c>
      <c r="D339" s="24" t="s">
        <v>3842</v>
      </c>
      <c r="E339" t="s">
        <v>102</v>
      </c>
      <c r="F339" s="5">
        <v>0</v>
      </c>
      <c r="BB339" t="s">
        <v>99</v>
      </c>
      <c r="BC339" s="1">
        <v>12346</v>
      </c>
      <c r="BD339" t="s">
        <v>99</v>
      </c>
      <c r="BE339" s="1">
        <v>60671</v>
      </c>
      <c r="BF339" s="1">
        <v>142909</v>
      </c>
      <c r="BG339" t="s">
        <v>103</v>
      </c>
      <c r="BH339" t="s">
        <v>99</v>
      </c>
      <c r="BI339">
        <v>2108187</v>
      </c>
      <c r="BJ339" t="s">
        <v>104</v>
      </c>
      <c r="BK339" t="s">
        <v>99</v>
      </c>
      <c r="BL339" t="s">
        <v>99</v>
      </c>
      <c r="BM339" t="s">
        <v>99</v>
      </c>
      <c r="BN339" t="s">
        <v>99</v>
      </c>
      <c r="BO339" t="s">
        <v>99</v>
      </c>
      <c r="BP339" t="s">
        <v>99</v>
      </c>
      <c r="BQ339" t="s">
        <v>99</v>
      </c>
      <c r="BR339" t="s">
        <v>99</v>
      </c>
      <c r="BS339" t="s">
        <v>102</v>
      </c>
      <c r="BT339" t="s">
        <v>102</v>
      </c>
      <c r="BU339" t="s">
        <v>102</v>
      </c>
      <c r="BV339" t="s">
        <v>102</v>
      </c>
      <c r="BW339" t="s">
        <v>102</v>
      </c>
      <c r="BX339" t="s">
        <v>102</v>
      </c>
      <c r="BY339" t="s">
        <v>102</v>
      </c>
      <c r="BZ339" t="s">
        <v>102</v>
      </c>
      <c r="CD339" t="s">
        <v>102</v>
      </c>
      <c r="CG339">
        <v>2023</v>
      </c>
      <c r="CH339" t="s">
        <v>103</v>
      </c>
      <c r="CI339" t="s">
        <v>2595</v>
      </c>
      <c r="CJ339" t="s">
        <v>161</v>
      </c>
      <c r="CK339">
        <v>2023</v>
      </c>
      <c r="CL339" t="s">
        <v>102</v>
      </c>
      <c r="CM339" t="s">
        <v>2596</v>
      </c>
      <c r="CO339">
        <v>1</v>
      </c>
      <c r="CP339">
        <v>13</v>
      </c>
      <c r="CQ339" s="5">
        <f t="shared" si="11"/>
        <v>7.6923076923076927E-2</v>
      </c>
      <c r="CR339" t="s">
        <v>163</v>
      </c>
      <c r="CS339" t="s">
        <v>195</v>
      </c>
      <c r="CT339" s="2" t="s">
        <v>2597</v>
      </c>
      <c r="CU339" t="s">
        <v>102</v>
      </c>
      <c r="CW339" t="s">
        <v>102</v>
      </c>
      <c r="CX339" t="s">
        <v>2598</v>
      </c>
    </row>
    <row r="340" spans="1:102" ht="18" customHeight="1" x14ac:dyDescent="0.35">
      <c r="A340" t="s">
        <v>2599</v>
      </c>
      <c r="B340" t="s">
        <v>2600</v>
      </c>
      <c r="C340" s="24" t="s">
        <v>3822</v>
      </c>
      <c r="D340" s="24" t="s">
        <v>3895</v>
      </c>
      <c r="E340" t="s">
        <v>102</v>
      </c>
      <c r="F340" s="5">
        <v>0</v>
      </c>
      <c r="BB340" t="s">
        <v>102</v>
      </c>
      <c r="BD340" t="s">
        <v>102</v>
      </c>
      <c r="BH340" t="s">
        <v>102</v>
      </c>
      <c r="BZ340" t="s">
        <v>102</v>
      </c>
      <c r="CD340" t="s">
        <v>102</v>
      </c>
      <c r="CG340">
        <v>2023</v>
      </c>
      <c r="CH340" t="s">
        <v>103</v>
      </c>
      <c r="CI340" t="s">
        <v>2601</v>
      </c>
      <c r="CJ340" t="s">
        <v>107</v>
      </c>
      <c r="CK340">
        <v>2023</v>
      </c>
      <c r="CL340" t="s">
        <v>102</v>
      </c>
      <c r="CM340" t="s">
        <v>103</v>
      </c>
      <c r="CO340">
        <v>0</v>
      </c>
      <c r="CP340">
        <v>10</v>
      </c>
      <c r="CQ340" s="5">
        <f t="shared" si="11"/>
        <v>0</v>
      </c>
      <c r="CR340" t="s">
        <v>263</v>
      </c>
      <c r="CS340" t="s">
        <v>2602</v>
      </c>
      <c r="CT340" s="2" t="s">
        <v>2603</v>
      </c>
      <c r="CU340" t="s">
        <v>102</v>
      </c>
      <c r="CW340" t="s">
        <v>102</v>
      </c>
      <c r="CX340" t="s">
        <v>2604</v>
      </c>
    </row>
    <row r="341" spans="1:102" ht="18" customHeight="1" x14ac:dyDescent="0.35">
      <c r="A341" t="s">
        <v>2605</v>
      </c>
      <c r="B341" t="s">
        <v>2606</v>
      </c>
      <c r="C341" s="24" t="s">
        <v>3814</v>
      </c>
      <c r="D341" s="24" t="s">
        <v>3842</v>
      </c>
      <c r="E341" t="s">
        <v>99</v>
      </c>
      <c r="F341" s="5">
        <v>1</v>
      </c>
      <c r="G341" t="s">
        <v>100</v>
      </c>
      <c r="H341" t="s">
        <v>99</v>
      </c>
      <c r="I341" s="5">
        <v>1</v>
      </c>
      <c r="J341">
        <v>2035</v>
      </c>
      <c r="K341" s="5" t="s">
        <v>99</v>
      </c>
      <c r="M341">
        <v>2035</v>
      </c>
      <c r="N341" s="5" t="s">
        <v>102</v>
      </c>
      <c r="Q341">
        <f t="shared" si="10"/>
        <v>2035</v>
      </c>
      <c r="R341" s="5" t="s">
        <v>102</v>
      </c>
      <c r="AK341" t="s">
        <v>99</v>
      </c>
      <c r="AL341" t="s">
        <v>102</v>
      </c>
      <c r="AM341" t="s">
        <v>102</v>
      </c>
      <c r="AO341" t="s">
        <v>102</v>
      </c>
      <c r="AQ341" t="s">
        <v>102</v>
      </c>
      <c r="AR341" t="s">
        <v>102</v>
      </c>
      <c r="AW341" t="s">
        <v>102</v>
      </c>
      <c r="BB341" t="s">
        <v>99</v>
      </c>
      <c r="BC341">
        <v>525886</v>
      </c>
      <c r="BD341" t="s">
        <v>99</v>
      </c>
      <c r="BE341" s="1">
        <v>639073</v>
      </c>
      <c r="BF341" t="s">
        <v>103</v>
      </c>
      <c r="BG341" t="s">
        <v>103</v>
      </c>
      <c r="BH341" t="s">
        <v>99</v>
      </c>
      <c r="BI341">
        <v>29653</v>
      </c>
      <c r="BJ341" t="s">
        <v>104</v>
      </c>
      <c r="BK341" t="s">
        <v>102</v>
      </c>
      <c r="BL341" t="s">
        <v>102</v>
      </c>
      <c r="BM341" t="s">
        <v>102</v>
      </c>
      <c r="BN341" t="s">
        <v>102</v>
      </c>
      <c r="BO341" t="s">
        <v>102</v>
      </c>
      <c r="BP341" t="s">
        <v>99</v>
      </c>
      <c r="BQ341" t="s">
        <v>102</v>
      </c>
      <c r="BR341" t="s">
        <v>102</v>
      </c>
      <c r="BS341" t="s">
        <v>102</v>
      </c>
      <c r="BT341" t="s">
        <v>102</v>
      </c>
      <c r="BU341" t="s">
        <v>102</v>
      </c>
      <c r="BV341" t="s">
        <v>102</v>
      </c>
      <c r="BW341" t="s">
        <v>102</v>
      </c>
      <c r="BX341" t="s">
        <v>102</v>
      </c>
      <c r="BY341" t="s">
        <v>102</v>
      </c>
      <c r="BZ341" t="s">
        <v>102</v>
      </c>
      <c r="CD341" t="s">
        <v>102</v>
      </c>
      <c r="CG341">
        <v>2022</v>
      </c>
      <c r="CH341" t="s">
        <v>103</v>
      </c>
      <c r="CI341" t="s">
        <v>2607</v>
      </c>
      <c r="CJ341" t="s">
        <v>193</v>
      </c>
      <c r="CK341">
        <v>2023</v>
      </c>
      <c r="CL341" t="s">
        <v>99</v>
      </c>
      <c r="CM341" t="s">
        <v>2608</v>
      </c>
      <c r="CN341" t="s">
        <v>2609</v>
      </c>
      <c r="CO341">
        <v>5</v>
      </c>
      <c r="CP341">
        <v>10</v>
      </c>
      <c r="CQ341" s="5">
        <f t="shared" si="11"/>
        <v>0.5</v>
      </c>
      <c r="CR341" t="s">
        <v>1386</v>
      </c>
      <c r="CS341" t="s">
        <v>2610</v>
      </c>
      <c r="CT341" s="2" t="s">
        <v>2611</v>
      </c>
      <c r="CU341" t="s">
        <v>99</v>
      </c>
      <c r="CV341" t="s">
        <v>130</v>
      </c>
      <c r="CW341" t="s">
        <v>99</v>
      </c>
      <c r="CX341" t="s">
        <v>2612</v>
      </c>
    </row>
    <row r="342" spans="1:102" ht="18" customHeight="1" x14ac:dyDescent="0.35">
      <c r="A342" t="s">
        <v>2613</v>
      </c>
      <c r="B342" t="s">
        <v>2614</v>
      </c>
      <c r="C342" s="24" t="s">
        <v>3853</v>
      </c>
      <c r="D342" s="24" t="s">
        <v>3854</v>
      </c>
      <c r="E342" t="s">
        <v>99</v>
      </c>
      <c r="F342" s="5">
        <v>1</v>
      </c>
      <c r="G342" t="s">
        <v>149</v>
      </c>
      <c r="H342" t="s">
        <v>99</v>
      </c>
      <c r="I342" s="5">
        <v>1</v>
      </c>
      <c r="J342">
        <v>2040</v>
      </c>
      <c r="K342" s="5" t="s">
        <v>99</v>
      </c>
      <c r="M342">
        <v>2040</v>
      </c>
      <c r="N342" s="5" t="s">
        <v>99</v>
      </c>
      <c r="P342">
        <v>2050</v>
      </c>
      <c r="Q342">
        <f t="shared" si="10"/>
        <v>2043.3333333333333</v>
      </c>
      <c r="AK342" t="s">
        <v>99</v>
      </c>
      <c r="AL342" t="s">
        <v>99</v>
      </c>
      <c r="AM342" t="s">
        <v>102</v>
      </c>
      <c r="AO342" t="s">
        <v>102</v>
      </c>
      <c r="AQ342" t="s">
        <v>99</v>
      </c>
      <c r="AR342" t="s">
        <v>102</v>
      </c>
      <c r="AV342" t="s">
        <v>230</v>
      </c>
      <c r="AW342" t="s">
        <v>102</v>
      </c>
      <c r="BB342" t="s">
        <v>99</v>
      </c>
      <c r="BC342" s="1">
        <v>19810000</v>
      </c>
      <c r="BD342" t="s">
        <v>99</v>
      </c>
      <c r="BE342" t="s">
        <v>103</v>
      </c>
      <c r="BF342" s="1">
        <v>4903258</v>
      </c>
      <c r="BG342" t="s">
        <v>103</v>
      </c>
      <c r="BH342" t="s">
        <v>99</v>
      </c>
      <c r="BI342">
        <v>217000000</v>
      </c>
      <c r="BJ342" t="s">
        <v>381</v>
      </c>
      <c r="BZ342" t="s">
        <v>102</v>
      </c>
      <c r="CD342" t="s">
        <v>102</v>
      </c>
      <c r="CG342">
        <v>2022</v>
      </c>
      <c r="CH342">
        <v>2021</v>
      </c>
      <c r="CI342" t="s">
        <v>2615</v>
      </c>
      <c r="CJ342" t="s">
        <v>107</v>
      </c>
      <c r="CK342">
        <v>2023</v>
      </c>
      <c r="CL342" t="s">
        <v>99</v>
      </c>
      <c r="CM342" t="s">
        <v>2616</v>
      </c>
      <c r="CN342" t="s">
        <v>2617</v>
      </c>
      <c r="CO342">
        <v>8</v>
      </c>
      <c r="CP342">
        <v>10</v>
      </c>
      <c r="CQ342" s="5">
        <f t="shared" si="11"/>
        <v>0.8</v>
      </c>
      <c r="CR342" t="s">
        <v>2618</v>
      </c>
      <c r="CS342" t="s">
        <v>2619</v>
      </c>
      <c r="CT342" t="s">
        <v>2620</v>
      </c>
      <c r="CU342" t="s">
        <v>99</v>
      </c>
      <c r="CV342" t="s">
        <v>122</v>
      </c>
      <c r="CW342" t="s">
        <v>99</v>
      </c>
      <c r="CX342" t="s">
        <v>2621</v>
      </c>
    </row>
    <row r="343" spans="1:102" ht="18" customHeight="1" x14ac:dyDescent="0.35">
      <c r="A343" t="s">
        <v>2622</v>
      </c>
      <c r="B343" t="s">
        <v>2623</v>
      </c>
      <c r="C343" s="24" t="s">
        <v>3808</v>
      </c>
      <c r="D343" s="24" t="s">
        <v>3914</v>
      </c>
      <c r="E343" t="s">
        <v>102</v>
      </c>
      <c r="F343" s="5">
        <v>0</v>
      </c>
      <c r="BB343" t="s">
        <v>99</v>
      </c>
      <c r="BC343" s="1">
        <v>1318785</v>
      </c>
      <c r="BD343" t="s">
        <v>99</v>
      </c>
      <c r="BE343" t="s">
        <v>103</v>
      </c>
      <c r="BF343" t="s">
        <v>103</v>
      </c>
      <c r="BG343" s="1">
        <v>28949</v>
      </c>
      <c r="BH343" t="s">
        <v>99</v>
      </c>
      <c r="BI343">
        <v>332239</v>
      </c>
      <c r="BJ343" t="s">
        <v>104</v>
      </c>
      <c r="BK343" t="s">
        <v>102</v>
      </c>
      <c r="BL343" t="s">
        <v>102</v>
      </c>
      <c r="BM343" t="s">
        <v>99</v>
      </c>
      <c r="BN343" t="s">
        <v>102</v>
      </c>
      <c r="BO343" t="s">
        <v>102</v>
      </c>
      <c r="BP343" t="s">
        <v>99</v>
      </c>
      <c r="BQ343" t="s">
        <v>99</v>
      </c>
      <c r="BR343" t="s">
        <v>102</v>
      </c>
      <c r="BS343" t="s">
        <v>99</v>
      </c>
      <c r="BT343" t="s">
        <v>102</v>
      </c>
      <c r="BU343" t="s">
        <v>102</v>
      </c>
      <c r="BV343" t="s">
        <v>102</v>
      </c>
      <c r="BW343" t="s">
        <v>102</v>
      </c>
      <c r="BX343" t="s">
        <v>102</v>
      </c>
      <c r="BY343" t="s">
        <v>102</v>
      </c>
      <c r="BZ343" t="s">
        <v>102</v>
      </c>
      <c r="CD343" t="s">
        <v>102</v>
      </c>
      <c r="CG343">
        <v>2022</v>
      </c>
      <c r="CH343" t="s">
        <v>103</v>
      </c>
      <c r="CI343" t="s">
        <v>2624</v>
      </c>
      <c r="CJ343" t="s">
        <v>193</v>
      </c>
      <c r="CK343">
        <v>2023</v>
      </c>
      <c r="CL343" t="s">
        <v>102</v>
      </c>
      <c r="CM343" t="s">
        <v>2625</v>
      </c>
      <c r="CO343">
        <v>2</v>
      </c>
      <c r="CP343">
        <v>11</v>
      </c>
      <c r="CQ343" s="5">
        <f t="shared" si="11"/>
        <v>0.18181818181818182</v>
      </c>
      <c r="CR343" t="s">
        <v>2626</v>
      </c>
      <c r="CS343" t="s">
        <v>2627</v>
      </c>
      <c r="CT343" t="s">
        <v>2628</v>
      </c>
      <c r="CU343" t="s">
        <v>102</v>
      </c>
      <c r="CW343" t="s">
        <v>102</v>
      </c>
      <c r="CX343" t="s">
        <v>2629</v>
      </c>
    </row>
    <row r="344" spans="1:102" ht="18" customHeight="1" x14ac:dyDescent="0.35">
      <c r="A344" t="s">
        <v>2630</v>
      </c>
      <c r="B344" t="s">
        <v>2631</v>
      </c>
      <c r="C344" s="24" t="s">
        <v>3816</v>
      </c>
      <c r="D344" s="24" t="s">
        <v>3934</v>
      </c>
      <c r="E344" t="s">
        <v>102</v>
      </c>
      <c r="F344" s="5">
        <v>0</v>
      </c>
      <c r="BB344" t="s">
        <v>99</v>
      </c>
      <c r="BC344" s="1">
        <v>32915</v>
      </c>
      <c r="BD344" t="s">
        <v>99</v>
      </c>
      <c r="BE344" t="s">
        <v>103</v>
      </c>
      <c r="BF344" t="s">
        <v>103</v>
      </c>
      <c r="BG344" s="1">
        <v>17120</v>
      </c>
      <c r="BH344" t="s">
        <v>99</v>
      </c>
      <c r="BI344">
        <v>311359</v>
      </c>
      <c r="BJ344" t="s">
        <v>104</v>
      </c>
      <c r="BK344" t="s">
        <v>99</v>
      </c>
      <c r="BL344" t="s">
        <v>99</v>
      </c>
      <c r="BM344" t="s">
        <v>99</v>
      </c>
      <c r="BN344" t="s">
        <v>102</v>
      </c>
      <c r="BO344" t="s">
        <v>99</v>
      </c>
      <c r="BP344" t="s">
        <v>99</v>
      </c>
      <c r="BQ344" t="s">
        <v>99</v>
      </c>
      <c r="BR344" t="s">
        <v>99</v>
      </c>
      <c r="BS344" t="s">
        <v>102</v>
      </c>
      <c r="BT344" t="s">
        <v>102</v>
      </c>
      <c r="BU344" t="s">
        <v>102</v>
      </c>
      <c r="BV344" t="s">
        <v>102</v>
      </c>
      <c r="BW344" t="s">
        <v>102</v>
      </c>
      <c r="BX344" t="s">
        <v>102</v>
      </c>
      <c r="BY344" t="s">
        <v>102</v>
      </c>
      <c r="BZ344" t="s">
        <v>102</v>
      </c>
      <c r="CD344" t="s">
        <v>102</v>
      </c>
      <c r="CG344">
        <v>2022</v>
      </c>
      <c r="CH344" t="s">
        <v>103</v>
      </c>
      <c r="CI344" t="s">
        <v>2632</v>
      </c>
      <c r="CJ344" t="s">
        <v>107</v>
      </c>
      <c r="CK344">
        <v>2023</v>
      </c>
      <c r="CL344" t="s">
        <v>102</v>
      </c>
      <c r="CM344" t="s">
        <v>2633</v>
      </c>
      <c r="CO344">
        <v>2</v>
      </c>
      <c r="CP344">
        <v>10</v>
      </c>
      <c r="CQ344" s="5">
        <f t="shared" si="11"/>
        <v>0.2</v>
      </c>
      <c r="CR344" t="s">
        <v>724</v>
      </c>
      <c r="CS344" t="s">
        <v>2634</v>
      </c>
      <c r="CT344" t="s">
        <v>2635</v>
      </c>
      <c r="CU344" t="s">
        <v>99</v>
      </c>
      <c r="CV344" t="s">
        <v>130</v>
      </c>
      <c r="CW344" t="s">
        <v>102</v>
      </c>
      <c r="CX344" t="s">
        <v>2636</v>
      </c>
    </row>
    <row r="345" spans="1:102" ht="18" customHeight="1" x14ac:dyDescent="0.35">
      <c r="A345" t="s">
        <v>2637</v>
      </c>
      <c r="B345" t="s">
        <v>2638</v>
      </c>
      <c r="C345" s="24" t="s">
        <v>3814</v>
      </c>
      <c r="D345" s="24" t="s">
        <v>3842</v>
      </c>
      <c r="E345" t="s">
        <v>99</v>
      </c>
      <c r="F345" s="5">
        <v>1</v>
      </c>
      <c r="G345" t="s">
        <v>149</v>
      </c>
      <c r="H345" t="s">
        <v>99</v>
      </c>
      <c r="I345" s="5">
        <v>1</v>
      </c>
      <c r="J345">
        <v>2040</v>
      </c>
      <c r="K345" s="5" t="s">
        <v>99</v>
      </c>
      <c r="M345">
        <v>2040</v>
      </c>
      <c r="N345" s="5" t="s">
        <v>99</v>
      </c>
      <c r="P345">
        <v>2040</v>
      </c>
      <c r="Q345">
        <f t="shared" si="10"/>
        <v>2040</v>
      </c>
      <c r="AK345" t="s">
        <v>99</v>
      </c>
      <c r="AL345" t="s">
        <v>102</v>
      </c>
      <c r="AM345" t="s">
        <v>102</v>
      </c>
      <c r="AO345" t="s">
        <v>102</v>
      </c>
      <c r="AQ345" t="s">
        <v>99</v>
      </c>
      <c r="AR345" t="s">
        <v>102</v>
      </c>
      <c r="AV345" t="s">
        <v>206</v>
      </c>
      <c r="AW345" t="s">
        <v>102</v>
      </c>
      <c r="BB345" t="s">
        <v>99</v>
      </c>
      <c r="BC345" s="1">
        <v>841104</v>
      </c>
      <c r="BD345" t="s">
        <v>99</v>
      </c>
      <c r="BE345" t="s">
        <v>103</v>
      </c>
      <c r="BF345" s="1">
        <v>741934</v>
      </c>
      <c r="BG345" t="s">
        <v>103</v>
      </c>
      <c r="BH345" t="s">
        <v>99</v>
      </c>
      <c r="BI345">
        <v>2143211</v>
      </c>
      <c r="BJ345" t="s">
        <v>104</v>
      </c>
      <c r="BK345" t="s">
        <v>99</v>
      </c>
      <c r="BL345" t="s">
        <v>99</v>
      </c>
      <c r="BM345" t="s">
        <v>99</v>
      </c>
      <c r="BN345" t="s">
        <v>99</v>
      </c>
      <c r="BO345" t="s">
        <v>99</v>
      </c>
      <c r="BP345" t="s">
        <v>99</v>
      </c>
      <c r="BQ345" t="s">
        <v>99</v>
      </c>
      <c r="BR345" t="s">
        <v>99</v>
      </c>
      <c r="BS345" t="s">
        <v>102</v>
      </c>
      <c r="BT345" t="s">
        <v>99</v>
      </c>
      <c r="BU345" t="s">
        <v>102</v>
      </c>
      <c r="BV345" t="s">
        <v>99</v>
      </c>
      <c r="BW345" t="s">
        <v>102</v>
      </c>
      <c r="BX345" t="s">
        <v>102</v>
      </c>
      <c r="BY345" t="s">
        <v>102</v>
      </c>
      <c r="BZ345" t="s">
        <v>102</v>
      </c>
      <c r="CD345" t="s">
        <v>102</v>
      </c>
      <c r="CG345">
        <v>2022</v>
      </c>
      <c r="CH345" t="s">
        <v>103</v>
      </c>
      <c r="CI345" t="s">
        <v>2639</v>
      </c>
      <c r="CJ345" t="s">
        <v>193</v>
      </c>
      <c r="CK345">
        <v>2023</v>
      </c>
      <c r="CL345" t="s">
        <v>99</v>
      </c>
      <c r="CM345" t="s">
        <v>2640</v>
      </c>
      <c r="CO345">
        <v>8</v>
      </c>
      <c r="CP345">
        <v>9</v>
      </c>
      <c r="CQ345" s="5">
        <f t="shared" si="11"/>
        <v>0.88888888888888884</v>
      </c>
      <c r="CR345" t="s">
        <v>178</v>
      </c>
      <c r="CS345" t="s">
        <v>2641</v>
      </c>
      <c r="CT345" t="s">
        <v>2642</v>
      </c>
      <c r="CU345" t="s">
        <v>99</v>
      </c>
      <c r="CV345" t="s">
        <v>122</v>
      </c>
      <c r="CW345" t="s">
        <v>99</v>
      </c>
      <c r="CX345" t="s">
        <v>2643</v>
      </c>
    </row>
    <row r="346" spans="1:102" ht="18" customHeight="1" x14ac:dyDescent="0.35">
      <c r="A346" t="s">
        <v>2644</v>
      </c>
      <c r="B346" t="s">
        <v>2645</v>
      </c>
      <c r="C346" s="24" t="s">
        <v>3853</v>
      </c>
      <c r="D346" s="24" t="s">
        <v>3919</v>
      </c>
      <c r="E346" t="s">
        <v>102</v>
      </c>
      <c r="F346" s="5">
        <v>0</v>
      </c>
      <c r="BB346" t="s">
        <v>99</v>
      </c>
      <c r="BC346" s="1">
        <v>3700000</v>
      </c>
      <c r="BD346" t="s">
        <v>99</v>
      </c>
      <c r="BE346" t="s">
        <v>103</v>
      </c>
      <c r="BF346" t="s">
        <v>103</v>
      </c>
      <c r="BG346" s="1">
        <v>2900000</v>
      </c>
      <c r="BH346" t="s">
        <v>99</v>
      </c>
      <c r="BI346">
        <v>64300000</v>
      </c>
      <c r="BJ346" t="s">
        <v>115</v>
      </c>
      <c r="BZ346" t="s">
        <v>102</v>
      </c>
      <c r="CD346" t="s">
        <v>102</v>
      </c>
      <c r="CG346">
        <v>2023</v>
      </c>
      <c r="CH346" t="s">
        <v>103</v>
      </c>
      <c r="CI346" t="s">
        <v>2646</v>
      </c>
      <c r="CJ346" t="s">
        <v>193</v>
      </c>
      <c r="CK346">
        <v>2023</v>
      </c>
      <c r="CL346" t="s">
        <v>102</v>
      </c>
      <c r="CM346" t="s">
        <v>2647</v>
      </c>
      <c r="CO346">
        <v>0</v>
      </c>
      <c r="CP346">
        <v>10</v>
      </c>
      <c r="CQ346" s="5">
        <f t="shared" si="11"/>
        <v>0</v>
      </c>
      <c r="CR346" t="s">
        <v>461</v>
      </c>
      <c r="CS346" t="s">
        <v>2648</v>
      </c>
      <c r="CT346" t="s">
        <v>2649</v>
      </c>
      <c r="CU346" t="s">
        <v>102</v>
      </c>
      <c r="CW346" t="s">
        <v>102</v>
      </c>
      <c r="CX346" t="s">
        <v>2650</v>
      </c>
    </row>
    <row r="347" spans="1:102" ht="18" customHeight="1" x14ac:dyDescent="0.35">
      <c r="A347" t="s">
        <v>2651</v>
      </c>
      <c r="B347" t="s">
        <v>2652</v>
      </c>
      <c r="C347" s="24" t="s">
        <v>3814</v>
      </c>
      <c r="D347" s="24" t="s">
        <v>3820</v>
      </c>
      <c r="E347" t="s">
        <v>99</v>
      </c>
      <c r="F347" s="5">
        <v>1</v>
      </c>
      <c r="G347" t="s">
        <v>149</v>
      </c>
      <c r="H347" t="s">
        <v>99</v>
      </c>
      <c r="I347" s="5">
        <v>1</v>
      </c>
      <c r="J347">
        <v>2050</v>
      </c>
      <c r="K347" s="5" t="s">
        <v>99</v>
      </c>
      <c r="M347">
        <v>2050</v>
      </c>
      <c r="N347" s="5" t="s">
        <v>99</v>
      </c>
      <c r="P347">
        <v>2050</v>
      </c>
      <c r="Q347">
        <f t="shared" si="10"/>
        <v>2050</v>
      </c>
      <c r="AK347" t="s">
        <v>99</v>
      </c>
      <c r="AL347" t="s">
        <v>102</v>
      </c>
      <c r="AM347" t="s">
        <v>102</v>
      </c>
      <c r="AO347" t="s">
        <v>102</v>
      </c>
      <c r="AQ347" t="s">
        <v>102</v>
      </c>
      <c r="AR347" t="s">
        <v>102</v>
      </c>
      <c r="AW347" t="s">
        <v>102</v>
      </c>
      <c r="BB347" t="s">
        <v>99</v>
      </c>
      <c r="BC347" s="1">
        <v>10237</v>
      </c>
      <c r="BD347" t="s">
        <v>99</v>
      </c>
      <c r="BE347" s="1">
        <v>262339</v>
      </c>
      <c r="BF347" s="1">
        <v>787719</v>
      </c>
      <c r="BG347" t="s">
        <v>103</v>
      </c>
      <c r="BH347" t="s">
        <v>99</v>
      </c>
      <c r="BI347">
        <v>841968</v>
      </c>
      <c r="BJ347" t="s">
        <v>381</v>
      </c>
      <c r="BZ347" t="s">
        <v>102</v>
      </c>
      <c r="CD347" t="s">
        <v>102</v>
      </c>
      <c r="CG347">
        <v>2022</v>
      </c>
      <c r="CH347" t="s">
        <v>103</v>
      </c>
      <c r="CI347" t="s">
        <v>2653</v>
      </c>
      <c r="CJ347" t="s">
        <v>185</v>
      </c>
      <c r="CK347">
        <v>2023</v>
      </c>
      <c r="CL347" t="s">
        <v>102</v>
      </c>
      <c r="CM347" t="s">
        <v>2654</v>
      </c>
      <c r="CO347">
        <v>0</v>
      </c>
      <c r="CP347">
        <v>15</v>
      </c>
      <c r="CQ347" s="5">
        <f t="shared" si="11"/>
        <v>0</v>
      </c>
      <c r="CR347" t="s">
        <v>923</v>
      </c>
      <c r="CS347" t="s">
        <v>2655</v>
      </c>
      <c r="CT347" t="s">
        <v>2656</v>
      </c>
      <c r="CU347" t="s">
        <v>102</v>
      </c>
      <c r="CW347" t="s">
        <v>102</v>
      </c>
      <c r="CX347" t="s">
        <v>2657</v>
      </c>
    </row>
    <row r="348" spans="1:102" ht="18" customHeight="1" x14ac:dyDescent="0.35">
      <c r="A348" t="s">
        <v>2658</v>
      </c>
      <c r="B348" t="s">
        <v>2659</v>
      </c>
      <c r="C348" s="24" t="s">
        <v>3822</v>
      </c>
      <c r="D348" s="24" t="s">
        <v>3863</v>
      </c>
      <c r="E348" t="s">
        <v>99</v>
      </c>
      <c r="F348" s="5">
        <v>1</v>
      </c>
      <c r="G348" t="s">
        <v>149</v>
      </c>
      <c r="H348" t="s">
        <v>99</v>
      </c>
      <c r="I348" s="5">
        <v>1</v>
      </c>
      <c r="J348">
        <v>2050</v>
      </c>
      <c r="K348" s="5" t="s">
        <v>99</v>
      </c>
      <c r="M348">
        <v>2050</v>
      </c>
      <c r="N348" s="5" t="s">
        <v>99</v>
      </c>
      <c r="P348">
        <v>2050</v>
      </c>
      <c r="Q348">
        <f t="shared" si="10"/>
        <v>2050</v>
      </c>
      <c r="AK348" t="s">
        <v>99</v>
      </c>
      <c r="AL348" t="s">
        <v>99</v>
      </c>
      <c r="AM348" t="s">
        <v>102</v>
      </c>
      <c r="AO348" t="s">
        <v>102</v>
      </c>
      <c r="AQ348" t="s">
        <v>102</v>
      </c>
      <c r="AR348" t="s">
        <v>102</v>
      </c>
      <c r="AW348" t="s">
        <v>102</v>
      </c>
      <c r="BB348" t="s">
        <v>99</v>
      </c>
      <c r="BC348" s="1">
        <v>281705</v>
      </c>
      <c r="BD348" t="s">
        <v>99</v>
      </c>
      <c r="BE348" t="s">
        <v>103</v>
      </c>
      <c r="BF348" t="s">
        <v>103</v>
      </c>
      <c r="BG348" s="1">
        <v>212875</v>
      </c>
      <c r="BH348" t="s">
        <v>99</v>
      </c>
      <c r="BI348">
        <v>2711660</v>
      </c>
      <c r="BJ348" t="s">
        <v>115</v>
      </c>
      <c r="BZ348" t="s">
        <v>102</v>
      </c>
      <c r="CD348" t="s">
        <v>99</v>
      </c>
      <c r="CE348" s="1">
        <v>32053</v>
      </c>
      <c r="CF348" t="s">
        <v>105</v>
      </c>
      <c r="CG348">
        <v>2022</v>
      </c>
      <c r="CH348" t="s">
        <v>103</v>
      </c>
      <c r="CI348" t="s">
        <v>2660</v>
      </c>
      <c r="CJ348" t="s">
        <v>107</v>
      </c>
      <c r="CK348">
        <v>2023</v>
      </c>
      <c r="CL348" t="s">
        <v>99</v>
      </c>
      <c r="CM348" t="s">
        <v>2661</v>
      </c>
      <c r="CO348">
        <v>8</v>
      </c>
      <c r="CP348">
        <v>10</v>
      </c>
      <c r="CQ348" s="5">
        <f t="shared" si="11"/>
        <v>0.8</v>
      </c>
      <c r="CR348" t="s">
        <v>391</v>
      </c>
      <c r="CS348" t="s">
        <v>2662</v>
      </c>
      <c r="CT348" s="2" t="s">
        <v>2663</v>
      </c>
      <c r="CU348" t="s">
        <v>102</v>
      </c>
      <c r="CW348" t="s">
        <v>102</v>
      </c>
      <c r="CX348" t="s">
        <v>2664</v>
      </c>
    </row>
    <row r="349" spans="1:102" ht="18" customHeight="1" x14ac:dyDescent="0.35">
      <c r="A349" t="s">
        <v>2665</v>
      </c>
      <c r="B349" t="s">
        <v>2666</v>
      </c>
      <c r="C349" s="24" t="s">
        <v>3811</v>
      </c>
      <c r="D349" s="24" t="s">
        <v>3813</v>
      </c>
      <c r="E349" t="s">
        <v>99</v>
      </c>
      <c r="F349" s="5">
        <v>1</v>
      </c>
      <c r="G349" t="s">
        <v>149</v>
      </c>
      <c r="H349" t="s">
        <v>99</v>
      </c>
      <c r="I349" s="5">
        <v>1</v>
      </c>
      <c r="J349">
        <v>2025</v>
      </c>
      <c r="K349" s="5" t="s">
        <v>99</v>
      </c>
      <c r="M349">
        <v>2025</v>
      </c>
      <c r="N349" s="5" t="s">
        <v>99</v>
      </c>
      <c r="P349">
        <v>2025</v>
      </c>
      <c r="Q349">
        <f t="shared" si="10"/>
        <v>2025</v>
      </c>
      <c r="AK349" t="s">
        <v>102</v>
      </c>
      <c r="AM349" t="s">
        <v>102</v>
      </c>
      <c r="AO349" t="s">
        <v>102</v>
      </c>
      <c r="AQ349" t="s">
        <v>102</v>
      </c>
      <c r="AR349" t="s">
        <v>102</v>
      </c>
      <c r="AW349" t="s">
        <v>102</v>
      </c>
      <c r="BB349" t="s">
        <v>99</v>
      </c>
      <c r="BC349" s="1">
        <v>20678</v>
      </c>
      <c r="BD349" t="s">
        <v>99</v>
      </c>
      <c r="BE349" s="1">
        <v>30784</v>
      </c>
      <c r="BF349" s="1">
        <v>24479</v>
      </c>
      <c r="BG349" t="s">
        <v>103</v>
      </c>
      <c r="BH349" t="s">
        <v>99</v>
      </c>
      <c r="BI349">
        <v>1029000</v>
      </c>
      <c r="BJ349" t="s">
        <v>381</v>
      </c>
      <c r="BZ349" t="s">
        <v>102</v>
      </c>
      <c r="CD349" t="s">
        <v>102</v>
      </c>
      <c r="CG349">
        <v>2022</v>
      </c>
      <c r="CH349">
        <v>2022</v>
      </c>
      <c r="CI349" t="s">
        <v>2667</v>
      </c>
      <c r="CJ349" t="s">
        <v>193</v>
      </c>
      <c r="CK349">
        <v>2023</v>
      </c>
      <c r="CL349" t="s">
        <v>102</v>
      </c>
      <c r="CM349" t="s">
        <v>2668</v>
      </c>
      <c r="CO349">
        <v>0</v>
      </c>
      <c r="CP349">
        <v>13</v>
      </c>
      <c r="CQ349" s="5">
        <f t="shared" si="11"/>
        <v>0</v>
      </c>
      <c r="CR349" t="s">
        <v>233</v>
      </c>
      <c r="CS349" t="s">
        <v>2669</v>
      </c>
      <c r="CT349" s="2" t="s">
        <v>2670</v>
      </c>
      <c r="CU349" t="s">
        <v>99</v>
      </c>
      <c r="CV349" t="s">
        <v>181</v>
      </c>
      <c r="CW349" t="s">
        <v>102</v>
      </c>
      <c r="CX349" t="s">
        <v>2671</v>
      </c>
    </row>
    <row r="350" spans="1:102" ht="18" customHeight="1" x14ac:dyDescent="0.35">
      <c r="A350" t="s">
        <v>2672</v>
      </c>
      <c r="B350" t="s">
        <v>2673</v>
      </c>
      <c r="C350" s="24" t="s">
        <v>3808</v>
      </c>
      <c r="D350" s="24" t="s">
        <v>3893</v>
      </c>
      <c r="E350" t="s">
        <v>99</v>
      </c>
      <c r="F350" s="5">
        <v>1</v>
      </c>
      <c r="G350" t="s">
        <v>100</v>
      </c>
      <c r="H350" t="s">
        <v>102</v>
      </c>
      <c r="I350" s="5">
        <v>0</v>
      </c>
      <c r="K350" s="5" t="s">
        <v>99</v>
      </c>
      <c r="M350">
        <v>2030</v>
      </c>
      <c r="N350" s="5" t="s">
        <v>102</v>
      </c>
      <c r="Q350">
        <f t="shared" si="10"/>
        <v>2030</v>
      </c>
      <c r="R350" s="5" t="s">
        <v>102</v>
      </c>
      <c r="AK350" t="s">
        <v>102</v>
      </c>
      <c r="AM350" t="s">
        <v>102</v>
      </c>
      <c r="AO350" t="s">
        <v>102</v>
      </c>
      <c r="AQ350" t="s">
        <v>102</v>
      </c>
      <c r="AR350" t="s">
        <v>102</v>
      </c>
      <c r="AW350" t="s">
        <v>102</v>
      </c>
      <c r="BB350" t="s">
        <v>99</v>
      </c>
      <c r="BC350" s="1">
        <v>131732</v>
      </c>
      <c r="BD350" t="s">
        <v>99</v>
      </c>
      <c r="BE350" t="s">
        <v>103</v>
      </c>
      <c r="BF350" s="1">
        <v>66807</v>
      </c>
      <c r="BG350" t="s">
        <v>103</v>
      </c>
      <c r="BH350" t="s">
        <v>102</v>
      </c>
      <c r="BZ350" t="s">
        <v>102</v>
      </c>
      <c r="CD350" t="s">
        <v>102</v>
      </c>
      <c r="CG350">
        <v>2022</v>
      </c>
      <c r="CH350" t="s">
        <v>103</v>
      </c>
      <c r="CI350" t="s">
        <v>2674</v>
      </c>
      <c r="CJ350" t="s">
        <v>193</v>
      </c>
      <c r="CK350">
        <v>2023</v>
      </c>
      <c r="CL350" t="s">
        <v>99</v>
      </c>
      <c r="CM350" t="s">
        <v>2675</v>
      </c>
      <c r="CN350" s="2" t="s">
        <v>2676</v>
      </c>
      <c r="CO350">
        <v>10</v>
      </c>
      <c r="CP350">
        <v>10</v>
      </c>
      <c r="CQ350" s="5">
        <f t="shared" si="11"/>
        <v>1</v>
      </c>
      <c r="CR350" t="s">
        <v>2677</v>
      </c>
      <c r="CS350" t="s">
        <v>2678</v>
      </c>
      <c r="CT350" s="2" t="s">
        <v>2679</v>
      </c>
      <c r="CU350" t="s">
        <v>99</v>
      </c>
      <c r="CV350" t="s">
        <v>130</v>
      </c>
      <c r="CW350" t="s">
        <v>99</v>
      </c>
      <c r="CX350" t="s">
        <v>2680</v>
      </c>
    </row>
    <row r="351" spans="1:102" ht="18" customHeight="1" x14ac:dyDescent="0.35">
      <c r="A351" t="s">
        <v>3935</v>
      </c>
      <c r="B351" t="s">
        <v>2681</v>
      </c>
      <c r="C351" s="24" t="s">
        <v>3808</v>
      </c>
      <c r="D351" s="24" t="s">
        <v>3878</v>
      </c>
      <c r="E351" t="s">
        <v>102</v>
      </c>
      <c r="F351" s="5">
        <v>0</v>
      </c>
      <c r="BB351" t="s">
        <v>99</v>
      </c>
      <c r="BC351" s="1">
        <v>123990</v>
      </c>
      <c r="BD351" t="s">
        <v>99</v>
      </c>
      <c r="BE351" s="1">
        <v>169028</v>
      </c>
      <c r="BF351" s="1">
        <v>154791</v>
      </c>
      <c r="BG351" t="s">
        <v>103</v>
      </c>
      <c r="BH351" t="s">
        <v>99</v>
      </c>
      <c r="BI351">
        <v>76815834</v>
      </c>
      <c r="BJ351" t="s">
        <v>381</v>
      </c>
      <c r="BZ351" t="s">
        <v>102</v>
      </c>
      <c r="CD351" t="s">
        <v>102</v>
      </c>
      <c r="CG351">
        <v>2023</v>
      </c>
      <c r="CH351">
        <v>2023</v>
      </c>
      <c r="CI351" t="s">
        <v>2682</v>
      </c>
      <c r="CJ351" t="s">
        <v>107</v>
      </c>
      <c r="CK351">
        <v>2023</v>
      </c>
      <c r="CL351" t="s">
        <v>102</v>
      </c>
      <c r="CM351" t="s">
        <v>103</v>
      </c>
      <c r="CO351">
        <v>0</v>
      </c>
      <c r="CP351">
        <v>12</v>
      </c>
      <c r="CQ351" s="5">
        <f t="shared" si="11"/>
        <v>0</v>
      </c>
      <c r="CR351" t="s">
        <v>542</v>
      </c>
      <c r="CS351" t="s">
        <v>2683</v>
      </c>
      <c r="CT351" t="s">
        <v>2684</v>
      </c>
      <c r="CU351" t="s">
        <v>102</v>
      </c>
      <c r="CW351" t="s">
        <v>102</v>
      </c>
      <c r="CX351" t="s">
        <v>2685</v>
      </c>
    </row>
    <row r="352" spans="1:102" ht="18" customHeight="1" x14ac:dyDescent="0.35">
      <c r="A352" t="s">
        <v>2686</v>
      </c>
      <c r="B352" t="s">
        <v>2687</v>
      </c>
      <c r="C352" s="24" t="s">
        <v>3828</v>
      </c>
      <c r="D352" s="24" t="s">
        <v>3841</v>
      </c>
      <c r="E352" t="s">
        <v>99</v>
      </c>
      <c r="F352" s="5">
        <v>1</v>
      </c>
      <c r="G352" t="s">
        <v>149</v>
      </c>
      <c r="H352" t="s">
        <v>99</v>
      </c>
      <c r="I352" s="5">
        <v>1</v>
      </c>
      <c r="J352">
        <v>2050</v>
      </c>
      <c r="K352" s="5" t="s">
        <v>99</v>
      </c>
      <c r="M352">
        <v>2050</v>
      </c>
      <c r="N352" s="5" t="s">
        <v>99</v>
      </c>
      <c r="P352">
        <v>2050</v>
      </c>
      <c r="Q352">
        <f t="shared" si="10"/>
        <v>2050</v>
      </c>
      <c r="AK352" t="s">
        <v>99</v>
      </c>
      <c r="AL352" t="s">
        <v>99</v>
      </c>
      <c r="AM352" t="s">
        <v>102</v>
      </c>
      <c r="AO352" t="s">
        <v>102</v>
      </c>
      <c r="AQ352" t="s">
        <v>99</v>
      </c>
      <c r="AR352" t="s">
        <v>102</v>
      </c>
      <c r="AV352" t="s">
        <v>230</v>
      </c>
      <c r="AW352" t="s">
        <v>102</v>
      </c>
      <c r="BB352" t="s">
        <v>99</v>
      </c>
      <c r="BC352" s="1">
        <v>1819000</v>
      </c>
      <c r="BD352" t="s">
        <v>99</v>
      </c>
      <c r="BE352" s="1">
        <v>1430000</v>
      </c>
      <c r="BF352" s="1">
        <v>1070000</v>
      </c>
      <c r="BG352" t="s">
        <v>103</v>
      </c>
      <c r="BH352" t="s">
        <v>99</v>
      </c>
      <c r="BI352">
        <v>2430000</v>
      </c>
      <c r="BJ352" t="s">
        <v>104</v>
      </c>
      <c r="BK352" t="s">
        <v>99</v>
      </c>
      <c r="BL352" t="s">
        <v>99</v>
      </c>
      <c r="BM352" t="s">
        <v>99</v>
      </c>
      <c r="BN352" t="s">
        <v>99</v>
      </c>
      <c r="BO352" t="s">
        <v>102</v>
      </c>
      <c r="BP352" t="s">
        <v>99</v>
      </c>
      <c r="BQ352" t="s">
        <v>99</v>
      </c>
      <c r="BR352" t="s">
        <v>99</v>
      </c>
      <c r="BS352" t="s">
        <v>99</v>
      </c>
      <c r="BT352" t="s">
        <v>99</v>
      </c>
      <c r="BU352" t="s">
        <v>99</v>
      </c>
      <c r="BV352" t="s">
        <v>102</v>
      </c>
      <c r="BW352" t="s">
        <v>99</v>
      </c>
      <c r="BX352" t="s">
        <v>99</v>
      </c>
      <c r="BY352" t="s">
        <v>99</v>
      </c>
      <c r="BZ352" t="s">
        <v>102</v>
      </c>
      <c r="CD352" t="s">
        <v>102</v>
      </c>
      <c r="CG352">
        <v>2022</v>
      </c>
      <c r="CH352" t="s">
        <v>103</v>
      </c>
      <c r="CI352" t="s">
        <v>2688</v>
      </c>
      <c r="CJ352" t="s">
        <v>107</v>
      </c>
      <c r="CK352">
        <v>2023</v>
      </c>
      <c r="CL352" t="s">
        <v>99</v>
      </c>
      <c r="CM352" t="s">
        <v>2689</v>
      </c>
      <c r="CO352">
        <v>3</v>
      </c>
      <c r="CP352">
        <v>10</v>
      </c>
      <c r="CQ352" s="5">
        <f t="shared" si="11"/>
        <v>0.3</v>
      </c>
      <c r="CR352" t="s">
        <v>640</v>
      </c>
      <c r="CS352" t="s">
        <v>2690</v>
      </c>
      <c r="CT352" t="s">
        <v>2691</v>
      </c>
      <c r="CU352" t="s">
        <v>102</v>
      </c>
      <c r="CW352" t="s">
        <v>99</v>
      </c>
      <c r="CX352" t="s">
        <v>2692</v>
      </c>
    </row>
    <row r="353" spans="1:102" ht="18" customHeight="1" x14ac:dyDescent="0.35">
      <c r="A353" t="s">
        <v>2693</v>
      </c>
      <c r="B353" t="s">
        <v>2694</v>
      </c>
      <c r="C353" s="24" t="s">
        <v>3816</v>
      </c>
      <c r="D353" s="24" t="s">
        <v>3897</v>
      </c>
      <c r="E353" t="s">
        <v>102</v>
      </c>
      <c r="F353" s="5">
        <v>0</v>
      </c>
      <c r="BB353" t="s">
        <v>99</v>
      </c>
      <c r="BC353" s="1">
        <v>181218</v>
      </c>
      <c r="BD353" t="s">
        <v>99</v>
      </c>
      <c r="BE353" s="1">
        <v>159078</v>
      </c>
      <c r="BF353" s="1">
        <v>173309</v>
      </c>
      <c r="BG353" t="s">
        <v>103</v>
      </c>
      <c r="BH353" t="s">
        <v>99</v>
      </c>
      <c r="BI353">
        <v>2361795</v>
      </c>
      <c r="BJ353" t="s">
        <v>104</v>
      </c>
      <c r="BK353" t="s">
        <v>99</v>
      </c>
      <c r="BL353" t="s">
        <v>99</v>
      </c>
      <c r="BM353" t="s">
        <v>102</v>
      </c>
      <c r="BN353" t="s">
        <v>99</v>
      </c>
      <c r="BO353" t="s">
        <v>99</v>
      </c>
      <c r="BP353" t="s">
        <v>99</v>
      </c>
      <c r="BQ353" t="s">
        <v>99</v>
      </c>
      <c r="BR353" t="s">
        <v>102</v>
      </c>
      <c r="BS353" t="s">
        <v>99</v>
      </c>
      <c r="BT353" t="s">
        <v>102</v>
      </c>
      <c r="BU353" t="s">
        <v>102</v>
      </c>
      <c r="BV353" t="s">
        <v>102</v>
      </c>
      <c r="BW353" t="s">
        <v>102</v>
      </c>
      <c r="BX353" t="s">
        <v>102</v>
      </c>
      <c r="BY353" t="s">
        <v>102</v>
      </c>
      <c r="BZ353" t="s">
        <v>102</v>
      </c>
      <c r="CD353" t="s">
        <v>99</v>
      </c>
      <c r="CE353">
        <v>5.6219999999999999</v>
      </c>
      <c r="CF353" t="s">
        <v>105</v>
      </c>
      <c r="CG353">
        <v>2023</v>
      </c>
      <c r="CH353" t="s">
        <v>103</v>
      </c>
      <c r="CI353" t="s">
        <v>2695</v>
      </c>
      <c r="CJ353" t="s">
        <v>107</v>
      </c>
      <c r="CK353">
        <v>2023</v>
      </c>
      <c r="CL353" t="s">
        <v>102</v>
      </c>
      <c r="CM353" t="s">
        <v>2696</v>
      </c>
      <c r="CO353">
        <v>1</v>
      </c>
      <c r="CP353">
        <v>11</v>
      </c>
      <c r="CQ353" s="5">
        <f t="shared" si="11"/>
        <v>9.0909090909090912E-2</v>
      </c>
      <c r="CR353" t="s">
        <v>542</v>
      </c>
      <c r="CS353" t="s">
        <v>195</v>
      </c>
      <c r="CT353" s="2" t="s">
        <v>2697</v>
      </c>
      <c r="CU353" t="s">
        <v>102</v>
      </c>
      <c r="CW353" t="s">
        <v>102</v>
      </c>
      <c r="CX353" t="s">
        <v>2698</v>
      </c>
    </row>
    <row r="354" spans="1:102" ht="18" customHeight="1" x14ac:dyDescent="0.35">
      <c r="A354" t="s">
        <v>2699</v>
      </c>
      <c r="B354" t="s">
        <v>2700</v>
      </c>
      <c r="C354" s="24" t="s">
        <v>3808</v>
      </c>
      <c r="D354" s="24" t="s">
        <v>3893</v>
      </c>
      <c r="E354" t="s">
        <v>99</v>
      </c>
      <c r="F354" s="5">
        <v>1</v>
      </c>
      <c r="G354" t="s">
        <v>100</v>
      </c>
      <c r="H354" t="s">
        <v>99</v>
      </c>
      <c r="I354" s="5">
        <v>1</v>
      </c>
      <c r="J354">
        <v>2040</v>
      </c>
      <c r="K354" s="5" t="s">
        <v>99</v>
      </c>
      <c r="M354">
        <v>2040</v>
      </c>
      <c r="N354" s="5" t="s">
        <v>102</v>
      </c>
      <c r="Q354">
        <f t="shared" si="10"/>
        <v>2040</v>
      </c>
      <c r="R354" s="5" t="s">
        <v>102</v>
      </c>
      <c r="AK354" t="s">
        <v>99</v>
      </c>
      <c r="AL354" t="s">
        <v>102</v>
      </c>
      <c r="AM354" t="s">
        <v>102</v>
      </c>
      <c r="AO354" t="s">
        <v>102</v>
      </c>
      <c r="AQ354" t="s">
        <v>99</v>
      </c>
      <c r="AR354" t="s">
        <v>102</v>
      </c>
      <c r="AV354" t="s">
        <v>206</v>
      </c>
      <c r="AW354" t="s">
        <v>102</v>
      </c>
      <c r="BB354" t="s">
        <v>99</v>
      </c>
      <c r="BC354">
        <v>137</v>
      </c>
      <c r="BD354" t="s">
        <v>99</v>
      </c>
      <c r="BE354">
        <v>523</v>
      </c>
      <c r="BF354" t="s">
        <v>103</v>
      </c>
      <c r="BG354" t="s">
        <v>103</v>
      </c>
      <c r="BH354" t="s">
        <v>102</v>
      </c>
      <c r="BZ354" t="s">
        <v>102</v>
      </c>
      <c r="CD354" t="s">
        <v>102</v>
      </c>
      <c r="CG354">
        <v>2023</v>
      </c>
      <c r="CH354" t="s">
        <v>103</v>
      </c>
      <c r="CI354" t="s">
        <v>2701</v>
      </c>
      <c r="CJ354" t="s">
        <v>185</v>
      </c>
      <c r="CK354">
        <v>2023</v>
      </c>
      <c r="CL354" t="s">
        <v>99</v>
      </c>
      <c r="CM354" t="s">
        <v>2702</v>
      </c>
      <c r="CN354" t="s">
        <v>2703</v>
      </c>
      <c r="CO354">
        <v>9</v>
      </c>
      <c r="CP354">
        <v>13</v>
      </c>
      <c r="CQ354" s="5">
        <f t="shared" si="11"/>
        <v>0.69230769230769229</v>
      </c>
      <c r="CR354" t="s">
        <v>558</v>
      </c>
      <c r="CS354" t="s">
        <v>448</v>
      </c>
      <c r="CT354" t="s">
        <v>2704</v>
      </c>
      <c r="CU354" t="s">
        <v>99</v>
      </c>
      <c r="CV354" t="s">
        <v>130</v>
      </c>
      <c r="CW354" t="s">
        <v>99</v>
      </c>
      <c r="CX354" t="s">
        <v>2705</v>
      </c>
    </row>
    <row r="355" spans="1:102" ht="18" customHeight="1" x14ac:dyDescent="0.35">
      <c r="A355" t="s">
        <v>2706</v>
      </c>
      <c r="B355" t="s">
        <v>2707</v>
      </c>
      <c r="C355" s="24" t="s">
        <v>3814</v>
      </c>
      <c r="D355" s="24" t="s">
        <v>3821</v>
      </c>
      <c r="E355" t="s">
        <v>99</v>
      </c>
      <c r="F355" s="5">
        <v>1</v>
      </c>
      <c r="G355" t="s">
        <v>149</v>
      </c>
      <c r="H355" t="s">
        <v>99</v>
      </c>
      <c r="I355" s="5">
        <v>1</v>
      </c>
      <c r="J355">
        <v>2050</v>
      </c>
      <c r="K355" s="5" t="s">
        <v>99</v>
      </c>
      <c r="M355">
        <v>2050</v>
      </c>
      <c r="N355" s="5" t="s">
        <v>101</v>
      </c>
      <c r="Q355">
        <f t="shared" si="10"/>
        <v>2050</v>
      </c>
      <c r="R355" s="5" t="s">
        <v>101</v>
      </c>
      <c r="AK355" t="s">
        <v>99</v>
      </c>
      <c r="AL355" t="s">
        <v>99</v>
      </c>
      <c r="AM355" t="s">
        <v>102</v>
      </c>
      <c r="AO355" t="s">
        <v>102</v>
      </c>
      <c r="AQ355" t="s">
        <v>102</v>
      </c>
      <c r="AR355" t="s">
        <v>102</v>
      </c>
      <c r="AW355" t="s">
        <v>102</v>
      </c>
      <c r="BB355" t="s">
        <v>99</v>
      </c>
      <c r="BC355" s="3">
        <v>2289.85</v>
      </c>
      <c r="BD355" t="s">
        <v>99</v>
      </c>
      <c r="BE355" s="3">
        <v>3746.63</v>
      </c>
      <c r="BF355" s="3">
        <v>3746.63</v>
      </c>
      <c r="BG355" t="s">
        <v>103</v>
      </c>
      <c r="BH355" t="s">
        <v>99</v>
      </c>
      <c r="BI355">
        <v>35510.93</v>
      </c>
      <c r="BJ355" t="s">
        <v>104</v>
      </c>
      <c r="BK355" t="s">
        <v>102</v>
      </c>
      <c r="BL355" t="s">
        <v>102</v>
      </c>
      <c r="BM355" t="s">
        <v>102</v>
      </c>
      <c r="BN355" t="s">
        <v>102</v>
      </c>
      <c r="BO355" t="s">
        <v>102</v>
      </c>
      <c r="BP355" t="s">
        <v>99</v>
      </c>
      <c r="BQ355" t="s">
        <v>99</v>
      </c>
      <c r="BR355" t="s">
        <v>99</v>
      </c>
      <c r="BS355" t="s">
        <v>99</v>
      </c>
      <c r="BT355" t="s">
        <v>102</v>
      </c>
      <c r="BU355" t="s">
        <v>102</v>
      </c>
      <c r="BV355" t="s">
        <v>102</v>
      </c>
      <c r="BW355" t="s">
        <v>102</v>
      </c>
      <c r="BX355" t="s">
        <v>102</v>
      </c>
      <c r="BY355" t="s">
        <v>102</v>
      </c>
      <c r="BZ355" t="s">
        <v>102</v>
      </c>
      <c r="CD355" t="s">
        <v>102</v>
      </c>
      <c r="CG355">
        <v>2023</v>
      </c>
      <c r="CH355">
        <v>2023</v>
      </c>
      <c r="CI355" t="s">
        <v>2708</v>
      </c>
      <c r="CJ355" t="s">
        <v>185</v>
      </c>
      <c r="CK355">
        <v>2023</v>
      </c>
      <c r="CL355" t="s">
        <v>102</v>
      </c>
      <c r="CM355" t="s">
        <v>2709</v>
      </c>
      <c r="CO355">
        <v>0</v>
      </c>
      <c r="CP355">
        <v>12</v>
      </c>
      <c r="CQ355" s="5">
        <f t="shared" si="11"/>
        <v>0</v>
      </c>
      <c r="CR355" t="s">
        <v>1682</v>
      </c>
      <c r="CS355" t="s">
        <v>2710</v>
      </c>
      <c r="CT355" t="s">
        <v>2711</v>
      </c>
      <c r="CU355" t="s">
        <v>99</v>
      </c>
      <c r="CV355" t="s">
        <v>130</v>
      </c>
      <c r="CW355" t="s">
        <v>99</v>
      </c>
      <c r="CX355" t="s">
        <v>2712</v>
      </c>
    </row>
    <row r="356" spans="1:102" ht="18" customHeight="1" x14ac:dyDescent="0.35">
      <c r="A356" t="s">
        <v>2713</v>
      </c>
      <c r="B356" t="s">
        <v>2714</v>
      </c>
      <c r="C356" s="24" t="s">
        <v>3814</v>
      </c>
      <c r="D356" s="24" t="s">
        <v>3820</v>
      </c>
      <c r="E356" t="s">
        <v>102</v>
      </c>
      <c r="F356" s="5">
        <v>0</v>
      </c>
      <c r="BB356" t="s">
        <v>99</v>
      </c>
      <c r="BC356">
        <v>319</v>
      </c>
      <c r="BD356" t="s">
        <v>99</v>
      </c>
      <c r="BE356">
        <v>0</v>
      </c>
      <c r="BF356" t="s">
        <v>103</v>
      </c>
      <c r="BG356" t="s">
        <v>103</v>
      </c>
      <c r="BH356" t="s">
        <v>102</v>
      </c>
      <c r="BZ356" t="s">
        <v>102</v>
      </c>
      <c r="CD356" t="s">
        <v>102</v>
      </c>
      <c r="CG356">
        <v>2022</v>
      </c>
      <c r="CH356" t="s">
        <v>103</v>
      </c>
      <c r="CI356" t="s">
        <v>2715</v>
      </c>
      <c r="CJ356" t="s">
        <v>107</v>
      </c>
      <c r="CK356">
        <v>2023</v>
      </c>
      <c r="CL356" t="s">
        <v>102</v>
      </c>
      <c r="CM356" t="s">
        <v>2716</v>
      </c>
      <c r="CO356">
        <v>0</v>
      </c>
      <c r="CP356">
        <v>8</v>
      </c>
      <c r="CQ356" s="5">
        <f t="shared" si="11"/>
        <v>0</v>
      </c>
      <c r="CR356" s="2" t="s">
        <v>2717</v>
      </c>
      <c r="CS356" t="s">
        <v>916</v>
      </c>
      <c r="CT356" s="2" t="s">
        <v>2718</v>
      </c>
      <c r="CU356" t="s">
        <v>102</v>
      </c>
      <c r="CW356" t="s">
        <v>102</v>
      </c>
      <c r="CX356" t="s">
        <v>2719</v>
      </c>
    </row>
    <row r="357" spans="1:102" ht="18" customHeight="1" x14ac:dyDescent="0.35">
      <c r="A357" t="s">
        <v>2720</v>
      </c>
      <c r="B357" t="s">
        <v>2721</v>
      </c>
      <c r="C357" s="24" t="s">
        <v>3814</v>
      </c>
      <c r="D357" s="24" t="s">
        <v>3821</v>
      </c>
      <c r="E357" t="s">
        <v>99</v>
      </c>
      <c r="F357" s="5">
        <v>1</v>
      </c>
      <c r="G357" t="s">
        <v>149</v>
      </c>
      <c r="H357" t="s">
        <v>99</v>
      </c>
      <c r="I357" s="5">
        <v>1</v>
      </c>
      <c r="J357">
        <v>2040</v>
      </c>
      <c r="K357" s="5" t="s">
        <v>99</v>
      </c>
      <c r="M357">
        <v>2040</v>
      </c>
      <c r="N357" s="5" t="s">
        <v>99</v>
      </c>
      <c r="P357">
        <v>2040</v>
      </c>
      <c r="Q357">
        <f t="shared" si="10"/>
        <v>2040</v>
      </c>
      <c r="AK357" t="s">
        <v>99</v>
      </c>
      <c r="AL357" t="s">
        <v>99</v>
      </c>
      <c r="AM357" t="s">
        <v>102</v>
      </c>
      <c r="AO357" t="s">
        <v>102</v>
      </c>
      <c r="AQ357" t="s">
        <v>99</v>
      </c>
      <c r="AR357" t="s">
        <v>102</v>
      </c>
      <c r="AV357" t="s">
        <v>230</v>
      </c>
      <c r="AW357" t="s">
        <v>102</v>
      </c>
      <c r="BB357" t="s">
        <v>99</v>
      </c>
      <c r="BC357">
        <v>3900</v>
      </c>
      <c r="BD357" t="s">
        <v>99</v>
      </c>
      <c r="BE357">
        <v>6700</v>
      </c>
      <c r="BF357" t="s">
        <v>103</v>
      </c>
      <c r="BG357" t="s">
        <v>103</v>
      </c>
      <c r="BH357" t="s">
        <v>99</v>
      </c>
      <c r="BI357">
        <v>507000</v>
      </c>
      <c r="BJ357" t="s">
        <v>104</v>
      </c>
      <c r="BK357" t="s">
        <v>99</v>
      </c>
      <c r="BL357" t="s">
        <v>99</v>
      </c>
      <c r="BM357" t="s">
        <v>99</v>
      </c>
      <c r="BN357" t="s">
        <v>99</v>
      </c>
      <c r="BO357" t="s">
        <v>102</v>
      </c>
      <c r="BP357" t="s">
        <v>99</v>
      </c>
      <c r="BQ357" t="s">
        <v>99</v>
      </c>
      <c r="BR357" t="s">
        <v>102</v>
      </c>
      <c r="BS357" t="s">
        <v>102</v>
      </c>
      <c r="BT357" t="s">
        <v>102</v>
      </c>
      <c r="BU357" t="s">
        <v>102</v>
      </c>
      <c r="BV357" t="s">
        <v>102</v>
      </c>
      <c r="BW357" t="s">
        <v>102</v>
      </c>
      <c r="BX357" t="s">
        <v>102</v>
      </c>
      <c r="BY357" t="s">
        <v>102</v>
      </c>
      <c r="BZ357" t="s">
        <v>102</v>
      </c>
      <c r="CD357" t="s">
        <v>102</v>
      </c>
      <c r="CG357">
        <v>2022</v>
      </c>
      <c r="CH357" t="s">
        <v>103</v>
      </c>
      <c r="CI357" t="s">
        <v>2722</v>
      </c>
      <c r="CJ357" t="s">
        <v>193</v>
      </c>
      <c r="CK357">
        <v>2023</v>
      </c>
      <c r="CL357" t="s">
        <v>99</v>
      </c>
      <c r="CM357" t="s">
        <v>2723</v>
      </c>
      <c r="CN357" t="s">
        <v>2724</v>
      </c>
      <c r="CO357">
        <v>11</v>
      </c>
      <c r="CP357">
        <v>12</v>
      </c>
      <c r="CQ357" s="5">
        <f t="shared" si="11"/>
        <v>0.91666666666666663</v>
      </c>
      <c r="CR357" t="s">
        <v>558</v>
      </c>
      <c r="CS357" t="s">
        <v>2725</v>
      </c>
      <c r="CT357" t="s">
        <v>2726</v>
      </c>
      <c r="CU357" t="s">
        <v>99</v>
      </c>
      <c r="CV357" t="s">
        <v>181</v>
      </c>
      <c r="CW357" t="s">
        <v>99</v>
      </c>
      <c r="CX357" t="s">
        <v>2727</v>
      </c>
    </row>
    <row r="358" spans="1:102" ht="18" customHeight="1" x14ac:dyDescent="0.35">
      <c r="A358" t="s">
        <v>2728</v>
      </c>
      <c r="B358" t="s">
        <v>2729</v>
      </c>
      <c r="C358" s="24" t="s">
        <v>3822</v>
      </c>
      <c r="D358" s="24" t="s">
        <v>3874</v>
      </c>
      <c r="E358" t="s">
        <v>102</v>
      </c>
      <c r="F358" s="5">
        <v>0</v>
      </c>
      <c r="BB358" t="s">
        <v>99</v>
      </c>
      <c r="BC358" s="1">
        <v>58265</v>
      </c>
      <c r="BD358" t="s">
        <v>99</v>
      </c>
      <c r="BE358" t="s">
        <v>103</v>
      </c>
      <c r="BF358" t="s">
        <v>103</v>
      </c>
      <c r="BG358" s="1">
        <v>227613</v>
      </c>
      <c r="BH358" t="s">
        <v>102</v>
      </c>
      <c r="BZ358" t="s">
        <v>102</v>
      </c>
      <c r="CD358" t="s">
        <v>102</v>
      </c>
      <c r="CG358">
        <v>2022</v>
      </c>
      <c r="CH358" t="s">
        <v>103</v>
      </c>
      <c r="CI358" t="s">
        <v>2730</v>
      </c>
      <c r="CJ358" t="s">
        <v>193</v>
      </c>
      <c r="CK358">
        <v>2023</v>
      </c>
      <c r="CL358" t="s">
        <v>99</v>
      </c>
      <c r="CM358" t="s">
        <v>2731</v>
      </c>
      <c r="CN358" t="s">
        <v>2732</v>
      </c>
      <c r="CO358">
        <v>6</v>
      </c>
      <c r="CP358">
        <v>9</v>
      </c>
      <c r="CQ358" s="5">
        <f t="shared" si="11"/>
        <v>0.66666666666666663</v>
      </c>
      <c r="CR358" t="s">
        <v>163</v>
      </c>
      <c r="CS358" t="s">
        <v>2733</v>
      </c>
      <c r="CT358" s="2" t="s">
        <v>2734</v>
      </c>
      <c r="CU358" t="s">
        <v>99</v>
      </c>
      <c r="CV358" t="s">
        <v>130</v>
      </c>
      <c r="CW358" t="s">
        <v>102</v>
      </c>
      <c r="CX358" t="s">
        <v>2735</v>
      </c>
    </row>
    <row r="359" spans="1:102" ht="18" customHeight="1" x14ac:dyDescent="0.35">
      <c r="A359" t="s">
        <v>2736</v>
      </c>
      <c r="B359" t="s">
        <v>2737</v>
      </c>
      <c r="C359" s="24" t="s">
        <v>3808</v>
      </c>
      <c r="D359" s="24" t="s">
        <v>3893</v>
      </c>
      <c r="E359" t="s">
        <v>99</v>
      </c>
      <c r="F359" s="5">
        <v>1</v>
      </c>
      <c r="G359" t="s">
        <v>100</v>
      </c>
      <c r="H359" t="s">
        <v>99</v>
      </c>
      <c r="I359" s="5">
        <v>1</v>
      </c>
      <c r="J359">
        <v>2050</v>
      </c>
      <c r="K359" s="5" t="s">
        <v>99</v>
      </c>
      <c r="M359">
        <v>2050</v>
      </c>
      <c r="N359" s="5" t="s">
        <v>102</v>
      </c>
      <c r="Q359">
        <f t="shared" si="10"/>
        <v>2050</v>
      </c>
      <c r="R359" s="5" t="s">
        <v>102</v>
      </c>
      <c r="AK359" t="s">
        <v>99</v>
      </c>
      <c r="AL359" t="s">
        <v>102</v>
      </c>
      <c r="AM359" t="s">
        <v>102</v>
      </c>
      <c r="AO359" t="s">
        <v>102</v>
      </c>
      <c r="AQ359" t="s">
        <v>102</v>
      </c>
      <c r="AR359" t="s">
        <v>102</v>
      </c>
      <c r="AW359" t="s">
        <v>102</v>
      </c>
      <c r="BB359" t="s">
        <v>99</v>
      </c>
      <c r="BC359" s="3">
        <v>53963.199999999997</v>
      </c>
      <c r="BD359" t="s">
        <v>99</v>
      </c>
      <c r="BE359" s="3">
        <v>45841.3</v>
      </c>
      <c r="BF359" t="s">
        <v>103</v>
      </c>
      <c r="BG359" t="s">
        <v>103</v>
      </c>
      <c r="BH359" t="s">
        <v>102</v>
      </c>
      <c r="BZ359" t="s">
        <v>102</v>
      </c>
      <c r="CD359" t="s">
        <v>102</v>
      </c>
      <c r="CG359">
        <v>2022</v>
      </c>
      <c r="CH359" t="s">
        <v>103</v>
      </c>
      <c r="CI359" t="s">
        <v>2738</v>
      </c>
      <c r="CJ359" t="s">
        <v>107</v>
      </c>
      <c r="CK359">
        <v>2023</v>
      </c>
      <c r="CL359" t="s">
        <v>102</v>
      </c>
      <c r="CM359" t="s">
        <v>103</v>
      </c>
      <c r="CO359">
        <v>0</v>
      </c>
      <c r="CP359">
        <v>9</v>
      </c>
      <c r="CQ359" s="5">
        <f t="shared" si="11"/>
        <v>0</v>
      </c>
      <c r="CR359" t="s">
        <v>724</v>
      </c>
      <c r="CS359" t="s">
        <v>2739</v>
      </c>
      <c r="CT359" s="2" t="s">
        <v>2740</v>
      </c>
      <c r="CU359" t="s">
        <v>99</v>
      </c>
      <c r="CV359" t="s">
        <v>130</v>
      </c>
      <c r="CW359" t="s">
        <v>102</v>
      </c>
      <c r="CX359" t="s">
        <v>2741</v>
      </c>
    </row>
    <row r="360" spans="1:102" ht="18" customHeight="1" x14ac:dyDescent="0.35">
      <c r="A360" t="s">
        <v>2742</v>
      </c>
      <c r="B360" t="s">
        <v>2743</v>
      </c>
      <c r="C360" s="24" t="s">
        <v>3818</v>
      </c>
      <c r="D360" s="24" t="s">
        <v>3917</v>
      </c>
      <c r="E360" t="s">
        <v>99</v>
      </c>
      <c r="F360" s="5">
        <v>1</v>
      </c>
      <c r="G360" t="s">
        <v>149</v>
      </c>
      <c r="H360" t="s">
        <v>99</v>
      </c>
      <c r="I360" s="5">
        <v>1</v>
      </c>
      <c r="J360">
        <v>2040</v>
      </c>
      <c r="K360" s="5" t="s">
        <v>99</v>
      </c>
      <c r="M360">
        <v>2040</v>
      </c>
      <c r="N360" s="5" t="s">
        <v>99</v>
      </c>
      <c r="P360">
        <v>2040</v>
      </c>
      <c r="Q360">
        <f t="shared" si="10"/>
        <v>2040</v>
      </c>
      <c r="AK360" t="s">
        <v>99</v>
      </c>
      <c r="AL360" t="s">
        <v>102</v>
      </c>
      <c r="AM360" t="s">
        <v>99</v>
      </c>
      <c r="AN360" t="s">
        <v>150</v>
      </c>
      <c r="AO360" t="s">
        <v>102</v>
      </c>
      <c r="AQ360" t="s">
        <v>99</v>
      </c>
      <c r="AR360" t="s">
        <v>102</v>
      </c>
      <c r="AV360" t="s">
        <v>206</v>
      </c>
      <c r="AW360" t="s">
        <v>102</v>
      </c>
      <c r="BB360" t="s">
        <v>99</v>
      </c>
      <c r="BC360" s="1">
        <v>3500000</v>
      </c>
      <c r="BD360" t="s">
        <v>99</v>
      </c>
      <c r="BE360" s="1">
        <v>800000</v>
      </c>
      <c r="BF360" t="s">
        <v>103</v>
      </c>
      <c r="BG360" t="s">
        <v>103</v>
      </c>
      <c r="BH360" t="s">
        <v>99</v>
      </c>
      <c r="BI360">
        <v>57000000</v>
      </c>
      <c r="BJ360" t="s">
        <v>381</v>
      </c>
      <c r="BZ360" t="s">
        <v>102</v>
      </c>
      <c r="CD360" t="s">
        <v>102</v>
      </c>
      <c r="CG360">
        <v>2022</v>
      </c>
      <c r="CH360" t="s">
        <v>103</v>
      </c>
      <c r="CI360" s="7" t="s">
        <v>2744</v>
      </c>
      <c r="CJ360" t="s">
        <v>107</v>
      </c>
      <c r="CK360">
        <v>2023</v>
      </c>
      <c r="CL360" t="s">
        <v>102</v>
      </c>
      <c r="CM360" t="s">
        <v>2745</v>
      </c>
      <c r="CO360">
        <v>5</v>
      </c>
      <c r="CP360">
        <v>15</v>
      </c>
      <c r="CQ360" s="5">
        <f t="shared" si="11"/>
        <v>0.33333333333333331</v>
      </c>
      <c r="CR360" t="s">
        <v>2746</v>
      </c>
      <c r="CS360" t="s">
        <v>2747</v>
      </c>
      <c r="CT360" t="s">
        <v>2748</v>
      </c>
      <c r="CU360" t="s">
        <v>99</v>
      </c>
      <c r="CV360" t="s">
        <v>130</v>
      </c>
      <c r="CW360" t="s">
        <v>99</v>
      </c>
      <c r="CX360" t="s">
        <v>2749</v>
      </c>
    </row>
    <row r="361" spans="1:102" ht="18" customHeight="1" x14ac:dyDescent="0.35">
      <c r="A361" t="s">
        <v>2750</v>
      </c>
      <c r="B361" t="s">
        <v>2751</v>
      </c>
      <c r="C361" s="24" t="s">
        <v>3811</v>
      </c>
      <c r="D361" s="24" t="s">
        <v>3812</v>
      </c>
      <c r="E361" t="s">
        <v>99</v>
      </c>
      <c r="F361" s="5">
        <v>1</v>
      </c>
      <c r="G361" t="s">
        <v>100</v>
      </c>
      <c r="H361" t="s">
        <v>99</v>
      </c>
      <c r="I361" s="5">
        <v>1</v>
      </c>
      <c r="J361">
        <v>2040</v>
      </c>
      <c r="K361" s="5" t="s">
        <v>99</v>
      </c>
      <c r="M361">
        <v>2040</v>
      </c>
      <c r="N361" s="5" t="s">
        <v>102</v>
      </c>
      <c r="Q361">
        <f t="shared" si="10"/>
        <v>2040</v>
      </c>
      <c r="R361" s="5" t="s">
        <v>102</v>
      </c>
      <c r="AK361" t="s">
        <v>99</v>
      </c>
      <c r="AL361" t="s">
        <v>102</v>
      </c>
      <c r="AM361" t="s">
        <v>102</v>
      </c>
      <c r="AO361" t="s">
        <v>102</v>
      </c>
      <c r="AQ361" t="s">
        <v>102</v>
      </c>
      <c r="AR361" t="s">
        <v>102</v>
      </c>
      <c r="AW361" t="s">
        <v>102</v>
      </c>
      <c r="BB361" t="s">
        <v>99</v>
      </c>
      <c r="BC361" s="1">
        <v>1723</v>
      </c>
      <c r="BD361" t="s">
        <v>99</v>
      </c>
      <c r="BE361" s="1">
        <v>30370</v>
      </c>
      <c r="BF361" t="s">
        <v>103</v>
      </c>
      <c r="BG361" t="s">
        <v>103</v>
      </c>
      <c r="BH361" t="s">
        <v>102</v>
      </c>
      <c r="BZ361" t="s">
        <v>102</v>
      </c>
      <c r="CD361" t="s">
        <v>102</v>
      </c>
      <c r="CG361">
        <v>2023</v>
      </c>
      <c r="CH361">
        <v>2023</v>
      </c>
      <c r="CI361" t="s">
        <v>2752</v>
      </c>
      <c r="CJ361" t="s">
        <v>107</v>
      </c>
      <c r="CK361">
        <v>2023</v>
      </c>
      <c r="CL361" t="s">
        <v>99</v>
      </c>
      <c r="CM361" t="s">
        <v>2753</v>
      </c>
      <c r="CO361">
        <v>4</v>
      </c>
      <c r="CP361">
        <v>9</v>
      </c>
      <c r="CQ361" s="5">
        <f t="shared" si="11"/>
        <v>0.44444444444444442</v>
      </c>
      <c r="CR361" t="s">
        <v>163</v>
      </c>
      <c r="CS361" t="s">
        <v>2754</v>
      </c>
      <c r="CT361" t="s">
        <v>2755</v>
      </c>
      <c r="CU361" t="s">
        <v>99</v>
      </c>
      <c r="CV361" t="s">
        <v>130</v>
      </c>
      <c r="CW361" t="s">
        <v>102</v>
      </c>
      <c r="CX361" t="s">
        <v>2756</v>
      </c>
    </row>
    <row r="362" spans="1:102" ht="18" customHeight="1" x14ac:dyDescent="0.35">
      <c r="A362" t="s">
        <v>2757</v>
      </c>
      <c r="B362" t="s">
        <v>2758</v>
      </c>
      <c r="C362" s="24" t="s">
        <v>3811</v>
      </c>
      <c r="D362" s="24" t="s">
        <v>3813</v>
      </c>
      <c r="E362" t="s">
        <v>99</v>
      </c>
      <c r="F362" s="5">
        <v>1</v>
      </c>
      <c r="G362" t="s">
        <v>149</v>
      </c>
      <c r="H362" t="s">
        <v>99</v>
      </c>
      <c r="I362" s="5">
        <v>1</v>
      </c>
      <c r="J362">
        <v>2040</v>
      </c>
      <c r="K362" s="5" t="s">
        <v>99</v>
      </c>
      <c r="M362">
        <v>2040</v>
      </c>
      <c r="N362" s="5" t="s">
        <v>99</v>
      </c>
      <c r="P362">
        <v>2040</v>
      </c>
      <c r="Q362">
        <f t="shared" si="10"/>
        <v>2040</v>
      </c>
      <c r="AK362" t="s">
        <v>99</v>
      </c>
      <c r="AL362" t="s">
        <v>99</v>
      </c>
      <c r="AM362" t="s">
        <v>99</v>
      </c>
      <c r="AN362" t="s">
        <v>150</v>
      </c>
      <c r="AO362" t="s">
        <v>102</v>
      </c>
      <c r="AQ362" t="s">
        <v>102</v>
      </c>
      <c r="AR362" t="s">
        <v>102</v>
      </c>
      <c r="AW362" t="s">
        <v>102</v>
      </c>
      <c r="BB362" t="s">
        <v>99</v>
      </c>
      <c r="BC362">
        <v>650587</v>
      </c>
      <c r="BD362" t="s">
        <v>99</v>
      </c>
      <c r="BE362">
        <v>475107</v>
      </c>
      <c r="BF362">
        <v>489611</v>
      </c>
      <c r="BG362" t="s">
        <v>103</v>
      </c>
      <c r="BH362" t="s">
        <v>99</v>
      </c>
      <c r="BI362">
        <v>9678551</v>
      </c>
      <c r="BJ362" t="s">
        <v>104</v>
      </c>
      <c r="BK362" t="s">
        <v>99</v>
      </c>
      <c r="BL362" t="s">
        <v>99</v>
      </c>
      <c r="BM362" t="s">
        <v>99</v>
      </c>
      <c r="BN362" t="s">
        <v>102</v>
      </c>
      <c r="BO362" t="s">
        <v>99</v>
      </c>
      <c r="BP362" t="s">
        <v>102</v>
      </c>
      <c r="BQ362" t="s">
        <v>99</v>
      </c>
      <c r="BR362" t="s">
        <v>99</v>
      </c>
      <c r="BS362" t="s">
        <v>99</v>
      </c>
      <c r="BT362" t="s">
        <v>102</v>
      </c>
      <c r="BU362" t="s">
        <v>102</v>
      </c>
      <c r="BV362" t="s">
        <v>102</v>
      </c>
      <c r="BW362" t="s">
        <v>102</v>
      </c>
      <c r="BX362" t="s">
        <v>102</v>
      </c>
      <c r="BY362" t="s">
        <v>99</v>
      </c>
      <c r="BZ362" t="s">
        <v>102</v>
      </c>
      <c r="CD362" t="s">
        <v>102</v>
      </c>
      <c r="CG362">
        <v>2022</v>
      </c>
      <c r="CH362" t="s">
        <v>103</v>
      </c>
      <c r="CI362" t="s">
        <v>2759</v>
      </c>
      <c r="CJ362" t="s">
        <v>107</v>
      </c>
      <c r="CK362">
        <v>2023</v>
      </c>
      <c r="CL362" t="s">
        <v>102</v>
      </c>
      <c r="CM362" t="s">
        <v>2760</v>
      </c>
      <c r="CO362">
        <v>0</v>
      </c>
      <c r="CP362">
        <v>12</v>
      </c>
      <c r="CQ362" s="5">
        <f t="shared" si="11"/>
        <v>0</v>
      </c>
      <c r="CR362" t="s">
        <v>178</v>
      </c>
      <c r="CS362" t="s">
        <v>2761</v>
      </c>
      <c r="CT362" s="2" t="s">
        <v>2762</v>
      </c>
      <c r="CU362" t="s">
        <v>99</v>
      </c>
      <c r="CV362" t="s">
        <v>130</v>
      </c>
      <c r="CW362" t="s">
        <v>99</v>
      </c>
      <c r="CX362" t="s">
        <v>2763</v>
      </c>
    </row>
    <row r="363" spans="1:102" ht="18" customHeight="1" x14ac:dyDescent="0.35">
      <c r="A363" t="s">
        <v>2764</v>
      </c>
      <c r="B363" t="s">
        <v>2765</v>
      </c>
      <c r="C363" s="24" t="s">
        <v>3818</v>
      </c>
      <c r="D363" s="24" t="s">
        <v>3839</v>
      </c>
      <c r="E363" t="s">
        <v>99</v>
      </c>
      <c r="F363" s="5">
        <v>1</v>
      </c>
      <c r="G363" t="s">
        <v>149</v>
      </c>
      <c r="H363" t="s">
        <v>99</v>
      </c>
      <c r="I363" s="5">
        <v>1</v>
      </c>
      <c r="J363">
        <v>2040</v>
      </c>
      <c r="K363" s="5" t="s">
        <v>99</v>
      </c>
      <c r="M363">
        <v>2040</v>
      </c>
      <c r="N363" s="5" t="s">
        <v>99</v>
      </c>
      <c r="P363">
        <v>2040</v>
      </c>
      <c r="Q363">
        <f t="shared" si="10"/>
        <v>2040</v>
      </c>
      <c r="AK363" t="s">
        <v>99</v>
      </c>
      <c r="AL363" t="s">
        <v>99</v>
      </c>
      <c r="AM363" t="s">
        <v>99</v>
      </c>
      <c r="AN363" t="s">
        <v>645</v>
      </c>
      <c r="AO363" t="s">
        <v>102</v>
      </c>
      <c r="AQ363" t="s">
        <v>99</v>
      </c>
      <c r="AR363" t="s">
        <v>102</v>
      </c>
      <c r="AV363" t="s">
        <v>206</v>
      </c>
      <c r="AW363" t="s">
        <v>99</v>
      </c>
      <c r="AX363">
        <v>42848</v>
      </c>
      <c r="AY363" t="s">
        <v>207</v>
      </c>
      <c r="BA363" t="s">
        <v>206</v>
      </c>
      <c r="BB363" t="s">
        <v>99</v>
      </c>
      <c r="BC363" s="1">
        <v>297602</v>
      </c>
      <c r="BD363" t="s">
        <v>99</v>
      </c>
      <c r="BE363" s="1">
        <v>42482</v>
      </c>
      <c r="BF363" s="1">
        <v>358475</v>
      </c>
      <c r="BG363" t="s">
        <v>103</v>
      </c>
      <c r="BH363" t="s">
        <v>99</v>
      </c>
      <c r="BI363">
        <v>4257276</v>
      </c>
      <c r="BJ363" t="s">
        <v>104</v>
      </c>
      <c r="BK363" t="s">
        <v>99</v>
      </c>
      <c r="BL363" t="s">
        <v>99</v>
      </c>
      <c r="BM363" t="s">
        <v>99</v>
      </c>
      <c r="BN363" t="s">
        <v>99</v>
      </c>
      <c r="BO363" t="s">
        <v>99</v>
      </c>
      <c r="BP363" t="s">
        <v>99</v>
      </c>
      <c r="BQ363" t="s">
        <v>99</v>
      </c>
      <c r="BR363" t="s">
        <v>102</v>
      </c>
      <c r="BS363" t="s">
        <v>99</v>
      </c>
      <c r="BT363" t="s">
        <v>102</v>
      </c>
      <c r="BU363" t="s">
        <v>99</v>
      </c>
      <c r="BV363" t="s">
        <v>99</v>
      </c>
      <c r="BW363" t="s">
        <v>102</v>
      </c>
      <c r="BX363" t="s">
        <v>102</v>
      </c>
      <c r="BY363" t="s">
        <v>102</v>
      </c>
      <c r="BZ363" t="s">
        <v>102</v>
      </c>
      <c r="CD363" t="s">
        <v>102</v>
      </c>
      <c r="CG363">
        <v>2022</v>
      </c>
      <c r="CH363">
        <v>2022</v>
      </c>
      <c r="CI363" s="7" t="s">
        <v>2766</v>
      </c>
      <c r="CJ363" t="s">
        <v>107</v>
      </c>
      <c r="CK363">
        <v>2023</v>
      </c>
      <c r="CL363" t="s">
        <v>99</v>
      </c>
      <c r="CM363" t="s">
        <v>2767</v>
      </c>
      <c r="CO363">
        <v>6</v>
      </c>
      <c r="CP363">
        <v>12</v>
      </c>
      <c r="CQ363" s="5">
        <f t="shared" si="11"/>
        <v>0.5</v>
      </c>
      <c r="CR363" t="s">
        <v>163</v>
      </c>
      <c r="CS363" t="s">
        <v>2768</v>
      </c>
      <c r="CT363" t="s">
        <v>2769</v>
      </c>
      <c r="CU363" t="s">
        <v>99</v>
      </c>
      <c r="CV363" t="s">
        <v>130</v>
      </c>
      <c r="CW363" t="s">
        <v>102</v>
      </c>
      <c r="CX363" t="s">
        <v>2770</v>
      </c>
    </row>
    <row r="364" spans="1:102" ht="18" customHeight="1" x14ac:dyDescent="0.35">
      <c r="A364" t="s">
        <v>2771</v>
      </c>
      <c r="B364" t="s">
        <v>2772</v>
      </c>
      <c r="C364" s="24" t="s">
        <v>3853</v>
      </c>
      <c r="D364" s="24" t="s">
        <v>3924</v>
      </c>
      <c r="E364" t="s">
        <v>102</v>
      </c>
      <c r="F364" s="5">
        <v>0</v>
      </c>
      <c r="BB364" t="s">
        <v>99</v>
      </c>
      <c r="BC364" s="1">
        <v>24800000</v>
      </c>
      <c r="BD364" t="s">
        <v>99</v>
      </c>
      <c r="BE364" s="1">
        <v>6400000</v>
      </c>
      <c r="BF364" t="s">
        <v>103</v>
      </c>
      <c r="BG364" t="s">
        <v>103</v>
      </c>
      <c r="BH364" t="s">
        <v>99</v>
      </c>
      <c r="BI364">
        <v>354000000</v>
      </c>
      <c r="BJ364" t="s">
        <v>104</v>
      </c>
      <c r="BK364" t="s">
        <v>102</v>
      </c>
      <c r="BL364" t="s">
        <v>102</v>
      </c>
      <c r="BM364" t="s">
        <v>102</v>
      </c>
      <c r="BN364" t="s">
        <v>102</v>
      </c>
      <c r="BO364" t="s">
        <v>102</v>
      </c>
      <c r="BP364" t="s">
        <v>102</v>
      </c>
      <c r="BQ364" t="s">
        <v>102</v>
      </c>
      <c r="BR364" t="s">
        <v>102</v>
      </c>
      <c r="BS364" t="s">
        <v>102</v>
      </c>
      <c r="BT364" t="s">
        <v>102</v>
      </c>
      <c r="BU364" t="s">
        <v>99</v>
      </c>
      <c r="BV364" t="s">
        <v>102</v>
      </c>
      <c r="BW364" t="s">
        <v>102</v>
      </c>
      <c r="BX364" t="s">
        <v>102</v>
      </c>
      <c r="BY364" t="s">
        <v>102</v>
      </c>
      <c r="BZ364" t="s">
        <v>102</v>
      </c>
      <c r="CD364" t="s">
        <v>102</v>
      </c>
      <c r="CG364">
        <v>2023</v>
      </c>
      <c r="CH364" t="s">
        <v>103</v>
      </c>
      <c r="CI364" t="s">
        <v>2773</v>
      </c>
      <c r="CJ364" t="s">
        <v>107</v>
      </c>
      <c r="CK364">
        <v>2023</v>
      </c>
      <c r="CL364" t="s">
        <v>99</v>
      </c>
      <c r="CM364" t="s">
        <v>2774</v>
      </c>
      <c r="CO364">
        <v>6</v>
      </c>
      <c r="CP364">
        <v>13</v>
      </c>
      <c r="CQ364" s="5">
        <f t="shared" si="11"/>
        <v>0.46153846153846156</v>
      </c>
      <c r="CR364" t="s">
        <v>872</v>
      </c>
      <c r="CS364" t="s">
        <v>2775</v>
      </c>
      <c r="CT364" s="2" t="s">
        <v>2776</v>
      </c>
      <c r="CU364" t="s">
        <v>99</v>
      </c>
      <c r="CV364" t="s">
        <v>122</v>
      </c>
      <c r="CW364" t="s">
        <v>102</v>
      </c>
      <c r="CX364" t="s">
        <v>2777</v>
      </c>
    </row>
    <row r="365" spans="1:102" ht="18" customHeight="1" x14ac:dyDescent="0.35">
      <c r="A365" t="s">
        <v>2778</v>
      </c>
      <c r="B365" t="s">
        <v>2779</v>
      </c>
      <c r="C365" s="24" t="s">
        <v>3824</v>
      </c>
      <c r="D365" s="24" t="s">
        <v>3843</v>
      </c>
      <c r="E365" t="s">
        <v>102</v>
      </c>
      <c r="F365" s="5">
        <v>0</v>
      </c>
      <c r="BB365" t="s">
        <v>99</v>
      </c>
      <c r="BC365" s="1">
        <v>12665061</v>
      </c>
      <c r="BD365" t="s">
        <v>99</v>
      </c>
      <c r="BE365" s="1">
        <v>91739</v>
      </c>
      <c r="BF365" t="s">
        <v>103</v>
      </c>
      <c r="BG365" t="s">
        <v>103</v>
      </c>
      <c r="BH365" t="s">
        <v>102</v>
      </c>
      <c r="BZ365" t="s">
        <v>102</v>
      </c>
      <c r="CD365" t="s">
        <v>102</v>
      </c>
      <c r="CG365">
        <v>2022</v>
      </c>
      <c r="CH365" t="s">
        <v>103</v>
      </c>
      <c r="CI365" t="s">
        <v>2780</v>
      </c>
      <c r="CJ365" t="s">
        <v>193</v>
      </c>
      <c r="CK365">
        <v>2023</v>
      </c>
      <c r="CL365" t="s">
        <v>99</v>
      </c>
      <c r="CM365" t="s">
        <v>2781</v>
      </c>
      <c r="CO365">
        <v>7</v>
      </c>
      <c r="CP365">
        <v>12</v>
      </c>
      <c r="CQ365" s="5">
        <f t="shared" si="11"/>
        <v>0.58333333333333337</v>
      </c>
      <c r="CR365" t="s">
        <v>2782</v>
      </c>
      <c r="CS365" t="s">
        <v>2783</v>
      </c>
      <c r="CT365" s="2" t="s">
        <v>2784</v>
      </c>
      <c r="CU365" t="s">
        <v>99</v>
      </c>
      <c r="CV365" t="s">
        <v>122</v>
      </c>
      <c r="CW365" t="s">
        <v>102</v>
      </c>
      <c r="CX365" t="s">
        <v>2785</v>
      </c>
    </row>
    <row r="366" spans="1:102" ht="18" customHeight="1" x14ac:dyDescent="0.35">
      <c r="A366" t="s">
        <v>2786</v>
      </c>
      <c r="B366" t="s">
        <v>2787</v>
      </c>
      <c r="C366" s="24" t="s">
        <v>3853</v>
      </c>
      <c r="D366" s="24" t="s">
        <v>3854</v>
      </c>
      <c r="E366" t="s">
        <v>99</v>
      </c>
      <c r="F366" s="5">
        <v>1</v>
      </c>
      <c r="G366" t="s">
        <v>149</v>
      </c>
      <c r="H366" t="s">
        <v>99</v>
      </c>
      <c r="I366" s="5">
        <v>1</v>
      </c>
      <c r="J366">
        <v>2050</v>
      </c>
      <c r="K366" s="5" t="s">
        <v>99</v>
      </c>
      <c r="M366">
        <v>2050</v>
      </c>
      <c r="N366" s="5" t="s">
        <v>102</v>
      </c>
      <c r="Q366">
        <f t="shared" si="10"/>
        <v>2050</v>
      </c>
      <c r="R366" s="5" t="s">
        <v>102</v>
      </c>
      <c r="AK366" t="s">
        <v>99</v>
      </c>
      <c r="AL366" t="s">
        <v>102</v>
      </c>
      <c r="AM366" t="s">
        <v>102</v>
      </c>
      <c r="AO366" t="s">
        <v>102</v>
      </c>
      <c r="AQ366" t="s">
        <v>99</v>
      </c>
      <c r="AR366" t="s">
        <v>102</v>
      </c>
      <c r="AV366" t="s">
        <v>230</v>
      </c>
      <c r="AW366" t="s">
        <v>99</v>
      </c>
      <c r="AX366">
        <v>0</v>
      </c>
      <c r="AY366" t="s">
        <v>207</v>
      </c>
      <c r="BA366" t="s">
        <v>582</v>
      </c>
      <c r="BB366" t="s">
        <v>99</v>
      </c>
      <c r="BC366" s="1">
        <v>2867859</v>
      </c>
      <c r="BD366" t="s">
        <v>99</v>
      </c>
      <c r="BE366" t="s">
        <v>103</v>
      </c>
      <c r="BF366" s="1">
        <v>482284</v>
      </c>
      <c r="BG366" t="s">
        <v>103</v>
      </c>
      <c r="BH366" t="s">
        <v>99</v>
      </c>
      <c r="BI366">
        <v>161000000</v>
      </c>
      <c r="BJ366" t="s">
        <v>104</v>
      </c>
      <c r="BK366" t="s">
        <v>102</v>
      </c>
      <c r="BL366" t="s">
        <v>102</v>
      </c>
      <c r="BM366" t="s">
        <v>102</v>
      </c>
      <c r="BN366" t="s">
        <v>102</v>
      </c>
      <c r="BO366" t="s">
        <v>102</v>
      </c>
      <c r="BP366" t="s">
        <v>102</v>
      </c>
      <c r="BQ366" t="s">
        <v>102</v>
      </c>
      <c r="BR366" t="s">
        <v>102</v>
      </c>
      <c r="BS366" t="s">
        <v>99</v>
      </c>
      <c r="BT366" t="s">
        <v>99</v>
      </c>
      <c r="BU366" t="s">
        <v>99</v>
      </c>
      <c r="BV366" t="s">
        <v>102</v>
      </c>
      <c r="BW366" t="s">
        <v>102</v>
      </c>
      <c r="BX366" t="s">
        <v>102</v>
      </c>
      <c r="BY366" t="s">
        <v>102</v>
      </c>
      <c r="BZ366" t="s">
        <v>102</v>
      </c>
      <c r="CD366" t="s">
        <v>102</v>
      </c>
      <c r="CG366">
        <v>2023</v>
      </c>
      <c r="CH366">
        <v>2023</v>
      </c>
      <c r="CI366" t="s">
        <v>2788</v>
      </c>
      <c r="CJ366" t="s">
        <v>193</v>
      </c>
      <c r="CK366">
        <v>2023</v>
      </c>
      <c r="CL366" t="s">
        <v>99</v>
      </c>
      <c r="CM366" t="s">
        <v>2789</v>
      </c>
      <c r="CO366">
        <v>10</v>
      </c>
      <c r="CP366">
        <v>12</v>
      </c>
      <c r="CQ366" s="5">
        <f t="shared" si="11"/>
        <v>0.83333333333333337</v>
      </c>
      <c r="CR366" t="s">
        <v>2790</v>
      </c>
      <c r="CS366" t="s">
        <v>2791</v>
      </c>
      <c r="CT366" s="2" t="s">
        <v>2792</v>
      </c>
      <c r="CU366" t="s">
        <v>99</v>
      </c>
      <c r="CV366" t="s">
        <v>122</v>
      </c>
      <c r="CW366" t="s">
        <v>102</v>
      </c>
      <c r="CX366" t="s">
        <v>2793</v>
      </c>
    </row>
    <row r="367" spans="1:102" ht="18" customHeight="1" x14ac:dyDescent="0.35">
      <c r="A367" t="s">
        <v>3936</v>
      </c>
      <c r="B367" t="s">
        <v>2794</v>
      </c>
      <c r="C367" s="24" t="s">
        <v>3826</v>
      </c>
      <c r="D367" s="24" t="s">
        <v>3890</v>
      </c>
      <c r="E367" t="s">
        <v>102</v>
      </c>
      <c r="F367" s="5">
        <v>0</v>
      </c>
      <c r="BB367" t="s">
        <v>99</v>
      </c>
      <c r="BC367" s="1">
        <v>32100</v>
      </c>
      <c r="BD367" t="s">
        <v>99</v>
      </c>
      <c r="BE367" s="1">
        <v>84961</v>
      </c>
      <c r="BF367" s="1">
        <v>170661</v>
      </c>
      <c r="BG367" t="s">
        <v>103</v>
      </c>
      <c r="BH367" t="s">
        <v>99</v>
      </c>
      <c r="BI367">
        <v>60922</v>
      </c>
      <c r="BJ367" t="s">
        <v>104</v>
      </c>
      <c r="BK367" t="s">
        <v>102</v>
      </c>
      <c r="BL367" t="s">
        <v>102</v>
      </c>
      <c r="BM367" t="s">
        <v>102</v>
      </c>
      <c r="BN367" t="s">
        <v>102</v>
      </c>
      <c r="BO367" t="s">
        <v>99</v>
      </c>
      <c r="BP367" t="s">
        <v>99</v>
      </c>
      <c r="BQ367" t="s">
        <v>99</v>
      </c>
      <c r="BR367" t="s">
        <v>102</v>
      </c>
      <c r="BS367" t="s">
        <v>102</v>
      </c>
      <c r="BT367" t="s">
        <v>102</v>
      </c>
      <c r="BU367" t="s">
        <v>102</v>
      </c>
      <c r="BV367" t="s">
        <v>102</v>
      </c>
      <c r="BW367" t="s">
        <v>102</v>
      </c>
      <c r="BX367" t="s">
        <v>102</v>
      </c>
      <c r="BY367" t="s">
        <v>102</v>
      </c>
      <c r="BZ367" t="s">
        <v>102</v>
      </c>
      <c r="CD367" t="s">
        <v>102</v>
      </c>
      <c r="CG367">
        <v>2022</v>
      </c>
      <c r="CH367">
        <v>2023</v>
      </c>
      <c r="CI367" t="s">
        <v>2795</v>
      </c>
      <c r="CJ367" t="s">
        <v>107</v>
      </c>
      <c r="CK367">
        <v>2023</v>
      </c>
      <c r="CL367" t="s">
        <v>99</v>
      </c>
      <c r="CM367" t="s">
        <v>2796</v>
      </c>
      <c r="CO367">
        <v>8</v>
      </c>
      <c r="CP367">
        <v>13</v>
      </c>
      <c r="CQ367" s="5">
        <f t="shared" si="11"/>
        <v>0.61538461538461542</v>
      </c>
      <c r="CR367" t="s">
        <v>542</v>
      </c>
      <c r="CS367" t="s">
        <v>2797</v>
      </c>
      <c r="CT367" s="2" t="s">
        <v>2798</v>
      </c>
      <c r="CU367" t="s">
        <v>102</v>
      </c>
      <c r="CW367" t="s">
        <v>102</v>
      </c>
      <c r="CX367" t="s">
        <v>2799</v>
      </c>
    </row>
    <row r="368" spans="1:102" ht="18" customHeight="1" x14ac:dyDescent="0.35">
      <c r="A368" t="s">
        <v>2800</v>
      </c>
      <c r="B368" t="s">
        <v>2801</v>
      </c>
      <c r="C368" s="24" t="s">
        <v>3822</v>
      </c>
      <c r="D368" s="24" t="s">
        <v>3921</v>
      </c>
      <c r="E368" t="s">
        <v>102</v>
      </c>
      <c r="F368" s="5">
        <v>0</v>
      </c>
      <c r="BB368" t="s">
        <v>99</v>
      </c>
      <c r="BC368" s="1">
        <v>35189</v>
      </c>
      <c r="BD368" t="s">
        <v>99</v>
      </c>
      <c r="BE368" t="s">
        <v>103</v>
      </c>
      <c r="BF368" t="s">
        <v>103</v>
      </c>
      <c r="BG368" s="1">
        <v>14235</v>
      </c>
      <c r="BH368" t="s">
        <v>102</v>
      </c>
      <c r="BZ368" t="s">
        <v>102</v>
      </c>
      <c r="CD368" t="s">
        <v>102</v>
      </c>
      <c r="CG368">
        <v>2022</v>
      </c>
      <c r="CH368" t="s">
        <v>103</v>
      </c>
      <c r="CI368" t="s">
        <v>2802</v>
      </c>
      <c r="CJ368" t="s">
        <v>107</v>
      </c>
      <c r="CK368">
        <v>2023</v>
      </c>
      <c r="CL368" t="s">
        <v>102</v>
      </c>
      <c r="CM368" t="s">
        <v>2803</v>
      </c>
      <c r="CO368">
        <v>0</v>
      </c>
      <c r="CP368">
        <v>9</v>
      </c>
      <c r="CQ368" s="5">
        <f t="shared" si="11"/>
        <v>0</v>
      </c>
      <c r="CR368" t="s">
        <v>103</v>
      </c>
      <c r="CS368" t="s">
        <v>2804</v>
      </c>
      <c r="CT368" t="s">
        <v>2805</v>
      </c>
      <c r="CU368" t="s">
        <v>102</v>
      </c>
      <c r="CW368" t="s">
        <v>102</v>
      </c>
      <c r="CX368" t="s">
        <v>2806</v>
      </c>
    </row>
    <row r="369" spans="1:102" ht="18" customHeight="1" x14ac:dyDescent="0.35">
      <c r="A369" t="s">
        <v>2807</v>
      </c>
      <c r="B369" t="s">
        <v>2808</v>
      </c>
      <c r="C369" s="24" t="s">
        <v>3828</v>
      </c>
      <c r="D369" s="24" t="s">
        <v>3832</v>
      </c>
      <c r="E369" t="s">
        <v>102</v>
      </c>
      <c r="F369" s="5">
        <v>0</v>
      </c>
      <c r="BB369" t="s">
        <v>99</v>
      </c>
      <c r="BC369" s="1">
        <v>391281</v>
      </c>
      <c r="BD369" t="s">
        <v>99</v>
      </c>
      <c r="BE369" s="1">
        <v>479244</v>
      </c>
      <c r="BF369" s="1">
        <v>489019</v>
      </c>
      <c r="BG369" t="s">
        <v>103</v>
      </c>
      <c r="BH369" t="s">
        <v>102</v>
      </c>
      <c r="BZ369" t="s">
        <v>102</v>
      </c>
      <c r="CD369" t="s">
        <v>102</v>
      </c>
      <c r="CG369">
        <v>2022</v>
      </c>
      <c r="CH369">
        <v>2022</v>
      </c>
      <c r="CI369" t="s">
        <v>2809</v>
      </c>
      <c r="CJ369" t="s">
        <v>107</v>
      </c>
      <c r="CK369">
        <v>2023</v>
      </c>
      <c r="CL369" t="s">
        <v>99</v>
      </c>
      <c r="CM369" t="s">
        <v>2810</v>
      </c>
      <c r="CO369">
        <v>7</v>
      </c>
      <c r="CP369">
        <v>12</v>
      </c>
      <c r="CQ369" s="5">
        <f t="shared" si="11"/>
        <v>0.58333333333333337</v>
      </c>
      <c r="CR369" t="s">
        <v>1074</v>
      </c>
      <c r="CS369" t="s">
        <v>2811</v>
      </c>
      <c r="CT369" s="2" t="s">
        <v>2812</v>
      </c>
      <c r="CU369" t="s">
        <v>99</v>
      </c>
      <c r="CV369" t="s">
        <v>130</v>
      </c>
      <c r="CW369" t="s">
        <v>102</v>
      </c>
      <c r="CX369" t="s">
        <v>2813</v>
      </c>
    </row>
    <row r="370" spans="1:102" ht="18" customHeight="1" x14ac:dyDescent="0.35">
      <c r="A370" t="s">
        <v>2814</v>
      </c>
      <c r="B370" t="s">
        <v>2815</v>
      </c>
      <c r="C370" s="24" t="s">
        <v>3824</v>
      </c>
      <c r="D370" s="24" t="s">
        <v>3836</v>
      </c>
      <c r="E370" t="s">
        <v>99</v>
      </c>
      <c r="F370" s="5">
        <v>1</v>
      </c>
      <c r="G370" t="s">
        <v>149</v>
      </c>
      <c r="H370" t="s">
        <v>101</v>
      </c>
      <c r="K370" s="5" t="s">
        <v>101</v>
      </c>
      <c r="N370" s="5" t="s">
        <v>102</v>
      </c>
      <c r="R370" s="17" t="s">
        <v>99</v>
      </c>
      <c r="S370" s="17" t="s">
        <v>102</v>
      </c>
      <c r="T370" s="17"/>
      <c r="U370" s="17"/>
      <c r="V370" s="17"/>
      <c r="W370" s="17"/>
      <c r="X370" s="17"/>
      <c r="Y370" s="17"/>
      <c r="Z370" s="17"/>
      <c r="AA370" s="17"/>
      <c r="AB370" s="17"/>
      <c r="AC370" s="17"/>
      <c r="AD370" s="17"/>
      <c r="AE370" s="17"/>
      <c r="AF370" s="17"/>
      <c r="AG370" s="17"/>
      <c r="AH370" s="17"/>
      <c r="AI370" s="17"/>
      <c r="AJ370" s="17">
        <v>2050</v>
      </c>
      <c r="AK370" s="17" t="s">
        <v>99</v>
      </c>
      <c r="AL370" s="17" t="s">
        <v>99</v>
      </c>
      <c r="AM370" s="17" t="s">
        <v>102</v>
      </c>
      <c r="AN370" s="17"/>
      <c r="AO370" s="17" t="s">
        <v>102</v>
      </c>
      <c r="AP370" s="17"/>
      <c r="AQ370" s="17" t="s">
        <v>102</v>
      </c>
      <c r="AR370" s="17" t="s">
        <v>102</v>
      </c>
      <c r="AS370" s="17"/>
      <c r="AT370" s="17"/>
      <c r="AU370" s="17"/>
      <c r="AV370" s="17"/>
      <c r="AW370" s="17" t="s">
        <v>102</v>
      </c>
      <c r="AX370" s="17"/>
      <c r="AY370" s="17"/>
      <c r="AZ370" s="17"/>
      <c r="BA370" s="17"/>
      <c r="BB370" s="17" t="s">
        <v>99</v>
      </c>
      <c r="BC370" s="18">
        <v>218612</v>
      </c>
      <c r="BD370" s="17" t="s">
        <v>99</v>
      </c>
      <c r="BE370" s="17" t="s">
        <v>103</v>
      </c>
      <c r="BF370" s="17" t="s">
        <v>103</v>
      </c>
      <c r="BG370" s="18">
        <v>26020</v>
      </c>
      <c r="BH370" s="17" t="s">
        <v>99</v>
      </c>
      <c r="BI370" s="17">
        <v>11159644</v>
      </c>
      <c r="BJ370" s="17" t="s">
        <v>115</v>
      </c>
      <c r="BZ370" t="s">
        <v>102</v>
      </c>
      <c r="CD370" t="s">
        <v>99</v>
      </c>
      <c r="CE370" s="1">
        <v>187000</v>
      </c>
      <c r="CF370" t="s">
        <v>105</v>
      </c>
      <c r="CG370">
        <v>2022</v>
      </c>
      <c r="CH370" t="s">
        <v>103</v>
      </c>
      <c r="CI370" t="s">
        <v>2816</v>
      </c>
      <c r="CJ370" t="s">
        <v>193</v>
      </c>
      <c r="CK370">
        <v>2023</v>
      </c>
      <c r="CL370" t="s">
        <v>99</v>
      </c>
      <c r="CM370" t="s">
        <v>2817</v>
      </c>
      <c r="CN370" t="s">
        <v>2818</v>
      </c>
      <c r="CO370">
        <v>6</v>
      </c>
      <c r="CP370">
        <v>10</v>
      </c>
      <c r="CQ370">
        <f t="shared" si="11"/>
        <v>0.6</v>
      </c>
      <c r="CR370" t="s">
        <v>2819</v>
      </c>
      <c r="CS370" t="s">
        <v>2820</v>
      </c>
      <c r="CT370" t="s">
        <v>2821</v>
      </c>
      <c r="CU370" t="s">
        <v>99</v>
      </c>
      <c r="CV370" t="s">
        <v>122</v>
      </c>
      <c r="CW370" t="s">
        <v>99</v>
      </c>
      <c r="CX370" t="s">
        <v>2822</v>
      </c>
    </row>
    <row r="371" spans="1:102" ht="18" customHeight="1" x14ac:dyDescent="0.35">
      <c r="A371" t="s">
        <v>2823</v>
      </c>
      <c r="B371" t="s">
        <v>2824</v>
      </c>
      <c r="C371" s="24" t="s">
        <v>3826</v>
      </c>
      <c r="D371" s="24" t="s">
        <v>3827</v>
      </c>
      <c r="E371" t="s">
        <v>99</v>
      </c>
      <c r="F371" s="5">
        <v>1</v>
      </c>
      <c r="G371" t="s">
        <v>149</v>
      </c>
      <c r="H371" t="s">
        <v>99</v>
      </c>
      <c r="I371" s="5">
        <v>1</v>
      </c>
      <c r="J371">
        <v>2050</v>
      </c>
      <c r="K371" s="5" t="s">
        <v>99</v>
      </c>
      <c r="N371" s="5" t="s">
        <v>102</v>
      </c>
      <c r="Q371">
        <f t="shared" si="10"/>
        <v>2050</v>
      </c>
      <c r="R371" s="5" t="s">
        <v>102</v>
      </c>
      <c r="AK371" t="s">
        <v>99</v>
      </c>
      <c r="AL371" t="s">
        <v>102</v>
      </c>
      <c r="AM371" t="s">
        <v>102</v>
      </c>
      <c r="AO371" t="s">
        <v>102</v>
      </c>
      <c r="AQ371" t="s">
        <v>102</v>
      </c>
      <c r="AR371" t="s">
        <v>102</v>
      </c>
      <c r="AW371" t="s">
        <v>102</v>
      </c>
      <c r="BB371" t="s">
        <v>99</v>
      </c>
      <c r="BC371" s="1">
        <v>5144</v>
      </c>
      <c r="BD371" t="s">
        <v>99</v>
      </c>
      <c r="BE371" s="1">
        <v>20298</v>
      </c>
      <c r="BF371" s="1">
        <v>27200</v>
      </c>
      <c r="BG371" t="s">
        <v>103</v>
      </c>
      <c r="BH371" t="s">
        <v>102</v>
      </c>
      <c r="BZ371" t="s">
        <v>102</v>
      </c>
      <c r="CD371" t="s">
        <v>102</v>
      </c>
      <c r="CG371">
        <v>2022</v>
      </c>
      <c r="CH371" t="s">
        <v>103</v>
      </c>
      <c r="CI371" t="s">
        <v>2825</v>
      </c>
      <c r="CJ371" t="s">
        <v>193</v>
      </c>
      <c r="CK371">
        <v>2023</v>
      </c>
      <c r="CL371" t="s">
        <v>99</v>
      </c>
      <c r="CM371" t="s">
        <v>2826</v>
      </c>
      <c r="CO371">
        <v>7</v>
      </c>
      <c r="CP371">
        <v>12</v>
      </c>
      <c r="CQ371" s="5">
        <f t="shared" si="11"/>
        <v>0.58333333333333337</v>
      </c>
      <c r="CR371" t="s">
        <v>542</v>
      </c>
      <c r="CS371" t="s">
        <v>2827</v>
      </c>
      <c r="CT371" t="s">
        <v>2828</v>
      </c>
      <c r="CU371" t="s">
        <v>99</v>
      </c>
      <c r="CV371" t="s">
        <v>181</v>
      </c>
      <c r="CW371" t="s">
        <v>99</v>
      </c>
      <c r="CX371" t="s">
        <v>2829</v>
      </c>
    </row>
    <row r="372" spans="1:102" ht="18" customHeight="1" x14ac:dyDescent="0.35">
      <c r="A372" t="s">
        <v>2830</v>
      </c>
      <c r="B372" t="s">
        <v>2831</v>
      </c>
      <c r="C372" s="24" t="s">
        <v>3818</v>
      </c>
      <c r="D372" s="24" t="s">
        <v>3937</v>
      </c>
      <c r="E372" t="s">
        <v>99</v>
      </c>
      <c r="F372" s="5">
        <v>1</v>
      </c>
      <c r="G372" t="s">
        <v>149</v>
      </c>
      <c r="H372" t="s">
        <v>99</v>
      </c>
      <c r="I372" s="5">
        <v>1</v>
      </c>
      <c r="J372">
        <v>2040</v>
      </c>
      <c r="K372" s="5" t="s">
        <v>99</v>
      </c>
      <c r="M372">
        <v>2040</v>
      </c>
      <c r="N372" s="5" t="s">
        <v>99</v>
      </c>
      <c r="P372">
        <v>2040</v>
      </c>
      <c r="Q372">
        <f t="shared" si="10"/>
        <v>2040</v>
      </c>
      <c r="AK372" t="s">
        <v>99</v>
      </c>
      <c r="AL372" t="s">
        <v>99</v>
      </c>
      <c r="AM372" t="s">
        <v>99</v>
      </c>
      <c r="AN372" t="s">
        <v>150</v>
      </c>
      <c r="AO372" t="s">
        <v>102</v>
      </c>
      <c r="AQ372" t="s">
        <v>102</v>
      </c>
      <c r="AR372" t="s">
        <v>102</v>
      </c>
      <c r="AW372" t="s">
        <v>102</v>
      </c>
      <c r="BB372" t="s">
        <v>99</v>
      </c>
      <c r="BC372" s="1">
        <v>2217575</v>
      </c>
      <c r="BD372" t="s">
        <v>99</v>
      </c>
      <c r="BE372" s="1">
        <v>401780</v>
      </c>
      <c r="BF372" s="1">
        <v>2566617</v>
      </c>
      <c r="BG372" t="s">
        <v>103</v>
      </c>
      <c r="BH372" t="s">
        <v>99</v>
      </c>
      <c r="BI372">
        <v>190840000</v>
      </c>
      <c r="BJ372" t="s">
        <v>104</v>
      </c>
      <c r="BK372" t="s">
        <v>99</v>
      </c>
      <c r="BL372" t="s">
        <v>99</v>
      </c>
      <c r="BM372" t="s">
        <v>99</v>
      </c>
      <c r="BN372" t="s">
        <v>99</v>
      </c>
      <c r="BO372" t="s">
        <v>99</v>
      </c>
      <c r="BP372" t="s">
        <v>99</v>
      </c>
      <c r="BQ372" t="s">
        <v>99</v>
      </c>
      <c r="BR372" t="s">
        <v>99</v>
      </c>
      <c r="BS372" t="s">
        <v>102</v>
      </c>
      <c r="BT372" t="s">
        <v>99</v>
      </c>
      <c r="BU372" t="s">
        <v>99</v>
      </c>
      <c r="BV372" t="s">
        <v>99</v>
      </c>
      <c r="BW372" t="s">
        <v>99</v>
      </c>
      <c r="BX372" t="s">
        <v>99</v>
      </c>
      <c r="BY372" t="s">
        <v>99</v>
      </c>
      <c r="BZ372" t="s">
        <v>102</v>
      </c>
      <c r="CD372" t="s">
        <v>102</v>
      </c>
      <c r="CG372">
        <v>2021</v>
      </c>
      <c r="CH372" t="s">
        <v>103</v>
      </c>
      <c r="CI372" t="s">
        <v>2832</v>
      </c>
      <c r="CJ372" t="s">
        <v>1009</v>
      </c>
      <c r="CK372">
        <v>2023</v>
      </c>
      <c r="CL372" t="s">
        <v>99</v>
      </c>
      <c r="CM372" t="s">
        <v>2833</v>
      </c>
      <c r="CO372">
        <v>7</v>
      </c>
      <c r="CP372">
        <v>14</v>
      </c>
      <c r="CQ372" s="5">
        <f t="shared" si="11"/>
        <v>0.5</v>
      </c>
      <c r="CR372" t="s">
        <v>2834</v>
      </c>
      <c r="CS372" t="s">
        <v>2835</v>
      </c>
      <c r="CT372" s="2" t="s">
        <v>2836</v>
      </c>
      <c r="CU372" t="s">
        <v>99</v>
      </c>
      <c r="CV372" t="s">
        <v>130</v>
      </c>
      <c r="CW372" t="s">
        <v>102</v>
      </c>
      <c r="CX372" t="s">
        <v>2837</v>
      </c>
    </row>
    <row r="373" spans="1:102" ht="18" customHeight="1" x14ac:dyDescent="0.35">
      <c r="A373" t="s">
        <v>2838</v>
      </c>
      <c r="B373" t="s">
        <v>2839</v>
      </c>
      <c r="C373" s="24" t="s">
        <v>3826</v>
      </c>
      <c r="D373" s="24" t="s">
        <v>3837</v>
      </c>
      <c r="E373" t="s">
        <v>99</v>
      </c>
      <c r="F373" s="5">
        <v>1</v>
      </c>
      <c r="G373" t="s">
        <v>100</v>
      </c>
      <c r="H373" t="s">
        <v>99</v>
      </c>
      <c r="I373" s="5">
        <v>1</v>
      </c>
      <c r="J373">
        <v>2025</v>
      </c>
      <c r="K373" s="5" t="s">
        <v>99</v>
      </c>
      <c r="M373">
        <v>2025</v>
      </c>
      <c r="N373" s="5" t="s">
        <v>102</v>
      </c>
      <c r="Q373">
        <f t="shared" si="10"/>
        <v>2025</v>
      </c>
      <c r="R373" s="5" t="s">
        <v>102</v>
      </c>
      <c r="AK373" t="s">
        <v>102</v>
      </c>
      <c r="AM373" t="s">
        <v>102</v>
      </c>
      <c r="AO373" t="s">
        <v>102</v>
      </c>
      <c r="AQ373" t="s">
        <v>102</v>
      </c>
      <c r="AR373" t="s">
        <v>102</v>
      </c>
      <c r="AW373" t="s">
        <v>102</v>
      </c>
      <c r="BB373" t="s">
        <v>99</v>
      </c>
      <c r="BC373" s="1">
        <v>31896</v>
      </c>
      <c r="BD373" t="s">
        <v>99</v>
      </c>
      <c r="BE373">
        <v>16553</v>
      </c>
      <c r="BF373" s="1">
        <v>50543</v>
      </c>
      <c r="BG373" t="s">
        <v>103</v>
      </c>
      <c r="BH373" t="s">
        <v>102</v>
      </c>
      <c r="BZ373" t="s">
        <v>102</v>
      </c>
      <c r="CD373" t="s">
        <v>102</v>
      </c>
      <c r="CG373">
        <v>2022</v>
      </c>
      <c r="CH373" t="s">
        <v>103</v>
      </c>
      <c r="CI373" t="s">
        <v>2840</v>
      </c>
      <c r="CJ373" t="s">
        <v>107</v>
      </c>
      <c r="CK373">
        <v>2023</v>
      </c>
      <c r="CL373" t="s">
        <v>102</v>
      </c>
      <c r="CM373" t="s">
        <v>2841</v>
      </c>
      <c r="CO373">
        <v>3</v>
      </c>
      <c r="CP373">
        <v>12</v>
      </c>
      <c r="CQ373" s="5">
        <f t="shared" si="11"/>
        <v>0.25</v>
      </c>
      <c r="CR373" t="s">
        <v>542</v>
      </c>
      <c r="CS373" t="s">
        <v>2842</v>
      </c>
      <c r="CT373" t="s">
        <v>2843</v>
      </c>
      <c r="CU373" t="s">
        <v>99</v>
      </c>
      <c r="CV373" t="s">
        <v>181</v>
      </c>
      <c r="CW373" t="s">
        <v>99</v>
      </c>
      <c r="CX373" t="s">
        <v>2844</v>
      </c>
    </row>
    <row r="374" spans="1:102" ht="18" customHeight="1" x14ac:dyDescent="0.35">
      <c r="A374" t="s">
        <v>2845</v>
      </c>
      <c r="B374" t="s">
        <v>2846</v>
      </c>
      <c r="C374" s="24" t="s">
        <v>3833</v>
      </c>
      <c r="D374" s="24" t="s">
        <v>3900</v>
      </c>
      <c r="E374" t="s">
        <v>99</v>
      </c>
      <c r="F374" s="5">
        <v>1</v>
      </c>
      <c r="G374" t="s">
        <v>149</v>
      </c>
      <c r="H374" t="s">
        <v>99</v>
      </c>
      <c r="I374" s="5">
        <v>1</v>
      </c>
      <c r="J374">
        <v>2030</v>
      </c>
      <c r="K374" s="5" t="s">
        <v>99</v>
      </c>
      <c r="M374">
        <v>2030</v>
      </c>
      <c r="N374" s="5" t="s">
        <v>99</v>
      </c>
      <c r="P374">
        <v>2040</v>
      </c>
      <c r="Q374">
        <f t="shared" si="10"/>
        <v>2033.3333333333333</v>
      </c>
      <c r="AK374" t="s">
        <v>99</v>
      </c>
      <c r="AL374" t="s">
        <v>99</v>
      </c>
      <c r="AM374" t="s">
        <v>99</v>
      </c>
      <c r="AN374" t="s">
        <v>150</v>
      </c>
      <c r="AO374" t="s">
        <v>102</v>
      </c>
      <c r="AQ374" t="s">
        <v>99</v>
      </c>
      <c r="AR374" t="s">
        <v>102</v>
      </c>
      <c r="AV374" t="s">
        <v>230</v>
      </c>
      <c r="AW374" t="s">
        <v>99</v>
      </c>
      <c r="AX374">
        <v>830000</v>
      </c>
      <c r="AY374" t="s">
        <v>207</v>
      </c>
      <c r="BA374" t="s">
        <v>305</v>
      </c>
      <c r="BB374" t="s">
        <v>99</v>
      </c>
      <c r="BC374" s="1">
        <v>3898</v>
      </c>
      <c r="BD374" t="s">
        <v>99</v>
      </c>
      <c r="BE374">
        <v>0</v>
      </c>
      <c r="BF374" s="1">
        <v>2042</v>
      </c>
      <c r="BG374" t="s">
        <v>103</v>
      </c>
      <c r="BH374" t="s">
        <v>99</v>
      </c>
      <c r="BI374">
        <v>4917156</v>
      </c>
      <c r="BJ374" t="s">
        <v>104</v>
      </c>
      <c r="BK374" t="s">
        <v>99</v>
      </c>
      <c r="BL374" t="s">
        <v>99</v>
      </c>
      <c r="BM374" t="s">
        <v>102</v>
      </c>
      <c r="BN374" t="s">
        <v>102</v>
      </c>
      <c r="BO374" t="s">
        <v>102</v>
      </c>
      <c r="BP374" t="s">
        <v>102</v>
      </c>
      <c r="BQ374" t="s">
        <v>102</v>
      </c>
      <c r="BR374" t="s">
        <v>99</v>
      </c>
      <c r="BS374" t="s">
        <v>102</v>
      </c>
      <c r="BT374" t="s">
        <v>102</v>
      </c>
      <c r="BU374" t="s">
        <v>102</v>
      </c>
      <c r="BV374" t="s">
        <v>102</v>
      </c>
      <c r="BW374" t="s">
        <v>99</v>
      </c>
      <c r="BX374" t="s">
        <v>102</v>
      </c>
      <c r="BY374" t="s">
        <v>102</v>
      </c>
      <c r="BZ374" t="s">
        <v>102</v>
      </c>
      <c r="CD374" t="s">
        <v>102</v>
      </c>
      <c r="CG374">
        <v>2023</v>
      </c>
      <c r="CH374">
        <v>2023</v>
      </c>
      <c r="CI374" t="s">
        <v>2847</v>
      </c>
      <c r="CJ374" t="s">
        <v>107</v>
      </c>
      <c r="CK374">
        <v>2023</v>
      </c>
      <c r="CL374" t="s">
        <v>99</v>
      </c>
      <c r="CM374" t="s">
        <v>2848</v>
      </c>
      <c r="CO374">
        <v>2</v>
      </c>
      <c r="CP374">
        <v>11</v>
      </c>
      <c r="CQ374" s="5">
        <f t="shared" si="11"/>
        <v>0.18181818181818182</v>
      </c>
      <c r="CR374" t="s">
        <v>2849</v>
      </c>
      <c r="CS374" t="s">
        <v>2850</v>
      </c>
      <c r="CT374" s="2" t="s">
        <v>2851</v>
      </c>
      <c r="CU374" t="s">
        <v>99</v>
      </c>
      <c r="CV374" t="s">
        <v>130</v>
      </c>
      <c r="CW374" t="s">
        <v>99</v>
      </c>
      <c r="CX374" t="s">
        <v>2852</v>
      </c>
    </row>
    <row r="375" spans="1:102" ht="18" customHeight="1" x14ac:dyDescent="0.35">
      <c r="A375" t="s">
        <v>2853</v>
      </c>
      <c r="B375" t="s">
        <v>2854</v>
      </c>
      <c r="C375" s="24" t="s">
        <v>3826</v>
      </c>
      <c r="D375" s="24" t="s">
        <v>3827</v>
      </c>
      <c r="E375" t="s">
        <v>99</v>
      </c>
      <c r="F375" s="5">
        <v>1</v>
      </c>
      <c r="G375" t="s">
        <v>149</v>
      </c>
      <c r="H375" t="s">
        <v>99</v>
      </c>
      <c r="I375" s="5">
        <v>1</v>
      </c>
      <c r="J375">
        <v>2050</v>
      </c>
      <c r="K375" s="5" t="s">
        <v>99</v>
      </c>
      <c r="M375">
        <v>2050</v>
      </c>
      <c r="N375" s="5" t="s">
        <v>102</v>
      </c>
      <c r="Q375">
        <f t="shared" si="10"/>
        <v>2050</v>
      </c>
      <c r="R375" s="5" t="s">
        <v>102</v>
      </c>
      <c r="AK375" t="s">
        <v>99</v>
      </c>
      <c r="AL375" t="s">
        <v>99</v>
      </c>
      <c r="AM375" t="s">
        <v>102</v>
      </c>
      <c r="AO375" t="s">
        <v>102</v>
      </c>
      <c r="AQ375" t="s">
        <v>99</v>
      </c>
      <c r="AR375" t="s">
        <v>102</v>
      </c>
      <c r="AV375" t="s">
        <v>206</v>
      </c>
      <c r="AW375" t="s">
        <v>102</v>
      </c>
      <c r="BB375" t="s">
        <v>99</v>
      </c>
      <c r="BC375" s="1">
        <v>12722</v>
      </c>
      <c r="BD375" t="s">
        <v>99</v>
      </c>
      <c r="BE375" s="1">
        <v>29226</v>
      </c>
      <c r="BF375" t="s">
        <v>103</v>
      </c>
      <c r="BG375" t="s">
        <v>103</v>
      </c>
      <c r="BH375" t="s">
        <v>99</v>
      </c>
      <c r="BI375">
        <v>373511</v>
      </c>
      <c r="BJ375" t="s">
        <v>104</v>
      </c>
      <c r="BK375" t="s">
        <v>99</v>
      </c>
      <c r="BL375" t="s">
        <v>102</v>
      </c>
      <c r="BM375" t="s">
        <v>99</v>
      </c>
      <c r="BN375" t="s">
        <v>102</v>
      </c>
      <c r="BO375" t="s">
        <v>99</v>
      </c>
      <c r="BP375" t="s">
        <v>99</v>
      </c>
      <c r="BQ375" t="s">
        <v>99</v>
      </c>
      <c r="BR375" t="s">
        <v>99</v>
      </c>
      <c r="BS375" t="s">
        <v>102</v>
      </c>
      <c r="BT375" t="s">
        <v>102</v>
      </c>
      <c r="BU375" t="s">
        <v>102</v>
      </c>
      <c r="BV375" t="s">
        <v>102</v>
      </c>
      <c r="BW375" t="s">
        <v>102</v>
      </c>
      <c r="BX375" t="s">
        <v>102</v>
      </c>
      <c r="BY375" t="s">
        <v>102</v>
      </c>
      <c r="BZ375" t="s">
        <v>102</v>
      </c>
      <c r="CD375" t="s">
        <v>102</v>
      </c>
      <c r="CG375">
        <v>2022</v>
      </c>
      <c r="CH375">
        <v>2019</v>
      </c>
      <c r="CI375" t="s">
        <v>2855</v>
      </c>
      <c r="CJ375" t="s">
        <v>107</v>
      </c>
      <c r="CK375">
        <v>2023</v>
      </c>
      <c r="CL375" t="s">
        <v>99</v>
      </c>
      <c r="CM375" t="s">
        <v>2856</v>
      </c>
      <c r="CN375" t="s">
        <v>2857</v>
      </c>
      <c r="CO375">
        <v>3</v>
      </c>
      <c r="CP375">
        <v>9</v>
      </c>
      <c r="CQ375" s="5">
        <f t="shared" si="11"/>
        <v>0.33333333333333331</v>
      </c>
      <c r="CR375" t="s">
        <v>2858</v>
      </c>
      <c r="CS375" t="s">
        <v>2859</v>
      </c>
      <c r="CT375" t="s">
        <v>2860</v>
      </c>
      <c r="CU375" t="s">
        <v>99</v>
      </c>
      <c r="CV375" t="s">
        <v>181</v>
      </c>
      <c r="CW375" t="s">
        <v>99</v>
      </c>
      <c r="CX375" t="s">
        <v>2861</v>
      </c>
    </row>
    <row r="376" spans="1:102" ht="18" customHeight="1" x14ac:dyDescent="0.35">
      <c r="A376" t="s">
        <v>2862</v>
      </c>
      <c r="B376" t="s">
        <v>2863</v>
      </c>
      <c r="C376" s="24" t="s">
        <v>3814</v>
      </c>
      <c r="D376" s="24" t="s">
        <v>3820</v>
      </c>
      <c r="E376" t="s">
        <v>99</v>
      </c>
      <c r="F376" s="5">
        <v>1</v>
      </c>
      <c r="G376" t="s">
        <v>149</v>
      </c>
      <c r="H376" t="s">
        <v>99</v>
      </c>
      <c r="I376" s="5">
        <v>1</v>
      </c>
      <c r="J376">
        <v>2050</v>
      </c>
      <c r="K376" s="5" t="s">
        <v>99</v>
      </c>
      <c r="M376">
        <v>2050</v>
      </c>
      <c r="N376" s="5" t="s">
        <v>99</v>
      </c>
      <c r="P376">
        <v>2050</v>
      </c>
      <c r="Q376">
        <f t="shared" si="10"/>
        <v>2050</v>
      </c>
      <c r="AK376" t="s">
        <v>99</v>
      </c>
      <c r="AL376" t="s">
        <v>102</v>
      </c>
      <c r="AM376" t="s">
        <v>99</v>
      </c>
      <c r="AN376" t="s">
        <v>150</v>
      </c>
      <c r="AO376" t="s">
        <v>102</v>
      </c>
      <c r="AQ376" t="s">
        <v>102</v>
      </c>
      <c r="AR376" t="s">
        <v>102</v>
      </c>
      <c r="AW376" t="s">
        <v>102</v>
      </c>
      <c r="BB376" t="s">
        <v>102</v>
      </c>
      <c r="BD376" t="s">
        <v>102</v>
      </c>
      <c r="BH376" t="s">
        <v>102</v>
      </c>
      <c r="BZ376" t="s">
        <v>102</v>
      </c>
      <c r="CD376" t="s">
        <v>102</v>
      </c>
      <c r="CG376">
        <v>2022</v>
      </c>
      <c r="CH376">
        <v>2023</v>
      </c>
      <c r="CI376" t="s">
        <v>2864</v>
      </c>
      <c r="CJ376" t="s">
        <v>153</v>
      </c>
      <c r="CK376">
        <v>2022</v>
      </c>
      <c r="CL376" t="s">
        <v>102</v>
      </c>
      <c r="CM376" t="s">
        <v>2865</v>
      </c>
      <c r="CO376">
        <v>0</v>
      </c>
      <c r="CP376">
        <v>9</v>
      </c>
      <c r="CQ376" s="5">
        <f t="shared" si="11"/>
        <v>0</v>
      </c>
      <c r="CR376" t="s">
        <v>339</v>
      </c>
      <c r="CS376" t="s">
        <v>2866</v>
      </c>
      <c r="CT376" s="2" t="s">
        <v>2867</v>
      </c>
      <c r="CU376" t="s">
        <v>102</v>
      </c>
      <c r="CW376" t="s">
        <v>102</v>
      </c>
      <c r="CX376" t="s">
        <v>2868</v>
      </c>
    </row>
    <row r="377" spans="1:102" ht="18" customHeight="1" x14ac:dyDescent="0.35">
      <c r="A377" t="s">
        <v>2869</v>
      </c>
      <c r="B377" t="s">
        <v>2870</v>
      </c>
      <c r="C377" s="24" t="s">
        <v>3824</v>
      </c>
      <c r="D377" s="24" t="s">
        <v>3836</v>
      </c>
      <c r="E377" t="s">
        <v>99</v>
      </c>
      <c r="F377" s="5">
        <v>1</v>
      </c>
      <c r="G377" t="s">
        <v>149</v>
      </c>
      <c r="H377" t="s">
        <v>99</v>
      </c>
      <c r="I377" s="5">
        <v>1</v>
      </c>
      <c r="J377">
        <v>2030</v>
      </c>
      <c r="K377" s="5" t="s">
        <v>99</v>
      </c>
      <c r="M377">
        <v>2030</v>
      </c>
      <c r="N377" s="5" t="s">
        <v>102</v>
      </c>
      <c r="Q377">
        <f t="shared" si="10"/>
        <v>2030</v>
      </c>
      <c r="R377" s="5" t="s">
        <v>102</v>
      </c>
      <c r="AK377" t="s">
        <v>102</v>
      </c>
      <c r="AM377" t="s">
        <v>99</v>
      </c>
      <c r="AN377" t="s">
        <v>150</v>
      </c>
      <c r="AO377" t="s">
        <v>102</v>
      </c>
      <c r="AQ377" t="s">
        <v>99</v>
      </c>
      <c r="AR377" t="s">
        <v>102</v>
      </c>
      <c r="AV377" t="s">
        <v>206</v>
      </c>
      <c r="AW377" t="s">
        <v>102</v>
      </c>
      <c r="BB377" t="s">
        <v>99</v>
      </c>
      <c r="BC377" s="1">
        <v>1878390</v>
      </c>
      <c r="BD377" t="s">
        <v>99</v>
      </c>
      <c r="BE377" t="s">
        <v>103</v>
      </c>
      <c r="BF377" s="1">
        <v>990221</v>
      </c>
      <c r="BG377" t="s">
        <v>103</v>
      </c>
      <c r="BH377" t="s">
        <v>99</v>
      </c>
      <c r="BI377">
        <v>27181293</v>
      </c>
      <c r="BJ377" t="s">
        <v>104</v>
      </c>
      <c r="BK377" t="s">
        <v>102</v>
      </c>
      <c r="BL377" t="s">
        <v>102</v>
      </c>
      <c r="BM377" t="s">
        <v>99</v>
      </c>
      <c r="BN377" t="s">
        <v>102</v>
      </c>
      <c r="BO377" t="s">
        <v>102</v>
      </c>
      <c r="BP377" t="s">
        <v>102</v>
      </c>
      <c r="BQ377" t="s">
        <v>102</v>
      </c>
      <c r="BR377" t="s">
        <v>102</v>
      </c>
      <c r="BS377" t="s">
        <v>102</v>
      </c>
      <c r="BT377" t="s">
        <v>102</v>
      </c>
      <c r="BU377" t="s">
        <v>99</v>
      </c>
      <c r="BV377" t="s">
        <v>102</v>
      </c>
      <c r="BW377" t="s">
        <v>102</v>
      </c>
      <c r="BX377" t="s">
        <v>102</v>
      </c>
      <c r="BY377" t="s">
        <v>102</v>
      </c>
      <c r="BZ377" t="s">
        <v>102</v>
      </c>
      <c r="CD377" t="s">
        <v>102</v>
      </c>
      <c r="CG377">
        <v>2023</v>
      </c>
      <c r="CH377">
        <v>2023</v>
      </c>
      <c r="CI377" t="s">
        <v>2871</v>
      </c>
      <c r="CJ377" t="s">
        <v>107</v>
      </c>
      <c r="CK377">
        <v>2023</v>
      </c>
      <c r="CL377" t="s">
        <v>99</v>
      </c>
      <c r="CM377" t="s">
        <v>2872</v>
      </c>
      <c r="CO377">
        <v>6</v>
      </c>
      <c r="CP377">
        <v>20</v>
      </c>
      <c r="CQ377" s="5">
        <f t="shared" si="11"/>
        <v>0.3</v>
      </c>
      <c r="CR377" t="s">
        <v>2873</v>
      </c>
      <c r="CS377" t="s">
        <v>2874</v>
      </c>
      <c r="CT377" t="s">
        <v>2875</v>
      </c>
      <c r="CU377" t="s">
        <v>99</v>
      </c>
      <c r="CV377" t="s">
        <v>130</v>
      </c>
      <c r="CW377" t="s">
        <v>99</v>
      </c>
      <c r="CX377" t="s">
        <v>2876</v>
      </c>
    </row>
    <row r="378" spans="1:102" ht="18" customHeight="1" x14ac:dyDescent="0.35">
      <c r="A378" t="s">
        <v>2877</v>
      </c>
      <c r="B378" t="s">
        <v>2878</v>
      </c>
      <c r="C378" s="24" t="s">
        <v>3833</v>
      </c>
      <c r="D378" s="24" t="s">
        <v>3845</v>
      </c>
      <c r="E378" t="s">
        <v>102</v>
      </c>
      <c r="F378" s="5">
        <v>0</v>
      </c>
      <c r="BB378" t="s">
        <v>99</v>
      </c>
      <c r="BC378" s="1">
        <v>18293</v>
      </c>
      <c r="BD378" t="s">
        <v>99</v>
      </c>
      <c r="BE378" t="s">
        <v>103</v>
      </c>
      <c r="BF378" t="s">
        <v>103</v>
      </c>
      <c r="BG378" s="1">
        <v>111660</v>
      </c>
      <c r="BH378" t="s">
        <v>102</v>
      </c>
      <c r="BZ378" t="s">
        <v>102</v>
      </c>
      <c r="CD378" t="s">
        <v>102</v>
      </c>
      <c r="CG378">
        <v>2023</v>
      </c>
      <c r="CH378" t="s">
        <v>103</v>
      </c>
      <c r="CI378" t="s">
        <v>2879</v>
      </c>
      <c r="CJ378" t="s">
        <v>107</v>
      </c>
      <c r="CK378">
        <v>2023</v>
      </c>
      <c r="CL378" t="s">
        <v>99</v>
      </c>
      <c r="CM378" t="s">
        <v>2880</v>
      </c>
      <c r="CO378">
        <v>0</v>
      </c>
      <c r="CP378">
        <v>13</v>
      </c>
      <c r="CQ378" s="5">
        <f t="shared" si="11"/>
        <v>0</v>
      </c>
      <c r="CR378" t="s">
        <v>1442</v>
      </c>
      <c r="CS378" t="s">
        <v>2881</v>
      </c>
      <c r="CT378" s="2" t="s">
        <v>2882</v>
      </c>
      <c r="CU378" t="s">
        <v>102</v>
      </c>
      <c r="CW378" t="s">
        <v>102</v>
      </c>
      <c r="CX378" t="s">
        <v>2883</v>
      </c>
    </row>
    <row r="379" spans="1:102" ht="18" customHeight="1" x14ac:dyDescent="0.35">
      <c r="A379" t="s">
        <v>2884</v>
      </c>
      <c r="B379" t="s">
        <v>2885</v>
      </c>
      <c r="C379" s="24" t="s">
        <v>3822</v>
      </c>
      <c r="D379" s="24" t="s">
        <v>3895</v>
      </c>
      <c r="E379" t="s">
        <v>102</v>
      </c>
      <c r="F379" s="5">
        <v>0</v>
      </c>
      <c r="BB379" t="s">
        <v>99</v>
      </c>
      <c r="BC379" s="1">
        <v>4316</v>
      </c>
      <c r="BD379" t="s">
        <v>99</v>
      </c>
      <c r="BE379">
        <v>106796</v>
      </c>
      <c r="BF379" t="s">
        <v>103</v>
      </c>
      <c r="BG379" t="s">
        <v>103</v>
      </c>
      <c r="BH379" t="s">
        <v>99</v>
      </c>
      <c r="BI379">
        <v>6448386</v>
      </c>
      <c r="BJ379" t="s">
        <v>104</v>
      </c>
      <c r="BK379" t="s">
        <v>99</v>
      </c>
      <c r="BL379" t="s">
        <v>99</v>
      </c>
      <c r="BM379" t="s">
        <v>99</v>
      </c>
      <c r="BN379" t="s">
        <v>99</v>
      </c>
      <c r="BO379" t="s">
        <v>99</v>
      </c>
      <c r="BP379" t="s">
        <v>99</v>
      </c>
      <c r="BQ379" t="s">
        <v>99</v>
      </c>
      <c r="BR379" t="s">
        <v>102</v>
      </c>
      <c r="BS379" t="s">
        <v>102</v>
      </c>
      <c r="BT379" t="s">
        <v>102</v>
      </c>
      <c r="BU379" t="s">
        <v>99</v>
      </c>
      <c r="BV379" t="s">
        <v>102</v>
      </c>
      <c r="BW379" t="s">
        <v>102</v>
      </c>
      <c r="BX379" t="s">
        <v>102</v>
      </c>
      <c r="BY379" t="s">
        <v>102</v>
      </c>
      <c r="BZ379" t="s">
        <v>102</v>
      </c>
      <c r="CD379" t="s">
        <v>102</v>
      </c>
      <c r="CG379">
        <v>2022</v>
      </c>
      <c r="CH379" t="s">
        <v>103</v>
      </c>
      <c r="CI379" t="s">
        <v>2886</v>
      </c>
      <c r="CJ379" t="s">
        <v>107</v>
      </c>
      <c r="CK379">
        <v>2023</v>
      </c>
      <c r="CL379" t="s">
        <v>102</v>
      </c>
      <c r="CM379" t="s">
        <v>2887</v>
      </c>
      <c r="CO379">
        <v>0</v>
      </c>
      <c r="CP379">
        <v>10</v>
      </c>
      <c r="CQ379" s="5">
        <f t="shared" si="11"/>
        <v>0</v>
      </c>
      <c r="CR379" t="s">
        <v>542</v>
      </c>
      <c r="CS379" t="s">
        <v>2888</v>
      </c>
      <c r="CT379" s="2" t="s">
        <v>2889</v>
      </c>
      <c r="CU379" t="s">
        <v>102</v>
      </c>
      <c r="CW379" t="s">
        <v>102</v>
      </c>
      <c r="CX379" t="s">
        <v>2890</v>
      </c>
    </row>
    <row r="380" spans="1:102" ht="18" customHeight="1" x14ac:dyDescent="0.35">
      <c r="A380" t="s">
        <v>2891</v>
      </c>
      <c r="B380" t="s">
        <v>2892</v>
      </c>
      <c r="C380" s="24" t="s">
        <v>3822</v>
      </c>
      <c r="D380" s="24" t="s">
        <v>3932</v>
      </c>
      <c r="E380" t="s">
        <v>99</v>
      </c>
      <c r="F380" s="5">
        <v>1</v>
      </c>
      <c r="G380" t="s">
        <v>149</v>
      </c>
      <c r="H380" t="s">
        <v>99</v>
      </c>
      <c r="I380" s="5">
        <v>1</v>
      </c>
      <c r="J380">
        <v>2050</v>
      </c>
      <c r="K380" s="5" t="s">
        <v>99</v>
      </c>
      <c r="M380">
        <v>2050</v>
      </c>
      <c r="N380" s="5" t="s">
        <v>99</v>
      </c>
      <c r="P380">
        <v>2050</v>
      </c>
      <c r="Q380">
        <f t="shared" si="10"/>
        <v>2050</v>
      </c>
      <c r="AK380" t="s">
        <v>99</v>
      </c>
      <c r="AL380" t="s">
        <v>102</v>
      </c>
      <c r="AM380" t="s">
        <v>99</v>
      </c>
      <c r="AN380" t="s">
        <v>150</v>
      </c>
      <c r="AO380" t="s">
        <v>102</v>
      </c>
      <c r="AQ380" t="s">
        <v>102</v>
      </c>
      <c r="AR380" t="s">
        <v>102</v>
      </c>
      <c r="AW380" t="s">
        <v>102</v>
      </c>
      <c r="BB380" t="s">
        <v>99</v>
      </c>
      <c r="BC380" s="1">
        <v>15363</v>
      </c>
      <c r="BD380" t="s">
        <v>99</v>
      </c>
      <c r="BE380" s="1">
        <v>31626</v>
      </c>
      <c r="BF380" s="1">
        <v>67758</v>
      </c>
      <c r="BG380" t="s">
        <v>103</v>
      </c>
      <c r="BH380" t="s">
        <v>99</v>
      </c>
      <c r="BI380">
        <v>1574308</v>
      </c>
      <c r="BJ380" t="s">
        <v>104</v>
      </c>
      <c r="BK380" t="s">
        <v>99</v>
      </c>
      <c r="BL380" t="s">
        <v>102</v>
      </c>
      <c r="BM380" t="s">
        <v>99</v>
      </c>
      <c r="BN380" t="s">
        <v>99</v>
      </c>
      <c r="BO380" t="s">
        <v>102</v>
      </c>
      <c r="BP380" t="s">
        <v>99</v>
      </c>
      <c r="BQ380" t="s">
        <v>102</v>
      </c>
      <c r="BR380" t="s">
        <v>102</v>
      </c>
      <c r="BS380" t="s">
        <v>99</v>
      </c>
      <c r="BT380" t="s">
        <v>102</v>
      </c>
      <c r="BU380" t="s">
        <v>99</v>
      </c>
      <c r="BV380" t="s">
        <v>99</v>
      </c>
      <c r="BW380" t="s">
        <v>102</v>
      </c>
      <c r="BX380" t="s">
        <v>99</v>
      </c>
      <c r="BY380" t="s">
        <v>102</v>
      </c>
      <c r="BZ380" t="s">
        <v>102</v>
      </c>
      <c r="CD380" t="s">
        <v>102</v>
      </c>
      <c r="CG380">
        <v>2022</v>
      </c>
      <c r="CH380">
        <v>2023</v>
      </c>
      <c r="CI380" t="s">
        <v>2893</v>
      </c>
      <c r="CJ380" t="s">
        <v>161</v>
      </c>
      <c r="CK380">
        <v>2023</v>
      </c>
      <c r="CL380" t="s">
        <v>99</v>
      </c>
      <c r="CM380" t="s">
        <v>2894</v>
      </c>
      <c r="CO380">
        <v>3</v>
      </c>
      <c r="CP380">
        <v>10</v>
      </c>
      <c r="CQ380" s="5">
        <f t="shared" si="11"/>
        <v>0.3</v>
      </c>
      <c r="CR380" t="s">
        <v>1622</v>
      </c>
      <c r="CS380" t="s">
        <v>2895</v>
      </c>
      <c r="CT380" t="s">
        <v>2896</v>
      </c>
      <c r="CU380" t="s">
        <v>102</v>
      </c>
      <c r="CW380" t="s">
        <v>102</v>
      </c>
      <c r="CX380" t="s">
        <v>2897</v>
      </c>
    </row>
    <row r="381" spans="1:102" ht="18" customHeight="1" x14ac:dyDescent="0.35">
      <c r="A381" t="s">
        <v>2898</v>
      </c>
      <c r="B381" t="s">
        <v>2899</v>
      </c>
      <c r="C381" s="24" t="s">
        <v>3814</v>
      </c>
      <c r="D381" s="24" t="s">
        <v>3842</v>
      </c>
      <c r="E381" t="s">
        <v>102</v>
      </c>
      <c r="F381" s="5">
        <v>0</v>
      </c>
      <c r="BB381" t="s">
        <v>99</v>
      </c>
      <c r="BC381" s="1">
        <v>165487</v>
      </c>
      <c r="BD381" t="s">
        <v>99</v>
      </c>
      <c r="BE381" s="1">
        <v>116063</v>
      </c>
      <c r="BF381" t="s">
        <v>103</v>
      </c>
      <c r="BG381" t="s">
        <v>103</v>
      </c>
      <c r="BH381" t="s">
        <v>102</v>
      </c>
      <c r="BZ381" t="s">
        <v>102</v>
      </c>
      <c r="CD381" t="s">
        <v>102</v>
      </c>
      <c r="CG381">
        <v>2023</v>
      </c>
      <c r="CH381" t="s">
        <v>103</v>
      </c>
      <c r="CI381" t="s">
        <v>2900</v>
      </c>
      <c r="CJ381" t="s">
        <v>142</v>
      </c>
      <c r="CK381">
        <v>2023</v>
      </c>
      <c r="CL381" t="s">
        <v>102</v>
      </c>
      <c r="CM381" t="s">
        <v>2901</v>
      </c>
      <c r="CO381">
        <v>0</v>
      </c>
      <c r="CP381">
        <v>9</v>
      </c>
      <c r="CQ381" s="5">
        <f t="shared" si="11"/>
        <v>0</v>
      </c>
      <c r="CR381" t="s">
        <v>669</v>
      </c>
      <c r="CS381" t="s">
        <v>2902</v>
      </c>
      <c r="CT381" t="s">
        <v>2903</v>
      </c>
      <c r="CU381" t="s">
        <v>99</v>
      </c>
      <c r="CV381" t="s">
        <v>122</v>
      </c>
      <c r="CW381" t="s">
        <v>102</v>
      </c>
      <c r="CX381" t="s">
        <v>2904</v>
      </c>
    </row>
    <row r="382" spans="1:102" ht="18" customHeight="1" x14ac:dyDescent="0.35">
      <c r="A382" t="s">
        <v>2905</v>
      </c>
      <c r="B382" t="s">
        <v>2906</v>
      </c>
      <c r="C382" s="24" t="s">
        <v>3814</v>
      </c>
      <c r="D382" s="24" t="s">
        <v>3842</v>
      </c>
      <c r="E382" t="s">
        <v>99</v>
      </c>
      <c r="F382" s="5">
        <v>1</v>
      </c>
      <c r="G382" t="s">
        <v>149</v>
      </c>
      <c r="H382" t="s">
        <v>99</v>
      </c>
      <c r="I382" s="5">
        <v>1</v>
      </c>
      <c r="J382">
        <v>2040</v>
      </c>
      <c r="K382" s="5" t="s">
        <v>99</v>
      </c>
      <c r="M382">
        <v>2040</v>
      </c>
      <c r="N382" s="5" t="s">
        <v>99</v>
      </c>
      <c r="P382">
        <v>2040</v>
      </c>
      <c r="Q382">
        <f t="shared" si="10"/>
        <v>2040</v>
      </c>
      <c r="AK382" t="s">
        <v>99</v>
      </c>
      <c r="AL382" t="s">
        <v>99</v>
      </c>
      <c r="AM382" t="s">
        <v>99</v>
      </c>
      <c r="AN382" t="s">
        <v>645</v>
      </c>
      <c r="AO382" t="s">
        <v>102</v>
      </c>
      <c r="AQ382" t="s">
        <v>99</v>
      </c>
      <c r="AR382" t="s">
        <v>102</v>
      </c>
      <c r="AV382" t="s">
        <v>206</v>
      </c>
      <c r="AW382" t="s">
        <v>99</v>
      </c>
      <c r="AX382">
        <v>5000</v>
      </c>
      <c r="AY382" t="s">
        <v>207</v>
      </c>
      <c r="BA382" t="s">
        <v>206</v>
      </c>
      <c r="BB382" t="s">
        <v>99</v>
      </c>
      <c r="BC382" s="1">
        <v>112479</v>
      </c>
      <c r="BD382" t="s">
        <v>99</v>
      </c>
      <c r="BE382" s="1">
        <v>203047</v>
      </c>
      <c r="BF382" t="s">
        <v>103</v>
      </c>
      <c r="BG382" t="s">
        <v>103</v>
      </c>
      <c r="BH382" t="s">
        <v>99</v>
      </c>
      <c r="BI382">
        <v>2752259</v>
      </c>
      <c r="BJ382" t="s">
        <v>104</v>
      </c>
      <c r="BK382" t="s">
        <v>99</v>
      </c>
      <c r="BL382" t="s">
        <v>99</v>
      </c>
      <c r="BM382" t="s">
        <v>99</v>
      </c>
      <c r="BN382" t="s">
        <v>99</v>
      </c>
      <c r="BO382" t="s">
        <v>99</v>
      </c>
      <c r="BP382" t="s">
        <v>99</v>
      </c>
      <c r="BQ382" t="s">
        <v>99</v>
      </c>
      <c r="BR382" t="s">
        <v>99</v>
      </c>
      <c r="BS382" t="s">
        <v>99</v>
      </c>
      <c r="BT382" t="s">
        <v>99</v>
      </c>
      <c r="BU382" t="s">
        <v>99</v>
      </c>
      <c r="BV382" t="s">
        <v>99</v>
      </c>
      <c r="BW382" t="s">
        <v>99</v>
      </c>
      <c r="BX382" t="s">
        <v>99</v>
      </c>
      <c r="BY382" t="s">
        <v>99</v>
      </c>
      <c r="BZ382" t="s">
        <v>102</v>
      </c>
      <c r="CD382" t="s">
        <v>99</v>
      </c>
      <c r="CE382" s="1">
        <v>14964</v>
      </c>
      <c r="CF382" t="s">
        <v>105</v>
      </c>
      <c r="CG382">
        <v>2018</v>
      </c>
      <c r="CH382">
        <v>2021</v>
      </c>
      <c r="CI382" t="s">
        <v>2907</v>
      </c>
      <c r="CJ382" t="s">
        <v>411</v>
      </c>
      <c r="CK382">
        <v>2023</v>
      </c>
      <c r="CL382" t="s">
        <v>102</v>
      </c>
      <c r="CM382" t="s">
        <v>103</v>
      </c>
      <c r="CO382">
        <v>3</v>
      </c>
      <c r="CP382">
        <v>12</v>
      </c>
      <c r="CQ382" s="5">
        <f t="shared" si="11"/>
        <v>0.25</v>
      </c>
      <c r="CR382" t="s">
        <v>724</v>
      </c>
      <c r="CS382" t="s">
        <v>2908</v>
      </c>
      <c r="CT382" t="s">
        <v>2909</v>
      </c>
      <c r="CU382" t="s">
        <v>99</v>
      </c>
      <c r="CV382" t="s">
        <v>181</v>
      </c>
      <c r="CW382" t="s">
        <v>99</v>
      </c>
      <c r="CX382" t="s">
        <v>2910</v>
      </c>
    </row>
    <row r="383" spans="1:102" ht="18" customHeight="1" x14ac:dyDescent="0.35">
      <c r="A383" t="s">
        <v>2911</v>
      </c>
      <c r="B383" t="s">
        <v>2912</v>
      </c>
      <c r="C383" s="24" t="s">
        <v>3808</v>
      </c>
      <c r="D383" s="24" t="s">
        <v>3915</v>
      </c>
      <c r="E383" t="s">
        <v>102</v>
      </c>
      <c r="F383" s="5">
        <v>0</v>
      </c>
      <c r="BB383" t="s">
        <v>99</v>
      </c>
      <c r="BC383" s="1">
        <v>836724</v>
      </c>
      <c r="BD383" t="s">
        <v>99</v>
      </c>
      <c r="BE383" t="s">
        <v>103</v>
      </c>
      <c r="BF383" s="1">
        <v>13276</v>
      </c>
      <c r="BG383" t="s">
        <v>103</v>
      </c>
      <c r="BH383" t="s">
        <v>99</v>
      </c>
      <c r="BI383">
        <v>74744</v>
      </c>
      <c r="BJ383" t="s">
        <v>104</v>
      </c>
      <c r="BK383" t="s">
        <v>102</v>
      </c>
      <c r="BL383" t="s">
        <v>102</v>
      </c>
      <c r="BM383" t="s">
        <v>102</v>
      </c>
      <c r="BN383" t="s">
        <v>102</v>
      </c>
      <c r="BO383" t="s">
        <v>102</v>
      </c>
      <c r="BP383" t="s">
        <v>99</v>
      </c>
      <c r="BQ383" t="s">
        <v>99</v>
      </c>
      <c r="BR383" t="s">
        <v>102</v>
      </c>
      <c r="BS383" t="s">
        <v>102</v>
      </c>
      <c r="BT383" t="s">
        <v>102</v>
      </c>
      <c r="BU383" t="s">
        <v>102</v>
      </c>
      <c r="BV383" t="s">
        <v>102</v>
      </c>
      <c r="BW383" t="s">
        <v>102</v>
      </c>
      <c r="BX383" t="s">
        <v>102</v>
      </c>
      <c r="BY383" t="s">
        <v>102</v>
      </c>
      <c r="BZ383" t="s">
        <v>102</v>
      </c>
      <c r="CD383" t="s">
        <v>99</v>
      </c>
      <c r="CE383" s="1">
        <v>8300000</v>
      </c>
      <c r="CF383" t="s">
        <v>105</v>
      </c>
      <c r="CG383">
        <v>2022</v>
      </c>
      <c r="CH383">
        <v>2022</v>
      </c>
      <c r="CI383" t="s">
        <v>2913</v>
      </c>
      <c r="CJ383" t="s">
        <v>193</v>
      </c>
      <c r="CK383">
        <v>2023</v>
      </c>
      <c r="CL383" t="s">
        <v>99</v>
      </c>
      <c r="CM383" t="s">
        <v>2914</v>
      </c>
      <c r="CN383" t="s">
        <v>2915</v>
      </c>
      <c r="CO383">
        <v>7</v>
      </c>
      <c r="CP383">
        <v>10</v>
      </c>
      <c r="CQ383" s="5">
        <f t="shared" si="11"/>
        <v>0.7</v>
      </c>
      <c r="CR383" t="s">
        <v>669</v>
      </c>
      <c r="CS383" t="s">
        <v>2916</v>
      </c>
      <c r="CT383" t="s">
        <v>2917</v>
      </c>
      <c r="CU383" t="s">
        <v>99</v>
      </c>
      <c r="CV383" t="s">
        <v>130</v>
      </c>
      <c r="CW383" t="s">
        <v>102</v>
      </c>
      <c r="CX383" t="s">
        <v>2918</v>
      </c>
    </row>
    <row r="384" spans="1:102" ht="18" customHeight="1" x14ac:dyDescent="0.35">
      <c r="A384" t="s">
        <v>2919</v>
      </c>
      <c r="B384" t="s">
        <v>2920</v>
      </c>
      <c r="C384" s="24" t="s">
        <v>3811</v>
      </c>
      <c r="D384" s="24" t="s">
        <v>3894</v>
      </c>
      <c r="E384" t="s">
        <v>102</v>
      </c>
      <c r="F384" s="5">
        <v>0</v>
      </c>
      <c r="BB384" t="s">
        <v>102</v>
      </c>
      <c r="BD384" t="s">
        <v>102</v>
      </c>
      <c r="BH384" t="s">
        <v>102</v>
      </c>
      <c r="BZ384" t="s">
        <v>102</v>
      </c>
      <c r="CD384" t="s">
        <v>102</v>
      </c>
      <c r="CG384">
        <v>2022</v>
      </c>
      <c r="CH384">
        <v>2023</v>
      </c>
      <c r="CI384" t="s">
        <v>2921</v>
      </c>
      <c r="CJ384" t="s">
        <v>193</v>
      </c>
      <c r="CK384">
        <v>2023</v>
      </c>
      <c r="CL384" t="s">
        <v>102</v>
      </c>
      <c r="CM384" t="s">
        <v>2922</v>
      </c>
      <c r="CO384">
        <v>0</v>
      </c>
      <c r="CP384">
        <v>10</v>
      </c>
      <c r="CQ384" s="5">
        <f t="shared" si="11"/>
        <v>0</v>
      </c>
      <c r="CR384" t="s">
        <v>724</v>
      </c>
      <c r="CS384" t="s">
        <v>2923</v>
      </c>
      <c r="CT384" t="s">
        <v>2924</v>
      </c>
      <c r="CU384" t="s">
        <v>99</v>
      </c>
      <c r="CV384" t="s">
        <v>130</v>
      </c>
      <c r="CW384" t="s">
        <v>102</v>
      </c>
      <c r="CX384" t="s">
        <v>2925</v>
      </c>
    </row>
    <row r="385" spans="1:102" ht="18" customHeight="1" x14ac:dyDescent="0.35">
      <c r="A385" t="s">
        <v>2926</v>
      </c>
      <c r="B385" t="s">
        <v>2927</v>
      </c>
      <c r="C385" s="24" t="s">
        <v>3822</v>
      </c>
      <c r="D385" s="24" t="s">
        <v>3932</v>
      </c>
      <c r="E385" t="s">
        <v>99</v>
      </c>
      <c r="F385" s="5">
        <v>1</v>
      </c>
      <c r="G385" t="s">
        <v>149</v>
      </c>
      <c r="H385" t="s">
        <v>99</v>
      </c>
      <c r="I385" s="5">
        <v>1</v>
      </c>
      <c r="J385">
        <v>2040</v>
      </c>
      <c r="K385" s="5" t="s">
        <v>99</v>
      </c>
      <c r="M385">
        <v>2040</v>
      </c>
      <c r="N385" s="5" t="s">
        <v>99</v>
      </c>
      <c r="P385">
        <v>2040</v>
      </c>
      <c r="Q385">
        <f t="shared" si="10"/>
        <v>2040</v>
      </c>
      <c r="AK385" t="s">
        <v>99</v>
      </c>
      <c r="AL385" t="s">
        <v>99</v>
      </c>
      <c r="AM385" t="s">
        <v>99</v>
      </c>
      <c r="AN385" t="s">
        <v>150</v>
      </c>
      <c r="AO385" t="s">
        <v>102</v>
      </c>
      <c r="AQ385" t="s">
        <v>102</v>
      </c>
      <c r="AR385" t="s">
        <v>102</v>
      </c>
      <c r="AW385" t="s">
        <v>102</v>
      </c>
      <c r="BB385" t="s">
        <v>99</v>
      </c>
      <c r="BC385" s="1">
        <v>12206</v>
      </c>
      <c r="BD385" t="s">
        <v>99</v>
      </c>
      <c r="BE385" s="1">
        <v>62381</v>
      </c>
      <c r="BF385" s="1">
        <v>60808</v>
      </c>
      <c r="BG385" t="s">
        <v>103</v>
      </c>
      <c r="BH385" t="s">
        <v>99</v>
      </c>
      <c r="BI385">
        <v>1242761</v>
      </c>
      <c r="BJ385" t="s">
        <v>104</v>
      </c>
      <c r="BK385" t="s">
        <v>99</v>
      </c>
      <c r="BL385" t="s">
        <v>102</v>
      </c>
      <c r="BM385" t="s">
        <v>99</v>
      </c>
      <c r="BN385" t="s">
        <v>99</v>
      </c>
      <c r="BO385" t="s">
        <v>99</v>
      </c>
      <c r="BP385" t="s">
        <v>99</v>
      </c>
      <c r="BQ385" t="s">
        <v>99</v>
      </c>
      <c r="BR385" t="s">
        <v>102</v>
      </c>
      <c r="BS385" t="s">
        <v>99</v>
      </c>
      <c r="BT385" t="s">
        <v>102</v>
      </c>
      <c r="BU385" t="s">
        <v>99</v>
      </c>
      <c r="BV385" t="s">
        <v>99</v>
      </c>
      <c r="BW385" t="s">
        <v>102</v>
      </c>
      <c r="BX385" t="s">
        <v>99</v>
      </c>
      <c r="BY385" t="s">
        <v>102</v>
      </c>
      <c r="BZ385" t="s">
        <v>102</v>
      </c>
      <c r="CD385" t="s">
        <v>102</v>
      </c>
      <c r="CG385">
        <v>2023</v>
      </c>
      <c r="CH385" t="s">
        <v>103</v>
      </c>
      <c r="CI385" t="s">
        <v>2928</v>
      </c>
      <c r="CJ385" t="s">
        <v>142</v>
      </c>
      <c r="CK385">
        <v>2023</v>
      </c>
      <c r="CL385" t="s">
        <v>102</v>
      </c>
      <c r="CM385" s="2" t="s">
        <v>2929</v>
      </c>
      <c r="CO385">
        <v>3</v>
      </c>
      <c r="CP385">
        <v>13</v>
      </c>
      <c r="CQ385" s="5">
        <f t="shared" si="11"/>
        <v>0.23076923076923078</v>
      </c>
      <c r="CR385" t="s">
        <v>2930</v>
      </c>
      <c r="CS385" t="s">
        <v>2931</v>
      </c>
      <c r="CT385" s="2" t="s">
        <v>2932</v>
      </c>
      <c r="CU385" t="s">
        <v>99</v>
      </c>
      <c r="CV385" t="s">
        <v>130</v>
      </c>
      <c r="CW385" t="s">
        <v>99</v>
      </c>
      <c r="CX385" t="s">
        <v>2933</v>
      </c>
    </row>
    <row r="386" spans="1:102" ht="18" customHeight="1" x14ac:dyDescent="0.35">
      <c r="A386" t="s">
        <v>2934</v>
      </c>
      <c r="B386" t="s">
        <v>2935</v>
      </c>
      <c r="C386" s="24" t="s">
        <v>3826</v>
      </c>
      <c r="D386" s="24" t="s">
        <v>3884</v>
      </c>
      <c r="E386" t="s">
        <v>102</v>
      </c>
      <c r="F386" s="5">
        <v>0</v>
      </c>
      <c r="BB386" t="s">
        <v>99</v>
      </c>
      <c r="BC386">
        <v>967</v>
      </c>
      <c r="BD386" t="s">
        <v>99</v>
      </c>
      <c r="BE386" s="1">
        <v>40943</v>
      </c>
      <c r="BF386" s="1">
        <v>38888</v>
      </c>
      <c r="BG386" t="s">
        <v>103</v>
      </c>
      <c r="BH386" t="s">
        <v>102</v>
      </c>
      <c r="BZ386" t="s">
        <v>102</v>
      </c>
      <c r="CD386" t="s">
        <v>102</v>
      </c>
      <c r="CG386">
        <v>2022</v>
      </c>
      <c r="CH386" t="s">
        <v>103</v>
      </c>
      <c r="CI386" t="s">
        <v>2936</v>
      </c>
      <c r="CJ386" t="s">
        <v>411</v>
      </c>
      <c r="CK386">
        <v>2023</v>
      </c>
      <c r="CL386" t="s">
        <v>102</v>
      </c>
      <c r="CM386" t="s">
        <v>2937</v>
      </c>
      <c r="CO386">
        <v>0</v>
      </c>
      <c r="CP386">
        <v>10</v>
      </c>
      <c r="CQ386" s="5">
        <f t="shared" si="11"/>
        <v>0</v>
      </c>
      <c r="CR386" t="s">
        <v>2938</v>
      </c>
      <c r="CS386" t="s">
        <v>2939</v>
      </c>
      <c r="CT386" t="s">
        <v>2940</v>
      </c>
      <c r="CU386" t="s">
        <v>99</v>
      </c>
      <c r="CV386" t="s">
        <v>181</v>
      </c>
      <c r="CW386" t="s">
        <v>102</v>
      </c>
      <c r="CX386" t="s">
        <v>2941</v>
      </c>
    </row>
    <row r="387" spans="1:102" ht="18" customHeight="1" x14ac:dyDescent="0.35">
      <c r="A387" t="s">
        <v>2942</v>
      </c>
      <c r="B387" t="s">
        <v>2943</v>
      </c>
      <c r="C387" s="24" t="s">
        <v>3808</v>
      </c>
      <c r="D387" s="24" t="s">
        <v>3871</v>
      </c>
      <c r="E387" t="s">
        <v>102</v>
      </c>
      <c r="F387" s="5">
        <v>0</v>
      </c>
      <c r="BB387" t="s">
        <v>99</v>
      </c>
      <c r="BC387" s="1">
        <v>506700</v>
      </c>
      <c r="BD387" t="s">
        <v>99</v>
      </c>
      <c r="BE387" s="1">
        <v>926600</v>
      </c>
      <c r="BF387" s="1">
        <v>936100</v>
      </c>
      <c r="BG387" t="s">
        <v>103</v>
      </c>
      <c r="BH387" t="s">
        <v>99</v>
      </c>
      <c r="BI387">
        <v>22256400</v>
      </c>
      <c r="BJ387" t="s">
        <v>104</v>
      </c>
      <c r="BK387" t="s">
        <v>99</v>
      </c>
      <c r="BL387" t="s">
        <v>99</v>
      </c>
      <c r="BM387" t="s">
        <v>99</v>
      </c>
      <c r="BN387" t="s">
        <v>102</v>
      </c>
      <c r="BO387" t="s">
        <v>99</v>
      </c>
      <c r="BP387" t="s">
        <v>99</v>
      </c>
      <c r="BQ387" t="s">
        <v>99</v>
      </c>
      <c r="BR387" t="s">
        <v>102</v>
      </c>
      <c r="BS387" t="s">
        <v>102</v>
      </c>
      <c r="BT387" t="s">
        <v>102</v>
      </c>
      <c r="BU387" t="s">
        <v>99</v>
      </c>
      <c r="BV387" t="s">
        <v>102</v>
      </c>
      <c r="BW387" t="s">
        <v>102</v>
      </c>
      <c r="BX387" t="s">
        <v>102</v>
      </c>
      <c r="BY387" t="s">
        <v>102</v>
      </c>
      <c r="BZ387" t="s">
        <v>102</v>
      </c>
      <c r="CD387" t="s">
        <v>102</v>
      </c>
      <c r="CG387">
        <v>2022</v>
      </c>
      <c r="CH387">
        <v>2023</v>
      </c>
      <c r="CI387" t="s">
        <v>2944</v>
      </c>
      <c r="CJ387" t="s">
        <v>107</v>
      </c>
      <c r="CK387">
        <v>2023</v>
      </c>
      <c r="CL387" t="s">
        <v>99</v>
      </c>
      <c r="CM387" t="s">
        <v>2945</v>
      </c>
      <c r="CN387" t="s">
        <v>2946</v>
      </c>
      <c r="CO387">
        <v>13</v>
      </c>
      <c r="CP387">
        <v>13</v>
      </c>
      <c r="CQ387" s="5">
        <f t="shared" ref="CQ387:CQ450" si="12">CO387/CP387</f>
        <v>1</v>
      </c>
      <c r="CR387" t="s">
        <v>620</v>
      </c>
      <c r="CS387" t="s">
        <v>2947</v>
      </c>
      <c r="CT387" t="s">
        <v>2948</v>
      </c>
      <c r="CU387" t="s">
        <v>99</v>
      </c>
      <c r="CV387" t="s">
        <v>130</v>
      </c>
      <c r="CW387" t="s">
        <v>102</v>
      </c>
      <c r="CX387" t="s">
        <v>2949</v>
      </c>
    </row>
    <row r="388" spans="1:102" ht="18" customHeight="1" x14ac:dyDescent="0.35">
      <c r="A388" t="s">
        <v>2950</v>
      </c>
      <c r="B388" t="s">
        <v>2951</v>
      </c>
      <c r="C388" s="24" t="s">
        <v>3833</v>
      </c>
      <c r="D388" s="24" t="s">
        <v>3904</v>
      </c>
      <c r="E388" t="s">
        <v>102</v>
      </c>
      <c r="F388" s="5">
        <v>0</v>
      </c>
      <c r="BB388" t="s">
        <v>99</v>
      </c>
      <c r="BC388">
        <v>16</v>
      </c>
      <c r="BD388" t="s">
        <v>99</v>
      </c>
      <c r="BE388" t="s">
        <v>103</v>
      </c>
      <c r="BF388">
        <v>335</v>
      </c>
      <c r="BG388" t="s">
        <v>103</v>
      </c>
      <c r="BH388" t="s">
        <v>99</v>
      </c>
      <c r="BI388">
        <v>1466840</v>
      </c>
      <c r="BJ388" t="s">
        <v>115</v>
      </c>
      <c r="BZ388" t="s">
        <v>102</v>
      </c>
      <c r="CD388" t="s">
        <v>99</v>
      </c>
      <c r="CE388">
        <v>1678</v>
      </c>
      <c r="CF388" t="s">
        <v>105</v>
      </c>
      <c r="CG388">
        <v>2022</v>
      </c>
      <c r="CH388" t="s">
        <v>103</v>
      </c>
      <c r="CI388" t="s">
        <v>2952</v>
      </c>
      <c r="CJ388" t="s">
        <v>107</v>
      </c>
      <c r="CK388">
        <v>2023</v>
      </c>
      <c r="CL388" t="s">
        <v>99</v>
      </c>
      <c r="CM388" t="s">
        <v>2953</v>
      </c>
      <c r="CO388">
        <v>9</v>
      </c>
      <c r="CP388">
        <v>11</v>
      </c>
      <c r="CQ388" s="5">
        <f t="shared" si="12"/>
        <v>0.81818181818181823</v>
      </c>
      <c r="CR388" t="s">
        <v>677</v>
      </c>
      <c r="CS388" t="s">
        <v>2954</v>
      </c>
      <c r="CT388" s="2" t="s">
        <v>2955</v>
      </c>
      <c r="CU388" t="s">
        <v>99</v>
      </c>
      <c r="CV388" t="s">
        <v>130</v>
      </c>
      <c r="CW388" t="s">
        <v>102</v>
      </c>
      <c r="CX388" t="s">
        <v>2956</v>
      </c>
    </row>
    <row r="389" spans="1:102" ht="18" customHeight="1" x14ac:dyDescent="0.35">
      <c r="A389" t="s">
        <v>2957</v>
      </c>
      <c r="B389" t="s">
        <v>2958</v>
      </c>
      <c r="C389" s="24" t="s">
        <v>3833</v>
      </c>
      <c r="D389" s="24" t="s">
        <v>3904</v>
      </c>
      <c r="E389" t="s">
        <v>99</v>
      </c>
      <c r="F389" s="5">
        <v>1</v>
      </c>
      <c r="G389" t="s">
        <v>149</v>
      </c>
      <c r="H389" t="s">
        <v>99</v>
      </c>
      <c r="I389" s="5">
        <v>1</v>
      </c>
      <c r="J389">
        <v>2050</v>
      </c>
      <c r="K389" s="5" t="s">
        <v>99</v>
      </c>
      <c r="M389">
        <v>2050</v>
      </c>
      <c r="N389" s="5" t="s">
        <v>102</v>
      </c>
      <c r="Q389">
        <f t="shared" ref="Q389:Q450" si="13">AVERAGE(J389,M389,P389)</f>
        <v>2050</v>
      </c>
      <c r="R389" s="5" t="s">
        <v>102</v>
      </c>
      <c r="AK389" t="s">
        <v>99</v>
      </c>
      <c r="AL389" t="s">
        <v>102</v>
      </c>
      <c r="AM389" t="s">
        <v>102</v>
      </c>
      <c r="AO389" t="s">
        <v>102</v>
      </c>
      <c r="AQ389" t="s">
        <v>102</v>
      </c>
      <c r="AR389" t="s">
        <v>102</v>
      </c>
      <c r="AW389" t="s">
        <v>102</v>
      </c>
      <c r="BB389" t="s">
        <v>99</v>
      </c>
      <c r="BC389" s="1">
        <v>2341</v>
      </c>
      <c r="BD389" t="s">
        <v>99</v>
      </c>
      <c r="BE389" s="1">
        <v>20598</v>
      </c>
      <c r="BF389" s="1">
        <v>22894</v>
      </c>
      <c r="BG389" t="s">
        <v>103</v>
      </c>
      <c r="BH389" t="s">
        <v>99</v>
      </c>
      <c r="BI389">
        <v>293036</v>
      </c>
      <c r="BJ389" t="s">
        <v>104</v>
      </c>
      <c r="BK389" t="s">
        <v>99</v>
      </c>
      <c r="BL389" t="s">
        <v>102</v>
      </c>
      <c r="BM389" t="s">
        <v>99</v>
      </c>
      <c r="BN389" t="s">
        <v>99</v>
      </c>
      <c r="BO389" t="s">
        <v>99</v>
      </c>
      <c r="BP389" t="s">
        <v>99</v>
      </c>
      <c r="BQ389" t="s">
        <v>102</v>
      </c>
      <c r="BR389" t="s">
        <v>99</v>
      </c>
      <c r="BS389" t="s">
        <v>99</v>
      </c>
      <c r="BT389" t="s">
        <v>99</v>
      </c>
      <c r="BU389" t="s">
        <v>99</v>
      </c>
      <c r="BV389" t="s">
        <v>99</v>
      </c>
      <c r="BW389" t="s">
        <v>99</v>
      </c>
      <c r="BX389" t="s">
        <v>99</v>
      </c>
      <c r="BY389" t="s">
        <v>99</v>
      </c>
      <c r="BZ389" t="s">
        <v>102</v>
      </c>
      <c r="CD389" t="s">
        <v>102</v>
      </c>
      <c r="CG389">
        <v>2022</v>
      </c>
      <c r="CH389" t="s">
        <v>103</v>
      </c>
      <c r="CI389" t="s">
        <v>2959</v>
      </c>
      <c r="CJ389" t="s">
        <v>107</v>
      </c>
      <c r="CK389">
        <v>2023</v>
      </c>
      <c r="CL389" t="s">
        <v>102</v>
      </c>
      <c r="CM389" t="s">
        <v>2960</v>
      </c>
      <c r="CO389">
        <v>1</v>
      </c>
      <c r="CP389">
        <v>11</v>
      </c>
      <c r="CQ389" s="5">
        <f t="shared" si="12"/>
        <v>9.0909090909090912E-2</v>
      </c>
      <c r="CR389" t="s">
        <v>542</v>
      </c>
      <c r="CS389" t="s">
        <v>2961</v>
      </c>
      <c r="CT389" s="2" t="s">
        <v>2962</v>
      </c>
      <c r="CU389" t="s">
        <v>99</v>
      </c>
      <c r="CV389" t="s">
        <v>130</v>
      </c>
      <c r="CW389" t="s">
        <v>102</v>
      </c>
      <c r="CX389" t="s">
        <v>2963</v>
      </c>
    </row>
    <row r="390" spans="1:102" ht="18" customHeight="1" x14ac:dyDescent="0.35">
      <c r="A390" t="s">
        <v>2964</v>
      </c>
      <c r="B390" t="s">
        <v>2965</v>
      </c>
      <c r="C390" s="24" t="s">
        <v>3811</v>
      </c>
      <c r="D390" s="24" t="s">
        <v>3850</v>
      </c>
      <c r="E390" t="s">
        <v>102</v>
      </c>
      <c r="F390" s="5">
        <v>0</v>
      </c>
      <c r="BB390" t="s">
        <v>99</v>
      </c>
      <c r="BC390" s="1">
        <v>65800</v>
      </c>
      <c r="BD390" t="s">
        <v>99</v>
      </c>
      <c r="BE390" s="1">
        <v>28500</v>
      </c>
      <c r="BF390" s="1">
        <v>46400</v>
      </c>
      <c r="BG390" t="s">
        <v>103</v>
      </c>
      <c r="BH390" t="s">
        <v>99</v>
      </c>
      <c r="BI390">
        <v>720616</v>
      </c>
      <c r="BJ390" t="s">
        <v>104</v>
      </c>
      <c r="BK390" t="s">
        <v>99</v>
      </c>
      <c r="BL390" t="s">
        <v>99</v>
      </c>
      <c r="BM390" t="s">
        <v>99</v>
      </c>
      <c r="BN390" t="s">
        <v>102</v>
      </c>
      <c r="BO390" t="s">
        <v>99</v>
      </c>
      <c r="BP390" t="s">
        <v>99</v>
      </c>
      <c r="BQ390" t="s">
        <v>99</v>
      </c>
      <c r="BR390" t="s">
        <v>102</v>
      </c>
      <c r="BS390" t="s">
        <v>102</v>
      </c>
      <c r="BT390" t="s">
        <v>102</v>
      </c>
      <c r="BU390" t="s">
        <v>102</v>
      </c>
      <c r="BV390" t="s">
        <v>102</v>
      </c>
      <c r="BW390" t="s">
        <v>102</v>
      </c>
      <c r="BX390" t="s">
        <v>102</v>
      </c>
      <c r="BY390" t="s">
        <v>102</v>
      </c>
      <c r="BZ390" t="s">
        <v>102</v>
      </c>
      <c r="CD390" t="s">
        <v>102</v>
      </c>
      <c r="CG390">
        <v>2022</v>
      </c>
      <c r="CH390" t="s">
        <v>103</v>
      </c>
      <c r="CI390" t="s">
        <v>2966</v>
      </c>
      <c r="CJ390" t="s">
        <v>193</v>
      </c>
      <c r="CK390">
        <v>2023</v>
      </c>
      <c r="CL390" t="s">
        <v>102</v>
      </c>
      <c r="CM390" t="s">
        <v>2967</v>
      </c>
      <c r="CO390">
        <v>0</v>
      </c>
      <c r="CP390">
        <v>13</v>
      </c>
      <c r="CQ390" s="5">
        <f t="shared" si="12"/>
        <v>0</v>
      </c>
      <c r="CR390" t="s">
        <v>2968</v>
      </c>
      <c r="CS390" t="s">
        <v>2969</v>
      </c>
      <c r="CT390" s="2" t="s">
        <v>2970</v>
      </c>
      <c r="CU390" t="s">
        <v>99</v>
      </c>
      <c r="CV390" t="s">
        <v>122</v>
      </c>
      <c r="CW390" t="s">
        <v>102</v>
      </c>
      <c r="CX390" t="s">
        <v>2971</v>
      </c>
    </row>
    <row r="391" spans="1:102" ht="18" customHeight="1" x14ac:dyDescent="0.35">
      <c r="A391" t="s">
        <v>2972</v>
      </c>
      <c r="B391" t="s">
        <v>2973</v>
      </c>
      <c r="C391" s="24" t="s">
        <v>3826</v>
      </c>
      <c r="D391" s="24" t="s">
        <v>3890</v>
      </c>
      <c r="E391" t="s">
        <v>102</v>
      </c>
      <c r="F391" s="5">
        <v>0</v>
      </c>
      <c r="BB391" t="s">
        <v>99</v>
      </c>
      <c r="BC391" s="1">
        <v>5341</v>
      </c>
      <c r="BD391" t="s">
        <v>99</v>
      </c>
      <c r="BE391" s="1">
        <v>54545</v>
      </c>
      <c r="BF391" s="1">
        <v>58050</v>
      </c>
      <c r="BG391" t="s">
        <v>103</v>
      </c>
      <c r="BH391" t="s">
        <v>99</v>
      </c>
      <c r="BI391">
        <v>11925</v>
      </c>
      <c r="BJ391" t="s">
        <v>104</v>
      </c>
      <c r="BK391" t="s">
        <v>102</v>
      </c>
      <c r="BL391" t="s">
        <v>102</v>
      </c>
      <c r="BM391" t="s">
        <v>99</v>
      </c>
      <c r="BN391" t="s">
        <v>102</v>
      </c>
      <c r="BO391" t="s">
        <v>99</v>
      </c>
      <c r="BP391" t="s">
        <v>99</v>
      </c>
      <c r="BQ391" t="s">
        <v>102</v>
      </c>
      <c r="BR391" t="s">
        <v>102</v>
      </c>
      <c r="BS391" t="s">
        <v>102</v>
      </c>
      <c r="BT391" t="s">
        <v>102</v>
      </c>
      <c r="BU391" t="s">
        <v>102</v>
      </c>
      <c r="BV391" t="s">
        <v>102</v>
      </c>
      <c r="BW391" t="s">
        <v>102</v>
      </c>
      <c r="BX391" t="s">
        <v>102</v>
      </c>
      <c r="BY391" t="s">
        <v>102</v>
      </c>
      <c r="BZ391" t="s">
        <v>102</v>
      </c>
      <c r="CD391" t="s">
        <v>102</v>
      </c>
      <c r="CG391">
        <v>2022</v>
      </c>
      <c r="CH391">
        <v>2021</v>
      </c>
      <c r="CI391" t="s">
        <v>2974</v>
      </c>
      <c r="CJ391" t="s">
        <v>107</v>
      </c>
      <c r="CK391">
        <v>2023</v>
      </c>
      <c r="CL391" t="s">
        <v>99</v>
      </c>
      <c r="CM391" t="s">
        <v>2975</v>
      </c>
      <c r="CO391">
        <v>8</v>
      </c>
      <c r="CP391">
        <v>13</v>
      </c>
      <c r="CQ391" s="5">
        <f t="shared" si="12"/>
        <v>0.61538461538461542</v>
      </c>
      <c r="CR391" t="s">
        <v>312</v>
      </c>
      <c r="CS391" t="s">
        <v>2976</v>
      </c>
      <c r="CT391" s="2" t="s">
        <v>2977</v>
      </c>
      <c r="CU391" t="s">
        <v>99</v>
      </c>
      <c r="CV391" t="s">
        <v>130</v>
      </c>
      <c r="CW391" t="s">
        <v>102</v>
      </c>
      <c r="CX391" t="s">
        <v>2978</v>
      </c>
    </row>
    <row r="392" spans="1:102" ht="18" customHeight="1" x14ac:dyDescent="0.35">
      <c r="A392" t="s">
        <v>2979</v>
      </c>
      <c r="B392" t="s">
        <v>2980</v>
      </c>
      <c r="C392" s="24" t="s">
        <v>3808</v>
      </c>
      <c r="D392" s="24" t="s">
        <v>3938</v>
      </c>
      <c r="E392" t="s">
        <v>102</v>
      </c>
      <c r="F392" s="5">
        <v>0</v>
      </c>
      <c r="BB392" t="s">
        <v>99</v>
      </c>
      <c r="BC392" s="1">
        <v>13688116</v>
      </c>
      <c r="BD392" t="s">
        <v>99</v>
      </c>
      <c r="BE392" s="1">
        <v>204356</v>
      </c>
      <c r="BF392" s="1">
        <v>200642</v>
      </c>
      <c r="BG392" t="s">
        <v>103</v>
      </c>
      <c r="BH392" t="s">
        <v>99</v>
      </c>
      <c r="BI392">
        <v>1908073</v>
      </c>
      <c r="BJ392" t="s">
        <v>104</v>
      </c>
      <c r="BK392" t="s">
        <v>99</v>
      </c>
      <c r="BL392" t="s">
        <v>99</v>
      </c>
      <c r="BM392" t="s">
        <v>99</v>
      </c>
      <c r="BN392" t="s">
        <v>99</v>
      </c>
      <c r="BO392" t="s">
        <v>99</v>
      </c>
      <c r="BP392" t="s">
        <v>99</v>
      </c>
      <c r="BQ392" t="s">
        <v>99</v>
      </c>
      <c r="BR392" t="s">
        <v>99</v>
      </c>
      <c r="BS392" t="s">
        <v>102</v>
      </c>
      <c r="BT392" t="s">
        <v>102</v>
      </c>
      <c r="BU392" t="s">
        <v>102</v>
      </c>
      <c r="BV392" t="s">
        <v>102</v>
      </c>
      <c r="BW392" t="s">
        <v>102</v>
      </c>
      <c r="BX392" t="s">
        <v>102</v>
      </c>
      <c r="BY392" t="s">
        <v>102</v>
      </c>
      <c r="BZ392" t="s">
        <v>102</v>
      </c>
      <c r="CD392" t="s">
        <v>99</v>
      </c>
      <c r="CE392" s="1">
        <v>40000000</v>
      </c>
      <c r="CF392" t="s">
        <v>105</v>
      </c>
      <c r="CG392">
        <v>2022</v>
      </c>
      <c r="CH392">
        <v>2022</v>
      </c>
      <c r="CI392" t="s">
        <v>2981</v>
      </c>
      <c r="CJ392" t="s">
        <v>107</v>
      </c>
      <c r="CK392">
        <v>2023</v>
      </c>
      <c r="CL392" t="s">
        <v>99</v>
      </c>
      <c r="CM392" t="s">
        <v>2982</v>
      </c>
      <c r="CN392" s="2" t="s">
        <v>2983</v>
      </c>
      <c r="CO392">
        <v>8</v>
      </c>
      <c r="CP392">
        <v>11</v>
      </c>
      <c r="CQ392" s="5">
        <f t="shared" si="12"/>
        <v>0.72727272727272729</v>
      </c>
      <c r="CR392" t="s">
        <v>1235</v>
      </c>
      <c r="CS392" t="s">
        <v>2984</v>
      </c>
      <c r="CT392" s="2" t="s">
        <v>2985</v>
      </c>
      <c r="CU392" t="s">
        <v>99</v>
      </c>
      <c r="CV392" t="s">
        <v>130</v>
      </c>
      <c r="CW392" t="s">
        <v>102</v>
      </c>
      <c r="CX392" t="s">
        <v>2986</v>
      </c>
    </row>
    <row r="393" spans="1:102" ht="18" customHeight="1" x14ac:dyDescent="0.35">
      <c r="A393" t="s">
        <v>2987</v>
      </c>
      <c r="B393" t="s">
        <v>2988</v>
      </c>
      <c r="C393" s="24" t="s">
        <v>3811</v>
      </c>
      <c r="D393" s="24" t="s">
        <v>3812</v>
      </c>
      <c r="E393" t="s">
        <v>99</v>
      </c>
      <c r="F393" s="5">
        <v>1</v>
      </c>
      <c r="G393" t="s">
        <v>149</v>
      </c>
      <c r="H393" t="s">
        <v>99</v>
      </c>
      <c r="I393" s="5">
        <v>1</v>
      </c>
      <c r="J393">
        <v>2050</v>
      </c>
      <c r="K393" s="5" t="s">
        <v>99</v>
      </c>
      <c r="M393">
        <v>2050</v>
      </c>
      <c r="N393" s="5" t="s">
        <v>99</v>
      </c>
      <c r="P393">
        <v>2050</v>
      </c>
      <c r="Q393">
        <f t="shared" si="13"/>
        <v>2050</v>
      </c>
      <c r="AK393" t="s">
        <v>99</v>
      </c>
      <c r="AL393" t="s">
        <v>102</v>
      </c>
      <c r="AM393" t="s">
        <v>99</v>
      </c>
      <c r="AN393" t="s">
        <v>150</v>
      </c>
      <c r="AO393" t="s">
        <v>102</v>
      </c>
      <c r="AQ393" t="s">
        <v>102</v>
      </c>
      <c r="AR393" t="s">
        <v>102</v>
      </c>
      <c r="AW393" t="s">
        <v>102</v>
      </c>
      <c r="BB393" t="s">
        <v>102</v>
      </c>
      <c r="BD393" t="s">
        <v>102</v>
      </c>
      <c r="BH393" t="s">
        <v>102</v>
      </c>
      <c r="BZ393" t="s">
        <v>102</v>
      </c>
      <c r="CD393" t="s">
        <v>102</v>
      </c>
      <c r="CG393">
        <v>2022</v>
      </c>
      <c r="CH393">
        <v>2023</v>
      </c>
      <c r="CI393" t="s">
        <v>2989</v>
      </c>
      <c r="CJ393" t="s">
        <v>499</v>
      </c>
      <c r="CK393">
        <v>2023</v>
      </c>
      <c r="CL393" t="s">
        <v>99</v>
      </c>
      <c r="CM393" t="s">
        <v>2990</v>
      </c>
      <c r="CO393">
        <v>1</v>
      </c>
      <c r="CP393">
        <v>10</v>
      </c>
      <c r="CQ393" s="5">
        <f t="shared" si="12"/>
        <v>0.1</v>
      </c>
      <c r="CR393" t="s">
        <v>915</v>
      </c>
      <c r="CS393" t="s">
        <v>2991</v>
      </c>
      <c r="CT393" t="s">
        <v>2992</v>
      </c>
      <c r="CU393" t="s">
        <v>102</v>
      </c>
      <c r="CW393" t="s">
        <v>102</v>
      </c>
      <c r="CX393" t="s">
        <v>2993</v>
      </c>
    </row>
    <row r="394" spans="1:102" ht="18" customHeight="1" x14ac:dyDescent="0.35">
      <c r="A394" t="s">
        <v>2994</v>
      </c>
      <c r="B394" t="s">
        <v>2995</v>
      </c>
      <c r="C394" s="24" t="s">
        <v>3808</v>
      </c>
      <c r="D394" s="24" t="s">
        <v>3939</v>
      </c>
      <c r="E394" t="s">
        <v>102</v>
      </c>
      <c r="F394" s="5">
        <v>0</v>
      </c>
      <c r="BB394" t="s">
        <v>99</v>
      </c>
      <c r="BC394" s="1">
        <v>3220</v>
      </c>
      <c r="BD394" t="s">
        <v>99</v>
      </c>
      <c r="BE394" s="1">
        <v>9523</v>
      </c>
      <c r="BF394" s="1">
        <v>10414</v>
      </c>
      <c r="BG394" t="s">
        <v>103</v>
      </c>
      <c r="BH394" t="s">
        <v>99</v>
      </c>
      <c r="BI394">
        <v>85560</v>
      </c>
      <c r="BJ394" t="s">
        <v>104</v>
      </c>
      <c r="BK394" t="s">
        <v>99</v>
      </c>
      <c r="BL394" t="s">
        <v>99</v>
      </c>
      <c r="BM394" t="s">
        <v>99</v>
      </c>
      <c r="BN394" t="s">
        <v>102</v>
      </c>
      <c r="BO394" t="s">
        <v>102</v>
      </c>
      <c r="BP394" t="s">
        <v>99</v>
      </c>
      <c r="BQ394" t="s">
        <v>99</v>
      </c>
      <c r="BR394" t="s">
        <v>99</v>
      </c>
      <c r="BS394" t="s">
        <v>102</v>
      </c>
      <c r="BT394" t="s">
        <v>102</v>
      </c>
      <c r="BU394" t="s">
        <v>102</v>
      </c>
      <c r="BV394" t="s">
        <v>102</v>
      </c>
      <c r="BW394" t="s">
        <v>102</v>
      </c>
      <c r="BX394" t="s">
        <v>99</v>
      </c>
      <c r="BZ394" t="s">
        <v>102</v>
      </c>
      <c r="CD394" t="s">
        <v>102</v>
      </c>
      <c r="CG394">
        <v>2022</v>
      </c>
      <c r="CH394">
        <v>2021</v>
      </c>
      <c r="CI394" t="s">
        <v>2996</v>
      </c>
      <c r="CJ394" t="s">
        <v>193</v>
      </c>
      <c r="CK394">
        <v>2023</v>
      </c>
      <c r="CL394" t="s">
        <v>102</v>
      </c>
      <c r="CM394" t="s">
        <v>2997</v>
      </c>
      <c r="CO394">
        <v>1</v>
      </c>
      <c r="CP394">
        <v>8</v>
      </c>
      <c r="CQ394" s="5">
        <f t="shared" si="12"/>
        <v>0.125</v>
      </c>
      <c r="CR394" t="s">
        <v>915</v>
      </c>
      <c r="CS394" t="s">
        <v>2189</v>
      </c>
      <c r="CT394" t="s">
        <v>2998</v>
      </c>
      <c r="CU394" t="s">
        <v>99</v>
      </c>
      <c r="CV394" t="s">
        <v>130</v>
      </c>
      <c r="CW394" t="s">
        <v>102</v>
      </c>
      <c r="CX394" t="s">
        <v>2999</v>
      </c>
    </row>
    <row r="395" spans="1:102" ht="18" customHeight="1" x14ac:dyDescent="0.35">
      <c r="A395" t="s">
        <v>3000</v>
      </c>
      <c r="B395" t="s">
        <v>3001</v>
      </c>
      <c r="C395" s="24" t="s">
        <v>3808</v>
      </c>
      <c r="D395" s="24" t="s">
        <v>3849</v>
      </c>
      <c r="E395" t="s">
        <v>99</v>
      </c>
      <c r="F395" s="5">
        <v>1</v>
      </c>
      <c r="G395" t="s">
        <v>100</v>
      </c>
      <c r="H395" t="s">
        <v>99</v>
      </c>
      <c r="I395" s="5">
        <v>1</v>
      </c>
      <c r="J395">
        <v>2030</v>
      </c>
      <c r="K395" s="5" t="s">
        <v>99</v>
      </c>
      <c r="M395">
        <v>2030</v>
      </c>
      <c r="N395" s="5" t="s">
        <v>102</v>
      </c>
      <c r="Q395">
        <f t="shared" si="13"/>
        <v>2030</v>
      </c>
      <c r="R395" s="5" t="s">
        <v>102</v>
      </c>
      <c r="AK395" t="s">
        <v>102</v>
      </c>
      <c r="AM395" t="s">
        <v>102</v>
      </c>
      <c r="AO395" t="s">
        <v>102</v>
      </c>
      <c r="AQ395" t="s">
        <v>102</v>
      </c>
      <c r="AR395" t="s">
        <v>102</v>
      </c>
      <c r="AW395" t="s">
        <v>102</v>
      </c>
      <c r="BB395" t="s">
        <v>99</v>
      </c>
      <c r="BC395" s="1">
        <v>26280</v>
      </c>
      <c r="BD395" t="s">
        <v>99</v>
      </c>
      <c r="BE395" t="s">
        <v>103</v>
      </c>
      <c r="BF395" t="s">
        <v>103</v>
      </c>
      <c r="BG395">
        <v>83218</v>
      </c>
      <c r="BH395" t="s">
        <v>102</v>
      </c>
      <c r="BZ395" t="s">
        <v>102</v>
      </c>
      <c r="CD395" t="s">
        <v>102</v>
      </c>
      <c r="CG395">
        <v>2022</v>
      </c>
      <c r="CH395">
        <v>2021</v>
      </c>
      <c r="CI395" t="s">
        <v>3002</v>
      </c>
      <c r="CJ395" t="s">
        <v>153</v>
      </c>
      <c r="CK395">
        <v>2022</v>
      </c>
      <c r="CL395" t="s">
        <v>102</v>
      </c>
      <c r="CM395" t="s">
        <v>3003</v>
      </c>
      <c r="CO395">
        <v>2</v>
      </c>
      <c r="CP395">
        <v>11</v>
      </c>
      <c r="CQ395" s="5">
        <f t="shared" si="12"/>
        <v>0.18181818181818182</v>
      </c>
      <c r="CR395" t="s">
        <v>3004</v>
      </c>
      <c r="CS395" t="s">
        <v>3005</v>
      </c>
      <c r="CT395" t="s">
        <v>3006</v>
      </c>
      <c r="CU395" t="s">
        <v>99</v>
      </c>
      <c r="CV395" t="s">
        <v>130</v>
      </c>
      <c r="CW395" t="s">
        <v>99</v>
      </c>
      <c r="CX395" t="s">
        <v>3007</v>
      </c>
    </row>
    <row r="396" spans="1:102" ht="18" customHeight="1" x14ac:dyDescent="0.35">
      <c r="A396" t="s">
        <v>3008</v>
      </c>
      <c r="B396" t="s">
        <v>3009</v>
      </c>
      <c r="C396" s="24" t="s">
        <v>3808</v>
      </c>
      <c r="D396" s="24" t="s">
        <v>3938</v>
      </c>
      <c r="E396" t="s">
        <v>102</v>
      </c>
      <c r="F396" s="5">
        <v>0</v>
      </c>
      <c r="BB396" t="s">
        <v>102</v>
      </c>
      <c r="BD396" t="s">
        <v>102</v>
      </c>
      <c r="BH396" t="s">
        <v>102</v>
      </c>
      <c r="BZ396" t="s">
        <v>102</v>
      </c>
      <c r="CD396" t="s">
        <v>102</v>
      </c>
      <c r="CG396">
        <v>2022</v>
      </c>
      <c r="CH396" t="s">
        <v>103</v>
      </c>
      <c r="CI396" t="s">
        <v>3010</v>
      </c>
      <c r="CJ396" t="s">
        <v>107</v>
      </c>
      <c r="CK396">
        <v>2023</v>
      </c>
      <c r="CL396" t="s">
        <v>102</v>
      </c>
      <c r="CM396" t="s">
        <v>103</v>
      </c>
      <c r="CO396">
        <v>0</v>
      </c>
      <c r="CP396">
        <v>11</v>
      </c>
      <c r="CQ396" s="5">
        <f t="shared" si="12"/>
        <v>0</v>
      </c>
      <c r="CR396" t="s">
        <v>163</v>
      </c>
      <c r="CS396" t="s">
        <v>3011</v>
      </c>
      <c r="CT396" t="s">
        <v>3012</v>
      </c>
      <c r="CU396" t="s">
        <v>102</v>
      </c>
      <c r="CW396" t="s">
        <v>102</v>
      </c>
      <c r="CX396" t="s">
        <v>3013</v>
      </c>
    </row>
    <row r="397" spans="1:102" ht="18" customHeight="1" x14ac:dyDescent="0.35">
      <c r="A397" t="s">
        <v>3014</v>
      </c>
      <c r="B397" t="s">
        <v>3015</v>
      </c>
      <c r="C397" s="24" t="s">
        <v>3808</v>
      </c>
      <c r="D397" s="24" t="s">
        <v>3809</v>
      </c>
      <c r="E397" t="s">
        <v>102</v>
      </c>
      <c r="F397" s="5">
        <v>0</v>
      </c>
      <c r="BB397" t="s">
        <v>99</v>
      </c>
      <c r="BC397" s="3">
        <v>4810.47</v>
      </c>
      <c r="BD397" t="s">
        <v>99</v>
      </c>
      <c r="BE397" s="3">
        <v>21543.82</v>
      </c>
      <c r="BF397" t="s">
        <v>103</v>
      </c>
      <c r="BG397" t="s">
        <v>103</v>
      </c>
      <c r="BH397" t="s">
        <v>102</v>
      </c>
      <c r="BZ397" t="s">
        <v>102</v>
      </c>
      <c r="CD397" t="s">
        <v>102</v>
      </c>
      <c r="CG397">
        <v>2022</v>
      </c>
      <c r="CH397" t="s">
        <v>103</v>
      </c>
      <c r="CI397" t="s">
        <v>3016</v>
      </c>
      <c r="CJ397" t="s">
        <v>193</v>
      </c>
      <c r="CK397">
        <v>2023</v>
      </c>
      <c r="CL397" t="s">
        <v>102</v>
      </c>
      <c r="CM397" t="s">
        <v>3017</v>
      </c>
      <c r="CO397">
        <v>0</v>
      </c>
      <c r="CP397">
        <v>9</v>
      </c>
      <c r="CQ397" s="5">
        <f t="shared" si="12"/>
        <v>0</v>
      </c>
      <c r="CR397" t="s">
        <v>542</v>
      </c>
      <c r="CS397" t="s">
        <v>2189</v>
      </c>
      <c r="CT397" t="s">
        <v>3018</v>
      </c>
      <c r="CU397" t="s">
        <v>102</v>
      </c>
      <c r="CW397" t="s">
        <v>102</v>
      </c>
      <c r="CX397" t="s">
        <v>3019</v>
      </c>
    </row>
    <row r="398" spans="1:102" ht="18" customHeight="1" x14ac:dyDescent="0.35">
      <c r="A398" t="s">
        <v>3020</v>
      </c>
      <c r="B398" t="s">
        <v>3021</v>
      </c>
      <c r="C398" s="24" t="s">
        <v>3822</v>
      </c>
      <c r="D398" s="24" t="s">
        <v>3940</v>
      </c>
      <c r="E398" t="s">
        <v>99</v>
      </c>
      <c r="F398" s="5">
        <v>1</v>
      </c>
      <c r="G398" t="s">
        <v>149</v>
      </c>
      <c r="H398" t="s">
        <v>99</v>
      </c>
      <c r="I398" s="5">
        <v>1</v>
      </c>
      <c r="J398">
        <v>2050</v>
      </c>
      <c r="K398" s="5" t="s">
        <v>99</v>
      </c>
      <c r="M398">
        <v>2050</v>
      </c>
      <c r="N398" s="5" t="s">
        <v>102</v>
      </c>
      <c r="Q398">
        <f t="shared" si="13"/>
        <v>2050</v>
      </c>
      <c r="R398" s="5" t="s">
        <v>102</v>
      </c>
      <c r="AK398" t="s">
        <v>99</v>
      </c>
      <c r="AL398" t="s">
        <v>99</v>
      </c>
      <c r="AM398" t="s">
        <v>102</v>
      </c>
      <c r="AO398" t="s">
        <v>102</v>
      </c>
      <c r="AQ398" t="s">
        <v>102</v>
      </c>
      <c r="AR398" t="s">
        <v>102</v>
      </c>
      <c r="AW398" t="s">
        <v>102</v>
      </c>
      <c r="BB398" t="s">
        <v>99</v>
      </c>
      <c r="BC398" s="1">
        <v>29832</v>
      </c>
      <c r="BD398" t="s">
        <v>99</v>
      </c>
      <c r="BE398" s="1">
        <v>235693</v>
      </c>
      <c r="BF398" s="1">
        <v>245536</v>
      </c>
      <c r="BG398" t="s">
        <v>103</v>
      </c>
      <c r="BH398" t="s">
        <v>99</v>
      </c>
      <c r="BI398">
        <v>100604</v>
      </c>
      <c r="BJ398" t="s">
        <v>104</v>
      </c>
      <c r="BK398" t="s">
        <v>102</v>
      </c>
      <c r="BL398" t="s">
        <v>102</v>
      </c>
      <c r="BM398" t="s">
        <v>99</v>
      </c>
      <c r="BN398" t="s">
        <v>102</v>
      </c>
      <c r="BO398" t="s">
        <v>102</v>
      </c>
      <c r="BP398" t="s">
        <v>99</v>
      </c>
      <c r="BQ398" t="s">
        <v>102</v>
      </c>
      <c r="BR398" t="s">
        <v>102</v>
      </c>
      <c r="BS398" t="s">
        <v>102</v>
      </c>
      <c r="BT398" t="s">
        <v>102</v>
      </c>
      <c r="BU398" t="s">
        <v>102</v>
      </c>
      <c r="BV398" t="s">
        <v>102</v>
      </c>
      <c r="BW398" t="s">
        <v>102</v>
      </c>
      <c r="BX398" t="s">
        <v>102</v>
      </c>
      <c r="BY398" t="s">
        <v>102</v>
      </c>
      <c r="BZ398" t="s">
        <v>102</v>
      </c>
      <c r="CD398" t="s">
        <v>102</v>
      </c>
      <c r="CG398">
        <v>2022</v>
      </c>
      <c r="CH398" t="s">
        <v>103</v>
      </c>
      <c r="CI398" t="s">
        <v>3022</v>
      </c>
      <c r="CJ398" t="s">
        <v>193</v>
      </c>
      <c r="CK398">
        <v>2023</v>
      </c>
      <c r="CL398" t="s">
        <v>102</v>
      </c>
      <c r="CM398" t="s">
        <v>103</v>
      </c>
      <c r="CO398">
        <v>0</v>
      </c>
      <c r="CP398">
        <v>11</v>
      </c>
      <c r="CQ398" s="5">
        <f t="shared" si="12"/>
        <v>0</v>
      </c>
      <c r="CR398" t="s">
        <v>461</v>
      </c>
      <c r="CS398" t="s">
        <v>3023</v>
      </c>
      <c r="CT398" s="2" t="s">
        <v>3024</v>
      </c>
      <c r="CU398" t="s">
        <v>102</v>
      </c>
      <c r="CW398" t="s">
        <v>102</v>
      </c>
      <c r="CX398" t="s">
        <v>3025</v>
      </c>
    </row>
    <row r="399" spans="1:102" ht="18" customHeight="1" x14ac:dyDescent="0.35">
      <c r="A399" t="s">
        <v>3026</v>
      </c>
      <c r="B399" t="s">
        <v>3027</v>
      </c>
      <c r="C399" s="24" t="s">
        <v>3822</v>
      </c>
      <c r="D399" s="24" t="s">
        <v>3877</v>
      </c>
      <c r="E399" t="s">
        <v>99</v>
      </c>
      <c r="F399" s="5">
        <v>1</v>
      </c>
      <c r="G399" t="s">
        <v>149</v>
      </c>
      <c r="H399" t="s">
        <v>99</v>
      </c>
      <c r="I399" s="5">
        <v>1</v>
      </c>
      <c r="J399">
        <v>2050</v>
      </c>
      <c r="K399" s="5" t="s">
        <v>99</v>
      </c>
      <c r="M399">
        <v>2050</v>
      </c>
      <c r="N399" s="5" t="s">
        <v>99</v>
      </c>
      <c r="P399">
        <v>2050</v>
      </c>
      <c r="Q399">
        <f t="shared" si="13"/>
        <v>2050</v>
      </c>
      <c r="AK399" t="s">
        <v>99</v>
      </c>
      <c r="AL399" t="s">
        <v>99</v>
      </c>
      <c r="AM399" t="s">
        <v>102</v>
      </c>
      <c r="AO399" t="s">
        <v>102</v>
      </c>
      <c r="AQ399" t="s">
        <v>99</v>
      </c>
      <c r="AR399" t="s">
        <v>102</v>
      </c>
      <c r="AV399" t="s">
        <v>206</v>
      </c>
      <c r="AW399" t="s">
        <v>102</v>
      </c>
      <c r="BB399" t="s">
        <v>99</v>
      </c>
      <c r="BC399" s="1">
        <v>4979842</v>
      </c>
      <c r="BD399" t="s">
        <v>99</v>
      </c>
      <c r="BE399" s="1">
        <v>10167</v>
      </c>
      <c r="BF399" s="1">
        <v>10100</v>
      </c>
      <c r="BG399" t="s">
        <v>103</v>
      </c>
      <c r="BH399" t="s">
        <v>102</v>
      </c>
      <c r="BZ399" t="s">
        <v>102</v>
      </c>
      <c r="CD399" t="s">
        <v>102</v>
      </c>
      <c r="CG399">
        <v>2022</v>
      </c>
      <c r="CH399">
        <v>2022</v>
      </c>
      <c r="CI399" t="s">
        <v>3028</v>
      </c>
      <c r="CJ399" t="s">
        <v>193</v>
      </c>
      <c r="CK399">
        <v>2023</v>
      </c>
      <c r="CL399" t="s">
        <v>99</v>
      </c>
      <c r="CM399" t="s">
        <v>3029</v>
      </c>
      <c r="CN399" t="s">
        <v>3030</v>
      </c>
      <c r="CO399">
        <v>8</v>
      </c>
      <c r="CP399">
        <v>14</v>
      </c>
      <c r="CQ399" s="5">
        <f t="shared" si="12"/>
        <v>0.5714285714285714</v>
      </c>
      <c r="CR399" t="s">
        <v>3031</v>
      </c>
      <c r="CS399" t="s">
        <v>3032</v>
      </c>
      <c r="CT399" s="2" t="s">
        <v>3033</v>
      </c>
      <c r="CU399" t="s">
        <v>99</v>
      </c>
      <c r="CV399" t="s">
        <v>130</v>
      </c>
      <c r="CW399" t="s">
        <v>99</v>
      </c>
      <c r="CX399" t="s">
        <v>3034</v>
      </c>
    </row>
    <row r="400" spans="1:102" ht="18" customHeight="1" x14ac:dyDescent="0.35">
      <c r="A400" t="s">
        <v>3035</v>
      </c>
      <c r="B400" t="s">
        <v>3036</v>
      </c>
      <c r="C400" s="24" t="s">
        <v>3826</v>
      </c>
      <c r="D400" s="24" t="s">
        <v>3879</v>
      </c>
      <c r="E400" t="s">
        <v>99</v>
      </c>
      <c r="F400" s="5">
        <v>1</v>
      </c>
      <c r="G400" t="s">
        <v>149</v>
      </c>
      <c r="H400" t="s">
        <v>99</v>
      </c>
      <c r="I400" s="5">
        <v>1</v>
      </c>
      <c r="J400">
        <v>2030</v>
      </c>
      <c r="K400" s="5" t="s">
        <v>99</v>
      </c>
      <c r="M400">
        <v>2030</v>
      </c>
      <c r="N400" s="5" t="s">
        <v>102</v>
      </c>
      <c r="Q400">
        <f t="shared" si="13"/>
        <v>2030</v>
      </c>
      <c r="R400" s="17" t="s">
        <v>99</v>
      </c>
      <c r="S400" s="17" t="s">
        <v>102</v>
      </c>
      <c r="T400" s="17"/>
      <c r="U400" s="17"/>
      <c r="V400" s="17"/>
      <c r="W400" s="17"/>
      <c r="X400" s="17"/>
      <c r="Y400" s="17"/>
      <c r="Z400" s="17"/>
      <c r="AA400" s="17"/>
      <c r="AB400" s="17"/>
      <c r="AC400" s="17"/>
      <c r="AD400" s="17"/>
      <c r="AE400" s="17"/>
      <c r="AF400" s="17"/>
      <c r="AG400" s="17"/>
      <c r="AH400" s="17"/>
      <c r="AI400" s="17"/>
      <c r="AJ400" s="17">
        <v>2035</v>
      </c>
      <c r="AK400" s="17" t="s">
        <v>99</v>
      </c>
      <c r="AL400" s="17" t="s">
        <v>102</v>
      </c>
      <c r="AM400" s="17" t="s">
        <v>99</v>
      </c>
      <c r="AN400" s="17" t="s">
        <v>150</v>
      </c>
      <c r="AO400" s="17" t="s">
        <v>102</v>
      </c>
      <c r="AP400" s="17"/>
      <c r="AQ400" s="17" t="s">
        <v>99</v>
      </c>
      <c r="AR400" s="17" t="s">
        <v>102</v>
      </c>
      <c r="AS400" s="17"/>
      <c r="AT400" s="17"/>
      <c r="AU400" s="17"/>
      <c r="AV400" s="17" t="s">
        <v>206</v>
      </c>
      <c r="AW400" s="17" t="s">
        <v>102</v>
      </c>
      <c r="AX400" s="17"/>
      <c r="AY400" s="17"/>
      <c r="AZ400" s="17"/>
      <c r="BA400" s="17"/>
      <c r="BB400" s="17" t="s">
        <v>99</v>
      </c>
      <c r="BC400" s="18">
        <v>3717</v>
      </c>
      <c r="BD400" s="17" t="s">
        <v>99</v>
      </c>
      <c r="BE400" s="18">
        <v>23191</v>
      </c>
      <c r="BF400" s="18">
        <v>22786</v>
      </c>
      <c r="BG400" s="17" t="s">
        <v>103</v>
      </c>
      <c r="BH400" s="17" t="s">
        <v>99</v>
      </c>
      <c r="BI400" s="17">
        <v>358457</v>
      </c>
      <c r="BJ400" s="17" t="s">
        <v>381</v>
      </c>
      <c r="BZ400" t="s">
        <v>102</v>
      </c>
      <c r="CD400" t="s">
        <v>102</v>
      </c>
      <c r="CG400">
        <v>2022</v>
      </c>
      <c r="CH400">
        <v>2022</v>
      </c>
      <c r="CI400" t="s">
        <v>3037</v>
      </c>
      <c r="CJ400" t="s">
        <v>107</v>
      </c>
      <c r="CK400">
        <v>2023</v>
      </c>
      <c r="CL400" t="s">
        <v>99</v>
      </c>
      <c r="CM400" t="s">
        <v>3038</v>
      </c>
      <c r="CN400" t="s">
        <v>3039</v>
      </c>
      <c r="CO400">
        <v>5</v>
      </c>
      <c r="CP400">
        <v>13</v>
      </c>
      <c r="CQ400">
        <f t="shared" si="12"/>
        <v>0.38461538461538464</v>
      </c>
      <c r="CR400" t="s">
        <v>163</v>
      </c>
      <c r="CS400" t="s">
        <v>916</v>
      </c>
      <c r="CT400" s="2" t="s">
        <v>3040</v>
      </c>
      <c r="CU400" t="s">
        <v>99</v>
      </c>
      <c r="CV400" t="s">
        <v>130</v>
      </c>
      <c r="CW400" t="s">
        <v>99</v>
      </c>
      <c r="CX400" t="s">
        <v>3041</v>
      </c>
    </row>
    <row r="401" spans="1:102" ht="18" customHeight="1" x14ac:dyDescent="0.35">
      <c r="A401" t="s">
        <v>3941</v>
      </c>
      <c r="B401" t="s">
        <v>3043</v>
      </c>
      <c r="C401" s="24" t="s">
        <v>3814</v>
      </c>
      <c r="D401" s="24" t="s">
        <v>3820</v>
      </c>
      <c r="E401" t="s">
        <v>99</v>
      </c>
      <c r="F401" s="5">
        <v>1</v>
      </c>
      <c r="G401" t="s">
        <v>149</v>
      </c>
      <c r="H401" t="s">
        <v>99</v>
      </c>
      <c r="I401" s="5">
        <v>1</v>
      </c>
      <c r="J401">
        <v>2017</v>
      </c>
      <c r="K401" s="5" t="s">
        <v>99</v>
      </c>
      <c r="M401">
        <v>2017</v>
      </c>
      <c r="N401" s="5" t="s">
        <v>99</v>
      </c>
      <c r="P401">
        <v>2021</v>
      </c>
      <c r="Q401">
        <f t="shared" si="13"/>
        <v>2018.3333333333333</v>
      </c>
      <c r="AK401" t="s">
        <v>102</v>
      </c>
      <c r="AM401" t="s">
        <v>102</v>
      </c>
      <c r="AO401" t="s">
        <v>102</v>
      </c>
      <c r="AQ401" t="s">
        <v>99</v>
      </c>
      <c r="AR401" t="s">
        <v>102</v>
      </c>
      <c r="AV401" t="s">
        <v>230</v>
      </c>
      <c r="AW401" t="s">
        <v>102</v>
      </c>
      <c r="BB401" t="s">
        <v>102</v>
      </c>
      <c r="BD401" t="s">
        <v>102</v>
      </c>
      <c r="BH401" t="s">
        <v>102</v>
      </c>
      <c r="BZ401" t="s">
        <v>102</v>
      </c>
      <c r="CD401" t="s">
        <v>102</v>
      </c>
      <c r="CG401">
        <v>2021</v>
      </c>
      <c r="CH401" t="s">
        <v>103</v>
      </c>
      <c r="CI401" t="s">
        <v>3044</v>
      </c>
      <c r="CJ401" t="s">
        <v>193</v>
      </c>
      <c r="CK401">
        <v>2023</v>
      </c>
      <c r="CL401" t="s">
        <v>102</v>
      </c>
      <c r="CM401" t="s">
        <v>3045</v>
      </c>
      <c r="CO401">
        <v>0</v>
      </c>
      <c r="CP401">
        <v>13</v>
      </c>
      <c r="CQ401" s="5">
        <f t="shared" si="12"/>
        <v>0</v>
      </c>
      <c r="CR401" t="s">
        <v>542</v>
      </c>
      <c r="CS401" t="s">
        <v>3046</v>
      </c>
      <c r="CT401" t="s">
        <v>3047</v>
      </c>
      <c r="CU401" t="s">
        <v>99</v>
      </c>
      <c r="CV401" t="s">
        <v>130</v>
      </c>
      <c r="CW401" t="s">
        <v>99</v>
      </c>
      <c r="CX401" t="s">
        <v>3048</v>
      </c>
    </row>
    <row r="402" spans="1:102" ht="18" customHeight="1" x14ac:dyDescent="0.35">
      <c r="A402" t="s">
        <v>3049</v>
      </c>
      <c r="B402" t="s">
        <v>3050</v>
      </c>
      <c r="C402" s="24" t="s">
        <v>3833</v>
      </c>
      <c r="D402" s="24" t="s">
        <v>3845</v>
      </c>
      <c r="E402" t="s">
        <v>102</v>
      </c>
      <c r="F402" s="5">
        <v>0</v>
      </c>
      <c r="BB402" t="s">
        <v>99</v>
      </c>
      <c r="BC402" s="1">
        <v>11100</v>
      </c>
      <c r="BD402" t="s">
        <v>99</v>
      </c>
      <c r="BE402" s="1">
        <v>17200</v>
      </c>
      <c r="BF402" s="1">
        <v>21000</v>
      </c>
      <c r="BG402" t="s">
        <v>103</v>
      </c>
      <c r="BH402" t="s">
        <v>99</v>
      </c>
      <c r="BI402">
        <v>115400</v>
      </c>
      <c r="BJ402" t="s">
        <v>115</v>
      </c>
      <c r="BZ402" t="s">
        <v>102</v>
      </c>
      <c r="CD402" t="s">
        <v>102</v>
      </c>
      <c r="CG402">
        <v>2022</v>
      </c>
      <c r="CH402" t="s">
        <v>103</v>
      </c>
      <c r="CI402" t="s">
        <v>3051</v>
      </c>
      <c r="CJ402" t="s">
        <v>193</v>
      </c>
      <c r="CK402">
        <v>2023</v>
      </c>
      <c r="CL402" t="s">
        <v>102</v>
      </c>
      <c r="CM402" t="s">
        <v>3052</v>
      </c>
      <c r="CO402">
        <v>0</v>
      </c>
      <c r="CP402">
        <v>9</v>
      </c>
      <c r="CQ402" s="5">
        <f t="shared" si="12"/>
        <v>0</v>
      </c>
      <c r="CR402" t="s">
        <v>163</v>
      </c>
      <c r="CS402" t="s">
        <v>195</v>
      </c>
      <c r="CT402" s="2" t="s">
        <v>3053</v>
      </c>
      <c r="CU402" t="s">
        <v>99</v>
      </c>
      <c r="CV402" t="s">
        <v>130</v>
      </c>
      <c r="CW402" t="s">
        <v>102</v>
      </c>
      <c r="CX402" t="s">
        <v>3054</v>
      </c>
    </row>
    <row r="403" spans="1:102" ht="18" customHeight="1" x14ac:dyDescent="0.35">
      <c r="A403" t="s">
        <v>3055</v>
      </c>
      <c r="B403" t="s">
        <v>3056</v>
      </c>
      <c r="C403" s="24" t="s">
        <v>3853</v>
      </c>
      <c r="D403" s="24" t="s">
        <v>3865</v>
      </c>
      <c r="E403" t="s">
        <v>99</v>
      </c>
      <c r="F403" s="5">
        <v>1</v>
      </c>
      <c r="G403" t="s">
        <v>149</v>
      </c>
      <c r="H403" t="s">
        <v>99</v>
      </c>
      <c r="I403" s="5">
        <v>1</v>
      </c>
      <c r="J403">
        <v>2050</v>
      </c>
      <c r="K403" s="5" t="s">
        <v>99</v>
      </c>
      <c r="M403">
        <v>2050</v>
      </c>
      <c r="N403" s="5" t="s">
        <v>99</v>
      </c>
      <c r="P403">
        <v>2050</v>
      </c>
      <c r="Q403">
        <f t="shared" si="13"/>
        <v>2050</v>
      </c>
      <c r="AK403" t="s">
        <v>99</v>
      </c>
      <c r="AL403" t="s">
        <v>99</v>
      </c>
      <c r="AM403" t="s">
        <v>102</v>
      </c>
      <c r="AO403" t="s">
        <v>102</v>
      </c>
      <c r="AQ403" t="s">
        <v>99</v>
      </c>
      <c r="AR403" t="s">
        <v>102</v>
      </c>
      <c r="AV403" t="s">
        <v>206</v>
      </c>
      <c r="AW403" t="s">
        <v>102</v>
      </c>
      <c r="BB403" t="s">
        <v>99</v>
      </c>
      <c r="BC403" s="1">
        <v>1483000</v>
      </c>
      <c r="BD403" t="s">
        <v>99</v>
      </c>
      <c r="BE403" s="1">
        <v>312000</v>
      </c>
      <c r="BF403" s="1">
        <v>401000</v>
      </c>
      <c r="BG403" t="s">
        <v>103</v>
      </c>
      <c r="BH403" t="s">
        <v>99</v>
      </c>
      <c r="BI403">
        <v>34850000</v>
      </c>
      <c r="BJ403" t="s">
        <v>381</v>
      </c>
      <c r="BZ403" t="s">
        <v>102</v>
      </c>
      <c r="CD403" t="s">
        <v>102</v>
      </c>
      <c r="CE403" s="1">
        <v>34000</v>
      </c>
      <c r="CF403" t="s">
        <v>105</v>
      </c>
      <c r="CG403">
        <v>2022</v>
      </c>
      <c r="CH403">
        <v>2023</v>
      </c>
      <c r="CI403" t="s">
        <v>3057</v>
      </c>
      <c r="CJ403" t="s">
        <v>216</v>
      </c>
      <c r="CK403">
        <v>2023</v>
      </c>
      <c r="CL403" t="s">
        <v>99</v>
      </c>
      <c r="CM403" t="s">
        <v>3058</v>
      </c>
      <c r="CO403">
        <v>10</v>
      </c>
      <c r="CP403">
        <v>11</v>
      </c>
      <c r="CQ403" s="5">
        <f t="shared" si="12"/>
        <v>0.90909090909090906</v>
      </c>
      <c r="CR403" t="s">
        <v>542</v>
      </c>
      <c r="CS403" t="s">
        <v>3059</v>
      </c>
      <c r="CT403" s="2" t="s">
        <v>3060</v>
      </c>
      <c r="CU403" t="s">
        <v>99</v>
      </c>
      <c r="CV403" t="s">
        <v>122</v>
      </c>
      <c r="CW403" t="s">
        <v>99</v>
      </c>
      <c r="CX403" t="s">
        <v>3061</v>
      </c>
    </row>
    <row r="404" spans="1:102" ht="18" customHeight="1" x14ac:dyDescent="0.35">
      <c r="A404" t="s">
        <v>3062</v>
      </c>
      <c r="B404" t="s">
        <v>3063</v>
      </c>
      <c r="C404" s="24" t="s">
        <v>3814</v>
      </c>
      <c r="D404" s="24" t="s">
        <v>3855</v>
      </c>
      <c r="E404" t="s">
        <v>99</v>
      </c>
      <c r="F404" s="5">
        <v>1</v>
      </c>
      <c r="G404" t="s">
        <v>100</v>
      </c>
      <c r="H404" t="s">
        <v>99</v>
      </c>
      <c r="I404" s="5">
        <v>1</v>
      </c>
      <c r="J404">
        <v>2040</v>
      </c>
      <c r="K404" s="5" t="s">
        <v>99</v>
      </c>
      <c r="M404">
        <v>2040</v>
      </c>
      <c r="N404" s="5" t="s">
        <v>99</v>
      </c>
      <c r="P404">
        <v>2040</v>
      </c>
      <c r="Q404">
        <f t="shared" si="13"/>
        <v>2040</v>
      </c>
      <c r="AK404" t="s">
        <v>99</v>
      </c>
      <c r="AL404" t="s">
        <v>99</v>
      </c>
      <c r="AM404" t="s">
        <v>102</v>
      </c>
      <c r="AO404" t="s">
        <v>102</v>
      </c>
      <c r="AQ404" t="s">
        <v>102</v>
      </c>
      <c r="AR404" t="s">
        <v>102</v>
      </c>
      <c r="AW404" t="s">
        <v>102</v>
      </c>
      <c r="BB404" t="s">
        <v>99</v>
      </c>
      <c r="BC404" s="1">
        <v>355206</v>
      </c>
      <c r="BD404" t="s">
        <v>99</v>
      </c>
      <c r="BE404" s="1">
        <v>749492</v>
      </c>
      <c r="BF404" s="1">
        <v>871685</v>
      </c>
      <c r="BG404" t="s">
        <v>103</v>
      </c>
      <c r="BH404" t="s">
        <v>99</v>
      </c>
      <c r="BI404">
        <v>11056100</v>
      </c>
      <c r="BJ404" t="s">
        <v>104</v>
      </c>
      <c r="BK404" t="s">
        <v>99</v>
      </c>
      <c r="BL404" t="s">
        <v>99</v>
      </c>
      <c r="BM404" t="s">
        <v>99</v>
      </c>
      <c r="BN404" t="s">
        <v>99</v>
      </c>
      <c r="BO404" t="s">
        <v>99</v>
      </c>
      <c r="BP404" t="s">
        <v>99</v>
      </c>
      <c r="BQ404" t="s">
        <v>99</v>
      </c>
      <c r="BR404" t="s">
        <v>99</v>
      </c>
      <c r="BS404" t="s">
        <v>99</v>
      </c>
      <c r="BT404" t="s">
        <v>99</v>
      </c>
      <c r="BU404" t="s">
        <v>99</v>
      </c>
      <c r="BV404" t="s">
        <v>99</v>
      </c>
      <c r="BW404" t="s">
        <v>102</v>
      </c>
      <c r="BX404" t="s">
        <v>102</v>
      </c>
      <c r="BY404" t="s">
        <v>102</v>
      </c>
      <c r="BZ404" t="s">
        <v>102</v>
      </c>
      <c r="CD404" t="s">
        <v>102</v>
      </c>
      <c r="CG404">
        <v>2022</v>
      </c>
      <c r="CH404">
        <v>2022</v>
      </c>
      <c r="CI404" t="s">
        <v>3064</v>
      </c>
      <c r="CJ404" t="s">
        <v>185</v>
      </c>
      <c r="CK404">
        <v>2023</v>
      </c>
      <c r="CL404" t="s">
        <v>102</v>
      </c>
      <c r="CM404" t="s">
        <v>3065</v>
      </c>
      <c r="CO404">
        <v>0</v>
      </c>
      <c r="CP404">
        <v>11</v>
      </c>
      <c r="CQ404" s="5">
        <f t="shared" si="12"/>
        <v>0</v>
      </c>
      <c r="CR404" t="s">
        <v>163</v>
      </c>
      <c r="CS404" t="s">
        <v>3066</v>
      </c>
      <c r="CT404" t="s">
        <v>3067</v>
      </c>
      <c r="CU404" t="s">
        <v>99</v>
      </c>
      <c r="CV404" t="s">
        <v>130</v>
      </c>
      <c r="CW404" t="s">
        <v>102</v>
      </c>
      <c r="CX404" t="s">
        <v>3068</v>
      </c>
    </row>
    <row r="405" spans="1:102" ht="18" customHeight="1" x14ac:dyDescent="0.35">
      <c r="A405" t="s">
        <v>3069</v>
      </c>
      <c r="B405" t="s">
        <v>3070</v>
      </c>
      <c r="C405" s="24" t="s">
        <v>3828</v>
      </c>
      <c r="D405" s="24" t="s">
        <v>3841</v>
      </c>
      <c r="E405" t="s">
        <v>99</v>
      </c>
      <c r="F405" s="5">
        <v>1</v>
      </c>
      <c r="G405" t="s">
        <v>149</v>
      </c>
      <c r="H405" t="s">
        <v>99</v>
      </c>
      <c r="I405" s="5">
        <v>1</v>
      </c>
      <c r="J405">
        <v>2040</v>
      </c>
      <c r="K405" s="5" t="s">
        <v>99</v>
      </c>
      <c r="M405">
        <v>2040</v>
      </c>
      <c r="N405" s="5" t="s">
        <v>102</v>
      </c>
      <c r="Q405">
        <f t="shared" si="13"/>
        <v>2040</v>
      </c>
      <c r="R405" s="5" t="s">
        <v>102</v>
      </c>
      <c r="AK405" t="s">
        <v>99</v>
      </c>
      <c r="AL405" t="s">
        <v>102</v>
      </c>
      <c r="AM405" t="s">
        <v>102</v>
      </c>
      <c r="AO405" t="s">
        <v>102</v>
      </c>
      <c r="AQ405" t="s">
        <v>102</v>
      </c>
      <c r="AR405" t="s">
        <v>102</v>
      </c>
      <c r="AW405" t="s">
        <v>102</v>
      </c>
      <c r="BB405" t="s">
        <v>99</v>
      </c>
      <c r="BC405" s="1">
        <v>109301</v>
      </c>
      <c r="BD405" t="s">
        <v>99</v>
      </c>
      <c r="BE405" s="1">
        <v>269678</v>
      </c>
      <c r="BF405" t="s">
        <v>103</v>
      </c>
      <c r="BG405" t="s">
        <v>103</v>
      </c>
      <c r="BH405" t="s">
        <v>99</v>
      </c>
      <c r="BI405">
        <v>2549914</v>
      </c>
      <c r="BJ405" t="s">
        <v>104</v>
      </c>
      <c r="BK405" t="s">
        <v>99</v>
      </c>
      <c r="BL405" t="s">
        <v>102</v>
      </c>
      <c r="BM405" t="s">
        <v>102</v>
      </c>
      <c r="BN405" t="s">
        <v>102</v>
      </c>
      <c r="BO405" t="s">
        <v>102</v>
      </c>
      <c r="BP405" t="s">
        <v>102</v>
      </c>
      <c r="BQ405" t="s">
        <v>102</v>
      </c>
      <c r="BR405" t="s">
        <v>102</v>
      </c>
      <c r="BS405" t="s">
        <v>102</v>
      </c>
      <c r="BT405" t="s">
        <v>99</v>
      </c>
      <c r="BU405" t="s">
        <v>99</v>
      </c>
      <c r="BV405" t="s">
        <v>102</v>
      </c>
      <c r="BW405" t="s">
        <v>102</v>
      </c>
      <c r="BX405" t="s">
        <v>102</v>
      </c>
      <c r="BY405" t="s">
        <v>102</v>
      </c>
      <c r="BZ405" t="s">
        <v>102</v>
      </c>
      <c r="CD405" t="s">
        <v>102</v>
      </c>
      <c r="CG405">
        <v>2022</v>
      </c>
      <c r="CH405" t="s">
        <v>103</v>
      </c>
      <c r="CI405" t="s">
        <v>3071</v>
      </c>
      <c r="CJ405" t="s">
        <v>193</v>
      </c>
      <c r="CK405">
        <v>2023</v>
      </c>
      <c r="CL405" t="s">
        <v>99</v>
      </c>
      <c r="CM405" t="s">
        <v>3072</v>
      </c>
      <c r="CO405">
        <v>5</v>
      </c>
      <c r="CP405">
        <v>9</v>
      </c>
      <c r="CQ405" s="5">
        <f t="shared" si="12"/>
        <v>0.55555555555555558</v>
      </c>
      <c r="CR405" t="s">
        <v>163</v>
      </c>
      <c r="CS405" t="s">
        <v>3073</v>
      </c>
      <c r="CT405" s="2" t="s">
        <v>3074</v>
      </c>
      <c r="CU405" t="s">
        <v>99</v>
      </c>
      <c r="CV405" t="s">
        <v>130</v>
      </c>
      <c r="CW405" t="s">
        <v>99</v>
      </c>
      <c r="CX405" t="s">
        <v>3075</v>
      </c>
    </row>
    <row r="406" spans="1:102" ht="18" customHeight="1" x14ac:dyDescent="0.35">
      <c r="A406" t="s">
        <v>3076</v>
      </c>
      <c r="B406" t="s">
        <v>3077</v>
      </c>
      <c r="C406" s="24" t="s">
        <v>3824</v>
      </c>
      <c r="D406" s="24" t="s">
        <v>3843</v>
      </c>
      <c r="E406" t="s">
        <v>99</v>
      </c>
      <c r="F406" s="5">
        <v>1</v>
      </c>
      <c r="G406" t="s">
        <v>149</v>
      </c>
      <c r="H406" t="s">
        <v>99</v>
      </c>
      <c r="I406" s="5">
        <v>1</v>
      </c>
      <c r="J406">
        <v>2050</v>
      </c>
      <c r="K406" s="5" t="s">
        <v>99</v>
      </c>
      <c r="M406">
        <v>2050</v>
      </c>
      <c r="N406" s="5" t="s">
        <v>101</v>
      </c>
      <c r="Q406">
        <f t="shared" si="13"/>
        <v>2050</v>
      </c>
      <c r="R406" s="5" t="s">
        <v>101</v>
      </c>
      <c r="AK406" t="s">
        <v>99</v>
      </c>
      <c r="AL406" t="s">
        <v>99</v>
      </c>
      <c r="AM406" t="s">
        <v>102</v>
      </c>
      <c r="AO406" t="s">
        <v>102</v>
      </c>
      <c r="AR406" t="s">
        <v>102</v>
      </c>
      <c r="AW406" t="s">
        <v>102</v>
      </c>
      <c r="BB406" t="s">
        <v>99</v>
      </c>
      <c r="BC406" s="1">
        <v>7200000</v>
      </c>
      <c r="BD406" t="s">
        <v>99</v>
      </c>
      <c r="BE406" t="s">
        <v>103</v>
      </c>
      <c r="BF406" t="s">
        <v>103</v>
      </c>
      <c r="BG406" s="1">
        <v>359000</v>
      </c>
      <c r="BH406" t="s">
        <v>99</v>
      </c>
      <c r="BI406">
        <v>66600000</v>
      </c>
      <c r="BJ406" t="s">
        <v>104</v>
      </c>
      <c r="BK406" t="s">
        <v>102</v>
      </c>
      <c r="BL406" t="s">
        <v>102</v>
      </c>
      <c r="BM406" t="s">
        <v>99</v>
      </c>
      <c r="BN406" t="s">
        <v>102</v>
      </c>
      <c r="BO406" t="s">
        <v>102</v>
      </c>
      <c r="BP406" t="s">
        <v>99</v>
      </c>
      <c r="BQ406" t="s">
        <v>102</v>
      </c>
      <c r="BR406" t="s">
        <v>102</v>
      </c>
      <c r="BS406" t="s">
        <v>102</v>
      </c>
      <c r="BT406" t="s">
        <v>102</v>
      </c>
      <c r="BU406" t="s">
        <v>99</v>
      </c>
      <c r="BV406" t="s">
        <v>102</v>
      </c>
      <c r="BW406" t="s">
        <v>102</v>
      </c>
      <c r="BX406" t="s">
        <v>102</v>
      </c>
      <c r="BY406" t="s">
        <v>102</v>
      </c>
      <c r="BZ406" t="s">
        <v>102</v>
      </c>
      <c r="CD406" t="s">
        <v>99</v>
      </c>
      <c r="CE406" s="1">
        <v>400000</v>
      </c>
      <c r="CF406" t="s">
        <v>105</v>
      </c>
      <c r="CG406">
        <v>2022</v>
      </c>
      <c r="CH406" t="s">
        <v>103</v>
      </c>
      <c r="CI406" t="s">
        <v>3078</v>
      </c>
      <c r="CJ406" t="s">
        <v>107</v>
      </c>
      <c r="CK406">
        <v>2023</v>
      </c>
      <c r="CL406" t="s">
        <v>99</v>
      </c>
      <c r="CM406" t="s">
        <v>3079</v>
      </c>
      <c r="CN406" t="s">
        <v>3080</v>
      </c>
      <c r="CO406">
        <v>6</v>
      </c>
      <c r="CP406">
        <v>9</v>
      </c>
      <c r="CQ406" s="5">
        <f t="shared" si="12"/>
        <v>0.66666666666666663</v>
      </c>
      <c r="CR406" t="s">
        <v>3081</v>
      </c>
      <c r="CS406" t="s">
        <v>3082</v>
      </c>
      <c r="CT406" s="2" t="s">
        <v>3083</v>
      </c>
      <c r="CU406" t="s">
        <v>99</v>
      </c>
      <c r="CV406" t="s">
        <v>130</v>
      </c>
      <c r="CW406" t="s">
        <v>99</v>
      </c>
      <c r="CX406" t="s">
        <v>3084</v>
      </c>
    </row>
    <row r="407" spans="1:102" ht="18" customHeight="1" x14ac:dyDescent="0.35">
      <c r="A407" t="s">
        <v>3085</v>
      </c>
      <c r="B407" t="s">
        <v>3086</v>
      </c>
      <c r="C407" s="24" t="s">
        <v>3814</v>
      </c>
      <c r="D407" s="24" t="s">
        <v>3906</v>
      </c>
      <c r="E407" t="s">
        <v>99</v>
      </c>
      <c r="F407" s="5">
        <v>1</v>
      </c>
      <c r="G407" t="s">
        <v>149</v>
      </c>
      <c r="H407" t="s">
        <v>99</v>
      </c>
      <c r="I407" s="5">
        <v>1</v>
      </c>
      <c r="J407">
        <v>2030</v>
      </c>
      <c r="K407" s="5" t="s">
        <v>99</v>
      </c>
      <c r="M407">
        <v>2030</v>
      </c>
      <c r="N407" s="5" t="s">
        <v>99</v>
      </c>
      <c r="P407">
        <v>2030</v>
      </c>
      <c r="Q407">
        <f t="shared" si="13"/>
        <v>2030</v>
      </c>
      <c r="AK407" t="s">
        <v>99</v>
      </c>
      <c r="AL407" t="s">
        <v>99</v>
      </c>
      <c r="AM407" t="s">
        <v>102</v>
      </c>
      <c r="AO407" t="s">
        <v>102</v>
      </c>
      <c r="AQ407" t="s">
        <v>99</v>
      </c>
      <c r="AR407" t="s">
        <v>102</v>
      </c>
      <c r="AV407" t="s">
        <v>230</v>
      </c>
      <c r="AW407" t="s">
        <v>99</v>
      </c>
      <c r="AX407">
        <v>101293</v>
      </c>
      <c r="AY407" t="s">
        <v>207</v>
      </c>
      <c r="BA407" t="s">
        <v>305</v>
      </c>
      <c r="BB407" t="s">
        <v>99</v>
      </c>
      <c r="BC407" s="1">
        <v>2270</v>
      </c>
      <c r="BD407" t="s">
        <v>99</v>
      </c>
      <c r="BE407">
        <v>635</v>
      </c>
      <c r="BF407" s="1">
        <v>41979</v>
      </c>
      <c r="BG407" t="s">
        <v>103</v>
      </c>
      <c r="BH407" t="s">
        <v>99</v>
      </c>
      <c r="BI407">
        <v>217084</v>
      </c>
      <c r="BJ407" t="s">
        <v>104</v>
      </c>
      <c r="BK407" t="s">
        <v>99</v>
      </c>
      <c r="BL407" t="s">
        <v>99</v>
      </c>
      <c r="BM407" t="s">
        <v>99</v>
      </c>
      <c r="BN407" t="s">
        <v>102</v>
      </c>
      <c r="BO407" t="s">
        <v>99</v>
      </c>
      <c r="BP407" t="s">
        <v>99</v>
      </c>
      <c r="BQ407" t="s">
        <v>99</v>
      </c>
      <c r="BR407" t="s">
        <v>102</v>
      </c>
      <c r="BS407" t="s">
        <v>102</v>
      </c>
      <c r="BT407" t="s">
        <v>102</v>
      </c>
      <c r="BU407" t="s">
        <v>102</v>
      </c>
      <c r="BV407" t="s">
        <v>102</v>
      </c>
      <c r="BW407" t="s">
        <v>102</v>
      </c>
      <c r="BX407" t="s">
        <v>102</v>
      </c>
      <c r="BY407" t="s">
        <v>102</v>
      </c>
      <c r="BZ407" t="s">
        <v>102</v>
      </c>
      <c r="CD407" t="s">
        <v>102</v>
      </c>
      <c r="CG407">
        <v>2023</v>
      </c>
      <c r="CH407">
        <v>2023</v>
      </c>
      <c r="CI407" t="s">
        <v>3087</v>
      </c>
      <c r="CJ407" t="s">
        <v>193</v>
      </c>
      <c r="CK407">
        <v>2023</v>
      </c>
      <c r="CL407" t="s">
        <v>102</v>
      </c>
      <c r="CM407" t="s">
        <v>3088</v>
      </c>
      <c r="CO407">
        <v>0</v>
      </c>
      <c r="CP407">
        <v>10</v>
      </c>
      <c r="CQ407" s="5">
        <f t="shared" si="12"/>
        <v>0</v>
      </c>
      <c r="CR407" t="s">
        <v>542</v>
      </c>
      <c r="CS407" t="s">
        <v>1960</v>
      </c>
      <c r="CT407" t="s">
        <v>3089</v>
      </c>
      <c r="CU407" t="s">
        <v>99</v>
      </c>
      <c r="CV407" t="s">
        <v>130</v>
      </c>
      <c r="CW407" t="s">
        <v>99</v>
      </c>
      <c r="CX407" t="s">
        <v>3090</v>
      </c>
    </row>
    <row r="408" spans="1:102" ht="18" customHeight="1" x14ac:dyDescent="0.35">
      <c r="A408" t="s">
        <v>3091</v>
      </c>
      <c r="B408" t="s">
        <v>3092</v>
      </c>
      <c r="C408" s="24" t="s">
        <v>3828</v>
      </c>
      <c r="D408" s="24" t="s">
        <v>3832</v>
      </c>
      <c r="E408" t="s">
        <v>102</v>
      </c>
      <c r="F408" s="5">
        <v>0</v>
      </c>
      <c r="BB408" t="s">
        <v>99</v>
      </c>
      <c r="BC408" s="1">
        <v>430114</v>
      </c>
      <c r="BD408" t="s">
        <v>99</v>
      </c>
      <c r="BE408" t="s">
        <v>103</v>
      </c>
      <c r="BF408" s="1">
        <v>280152</v>
      </c>
      <c r="BG408" t="s">
        <v>103</v>
      </c>
      <c r="BH408" t="s">
        <v>99</v>
      </c>
      <c r="BI408">
        <v>7910169</v>
      </c>
      <c r="BJ408" t="s">
        <v>381</v>
      </c>
      <c r="BZ408" t="s">
        <v>102</v>
      </c>
      <c r="CD408" t="s">
        <v>102</v>
      </c>
      <c r="CG408">
        <v>2022</v>
      </c>
      <c r="CH408">
        <v>2022</v>
      </c>
      <c r="CI408" t="s">
        <v>3093</v>
      </c>
      <c r="CJ408" t="s">
        <v>107</v>
      </c>
      <c r="CK408">
        <v>2023</v>
      </c>
      <c r="CL408" t="s">
        <v>102</v>
      </c>
      <c r="CM408" t="s">
        <v>3094</v>
      </c>
      <c r="CO408">
        <v>0</v>
      </c>
      <c r="CP408">
        <v>9</v>
      </c>
      <c r="CQ408" s="5">
        <f t="shared" si="12"/>
        <v>0</v>
      </c>
      <c r="CR408" t="s">
        <v>163</v>
      </c>
      <c r="CS408" t="s">
        <v>3095</v>
      </c>
      <c r="CT408" t="s">
        <v>3096</v>
      </c>
      <c r="CU408" t="s">
        <v>99</v>
      </c>
      <c r="CV408" t="s">
        <v>130</v>
      </c>
      <c r="CW408" t="s">
        <v>102</v>
      </c>
      <c r="CX408" t="s">
        <v>3097</v>
      </c>
    </row>
    <row r="409" spans="1:102" ht="18" customHeight="1" x14ac:dyDescent="0.35">
      <c r="A409" t="s">
        <v>3098</v>
      </c>
      <c r="B409" t="s">
        <v>3099</v>
      </c>
      <c r="C409" s="24" t="s">
        <v>3833</v>
      </c>
      <c r="D409" s="24" t="s">
        <v>3904</v>
      </c>
      <c r="E409" t="s">
        <v>102</v>
      </c>
      <c r="F409" s="5">
        <v>0</v>
      </c>
      <c r="BB409" t="s">
        <v>99</v>
      </c>
      <c r="BC409" s="1">
        <v>21129</v>
      </c>
      <c r="BD409" t="s">
        <v>99</v>
      </c>
      <c r="BE409" t="s">
        <v>103</v>
      </c>
      <c r="BF409" t="s">
        <v>103</v>
      </c>
      <c r="BG409" s="1">
        <v>220851</v>
      </c>
      <c r="BH409" t="s">
        <v>99</v>
      </c>
      <c r="BI409">
        <v>1001385</v>
      </c>
      <c r="BJ409" t="s">
        <v>115</v>
      </c>
      <c r="BZ409" t="s">
        <v>102</v>
      </c>
      <c r="CD409" t="s">
        <v>102</v>
      </c>
      <c r="CG409">
        <v>2022</v>
      </c>
      <c r="CH409" t="s">
        <v>103</v>
      </c>
      <c r="CI409" t="s">
        <v>3100</v>
      </c>
      <c r="CJ409" t="s">
        <v>107</v>
      </c>
      <c r="CK409">
        <v>2023</v>
      </c>
      <c r="CL409" t="s">
        <v>99</v>
      </c>
      <c r="CM409" t="s">
        <v>3101</v>
      </c>
      <c r="CO409">
        <v>2</v>
      </c>
      <c r="CP409">
        <v>15</v>
      </c>
      <c r="CQ409" s="5">
        <f t="shared" si="12"/>
        <v>0.13333333333333333</v>
      </c>
      <c r="CR409" t="s">
        <v>669</v>
      </c>
      <c r="CS409" t="s">
        <v>3102</v>
      </c>
      <c r="CT409" t="s">
        <v>3103</v>
      </c>
      <c r="CU409" t="s">
        <v>99</v>
      </c>
      <c r="CV409" t="s">
        <v>130</v>
      </c>
      <c r="CW409" t="s">
        <v>102</v>
      </c>
      <c r="CX409" t="s">
        <v>3104</v>
      </c>
    </row>
    <row r="410" spans="1:102" ht="18" customHeight="1" x14ac:dyDescent="0.35">
      <c r="A410" t="s">
        <v>3105</v>
      </c>
      <c r="B410" t="s">
        <v>3106</v>
      </c>
      <c r="C410" s="24" t="s">
        <v>3814</v>
      </c>
      <c r="D410" s="24" t="s">
        <v>3842</v>
      </c>
      <c r="E410" t="s">
        <v>102</v>
      </c>
      <c r="F410" s="5">
        <v>0</v>
      </c>
      <c r="BB410" t="s">
        <v>99</v>
      </c>
      <c r="BC410" s="1">
        <v>38022</v>
      </c>
      <c r="BD410" t="s">
        <v>99</v>
      </c>
      <c r="BE410" s="1">
        <v>119978</v>
      </c>
      <c r="BF410" s="1">
        <v>127093</v>
      </c>
      <c r="BG410" t="s">
        <v>103</v>
      </c>
      <c r="BH410" t="s">
        <v>102</v>
      </c>
      <c r="BZ410" t="s">
        <v>102</v>
      </c>
      <c r="CD410" t="s">
        <v>102</v>
      </c>
      <c r="CG410">
        <v>2022</v>
      </c>
      <c r="CH410" t="s">
        <v>103</v>
      </c>
      <c r="CI410" t="s">
        <v>3107</v>
      </c>
      <c r="CJ410" t="s">
        <v>107</v>
      </c>
      <c r="CK410">
        <v>2023</v>
      </c>
      <c r="CL410" t="s">
        <v>102</v>
      </c>
      <c r="CM410" t="s">
        <v>103</v>
      </c>
      <c r="CO410">
        <v>0</v>
      </c>
      <c r="CP410">
        <v>9</v>
      </c>
      <c r="CQ410" s="5">
        <f t="shared" si="12"/>
        <v>0</v>
      </c>
      <c r="CR410" t="s">
        <v>163</v>
      </c>
      <c r="CS410" t="s">
        <v>195</v>
      </c>
      <c r="CT410" t="s">
        <v>3108</v>
      </c>
      <c r="CU410" t="s">
        <v>102</v>
      </c>
      <c r="CW410" t="s">
        <v>102</v>
      </c>
      <c r="CX410" t="s">
        <v>3109</v>
      </c>
    </row>
    <row r="411" spans="1:102" ht="18" customHeight="1" x14ac:dyDescent="0.35">
      <c r="A411" t="s">
        <v>3942</v>
      </c>
      <c r="B411" t="s">
        <v>3110</v>
      </c>
      <c r="C411" s="24" t="s">
        <v>3808</v>
      </c>
      <c r="D411" s="24" t="s">
        <v>3893</v>
      </c>
      <c r="E411" t="s">
        <v>102</v>
      </c>
      <c r="F411" s="5">
        <v>0</v>
      </c>
      <c r="BB411" t="s">
        <v>99</v>
      </c>
      <c r="BC411" s="1">
        <v>40679</v>
      </c>
      <c r="BD411" t="s">
        <v>99</v>
      </c>
      <c r="BE411" t="s">
        <v>103</v>
      </c>
      <c r="BF411" t="s">
        <v>103</v>
      </c>
      <c r="BG411" s="1">
        <v>61126</v>
      </c>
      <c r="BH411" t="s">
        <v>102</v>
      </c>
      <c r="BZ411" t="s">
        <v>102</v>
      </c>
      <c r="CD411" t="s">
        <v>102</v>
      </c>
      <c r="CG411">
        <v>2022</v>
      </c>
      <c r="CH411">
        <v>2023</v>
      </c>
      <c r="CI411" t="s">
        <v>3111</v>
      </c>
      <c r="CJ411" t="s">
        <v>107</v>
      </c>
      <c r="CK411">
        <v>2023</v>
      </c>
      <c r="CL411" t="s">
        <v>102</v>
      </c>
      <c r="CM411" t="s">
        <v>3112</v>
      </c>
      <c r="CO411">
        <v>0</v>
      </c>
      <c r="CP411">
        <v>10</v>
      </c>
      <c r="CQ411" s="5">
        <f t="shared" si="12"/>
        <v>0</v>
      </c>
      <c r="CR411" t="s">
        <v>558</v>
      </c>
      <c r="CS411" t="s">
        <v>3113</v>
      </c>
      <c r="CT411" t="s">
        <v>3114</v>
      </c>
      <c r="CU411" t="s">
        <v>99</v>
      </c>
      <c r="CV411" t="s">
        <v>130</v>
      </c>
      <c r="CW411" t="s">
        <v>102</v>
      </c>
      <c r="CX411" t="s">
        <v>3115</v>
      </c>
    </row>
    <row r="412" spans="1:102" ht="18" customHeight="1" x14ac:dyDescent="0.35">
      <c r="A412" t="s">
        <v>3116</v>
      </c>
      <c r="B412" t="s">
        <v>3117</v>
      </c>
      <c r="C412" s="24" t="s">
        <v>3814</v>
      </c>
      <c r="D412" s="24" t="s">
        <v>3856</v>
      </c>
      <c r="E412" t="s">
        <v>102</v>
      </c>
      <c r="F412" s="5">
        <v>0</v>
      </c>
      <c r="BB412" t="s">
        <v>99</v>
      </c>
      <c r="BC412" s="1">
        <v>7001</v>
      </c>
      <c r="BD412" t="s">
        <v>99</v>
      </c>
      <c r="BE412" s="1">
        <v>35085</v>
      </c>
      <c r="BF412" s="1">
        <v>35011</v>
      </c>
      <c r="BG412" t="s">
        <v>103</v>
      </c>
      <c r="BH412" t="s">
        <v>99</v>
      </c>
      <c r="BI412">
        <v>26262</v>
      </c>
      <c r="BJ412" t="s">
        <v>104</v>
      </c>
      <c r="BK412" t="s">
        <v>99</v>
      </c>
      <c r="BL412" t="s">
        <v>102</v>
      </c>
      <c r="BM412" t="s">
        <v>102</v>
      </c>
      <c r="BN412" t="s">
        <v>102</v>
      </c>
      <c r="BO412" t="s">
        <v>102</v>
      </c>
      <c r="BP412" t="s">
        <v>102</v>
      </c>
      <c r="BQ412" t="s">
        <v>102</v>
      </c>
      <c r="BR412" t="s">
        <v>102</v>
      </c>
      <c r="BS412" t="s">
        <v>102</v>
      </c>
      <c r="BT412" t="s">
        <v>102</v>
      </c>
      <c r="BU412" t="s">
        <v>102</v>
      </c>
      <c r="BV412" t="s">
        <v>102</v>
      </c>
      <c r="BW412" t="s">
        <v>102</v>
      </c>
      <c r="BX412" t="s">
        <v>102</v>
      </c>
      <c r="BY412" t="s">
        <v>102</v>
      </c>
      <c r="BZ412" t="s">
        <v>102</v>
      </c>
      <c r="CD412" t="s">
        <v>99</v>
      </c>
      <c r="CE412" s="1">
        <v>31000000</v>
      </c>
      <c r="CF412" t="s">
        <v>105</v>
      </c>
      <c r="CG412">
        <v>2022</v>
      </c>
      <c r="CH412">
        <v>2022</v>
      </c>
      <c r="CI412" t="s">
        <v>3118</v>
      </c>
      <c r="CJ412" t="s">
        <v>193</v>
      </c>
      <c r="CK412">
        <v>2023</v>
      </c>
      <c r="CL412" t="s">
        <v>99</v>
      </c>
      <c r="CM412" t="s">
        <v>3119</v>
      </c>
      <c r="CN412" t="s">
        <v>3120</v>
      </c>
      <c r="CO412">
        <v>1</v>
      </c>
      <c r="CP412">
        <v>7</v>
      </c>
      <c r="CQ412" s="5">
        <f t="shared" si="12"/>
        <v>0.14285714285714285</v>
      </c>
      <c r="CR412" t="s">
        <v>163</v>
      </c>
      <c r="CS412" t="s">
        <v>3121</v>
      </c>
      <c r="CT412" s="2" t="s">
        <v>3122</v>
      </c>
      <c r="CU412" t="s">
        <v>99</v>
      </c>
      <c r="CV412" t="s">
        <v>122</v>
      </c>
      <c r="CW412" t="s">
        <v>102</v>
      </c>
      <c r="CX412" t="s">
        <v>3123</v>
      </c>
    </row>
    <row r="413" spans="1:102" ht="18" customHeight="1" x14ac:dyDescent="0.35">
      <c r="A413" t="s">
        <v>3124</v>
      </c>
      <c r="B413" t="s">
        <v>3125</v>
      </c>
      <c r="C413" s="24" t="s">
        <v>3824</v>
      </c>
      <c r="D413" s="24" t="s">
        <v>3836</v>
      </c>
      <c r="E413" t="s">
        <v>99</v>
      </c>
      <c r="F413" s="5">
        <v>1</v>
      </c>
      <c r="G413" t="s">
        <v>149</v>
      </c>
      <c r="H413" t="s">
        <v>99</v>
      </c>
      <c r="I413" s="5">
        <v>1</v>
      </c>
      <c r="J413">
        <v>2050</v>
      </c>
      <c r="K413" s="5" t="s">
        <v>101</v>
      </c>
      <c r="N413" s="5" t="s">
        <v>101</v>
      </c>
      <c r="Q413">
        <f t="shared" si="13"/>
        <v>2050</v>
      </c>
      <c r="R413" s="5" t="s">
        <v>101</v>
      </c>
      <c r="AK413" t="s">
        <v>99</v>
      </c>
      <c r="AL413" t="s">
        <v>102</v>
      </c>
      <c r="AM413" t="s">
        <v>102</v>
      </c>
      <c r="AO413" t="s">
        <v>102</v>
      </c>
      <c r="AQ413" t="s">
        <v>99</v>
      </c>
      <c r="AR413" t="s">
        <v>102</v>
      </c>
      <c r="AV413" t="s">
        <v>206</v>
      </c>
      <c r="AW413" t="s">
        <v>102</v>
      </c>
      <c r="BB413" t="s">
        <v>99</v>
      </c>
      <c r="BC413" s="1">
        <v>84800000</v>
      </c>
      <c r="BD413" t="s">
        <v>99</v>
      </c>
      <c r="BE413" t="s">
        <v>103</v>
      </c>
      <c r="BF413" t="s">
        <v>103</v>
      </c>
      <c r="BG413" s="1">
        <v>200000</v>
      </c>
      <c r="BH413" t="s">
        <v>99</v>
      </c>
      <c r="BI413">
        <v>38500000</v>
      </c>
      <c r="BJ413" t="s">
        <v>104</v>
      </c>
      <c r="BK413" t="s">
        <v>99</v>
      </c>
      <c r="BL413" t="s">
        <v>99</v>
      </c>
      <c r="BM413" t="s">
        <v>99</v>
      </c>
      <c r="BN413" t="s">
        <v>99</v>
      </c>
      <c r="BO413" t="s">
        <v>99</v>
      </c>
      <c r="BP413" t="s">
        <v>99</v>
      </c>
      <c r="BQ413" t="s">
        <v>99</v>
      </c>
      <c r="BR413" t="s">
        <v>99</v>
      </c>
      <c r="BS413" t="s">
        <v>102</v>
      </c>
      <c r="BT413" t="s">
        <v>102</v>
      </c>
      <c r="BU413" t="s">
        <v>99</v>
      </c>
      <c r="BV413" t="s">
        <v>102</v>
      </c>
      <c r="BW413" t="s">
        <v>102</v>
      </c>
      <c r="BX413" t="s">
        <v>102</v>
      </c>
      <c r="BY413" t="s">
        <v>99</v>
      </c>
      <c r="BZ413" t="s">
        <v>102</v>
      </c>
      <c r="CD413" t="s">
        <v>102</v>
      </c>
      <c r="CG413">
        <v>2022</v>
      </c>
      <c r="CH413">
        <v>2023</v>
      </c>
      <c r="CI413" t="s">
        <v>3126</v>
      </c>
      <c r="CJ413" t="s">
        <v>193</v>
      </c>
      <c r="CK413">
        <v>2023</v>
      </c>
      <c r="CL413" t="s">
        <v>99</v>
      </c>
      <c r="CM413" t="s">
        <v>3127</v>
      </c>
      <c r="CN413" t="s">
        <v>3128</v>
      </c>
      <c r="CO413">
        <v>8</v>
      </c>
      <c r="CP413">
        <v>16</v>
      </c>
      <c r="CQ413" s="5">
        <f t="shared" si="12"/>
        <v>0.5</v>
      </c>
      <c r="CR413" t="s">
        <v>3129</v>
      </c>
      <c r="CS413" t="s">
        <v>3130</v>
      </c>
      <c r="CT413" s="2" t="s">
        <v>3131</v>
      </c>
      <c r="CU413" t="s">
        <v>99</v>
      </c>
      <c r="CV413" t="s">
        <v>130</v>
      </c>
      <c r="CW413" t="s">
        <v>99</v>
      </c>
      <c r="CX413" t="s">
        <v>3132</v>
      </c>
    </row>
    <row r="414" spans="1:102" ht="18" customHeight="1" x14ac:dyDescent="0.35">
      <c r="A414" t="s">
        <v>3133</v>
      </c>
      <c r="B414" t="s">
        <v>3134</v>
      </c>
      <c r="C414" s="24" t="s">
        <v>3808</v>
      </c>
      <c r="D414" s="24" t="s">
        <v>3831</v>
      </c>
      <c r="E414" t="s">
        <v>99</v>
      </c>
      <c r="F414" s="5">
        <v>1</v>
      </c>
      <c r="G414" t="s">
        <v>149</v>
      </c>
      <c r="H414" t="s">
        <v>99</v>
      </c>
      <c r="I414" s="5">
        <v>1</v>
      </c>
      <c r="J414">
        <v>2050</v>
      </c>
      <c r="K414" s="5" t="s">
        <v>99</v>
      </c>
      <c r="M414">
        <v>2050</v>
      </c>
      <c r="N414" s="5" t="s">
        <v>99</v>
      </c>
      <c r="P414">
        <v>2050</v>
      </c>
      <c r="Q414">
        <f t="shared" si="13"/>
        <v>2050</v>
      </c>
      <c r="AK414" t="s">
        <v>99</v>
      </c>
      <c r="AL414" t="s">
        <v>99</v>
      </c>
      <c r="AM414" t="s">
        <v>102</v>
      </c>
      <c r="AO414" t="s">
        <v>102</v>
      </c>
      <c r="AQ414" t="s">
        <v>99</v>
      </c>
      <c r="AR414" t="s">
        <v>102</v>
      </c>
      <c r="AV414" t="s">
        <v>206</v>
      </c>
      <c r="AW414" t="s">
        <v>102</v>
      </c>
      <c r="BB414" t="s">
        <v>99</v>
      </c>
      <c r="BC414" s="1">
        <v>18627259</v>
      </c>
      <c r="BD414" t="s">
        <v>99</v>
      </c>
      <c r="BE414" s="1">
        <v>30376</v>
      </c>
      <c r="BF414" s="1">
        <v>36487</v>
      </c>
      <c r="BG414" t="s">
        <v>103</v>
      </c>
      <c r="BH414" t="s">
        <v>99</v>
      </c>
      <c r="BI414">
        <v>5610029</v>
      </c>
      <c r="BJ414" t="s">
        <v>104</v>
      </c>
      <c r="BK414" t="s">
        <v>99</v>
      </c>
      <c r="BL414" t="s">
        <v>99</v>
      </c>
      <c r="BM414" t="s">
        <v>99</v>
      </c>
      <c r="BN414" t="s">
        <v>102</v>
      </c>
      <c r="BO414" t="s">
        <v>99</v>
      </c>
      <c r="BP414" t="s">
        <v>102</v>
      </c>
      <c r="BQ414" t="s">
        <v>99</v>
      </c>
      <c r="BR414" t="s">
        <v>102</v>
      </c>
      <c r="BS414" t="s">
        <v>102</v>
      </c>
      <c r="BT414" t="s">
        <v>102</v>
      </c>
      <c r="BU414" t="s">
        <v>102</v>
      </c>
      <c r="BV414" t="s">
        <v>102</v>
      </c>
      <c r="BW414" t="s">
        <v>102</v>
      </c>
      <c r="BX414" t="s">
        <v>102</v>
      </c>
      <c r="BY414" t="s">
        <v>102</v>
      </c>
      <c r="BZ414" t="s">
        <v>102</v>
      </c>
      <c r="CD414" t="s">
        <v>99</v>
      </c>
      <c r="CE414" s="1">
        <v>315000</v>
      </c>
      <c r="CF414" t="s">
        <v>105</v>
      </c>
      <c r="CG414">
        <v>2022</v>
      </c>
      <c r="CH414" t="s">
        <v>103</v>
      </c>
      <c r="CI414" t="s">
        <v>3135</v>
      </c>
      <c r="CJ414" t="s">
        <v>193</v>
      </c>
      <c r="CK414">
        <v>2023</v>
      </c>
      <c r="CL414" t="s">
        <v>102</v>
      </c>
      <c r="CM414" t="s">
        <v>103</v>
      </c>
      <c r="CO414">
        <v>1</v>
      </c>
      <c r="CP414">
        <v>14</v>
      </c>
      <c r="CQ414" s="5">
        <f t="shared" si="12"/>
        <v>7.1428571428571425E-2</v>
      </c>
      <c r="CR414" t="s">
        <v>915</v>
      </c>
      <c r="CS414" t="s">
        <v>3136</v>
      </c>
      <c r="CT414" t="s">
        <v>3137</v>
      </c>
      <c r="CU414" t="s">
        <v>99</v>
      </c>
      <c r="CV414" t="s">
        <v>130</v>
      </c>
      <c r="CW414" t="s">
        <v>102</v>
      </c>
      <c r="CX414" t="s">
        <v>3138</v>
      </c>
    </row>
    <row r="415" spans="1:102" ht="18" customHeight="1" x14ac:dyDescent="0.35">
      <c r="A415" t="s">
        <v>3139</v>
      </c>
      <c r="B415" t="s">
        <v>3140</v>
      </c>
      <c r="C415" s="24" t="s">
        <v>3808</v>
      </c>
      <c r="D415" s="24" t="s">
        <v>3893</v>
      </c>
      <c r="E415" t="s">
        <v>102</v>
      </c>
      <c r="F415" s="5">
        <v>0</v>
      </c>
      <c r="BB415" t="s">
        <v>99</v>
      </c>
      <c r="BC415" s="1">
        <v>151511</v>
      </c>
      <c r="BD415" t="s">
        <v>99</v>
      </c>
      <c r="BE415" s="1">
        <v>63361</v>
      </c>
      <c r="BF415" t="s">
        <v>103</v>
      </c>
      <c r="BG415" t="s">
        <v>103</v>
      </c>
      <c r="BH415" t="s">
        <v>99</v>
      </c>
      <c r="BI415">
        <v>15614111</v>
      </c>
      <c r="BJ415" t="s">
        <v>381</v>
      </c>
      <c r="BZ415" t="s">
        <v>102</v>
      </c>
      <c r="CD415" t="s">
        <v>99</v>
      </c>
      <c r="CE415" s="1">
        <v>5500</v>
      </c>
      <c r="CF415" t="s">
        <v>105</v>
      </c>
      <c r="CG415">
        <v>2022</v>
      </c>
      <c r="CH415" t="s">
        <v>103</v>
      </c>
      <c r="CI415" t="s">
        <v>3141</v>
      </c>
      <c r="CJ415" t="s">
        <v>107</v>
      </c>
      <c r="CK415">
        <v>2023</v>
      </c>
      <c r="CL415" t="s">
        <v>99</v>
      </c>
      <c r="CM415" t="s">
        <v>3142</v>
      </c>
      <c r="CN415" s="2" t="s">
        <v>3143</v>
      </c>
      <c r="CO415">
        <v>7</v>
      </c>
      <c r="CP415">
        <v>10</v>
      </c>
      <c r="CQ415" s="5">
        <f t="shared" si="12"/>
        <v>0.7</v>
      </c>
      <c r="CR415" t="s">
        <v>339</v>
      </c>
      <c r="CS415" t="s">
        <v>3144</v>
      </c>
      <c r="CT415" s="2" t="s">
        <v>3145</v>
      </c>
      <c r="CU415" t="s">
        <v>102</v>
      </c>
      <c r="CW415" t="s">
        <v>102</v>
      </c>
      <c r="CX415" t="s">
        <v>3146</v>
      </c>
    </row>
    <row r="416" spans="1:102" ht="18" customHeight="1" x14ac:dyDescent="0.35">
      <c r="A416" t="s">
        <v>3147</v>
      </c>
      <c r="B416" t="s">
        <v>3148</v>
      </c>
      <c r="C416" s="24" t="s">
        <v>3822</v>
      </c>
      <c r="D416" s="24" t="s">
        <v>3887</v>
      </c>
      <c r="E416" t="s">
        <v>102</v>
      </c>
      <c r="F416" s="5">
        <v>0</v>
      </c>
      <c r="BB416" t="s">
        <v>99</v>
      </c>
      <c r="BC416" s="1">
        <v>358500</v>
      </c>
      <c r="BD416" t="s">
        <v>99</v>
      </c>
      <c r="BE416" s="1">
        <v>293364</v>
      </c>
      <c r="BF416" s="1">
        <v>789349</v>
      </c>
      <c r="BG416" t="s">
        <v>103</v>
      </c>
      <c r="BH416" t="s">
        <v>99</v>
      </c>
      <c r="BI416">
        <v>14134864</v>
      </c>
      <c r="BJ416" t="s">
        <v>381</v>
      </c>
      <c r="BZ416" t="s">
        <v>102</v>
      </c>
      <c r="CD416" t="s">
        <v>102</v>
      </c>
      <c r="CG416">
        <v>2022</v>
      </c>
      <c r="CH416">
        <v>2020</v>
      </c>
      <c r="CI416" t="s">
        <v>3149</v>
      </c>
      <c r="CJ416" t="s">
        <v>411</v>
      </c>
      <c r="CK416">
        <v>2023</v>
      </c>
      <c r="CL416" t="s">
        <v>99</v>
      </c>
      <c r="CM416" t="s">
        <v>3150</v>
      </c>
      <c r="CN416" t="s">
        <v>3151</v>
      </c>
      <c r="CO416">
        <v>5</v>
      </c>
      <c r="CP416">
        <v>8</v>
      </c>
      <c r="CQ416" s="5">
        <f t="shared" si="12"/>
        <v>0.625</v>
      </c>
      <c r="CR416" t="s">
        <v>2485</v>
      </c>
      <c r="CS416" t="s">
        <v>3152</v>
      </c>
      <c r="CT416" t="s">
        <v>3153</v>
      </c>
      <c r="CU416" t="s">
        <v>99</v>
      </c>
      <c r="CV416" t="s">
        <v>130</v>
      </c>
      <c r="CW416" t="s">
        <v>102</v>
      </c>
      <c r="CX416" t="s">
        <v>3154</v>
      </c>
    </row>
    <row r="417" spans="1:102" ht="18" customHeight="1" x14ac:dyDescent="0.35">
      <c r="A417" t="s">
        <v>3155</v>
      </c>
      <c r="B417" t="s">
        <v>3156</v>
      </c>
      <c r="C417" s="24" t="s">
        <v>3826</v>
      </c>
      <c r="D417" s="24" t="s">
        <v>3847</v>
      </c>
      <c r="E417" t="s">
        <v>99</v>
      </c>
      <c r="F417" s="5">
        <v>1</v>
      </c>
      <c r="G417" t="s">
        <v>100</v>
      </c>
      <c r="H417" t="s">
        <v>99</v>
      </c>
      <c r="I417" s="5">
        <v>1</v>
      </c>
      <c r="J417">
        <v>2022</v>
      </c>
      <c r="K417" s="5" t="s">
        <v>99</v>
      </c>
      <c r="M417">
        <v>2022</v>
      </c>
      <c r="N417" s="10" t="s">
        <v>102</v>
      </c>
      <c r="Q417">
        <f t="shared" si="13"/>
        <v>2022</v>
      </c>
      <c r="R417" s="17" t="s">
        <v>99</v>
      </c>
      <c r="S417" s="17" t="s">
        <v>102</v>
      </c>
      <c r="T417" s="17"/>
      <c r="U417" s="17"/>
      <c r="V417" s="17"/>
      <c r="W417" s="17"/>
      <c r="X417" s="17"/>
      <c r="Y417" s="17"/>
      <c r="Z417" s="17"/>
      <c r="AA417" s="17"/>
      <c r="AB417" s="17"/>
      <c r="AC417" s="17"/>
      <c r="AD417" s="17"/>
      <c r="AE417" s="17"/>
      <c r="AF417" s="17"/>
      <c r="AG417" s="17"/>
      <c r="AH417" s="17"/>
      <c r="AI417" s="17"/>
      <c r="AJ417" s="17">
        <v>2050</v>
      </c>
      <c r="AK417" s="17" t="s">
        <v>99</v>
      </c>
      <c r="AL417" s="17" t="s">
        <v>99</v>
      </c>
      <c r="AM417" s="17" t="s">
        <v>102</v>
      </c>
      <c r="AN417" s="17"/>
      <c r="AO417" s="17" t="s">
        <v>102</v>
      </c>
      <c r="AP417" s="17"/>
      <c r="AQ417" s="17" t="s">
        <v>99</v>
      </c>
      <c r="AR417" s="17" t="s">
        <v>102</v>
      </c>
      <c r="AS417" s="17"/>
      <c r="AT417" s="17"/>
      <c r="AU417" s="17"/>
      <c r="AV417" s="17" t="s">
        <v>206</v>
      </c>
      <c r="AW417" s="17" t="s">
        <v>102</v>
      </c>
      <c r="AX417" s="17"/>
      <c r="AY417" s="17"/>
      <c r="AZ417" s="17"/>
      <c r="BA417" s="17"/>
      <c r="BB417" s="17" t="s">
        <v>99</v>
      </c>
      <c r="BC417" s="18">
        <v>6831</v>
      </c>
      <c r="BD417" s="17" t="s">
        <v>99</v>
      </c>
      <c r="BE417" s="17" t="s">
        <v>103</v>
      </c>
      <c r="BF417" s="18">
        <v>57135</v>
      </c>
      <c r="BG417" s="17" t="s">
        <v>103</v>
      </c>
      <c r="BH417" s="17" t="s">
        <v>99</v>
      </c>
      <c r="BI417" s="17">
        <v>31759</v>
      </c>
      <c r="BJ417" s="17" t="s">
        <v>104</v>
      </c>
      <c r="BK417" t="s">
        <v>102</v>
      </c>
      <c r="BL417" t="s">
        <v>102</v>
      </c>
      <c r="BM417" t="s">
        <v>99</v>
      </c>
      <c r="BN417" t="s">
        <v>102</v>
      </c>
      <c r="BO417" t="s">
        <v>99</v>
      </c>
      <c r="BP417" t="s">
        <v>99</v>
      </c>
      <c r="BQ417" t="s">
        <v>99</v>
      </c>
      <c r="BR417" t="s">
        <v>102</v>
      </c>
      <c r="BS417" t="s">
        <v>102</v>
      </c>
      <c r="BT417" t="s">
        <v>102</v>
      </c>
      <c r="BU417" t="s">
        <v>102</v>
      </c>
      <c r="BV417" t="s">
        <v>102</v>
      </c>
      <c r="BW417" t="s">
        <v>102</v>
      </c>
      <c r="BX417" t="s">
        <v>102</v>
      </c>
      <c r="BY417" t="s">
        <v>102</v>
      </c>
      <c r="BZ417" t="s">
        <v>102</v>
      </c>
      <c r="CD417" t="s">
        <v>102</v>
      </c>
      <c r="CG417">
        <v>2022</v>
      </c>
      <c r="CH417" t="s">
        <v>103</v>
      </c>
      <c r="CI417" t="s">
        <v>3157</v>
      </c>
      <c r="CJ417" t="s">
        <v>193</v>
      </c>
      <c r="CK417">
        <v>2023</v>
      </c>
      <c r="CL417" t="s">
        <v>102</v>
      </c>
      <c r="CM417" t="s">
        <v>3158</v>
      </c>
      <c r="CO417">
        <v>1</v>
      </c>
      <c r="CP417">
        <v>12</v>
      </c>
      <c r="CQ417">
        <f t="shared" si="12"/>
        <v>8.3333333333333329E-2</v>
      </c>
      <c r="CR417" t="s">
        <v>163</v>
      </c>
      <c r="CS417" t="s">
        <v>3159</v>
      </c>
      <c r="CT417" t="s">
        <v>3160</v>
      </c>
      <c r="CU417" t="s">
        <v>99</v>
      </c>
      <c r="CV417" t="s">
        <v>130</v>
      </c>
      <c r="CW417" t="s">
        <v>102</v>
      </c>
      <c r="CX417" t="s">
        <v>3161</v>
      </c>
    </row>
    <row r="418" spans="1:102" ht="18" customHeight="1" x14ac:dyDescent="0.35">
      <c r="A418" t="s">
        <v>3162</v>
      </c>
      <c r="B418" t="s">
        <v>3163</v>
      </c>
      <c r="C418" s="24" t="s">
        <v>3811</v>
      </c>
      <c r="D418" s="24" t="s">
        <v>3812</v>
      </c>
      <c r="E418" t="s">
        <v>102</v>
      </c>
      <c r="F418" s="5">
        <v>0</v>
      </c>
      <c r="BB418" t="s">
        <v>99</v>
      </c>
      <c r="BC418" s="1">
        <v>67071</v>
      </c>
      <c r="BD418" t="s">
        <v>99</v>
      </c>
      <c r="BE418" s="1">
        <v>75246</v>
      </c>
      <c r="BF418" s="1">
        <v>70013</v>
      </c>
      <c r="BG418" t="s">
        <v>103</v>
      </c>
      <c r="BH418" t="s">
        <v>102</v>
      </c>
      <c r="BZ418" t="s">
        <v>102</v>
      </c>
      <c r="CD418" t="s">
        <v>102</v>
      </c>
      <c r="CG418">
        <v>2023</v>
      </c>
      <c r="CH418">
        <v>2021</v>
      </c>
      <c r="CI418" t="s">
        <v>3164</v>
      </c>
      <c r="CJ418" t="s">
        <v>142</v>
      </c>
      <c r="CK418">
        <v>2023</v>
      </c>
      <c r="CL418" t="s">
        <v>99</v>
      </c>
      <c r="CM418" t="s">
        <v>3165</v>
      </c>
      <c r="CN418" t="s">
        <v>3166</v>
      </c>
      <c r="CO418">
        <v>7</v>
      </c>
      <c r="CP418">
        <v>10</v>
      </c>
      <c r="CQ418" s="5">
        <f t="shared" si="12"/>
        <v>0.7</v>
      </c>
      <c r="CR418" t="s">
        <v>542</v>
      </c>
      <c r="CS418" t="s">
        <v>3167</v>
      </c>
      <c r="CT418" s="2" t="s">
        <v>3168</v>
      </c>
      <c r="CU418" t="s">
        <v>99</v>
      </c>
      <c r="CV418" t="s">
        <v>130</v>
      </c>
      <c r="CW418" t="s">
        <v>102</v>
      </c>
      <c r="CX418" t="s">
        <v>3169</v>
      </c>
    </row>
    <row r="419" spans="1:102" ht="18" customHeight="1" x14ac:dyDescent="0.35">
      <c r="A419" t="s">
        <v>3170</v>
      </c>
      <c r="B419" t="s">
        <v>3171</v>
      </c>
      <c r="C419" s="24" t="s">
        <v>3811</v>
      </c>
      <c r="D419" s="24" t="s">
        <v>3812</v>
      </c>
      <c r="E419" t="s">
        <v>99</v>
      </c>
      <c r="F419" s="5">
        <v>1</v>
      </c>
      <c r="G419" t="s">
        <v>100</v>
      </c>
      <c r="H419" t="s">
        <v>99</v>
      </c>
      <c r="I419" s="5">
        <v>1</v>
      </c>
      <c r="J419">
        <v>2030</v>
      </c>
      <c r="K419" s="5" t="s">
        <v>99</v>
      </c>
      <c r="M419">
        <v>2030</v>
      </c>
      <c r="N419" s="5" t="s">
        <v>102</v>
      </c>
      <c r="Q419">
        <f t="shared" si="13"/>
        <v>2030</v>
      </c>
      <c r="R419" s="5" t="s">
        <v>102</v>
      </c>
      <c r="AK419" t="s">
        <v>99</v>
      </c>
      <c r="AL419" t="s">
        <v>102</v>
      </c>
      <c r="AM419" t="s">
        <v>102</v>
      </c>
      <c r="AO419" t="s">
        <v>102</v>
      </c>
      <c r="AQ419" t="s">
        <v>102</v>
      </c>
      <c r="AR419" t="s">
        <v>102</v>
      </c>
      <c r="AW419" t="s">
        <v>102</v>
      </c>
      <c r="BB419" t="s">
        <v>99</v>
      </c>
      <c r="BC419" s="1">
        <v>24883</v>
      </c>
      <c r="BD419" t="s">
        <v>99</v>
      </c>
      <c r="BE419" s="1">
        <v>114213</v>
      </c>
      <c r="BF419" s="1">
        <v>127696</v>
      </c>
      <c r="BG419" t="s">
        <v>103</v>
      </c>
      <c r="BH419" t="s">
        <v>99</v>
      </c>
      <c r="BI419">
        <v>23586</v>
      </c>
      <c r="BJ419" t="s">
        <v>104</v>
      </c>
      <c r="BK419" t="s">
        <v>102</v>
      </c>
      <c r="BL419" t="s">
        <v>102</v>
      </c>
      <c r="BM419" t="s">
        <v>102</v>
      </c>
      <c r="BN419" t="s">
        <v>102</v>
      </c>
      <c r="BO419" t="s">
        <v>102</v>
      </c>
      <c r="BP419" t="s">
        <v>99</v>
      </c>
      <c r="BQ419" t="s">
        <v>102</v>
      </c>
      <c r="BR419" t="s">
        <v>102</v>
      </c>
      <c r="BS419" t="s">
        <v>102</v>
      </c>
      <c r="BT419" t="s">
        <v>102</v>
      </c>
      <c r="BU419" t="s">
        <v>102</v>
      </c>
      <c r="BV419" t="s">
        <v>102</v>
      </c>
      <c r="BW419" t="s">
        <v>102</v>
      </c>
      <c r="BX419" t="s">
        <v>102</v>
      </c>
      <c r="BY419" t="s">
        <v>102</v>
      </c>
      <c r="BZ419" t="s">
        <v>102</v>
      </c>
      <c r="CD419" t="s">
        <v>102</v>
      </c>
      <c r="CG419">
        <v>2022</v>
      </c>
      <c r="CH419" t="s">
        <v>103</v>
      </c>
      <c r="CI419" t="s">
        <v>3172</v>
      </c>
      <c r="CJ419" t="s">
        <v>107</v>
      </c>
      <c r="CK419">
        <v>2023</v>
      </c>
      <c r="CL419" t="s">
        <v>102</v>
      </c>
      <c r="CM419" t="s">
        <v>103</v>
      </c>
      <c r="CO419">
        <v>2</v>
      </c>
      <c r="CP419">
        <v>10</v>
      </c>
      <c r="CQ419" s="5">
        <f t="shared" si="12"/>
        <v>0.2</v>
      </c>
      <c r="CR419" t="s">
        <v>669</v>
      </c>
      <c r="CS419" t="s">
        <v>3102</v>
      </c>
      <c r="CT419" s="2" t="s">
        <v>3173</v>
      </c>
      <c r="CU419" t="s">
        <v>99</v>
      </c>
      <c r="CV419" t="s">
        <v>130</v>
      </c>
      <c r="CW419" t="s">
        <v>99</v>
      </c>
      <c r="CX419" t="s">
        <v>3174</v>
      </c>
    </row>
    <row r="420" spans="1:102" ht="18" customHeight="1" x14ac:dyDescent="0.35">
      <c r="A420" t="s">
        <v>3175</v>
      </c>
      <c r="B420" t="s">
        <v>3176</v>
      </c>
      <c r="C420" s="24" t="s">
        <v>3826</v>
      </c>
      <c r="D420" s="24" t="s">
        <v>3890</v>
      </c>
      <c r="E420" t="s">
        <v>99</v>
      </c>
      <c r="F420" s="5">
        <v>1</v>
      </c>
      <c r="G420" t="s">
        <v>100</v>
      </c>
      <c r="H420" t="s">
        <v>99</v>
      </c>
      <c r="I420" s="5">
        <v>1</v>
      </c>
      <c r="J420">
        <v>2025</v>
      </c>
      <c r="K420" s="5" t="s">
        <v>99</v>
      </c>
      <c r="M420">
        <v>2025</v>
      </c>
      <c r="N420" s="5" t="s">
        <v>102</v>
      </c>
      <c r="Q420">
        <f t="shared" si="13"/>
        <v>2025</v>
      </c>
      <c r="R420" s="17" t="s">
        <v>99</v>
      </c>
      <c r="S420" s="17" t="s">
        <v>99</v>
      </c>
      <c r="T420" s="17" t="s">
        <v>102</v>
      </c>
      <c r="U420" s="17" t="s">
        <v>102</v>
      </c>
      <c r="V420" s="17" t="s">
        <v>102</v>
      </c>
      <c r="W420" s="17" t="s">
        <v>102</v>
      </c>
      <c r="X420" s="17" t="s">
        <v>102</v>
      </c>
      <c r="Y420" s="17" t="s">
        <v>99</v>
      </c>
      <c r="Z420" s="17" t="s">
        <v>102</v>
      </c>
      <c r="AA420" s="17" t="s">
        <v>102</v>
      </c>
      <c r="AB420" s="17" t="s">
        <v>102</v>
      </c>
      <c r="AC420" s="17" t="s">
        <v>102</v>
      </c>
      <c r="AD420" s="17" t="s">
        <v>102</v>
      </c>
      <c r="AE420" s="17" t="s">
        <v>102</v>
      </c>
      <c r="AF420" s="17" t="s">
        <v>102</v>
      </c>
      <c r="AG420" s="17" t="s">
        <v>102</v>
      </c>
      <c r="AH420" s="17" t="s">
        <v>102</v>
      </c>
      <c r="AI420" s="17"/>
      <c r="AJ420" s="17">
        <v>2025</v>
      </c>
      <c r="AK420" s="17" t="s">
        <v>102</v>
      </c>
      <c r="AL420" s="17"/>
      <c r="AM420" s="17" t="s">
        <v>102</v>
      </c>
      <c r="AN420" s="17"/>
      <c r="AO420" s="17" t="s">
        <v>102</v>
      </c>
      <c r="AP420" s="17"/>
      <c r="AQ420" s="17" t="s">
        <v>102</v>
      </c>
      <c r="AR420" s="17" t="s">
        <v>102</v>
      </c>
      <c r="AS420" s="17"/>
      <c r="AT420" s="17"/>
      <c r="AU420" s="17"/>
      <c r="AV420" s="17"/>
      <c r="AW420" s="17" t="s">
        <v>102</v>
      </c>
      <c r="AX420" s="17"/>
      <c r="AY420" s="17"/>
      <c r="AZ420" s="17"/>
      <c r="BA420" s="17"/>
      <c r="BB420" s="17" t="s">
        <v>99</v>
      </c>
      <c r="BC420" s="17">
        <v>306</v>
      </c>
      <c r="BD420" s="17" t="s">
        <v>99</v>
      </c>
      <c r="BE420" s="18">
        <v>5581</v>
      </c>
      <c r="BF420" s="18">
        <v>5749</v>
      </c>
      <c r="BG420" s="17" t="s">
        <v>103</v>
      </c>
      <c r="BH420" s="17" t="s">
        <v>99</v>
      </c>
      <c r="BI420" s="17">
        <v>10348</v>
      </c>
      <c r="BJ420" s="17" t="s">
        <v>104</v>
      </c>
      <c r="BK420" t="s">
        <v>102</v>
      </c>
      <c r="BL420" t="s">
        <v>102</v>
      </c>
      <c r="BM420" t="s">
        <v>99</v>
      </c>
      <c r="BN420" t="s">
        <v>102</v>
      </c>
      <c r="BO420" t="s">
        <v>102</v>
      </c>
      <c r="BP420" t="s">
        <v>99</v>
      </c>
      <c r="BQ420" t="s">
        <v>99</v>
      </c>
      <c r="BR420" t="s">
        <v>99</v>
      </c>
      <c r="BS420" t="s">
        <v>102</v>
      </c>
      <c r="BT420" t="s">
        <v>102</v>
      </c>
      <c r="BU420" t="s">
        <v>102</v>
      </c>
      <c r="BV420" t="s">
        <v>102</v>
      </c>
      <c r="BW420" t="s">
        <v>102</v>
      </c>
      <c r="BX420" t="s">
        <v>102</v>
      </c>
      <c r="BY420" t="s">
        <v>102</v>
      </c>
      <c r="BZ420" t="s">
        <v>102</v>
      </c>
      <c r="CD420" t="s">
        <v>99</v>
      </c>
      <c r="CE420" s="1">
        <v>4643500</v>
      </c>
      <c r="CF420" t="s">
        <v>105</v>
      </c>
      <c r="CG420">
        <v>2022</v>
      </c>
      <c r="CH420" t="s">
        <v>103</v>
      </c>
      <c r="CI420" t="s">
        <v>3177</v>
      </c>
      <c r="CJ420" t="s">
        <v>107</v>
      </c>
      <c r="CK420">
        <v>2023</v>
      </c>
      <c r="CL420" t="s">
        <v>99</v>
      </c>
      <c r="CM420" t="s">
        <v>3178</v>
      </c>
      <c r="CO420">
        <v>2</v>
      </c>
      <c r="CP420">
        <v>12</v>
      </c>
      <c r="CQ420">
        <f t="shared" si="12"/>
        <v>0.16666666666666666</v>
      </c>
      <c r="CR420" t="s">
        <v>520</v>
      </c>
      <c r="CS420" t="s">
        <v>3179</v>
      </c>
      <c r="CT420" s="2" t="s">
        <v>3180</v>
      </c>
      <c r="CU420" t="s">
        <v>99</v>
      </c>
      <c r="CV420" t="s">
        <v>181</v>
      </c>
      <c r="CW420" t="s">
        <v>99</v>
      </c>
      <c r="CX420" t="s">
        <v>3181</v>
      </c>
    </row>
    <row r="421" spans="1:102" ht="18" customHeight="1" x14ac:dyDescent="0.35">
      <c r="A421" t="s">
        <v>3182</v>
      </c>
      <c r="B421" t="s">
        <v>3183</v>
      </c>
      <c r="C421" s="24" t="s">
        <v>3826</v>
      </c>
      <c r="D421" s="24" t="s">
        <v>3844</v>
      </c>
      <c r="E421" t="s">
        <v>102</v>
      </c>
      <c r="F421" s="5">
        <v>0</v>
      </c>
      <c r="BB421" t="s">
        <v>99</v>
      </c>
      <c r="BC421">
        <v>215</v>
      </c>
      <c r="BD421" t="s">
        <v>99</v>
      </c>
      <c r="BE421" s="1">
        <v>17641</v>
      </c>
      <c r="BF421" t="s">
        <v>103</v>
      </c>
      <c r="BG421" t="s">
        <v>103</v>
      </c>
      <c r="BH421" t="s">
        <v>99</v>
      </c>
      <c r="BI421">
        <v>7344</v>
      </c>
      <c r="BJ421" t="s">
        <v>115</v>
      </c>
      <c r="BZ421" t="s">
        <v>102</v>
      </c>
      <c r="CD421" t="s">
        <v>102</v>
      </c>
      <c r="CG421">
        <v>2022</v>
      </c>
      <c r="CH421">
        <v>2023</v>
      </c>
      <c r="CI421" t="s">
        <v>3184</v>
      </c>
      <c r="CJ421" t="s">
        <v>193</v>
      </c>
      <c r="CK421">
        <v>2023</v>
      </c>
      <c r="CL421" t="s">
        <v>102</v>
      </c>
      <c r="CM421" t="s">
        <v>3185</v>
      </c>
      <c r="CO421">
        <v>0</v>
      </c>
      <c r="CP421">
        <v>10</v>
      </c>
      <c r="CQ421" s="5">
        <f t="shared" si="12"/>
        <v>0</v>
      </c>
      <c r="CR421" t="s">
        <v>163</v>
      </c>
      <c r="CS421" t="s">
        <v>3186</v>
      </c>
      <c r="CT421" t="s">
        <v>3187</v>
      </c>
      <c r="CU421" t="s">
        <v>99</v>
      </c>
      <c r="CV421" t="s">
        <v>130</v>
      </c>
      <c r="CW421" t="s">
        <v>102</v>
      </c>
      <c r="CX421" t="s">
        <v>3188</v>
      </c>
    </row>
    <row r="422" spans="1:102" ht="18" customHeight="1" x14ac:dyDescent="0.35">
      <c r="A422" t="s">
        <v>3189</v>
      </c>
      <c r="B422" t="s">
        <v>3190</v>
      </c>
      <c r="C422" s="24" t="s">
        <v>3814</v>
      </c>
      <c r="D422" s="24" t="s">
        <v>3820</v>
      </c>
      <c r="E422" t="s">
        <v>99</v>
      </c>
      <c r="F422" s="5">
        <v>1</v>
      </c>
      <c r="G422" t="s">
        <v>100</v>
      </c>
      <c r="H422" t="s">
        <v>99</v>
      </c>
      <c r="I422" s="5">
        <v>1</v>
      </c>
      <c r="J422">
        <v>2018</v>
      </c>
      <c r="K422" s="5" t="s">
        <v>99</v>
      </c>
      <c r="M422">
        <v>2018</v>
      </c>
      <c r="N422" s="5" t="s">
        <v>102</v>
      </c>
      <c r="Q422">
        <f t="shared" si="13"/>
        <v>2018</v>
      </c>
      <c r="R422" s="5" t="s">
        <v>102</v>
      </c>
      <c r="AK422" t="s">
        <v>102</v>
      </c>
      <c r="AM422" t="s">
        <v>102</v>
      </c>
      <c r="AO422" t="s">
        <v>99</v>
      </c>
      <c r="AP422" t="s">
        <v>3191</v>
      </c>
      <c r="AQ422" t="s">
        <v>99</v>
      </c>
      <c r="AR422" t="s">
        <v>102</v>
      </c>
      <c r="AV422" t="s">
        <v>230</v>
      </c>
      <c r="AW422" t="s">
        <v>102</v>
      </c>
      <c r="BB422" t="s">
        <v>99</v>
      </c>
      <c r="BC422" s="1">
        <v>4104</v>
      </c>
      <c r="BD422" t="s">
        <v>99</v>
      </c>
      <c r="BE422" s="1">
        <v>30218</v>
      </c>
      <c r="BF422" s="1">
        <v>34592</v>
      </c>
      <c r="BG422" t="s">
        <v>103</v>
      </c>
      <c r="BH422" t="s">
        <v>99</v>
      </c>
      <c r="BI422">
        <v>22723</v>
      </c>
      <c r="BJ422" t="s">
        <v>104</v>
      </c>
      <c r="BK422" t="s">
        <v>102</v>
      </c>
      <c r="BL422" t="s">
        <v>102</v>
      </c>
      <c r="BM422" t="s">
        <v>99</v>
      </c>
      <c r="BN422" t="s">
        <v>99</v>
      </c>
      <c r="BO422" t="s">
        <v>99</v>
      </c>
      <c r="BP422" t="s">
        <v>99</v>
      </c>
      <c r="BQ422" t="s">
        <v>99</v>
      </c>
      <c r="BR422" t="s">
        <v>102</v>
      </c>
      <c r="BS422" t="s">
        <v>99</v>
      </c>
      <c r="BT422" t="s">
        <v>102</v>
      </c>
      <c r="BU422" t="s">
        <v>102</v>
      </c>
      <c r="BV422" t="s">
        <v>99</v>
      </c>
      <c r="BW422" t="s">
        <v>102</v>
      </c>
      <c r="BX422" t="s">
        <v>102</v>
      </c>
      <c r="BY422" t="s">
        <v>102</v>
      </c>
      <c r="BZ422" t="s">
        <v>102</v>
      </c>
      <c r="CD422" t="s">
        <v>102</v>
      </c>
      <c r="CG422">
        <v>2022</v>
      </c>
      <c r="CH422" t="s">
        <v>103</v>
      </c>
      <c r="CI422" t="s">
        <v>3192</v>
      </c>
      <c r="CJ422" t="s">
        <v>216</v>
      </c>
      <c r="CK422">
        <v>2023</v>
      </c>
      <c r="CL422" t="s">
        <v>102</v>
      </c>
      <c r="CM422" t="s">
        <v>3193</v>
      </c>
      <c r="CO422">
        <v>1</v>
      </c>
      <c r="CP422">
        <v>9</v>
      </c>
      <c r="CQ422" s="5">
        <f t="shared" si="12"/>
        <v>0.1111111111111111</v>
      </c>
      <c r="CR422" t="s">
        <v>724</v>
      </c>
      <c r="CS422" t="s">
        <v>1811</v>
      </c>
      <c r="CT422" s="2" t="s">
        <v>3194</v>
      </c>
      <c r="CU422" t="s">
        <v>99</v>
      </c>
      <c r="CV422" t="s">
        <v>181</v>
      </c>
      <c r="CW422" t="s">
        <v>99</v>
      </c>
      <c r="CX422" t="s">
        <v>3195</v>
      </c>
    </row>
    <row r="423" spans="1:102" ht="18" customHeight="1" x14ac:dyDescent="0.35">
      <c r="A423" t="s">
        <v>3196</v>
      </c>
      <c r="B423" t="s">
        <v>3197</v>
      </c>
      <c r="C423" s="24" t="s">
        <v>3818</v>
      </c>
      <c r="D423" s="24" t="s">
        <v>3943</v>
      </c>
      <c r="E423" t="s">
        <v>102</v>
      </c>
      <c r="F423" s="5">
        <v>0</v>
      </c>
      <c r="BB423" t="s">
        <v>99</v>
      </c>
      <c r="BC423" s="1">
        <v>1002632</v>
      </c>
      <c r="BD423" t="s">
        <v>99</v>
      </c>
      <c r="BE423" s="1">
        <v>217568</v>
      </c>
      <c r="BF423" s="1">
        <v>241424</v>
      </c>
      <c r="BG423" t="s">
        <v>103</v>
      </c>
      <c r="BH423" t="s">
        <v>99</v>
      </c>
      <c r="BI423">
        <v>10660</v>
      </c>
      <c r="BJ423" t="s">
        <v>104</v>
      </c>
      <c r="BK423" t="s">
        <v>102</v>
      </c>
      <c r="BL423" t="s">
        <v>102</v>
      </c>
      <c r="BM423" t="s">
        <v>102</v>
      </c>
      <c r="BN423" t="s">
        <v>102</v>
      </c>
      <c r="BO423" t="s">
        <v>102</v>
      </c>
      <c r="BP423" t="s">
        <v>99</v>
      </c>
      <c r="BQ423" t="s">
        <v>102</v>
      </c>
      <c r="BR423" t="s">
        <v>102</v>
      </c>
      <c r="BS423" t="s">
        <v>102</v>
      </c>
      <c r="BT423" t="s">
        <v>102</v>
      </c>
      <c r="BU423" t="s">
        <v>102</v>
      </c>
      <c r="BV423" t="s">
        <v>102</v>
      </c>
      <c r="BW423" t="s">
        <v>102</v>
      </c>
      <c r="BX423" t="s">
        <v>102</v>
      </c>
      <c r="BY423" t="s">
        <v>102</v>
      </c>
      <c r="BZ423" t="s">
        <v>102</v>
      </c>
      <c r="CD423" t="s">
        <v>102</v>
      </c>
      <c r="CG423">
        <v>2023</v>
      </c>
      <c r="CH423">
        <v>2023</v>
      </c>
      <c r="CI423" t="s">
        <v>3198</v>
      </c>
      <c r="CJ423" t="s">
        <v>499</v>
      </c>
      <c r="CK423">
        <v>2023</v>
      </c>
      <c r="CL423" t="s">
        <v>99</v>
      </c>
      <c r="CM423" t="s">
        <v>3199</v>
      </c>
      <c r="CN423" t="s">
        <v>3200</v>
      </c>
      <c r="CO423">
        <v>5</v>
      </c>
      <c r="CP423">
        <v>11</v>
      </c>
      <c r="CQ423" s="5">
        <f t="shared" si="12"/>
        <v>0.45454545454545453</v>
      </c>
      <c r="CR423" t="s">
        <v>640</v>
      </c>
      <c r="CS423" t="s">
        <v>3201</v>
      </c>
      <c r="CT423" t="s">
        <v>3202</v>
      </c>
      <c r="CU423" t="s">
        <v>99</v>
      </c>
      <c r="CV423" t="s">
        <v>130</v>
      </c>
      <c r="CW423" t="s">
        <v>102</v>
      </c>
      <c r="CX423" t="s">
        <v>3203</v>
      </c>
    </row>
    <row r="424" spans="1:102" ht="18" customHeight="1" x14ac:dyDescent="0.35">
      <c r="A424" t="s">
        <v>3204</v>
      </c>
      <c r="B424" t="s">
        <v>3205</v>
      </c>
      <c r="C424" s="24" t="s">
        <v>3826</v>
      </c>
      <c r="D424" s="24" t="s">
        <v>3847</v>
      </c>
      <c r="E424" t="s">
        <v>99</v>
      </c>
      <c r="F424" s="5">
        <v>1</v>
      </c>
      <c r="G424" t="s">
        <v>149</v>
      </c>
      <c r="H424" t="s">
        <v>99</v>
      </c>
      <c r="I424" s="5">
        <v>1</v>
      </c>
      <c r="J424">
        <v>2040</v>
      </c>
      <c r="K424" s="5" t="s">
        <v>99</v>
      </c>
      <c r="M424">
        <v>2040</v>
      </c>
      <c r="N424" s="5" t="s">
        <v>102</v>
      </c>
      <c r="Q424">
        <f t="shared" si="13"/>
        <v>2040</v>
      </c>
      <c r="R424" s="17" t="s">
        <v>99</v>
      </c>
      <c r="S424" s="17" t="s">
        <v>99</v>
      </c>
      <c r="T424" s="17" t="s">
        <v>102</v>
      </c>
      <c r="U424" s="17" t="s">
        <v>102</v>
      </c>
      <c r="V424" s="17" t="s">
        <v>102</v>
      </c>
      <c r="W424" s="17" t="s">
        <v>102</v>
      </c>
      <c r="X424" s="17" t="s">
        <v>99</v>
      </c>
      <c r="Y424" s="17" t="s">
        <v>102</v>
      </c>
      <c r="Z424" s="17" t="s">
        <v>102</v>
      </c>
      <c r="AA424" s="17" t="s">
        <v>102</v>
      </c>
      <c r="AB424" s="17" t="s">
        <v>102</v>
      </c>
      <c r="AC424" s="17" t="s">
        <v>102</v>
      </c>
      <c r="AD424" s="17" t="s">
        <v>102</v>
      </c>
      <c r="AE424" s="17" t="s">
        <v>102</v>
      </c>
      <c r="AF424" s="17" t="s">
        <v>102</v>
      </c>
      <c r="AG424" s="17" t="s">
        <v>102</v>
      </c>
      <c r="AH424" s="17" t="s">
        <v>102</v>
      </c>
      <c r="AI424" s="17"/>
      <c r="AJ424" s="17">
        <v>2025</v>
      </c>
      <c r="AK424" s="17" t="s">
        <v>99</v>
      </c>
      <c r="AL424" s="17" t="s">
        <v>99</v>
      </c>
      <c r="AM424" s="17" t="s">
        <v>102</v>
      </c>
      <c r="AN424" s="17"/>
      <c r="AO424" s="17" t="s">
        <v>102</v>
      </c>
      <c r="AP424" s="17"/>
      <c r="AQ424" s="17" t="s">
        <v>99</v>
      </c>
      <c r="AR424" s="17" t="s">
        <v>102</v>
      </c>
      <c r="AS424" s="17"/>
      <c r="AT424" s="17"/>
      <c r="AU424" s="17"/>
      <c r="AV424" s="17" t="s">
        <v>1862</v>
      </c>
      <c r="AW424" s="17" t="s">
        <v>99</v>
      </c>
      <c r="AX424" s="17">
        <v>5081</v>
      </c>
      <c r="AY424" s="17" t="s">
        <v>207</v>
      </c>
      <c r="AZ424" s="17"/>
      <c r="BA424" s="17" t="s">
        <v>760</v>
      </c>
      <c r="BB424" s="17" t="s">
        <v>99</v>
      </c>
      <c r="BC424" s="17">
        <v>941</v>
      </c>
      <c r="BD424" s="17" t="s">
        <v>99</v>
      </c>
      <c r="BE424" s="17" t="s">
        <v>103</v>
      </c>
      <c r="BF424" s="17" t="s">
        <v>103</v>
      </c>
      <c r="BG424" s="18">
        <v>19210</v>
      </c>
      <c r="BH424" s="17" t="s">
        <v>99</v>
      </c>
      <c r="BI424" s="17">
        <v>14826</v>
      </c>
      <c r="BJ424" s="17" t="s">
        <v>104</v>
      </c>
      <c r="BK424" t="s">
        <v>102</v>
      </c>
      <c r="BL424" t="s">
        <v>102</v>
      </c>
      <c r="BM424" t="s">
        <v>102</v>
      </c>
      <c r="BN424" t="s">
        <v>102</v>
      </c>
      <c r="BO424" t="s">
        <v>99</v>
      </c>
      <c r="BP424" t="s">
        <v>99</v>
      </c>
      <c r="BQ424" t="s">
        <v>99</v>
      </c>
      <c r="BR424" t="s">
        <v>102</v>
      </c>
      <c r="BS424" t="s">
        <v>102</v>
      </c>
      <c r="BT424" t="s">
        <v>102</v>
      </c>
      <c r="BU424" t="s">
        <v>102</v>
      </c>
      <c r="BV424" t="s">
        <v>102</v>
      </c>
      <c r="BW424" t="s">
        <v>99</v>
      </c>
      <c r="BX424" t="s">
        <v>102</v>
      </c>
      <c r="BY424" t="s">
        <v>102</v>
      </c>
      <c r="BZ424" t="s">
        <v>102</v>
      </c>
      <c r="CD424" t="s">
        <v>102</v>
      </c>
      <c r="CG424">
        <v>2022</v>
      </c>
      <c r="CH424" t="s">
        <v>103</v>
      </c>
      <c r="CI424" t="s">
        <v>3206</v>
      </c>
      <c r="CJ424" t="s">
        <v>107</v>
      </c>
      <c r="CK424">
        <v>2023</v>
      </c>
      <c r="CL424" t="s">
        <v>102</v>
      </c>
      <c r="CM424" t="s">
        <v>3207</v>
      </c>
      <c r="CO424">
        <v>1</v>
      </c>
      <c r="CP424">
        <v>11</v>
      </c>
      <c r="CQ424">
        <f t="shared" si="12"/>
        <v>9.0909090909090912E-2</v>
      </c>
      <c r="CR424" t="s">
        <v>163</v>
      </c>
      <c r="CS424" t="s">
        <v>3208</v>
      </c>
      <c r="CT424" t="s">
        <v>3209</v>
      </c>
      <c r="CU424" t="s">
        <v>99</v>
      </c>
      <c r="CV424" t="s">
        <v>181</v>
      </c>
      <c r="CW424" t="s">
        <v>99</v>
      </c>
      <c r="CX424" t="s">
        <v>3210</v>
      </c>
    </row>
    <row r="425" spans="1:102" ht="18" customHeight="1" x14ac:dyDescent="0.35">
      <c r="A425" t="s">
        <v>3211</v>
      </c>
      <c r="B425" t="s">
        <v>3212</v>
      </c>
      <c r="C425" s="24" t="s">
        <v>3816</v>
      </c>
      <c r="D425" s="24" t="s">
        <v>3817</v>
      </c>
      <c r="E425" t="s">
        <v>102</v>
      </c>
      <c r="F425" s="5">
        <v>0</v>
      </c>
      <c r="BB425" t="s">
        <v>99</v>
      </c>
      <c r="BC425">
        <v>762</v>
      </c>
      <c r="BD425" t="s">
        <v>99</v>
      </c>
      <c r="BE425" s="1">
        <v>6061</v>
      </c>
      <c r="BF425" s="1">
        <v>7143</v>
      </c>
      <c r="BG425" t="s">
        <v>103</v>
      </c>
      <c r="BH425" t="s">
        <v>102</v>
      </c>
      <c r="BZ425" t="s">
        <v>102</v>
      </c>
      <c r="CD425" t="s">
        <v>102</v>
      </c>
      <c r="CG425">
        <v>2021</v>
      </c>
      <c r="CH425" t="s">
        <v>103</v>
      </c>
      <c r="CI425" t="s">
        <v>3213</v>
      </c>
      <c r="CJ425" t="s">
        <v>2359</v>
      </c>
      <c r="CK425">
        <v>2023</v>
      </c>
      <c r="CL425" t="s">
        <v>99</v>
      </c>
      <c r="CM425" t="s">
        <v>3214</v>
      </c>
      <c r="CO425">
        <v>4</v>
      </c>
      <c r="CP425">
        <v>10</v>
      </c>
      <c r="CQ425" s="5">
        <f t="shared" si="12"/>
        <v>0.4</v>
      </c>
      <c r="CR425" t="s">
        <v>339</v>
      </c>
      <c r="CS425" t="s">
        <v>3215</v>
      </c>
      <c r="CT425" t="s">
        <v>3216</v>
      </c>
      <c r="CU425" t="s">
        <v>102</v>
      </c>
      <c r="CW425" t="s">
        <v>102</v>
      </c>
      <c r="CX425" t="s">
        <v>3217</v>
      </c>
    </row>
    <row r="426" spans="1:102" ht="18" customHeight="1" x14ac:dyDescent="0.35">
      <c r="A426" t="s">
        <v>3218</v>
      </c>
      <c r="B426" t="s">
        <v>3219</v>
      </c>
      <c r="C426" s="24" t="s">
        <v>3822</v>
      </c>
      <c r="D426" s="24" t="s">
        <v>3932</v>
      </c>
      <c r="E426" t="s">
        <v>99</v>
      </c>
      <c r="F426" s="5">
        <v>1</v>
      </c>
      <c r="G426" t="s">
        <v>149</v>
      </c>
      <c r="H426" t="s">
        <v>99</v>
      </c>
      <c r="I426" s="5">
        <v>1</v>
      </c>
      <c r="J426">
        <v>2050</v>
      </c>
      <c r="K426" s="5" t="s">
        <v>99</v>
      </c>
      <c r="M426">
        <v>2050</v>
      </c>
      <c r="N426" s="5" t="s">
        <v>99</v>
      </c>
      <c r="P426">
        <v>2050</v>
      </c>
      <c r="Q426">
        <f t="shared" si="13"/>
        <v>2050</v>
      </c>
      <c r="AK426" t="s">
        <v>99</v>
      </c>
      <c r="AL426" t="s">
        <v>102</v>
      </c>
      <c r="AM426" t="s">
        <v>99</v>
      </c>
      <c r="AN426" t="s">
        <v>150</v>
      </c>
      <c r="AO426" t="s">
        <v>102</v>
      </c>
      <c r="AQ426" t="s">
        <v>102</v>
      </c>
      <c r="AR426" t="s">
        <v>102</v>
      </c>
      <c r="AW426" t="s">
        <v>99</v>
      </c>
      <c r="AX426">
        <v>36384</v>
      </c>
      <c r="AY426" t="s">
        <v>207</v>
      </c>
      <c r="BA426" t="s">
        <v>305</v>
      </c>
      <c r="BB426" t="s">
        <v>99</v>
      </c>
      <c r="BC426" s="1">
        <v>6600</v>
      </c>
      <c r="BD426" t="s">
        <v>99</v>
      </c>
      <c r="BE426" s="1">
        <v>16396</v>
      </c>
      <c r="BF426" s="1">
        <v>41674</v>
      </c>
      <c r="BG426" t="s">
        <v>103</v>
      </c>
      <c r="BH426" t="s">
        <v>99</v>
      </c>
      <c r="BI426">
        <v>444729</v>
      </c>
      <c r="BJ426" t="s">
        <v>104</v>
      </c>
      <c r="BK426" t="s">
        <v>99</v>
      </c>
      <c r="BL426" t="s">
        <v>102</v>
      </c>
      <c r="BM426" t="s">
        <v>99</v>
      </c>
      <c r="BN426" t="s">
        <v>99</v>
      </c>
      <c r="BO426" t="s">
        <v>102</v>
      </c>
      <c r="BP426" t="s">
        <v>99</v>
      </c>
      <c r="BQ426" t="s">
        <v>102</v>
      </c>
      <c r="BR426" t="s">
        <v>102</v>
      </c>
      <c r="BS426" t="s">
        <v>99</v>
      </c>
      <c r="BT426" t="s">
        <v>102</v>
      </c>
      <c r="BU426" t="s">
        <v>102</v>
      </c>
      <c r="BV426" t="s">
        <v>99</v>
      </c>
      <c r="BW426" t="s">
        <v>102</v>
      </c>
      <c r="BX426" t="s">
        <v>99</v>
      </c>
      <c r="BY426" t="s">
        <v>102</v>
      </c>
      <c r="BZ426" t="s">
        <v>102</v>
      </c>
      <c r="CD426" t="s">
        <v>102</v>
      </c>
      <c r="CG426">
        <v>2022</v>
      </c>
      <c r="CH426">
        <v>2022</v>
      </c>
      <c r="CI426" t="s">
        <v>3220</v>
      </c>
      <c r="CJ426" t="s">
        <v>185</v>
      </c>
      <c r="CK426">
        <v>2023</v>
      </c>
      <c r="CL426" t="s">
        <v>99</v>
      </c>
      <c r="CM426" t="s">
        <v>3221</v>
      </c>
      <c r="CN426" t="s">
        <v>3222</v>
      </c>
      <c r="CO426">
        <v>3</v>
      </c>
      <c r="CP426">
        <v>9</v>
      </c>
      <c r="CQ426" s="5">
        <f t="shared" si="12"/>
        <v>0.33333333333333331</v>
      </c>
      <c r="CR426" t="s">
        <v>3223</v>
      </c>
      <c r="CS426" t="s">
        <v>3224</v>
      </c>
      <c r="CT426" t="s">
        <v>3225</v>
      </c>
      <c r="CU426" t="s">
        <v>99</v>
      </c>
      <c r="CV426" t="s">
        <v>181</v>
      </c>
      <c r="CW426" t="s">
        <v>99</v>
      </c>
      <c r="CX426" t="s">
        <v>3226</v>
      </c>
    </row>
    <row r="427" spans="1:102" ht="18" customHeight="1" x14ac:dyDescent="0.35">
      <c r="A427" t="s">
        <v>3227</v>
      </c>
      <c r="B427" t="s">
        <v>3228</v>
      </c>
      <c r="C427" s="24" t="s">
        <v>3822</v>
      </c>
      <c r="D427" s="24" t="s">
        <v>3898</v>
      </c>
      <c r="E427" t="s">
        <v>99</v>
      </c>
      <c r="F427" s="5">
        <v>1</v>
      </c>
      <c r="G427" t="s">
        <v>149</v>
      </c>
      <c r="H427" t="s">
        <v>99</v>
      </c>
      <c r="I427" s="5">
        <v>1</v>
      </c>
      <c r="J427">
        <v>2040</v>
      </c>
      <c r="K427" s="5" t="s">
        <v>99</v>
      </c>
      <c r="M427">
        <v>2040</v>
      </c>
      <c r="N427" s="5" t="s">
        <v>99</v>
      </c>
      <c r="P427">
        <v>2040</v>
      </c>
      <c r="Q427">
        <f t="shared" si="13"/>
        <v>2040</v>
      </c>
      <c r="AK427" t="s">
        <v>99</v>
      </c>
      <c r="AL427" t="s">
        <v>102</v>
      </c>
      <c r="AM427" t="s">
        <v>99</v>
      </c>
      <c r="AN427" t="s">
        <v>150</v>
      </c>
      <c r="AO427" t="s">
        <v>102</v>
      </c>
      <c r="AQ427" t="s">
        <v>102</v>
      </c>
      <c r="AR427" t="s">
        <v>102</v>
      </c>
      <c r="AW427" t="s">
        <v>102</v>
      </c>
      <c r="BB427" t="s">
        <v>99</v>
      </c>
      <c r="BC427" s="1">
        <v>779858</v>
      </c>
      <c r="BD427" t="s">
        <v>99</v>
      </c>
      <c r="BE427" s="1">
        <v>891321</v>
      </c>
      <c r="BF427" s="1">
        <v>1505539</v>
      </c>
      <c r="BG427" t="s">
        <v>103</v>
      </c>
      <c r="BH427" t="s">
        <v>99</v>
      </c>
      <c r="BI427">
        <v>67197000</v>
      </c>
      <c r="BJ427" t="s">
        <v>104</v>
      </c>
      <c r="BK427" t="s">
        <v>99</v>
      </c>
      <c r="BL427" t="s">
        <v>99</v>
      </c>
      <c r="BM427" t="s">
        <v>99</v>
      </c>
      <c r="BN427" t="s">
        <v>99</v>
      </c>
      <c r="BO427" t="s">
        <v>99</v>
      </c>
      <c r="BP427" t="s">
        <v>99</v>
      </c>
      <c r="BQ427" t="s">
        <v>99</v>
      </c>
      <c r="BR427" t="s">
        <v>102</v>
      </c>
      <c r="BS427" t="s">
        <v>99</v>
      </c>
      <c r="BT427" t="s">
        <v>102</v>
      </c>
      <c r="BU427" t="s">
        <v>99</v>
      </c>
      <c r="BV427" t="s">
        <v>99</v>
      </c>
      <c r="BW427" t="s">
        <v>102</v>
      </c>
      <c r="BX427" t="s">
        <v>102</v>
      </c>
      <c r="BY427" t="s">
        <v>102</v>
      </c>
      <c r="BZ427" t="s">
        <v>102</v>
      </c>
      <c r="CD427" t="s">
        <v>102</v>
      </c>
      <c r="CG427">
        <v>2023</v>
      </c>
      <c r="CH427" t="s">
        <v>103</v>
      </c>
      <c r="CI427" t="s">
        <v>3229</v>
      </c>
      <c r="CJ427" t="s">
        <v>161</v>
      </c>
      <c r="CK427">
        <v>2023</v>
      </c>
      <c r="CL427" t="s">
        <v>99</v>
      </c>
      <c r="CM427" t="s">
        <v>3230</v>
      </c>
      <c r="CN427" t="s">
        <v>3231</v>
      </c>
      <c r="CO427">
        <v>10</v>
      </c>
      <c r="CP427">
        <v>11</v>
      </c>
      <c r="CQ427" s="5">
        <f t="shared" si="12"/>
        <v>0.90909090909090906</v>
      </c>
      <c r="CR427" t="s">
        <v>178</v>
      </c>
      <c r="CS427" t="s">
        <v>3232</v>
      </c>
      <c r="CT427" t="s">
        <v>3233</v>
      </c>
      <c r="CU427" t="s">
        <v>99</v>
      </c>
      <c r="CV427" t="s">
        <v>181</v>
      </c>
      <c r="CW427" t="s">
        <v>99</v>
      </c>
      <c r="CX427" t="s">
        <v>3234</v>
      </c>
    </row>
    <row r="428" spans="1:102" ht="18" customHeight="1" x14ac:dyDescent="0.35">
      <c r="A428" t="s">
        <v>3235</v>
      </c>
      <c r="B428" t="s">
        <v>3236</v>
      </c>
      <c r="C428" s="24" t="s">
        <v>3814</v>
      </c>
      <c r="D428" s="24" t="s">
        <v>3944</v>
      </c>
      <c r="E428" t="s">
        <v>102</v>
      </c>
      <c r="F428" s="5">
        <v>0</v>
      </c>
      <c r="BB428" t="s">
        <v>99</v>
      </c>
      <c r="BC428" s="1">
        <v>58013</v>
      </c>
      <c r="BD428" t="s">
        <v>99</v>
      </c>
      <c r="BE428" s="1">
        <v>179879</v>
      </c>
      <c r="BF428" t="s">
        <v>103</v>
      </c>
      <c r="BG428" t="s">
        <v>103</v>
      </c>
      <c r="BH428" t="s">
        <v>99</v>
      </c>
      <c r="BI428">
        <v>3341036</v>
      </c>
      <c r="BJ428" t="s">
        <v>104</v>
      </c>
      <c r="BK428" t="s">
        <v>99</v>
      </c>
      <c r="BL428" t="s">
        <v>99</v>
      </c>
      <c r="BM428" t="s">
        <v>99</v>
      </c>
      <c r="BN428" t="s">
        <v>99</v>
      </c>
      <c r="BO428" t="s">
        <v>99</v>
      </c>
      <c r="BP428" t="s">
        <v>102</v>
      </c>
      <c r="BQ428" t="s">
        <v>102</v>
      </c>
      <c r="BR428" t="s">
        <v>102</v>
      </c>
      <c r="BS428" t="s">
        <v>102</v>
      </c>
      <c r="BT428" t="s">
        <v>102</v>
      </c>
      <c r="BU428" t="s">
        <v>102</v>
      </c>
      <c r="BV428" t="s">
        <v>102</v>
      </c>
      <c r="BW428" t="s">
        <v>102</v>
      </c>
      <c r="BX428" t="s">
        <v>102</v>
      </c>
      <c r="BY428" t="s">
        <v>102</v>
      </c>
      <c r="BZ428" t="s">
        <v>102</v>
      </c>
      <c r="CD428" t="s">
        <v>99</v>
      </c>
      <c r="CE428" s="1">
        <v>36000</v>
      </c>
      <c r="CF428" t="s">
        <v>105</v>
      </c>
      <c r="CG428">
        <v>2022</v>
      </c>
      <c r="CH428" t="s">
        <v>103</v>
      </c>
      <c r="CI428" t="s">
        <v>3237</v>
      </c>
      <c r="CJ428" t="s">
        <v>153</v>
      </c>
      <c r="CK428">
        <v>2023</v>
      </c>
      <c r="CL428" t="s">
        <v>102</v>
      </c>
      <c r="CM428" t="s">
        <v>3238</v>
      </c>
      <c r="CO428">
        <v>1</v>
      </c>
      <c r="CP428">
        <v>11</v>
      </c>
      <c r="CQ428" s="5">
        <f t="shared" si="12"/>
        <v>9.0909090909090912E-2</v>
      </c>
      <c r="CR428" t="s">
        <v>3239</v>
      </c>
      <c r="CS428" t="s">
        <v>3240</v>
      </c>
      <c r="CT428" t="s">
        <v>3241</v>
      </c>
      <c r="CU428" t="s">
        <v>102</v>
      </c>
      <c r="CW428" t="s">
        <v>102</v>
      </c>
      <c r="CX428" t="s">
        <v>3242</v>
      </c>
    </row>
    <row r="429" spans="1:102" ht="18" customHeight="1" x14ac:dyDescent="0.35">
      <c r="A429" t="s">
        <v>3243</v>
      </c>
      <c r="B429" t="s">
        <v>3244</v>
      </c>
      <c r="C429" s="24" t="s">
        <v>3808</v>
      </c>
      <c r="D429" s="24" t="s">
        <v>3871</v>
      </c>
      <c r="E429" t="s">
        <v>102</v>
      </c>
      <c r="F429" s="5">
        <v>0</v>
      </c>
      <c r="BB429" t="s">
        <v>99</v>
      </c>
      <c r="BC429" s="1">
        <v>75234</v>
      </c>
      <c r="BD429" t="s">
        <v>99</v>
      </c>
      <c r="BE429" t="s">
        <v>103</v>
      </c>
      <c r="BF429" t="s">
        <v>103</v>
      </c>
      <c r="BG429" s="1">
        <v>59515</v>
      </c>
      <c r="BH429" t="s">
        <v>102</v>
      </c>
      <c r="BZ429" t="s">
        <v>102</v>
      </c>
      <c r="CD429" t="s">
        <v>102</v>
      </c>
      <c r="CG429">
        <v>2022</v>
      </c>
      <c r="CH429">
        <v>2022</v>
      </c>
      <c r="CI429" t="s">
        <v>3245</v>
      </c>
      <c r="CJ429" t="s">
        <v>107</v>
      </c>
      <c r="CK429">
        <v>2023</v>
      </c>
      <c r="CL429" t="s">
        <v>102</v>
      </c>
      <c r="CM429" t="s">
        <v>3246</v>
      </c>
      <c r="CO429">
        <v>0</v>
      </c>
      <c r="CP429">
        <v>11</v>
      </c>
      <c r="CQ429" s="5">
        <f t="shared" si="12"/>
        <v>0</v>
      </c>
      <c r="CR429" t="s">
        <v>542</v>
      </c>
      <c r="CS429" t="s">
        <v>3247</v>
      </c>
      <c r="CT429" t="s">
        <v>3248</v>
      </c>
      <c r="CU429" t="s">
        <v>102</v>
      </c>
      <c r="CW429" t="s">
        <v>102</v>
      </c>
      <c r="CX429" t="s">
        <v>3249</v>
      </c>
    </row>
    <row r="430" spans="1:102" ht="18" customHeight="1" x14ac:dyDescent="0.35">
      <c r="A430" t="s">
        <v>3250</v>
      </c>
      <c r="B430" t="s">
        <v>3251</v>
      </c>
      <c r="C430" s="24" t="s">
        <v>3811</v>
      </c>
      <c r="D430" s="24" t="s">
        <v>3812</v>
      </c>
      <c r="E430" t="s">
        <v>99</v>
      </c>
      <c r="F430" s="5">
        <v>1</v>
      </c>
      <c r="G430" t="s">
        <v>149</v>
      </c>
      <c r="H430" t="s">
        <v>99</v>
      </c>
      <c r="I430" s="5">
        <v>1</v>
      </c>
      <c r="J430">
        <v>2050</v>
      </c>
      <c r="K430" s="5" t="s">
        <v>99</v>
      </c>
      <c r="M430">
        <v>2050</v>
      </c>
      <c r="N430" s="5" t="s">
        <v>99</v>
      </c>
      <c r="P430">
        <v>2050</v>
      </c>
      <c r="Q430">
        <f t="shared" si="13"/>
        <v>2050</v>
      </c>
      <c r="AK430" t="s">
        <v>99</v>
      </c>
      <c r="AL430" t="s">
        <v>99</v>
      </c>
      <c r="AM430" t="s">
        <v>99</v>
      </c>
      <c r="AN430" t="s">
        <v>645</v>
      </c>
      <c r="AO430" t="s">
        <v>102</v>
      </c>
      <c r="AQ430" t="s">
        <v>102</v>
      </c>
      <c r="AR430" t="s">
        <v>102</v>
      </c>
      <c r="AW430" t="s">
        <v>102</v>
      </c>
      <c r="BB430" t="s">
        <v>102</v>
      </c>
      <c r="BD430" t="s">
        <v>102</v>
      </c>
      <c r="BH430" t="s">
        <v>102</v>
      </c>
      <c r="BZ430" t="s">
        <v>102</v>
      </c>
      <c r="CD430" t="s">
        <v>102</v>
      </c>
      <c r="CG430">
        <v>2022</v>
      </c>
      <c r="CH430" t="s">
        <v>103</v>
      </c>
      <c r="CI430" t="s">
        <v>3252</v>
      </c>
      <c r="CJ430" t="s">
        <v>107</v>
      </c>
      <c r="CK430">
        <v>2023</v>
      </c>
      <c r="CL430" t="s">
        <v>102</v>
      </c>
      <c r="CM430" t="s">
        <v>103</v>
      </c>
      <c r="CO430">
        <v>1</v>
      </c>
      <c r="CP430">
        <v>9</v>
      </c>
      <c r="CQ430" s="5">
        <f t="shared" si="12"/>
        <v>0.1111111111111111</v>
      </c>
      <c r="CR430" t="s">
        <v>542</v>
      </c>
      <c r="CS430" t="s">
        <v>3253</v>
      </c>
      <c r="CT430" t="s">
        <v>3254</v>
      </c>
      <c r="CU430" t="s">
        <v>102</v>
      </c>
      <c r="CW430" t="s">
        <v>102</v>
      </c>
      <c r="CX430" t="s">
        <v>3255</v>
      </c>
    </row>
    <row r="431" spans="1:102" ht="18" customHeight="1" x14ac:dyDescent="0.35">
      <c r="A431" t="s">
        <v>3256</v>
      </c>
      <c r="B431" t="s">
        <v>3257</v>
      </c>
      <c r="C431" s="24" t="s">
        <v>3814</v>
      </c>
      <c r="D431" s="24" t="s">
        <v>3856</v>
      </c>
      <c r="E431" t="s">
        <v>99</v>
      </c>
      <c r="F431" s="5">
        <v>1</v>
      </c>
      <c r="G431" t="s">
        <v>149</v>
      </c>
      <c r="H431" t="s">
        <v>99</v>
      </c>
      <c r="I431" s="5">
        <v>1</v>
      </c>
      <c r="J431">
        <v>2050</v>
      </c>
      <c r="K431" s="5" t="s">
        <v>99</v>
      </c>
      <c r="M431">
        <v>2025</v>
      </c>
      <c r="N431" s="5" t="s">
        <v>99</v>
      </c>
      <c r="P431">
        <v>2050</v>
      </c>
      <c r="Q431">
        <f t="shared" si="13"/>
        <v>2041.6666666666667</v>
      </c>
      <c r="AK431" t="s">
        <v>99</v>
      </c>
      <c r="AL431" t="s">
        <v>102</v>
      </c>
      <c r="AM431" t="s">
        <v>99</v>
      </c>
      <c r="AN431" t="s">
        <v>150</v>
      </c>
      <c r="AO431" t="s">
        <v>102</v>
      </c>
      <c r="AQ431" t="s">
        <v>102</v>
      </c>
      <c r="AR431" t="s">
        <v>102</v>
      </c>
      <c r="AW431" t="s">
        <v>102</v>
      </c>
      <c r="BB431" t="s">
        <v>99</v>
      </c>
      <c r="BC431" s="1">
        <v>3928</v>
      </c>
      <c r="BD431" t="s">
        <v>99</v>
      </c>
      <c r="BE431" t="s">
        <v>103</v>
      </c>
      <c r="BF431" s="1">
        <v>29601</v>
      </c>
      <c r="BG431" t="s">
        <v>103</v>
      </c>
      <c r="BH431" t="s">
        <v>99</v>
      </c>
      <c r="BI431">
        <v>3854136</v>
      </c>
      <c r="BJ431" t="s">
        <v>104</v>
      </c>
      <c r="BK431" t="s">
        <v>99</v>
      </c>
      <c r="BL431" t="s">
        <v>102</v>
      </c>
      <c r="BM431" t="s">
        <v>102</v>
      </c>
      <c r="BN431" t="s">
        <v>102</v>
      </c>
      <c r="BO431" t="s">
        <v>99</v>
      </c>
      <c r="BP431" t="s">
        <v>99</v>
      </c>
      <c r="BQ431" t="s">
        <v>99</v>
      </c>
      <c r="BR431" t="s">
        <v>99</v>
      </c>
      <c r="BS431" t="s">
        <v>102</v>
      </c>
      <c r="BT431" t="s">
        <v>99</v>
      </c>
      <c r="BU431" t="s">
        <v>99</v>
      </c>
      <c r="BV431" t="s">
        <v>102</v>
      </c>
      <c r="BW431" t="s">
        <v>99</v>
      </c>
      <c r="BX431" t="s">
        <v>99</v>
      </c>
      <c r="BY431" t="s">
        <v>99</v>
      </c>
      <c r="BZ431" t="s">
        <v>102</v>
      </c>
      <c r="CD431" t="s">
        <v>102</v>
      </c>
      <c r="CG431">
        <v>2023</v>
      </c>
      <c r="CH431">
        <v>2023</v>
      </c>
      <c r="CI431" t="s">
        <v>3258</v>
      </c>
      <c r="CJ431" t="s">
        <v>107</v>
      </c>
      <c r="CK431">
        <v>2023</v>
      </c>
      <c r="CL431" t="s">
        <v>99</v>
      </c>
      <c r="CM431" t="s">
        <v>3259</v>
      </c>
      <c r="CO431">
        <v>8</v>
      </c>
      <c r="CP431">
        <v>8</v>
      </c>
      <c r="CQ431" s="5">
        <f t="shared" si="12"/>
        <v>1</v>
      </c>
      <c r="CR431" t="s">
        <v>163</v>
      </c>
      <c r="CS431" t="s">
        <v>916</v>
      </c>
      <c r="CT431" t="s">
        <v>3260</v>
      </c>
      <c r="CU431" t="s">
        <v>102</v>
      </c>
      <c r="CW431" t="s">
        <v>102</v>
      </c>
      <c r="CX431" t="s">
        <v>3261</v>
      </c>
    </row>
    <row r="432" spans="1:102" ht="18" customHeight="1" x14ac:dyDescent="0.35">
      <c r="A432" t="s">
        <v>3262</v>
      </c>
      <c r="B432" t="s">
        <v>3263</v>
      </c>
      <c r="C432" s="24" t="s">
        <v>3822</v>
      </c>
      <c r="D432" s="24" t="s">
        <v>3905</v>
      </c>
      <c r="E432" t="s">
        <v>99</v>
      </c>
      <c r="F432" s="5">
        <v>1</v>
      </c>
      <c r="G432" t="s">
        <v>100</v>
      </c>
      <c r="H432" t="s">
        <v>99</v>
      </c>
      <c r="I432" s="5">
        <v>1</v>
      </c>
      <c r="K432" s="5" t="s">
        <v>99</v>
      </c>
      <c r="N432" s="5" t="s">
        <v>102</v>
      </c>
      <c r="R432" s="5" t="s">
        <v>102</v>
      </c>
      <c r="AK432" t="s">
        <v>99</v>
      </c>
      <c r="AL432" t="s">
        <v>102</v>
      </c>
      <c r="AM432" t="s">
        <v>102</v>
      </c>
      <c r="AO432" t="s">
        <v>102</v>
      </c>
      <c r="AQ432" t="s">
        <v>102</v>
      </c>
      <c r="AR432" t="s">
        <v>102</v>
      </c>
      <c r="AW432" t="s">
        <v>102</v>
      </c>
      <c r="BB432" t="s">
        <v>99</v>
      </c>
      <c r="BC432" s="1">
        <v>202000</v>
      </c>
      <c r="BD432" t="s">
        <v>99</v>
      </c>
      <c r="BE432" t="s">
        <v>103</v>
      </c>
      <c r="BF432" s="1">
        <v>408000</v>
      </c>
      <c r="BG432" t="s">
        <v>103</v>
      </c>
      <c r="BH432" t="s">
        <v>99</v>
      </c>
      <c r="BI432">
        <v>30100000</v>
      </c>
      <c r="BJ432" t="s">
        <v>104</v>
      </c>
      <c r="BK432" t="s">
        <v>99</v>
      </c>
      <c r="BL432" t="s">
        <v>102</v>
      </c>
      <c r="BM432" t="s">
        <v>99</v>
      </c>
      <c r="BN432" t="s">
        <v>99</v>
      </c>
      <c r="BO432" t="s">
        <v>99</v>
      </c>
      <c r="BP432" t="s">
        <v>99</v>
      </c>
      <c r="BQ432" t="s">
        <v>99</v>
      </c>
      <c r="BR432" t="s">
        <v>99</v>
      </c>
      <c r="BS432" t="s">
        <v>99</v>
      </c>
      <c r="BT432" t="s">
        <v>102</v>
      </c>
      <c r="BU432" t="s">
        <v>99</v>
      </c>
      <c r="BV432" t="s">
        <v>102</v>
      </c>
      <c r="BW432" t="s">
        <v>102</v>
      </c>
      <c r="BX432" t="s">
        <v>102</v>
      </c>
      <c r="BY432" t="s">
        <v>102</v>
      </c>
      <c r="BZ432" t="s">
        <v>102</v>
      </c>
      <c r="CD432" t="s">
        <v>99</v>
      </c>
      <c r="CE432" s="1">
        <v>13400000</v>
      </c>
      <c r="CF432" t="s">
        <v>105</v>
      </c>
      <c r="CG432">
        <v>2022</v>
      </c>
      <c r="CH432" t="s">
        <v>103</v>
      </c>
      <c r="CI432" t="s">
        <v>3264</v>
      </c>
      <c r="CJ432" t="s">
        <v>193</v>
      </c>
      <c r="CK432">
        <v>2023</v>
      </c>
      <c r="CL432" t="s">
        <v>99</v>
      </c>
      <c r="CM432" t="s">
        <v>3265</v>
      </c>
      <c r="CO432">
        <v>6</v>
      </c>
      <c r="CP432">
        <v>9</v>
      </c>
      <c r="CQ432" s="5">
        <f t="shared" si="12"/>
        <v>0.66666666666666663</v>
      </c>
      <c r="CR432" t="s">
        <v>467</v>
      </c>
      <c r="CS432" t="s">
        <v>3266</v>
      </c>
      <c r="CT432" t="s">
        <v>3267</v>
      </c>
      <c r="CU432" t="s">
        <v>102</v>
      </c>
      <c r="CW432" t="s">
        <v>102</v>
      </c>
      <c r="CX432" t="s">
        <v>3268</v>
      </c>
    </row>
    <row r="433" spans="1:102" ht="18" customHeight="1" x14ac:dyDescent="0.35">
      <c r="A433" t="s">
        <v>3269</v>
      </c>
      <c r="B433" t="s">
        <v>3270</v>
      </c>
      <c r="C433" s="24" t="s">
        <v>3826</v>
      </c>
      <c r="D433" s="24" t="s">
        <v>3837</v>
      </c>
      <c r="E433" t="s">
        <v>99</v>
      </c>
      <c r="F433" s="5">
        <v>1</v>
      </c>
      <c r="G433" t="s">
        <v>100</v>
      </c>
      <c r="H433" t="s">
        <v>99</v>
      </c>
      <c r="I433" s="5">
        <v>1</v>
      </c>
      <c r="J433">
        <v>2030</v>
      </c>
      <c r="K433" s="5" t="s">
        <v>99</v>
      </c>
      <c r="M433">
        <v>2030</v>
      </c>
      <c r="N433" s="5" t="s">
        <v>102</v>
      </c>
      <c r="Q433">
        <f t="shared" si="13"/>
        <v>2030</v>
      </c>
      <c r="R433" s="5" t="s">
        <v>102</v>
      </c>
      <c r="AK433" t="s">
        <v>99</v>
      </c>
      <c r="AL433" t="s">
        <v>102</v>
      </c>
      <c r="AM433" t="s">
        <v>102</v>
      </c>
      <c r="AO433" t="s">
        <v>102</v>
      </c>
      <c r="AQ433" t="s">
        <v>102</v>
      </c>
      <c r="AR433" t="s">
        <v>102</v>
      </c>
      <c r="AW433" t="s">
        <v>102</v>
      </c>
      <c r="BB433" t="s">
        <v>99</v>
      </c>
      <c r="BC433" s="1">
        <v>17828</v>
      </c>
      <c r="BD433" t="s">
        <v>99</v>
      </c>
      <c r="BE433" t="s">
        <v>103</v>
      </c>
      <c r="BF433" s="1">
        <v>20322</v>
      </c>
      <c r="BG433" t="s">
        <v>103</v>
      </c>
      <c r="BH433" t="s">
        <v>99</v>
      </c>
      <c r="BI433">
        <v>10094</v>
      </c>
      <c r="BJ433" t="s">
        <v>104</v>
      </c>
      <c r="BK433" t="s">
        <v>102</v>
      </c>
      <c r="BL433" t="s">
        <v>102</v>
      </c>
      <c r="BM433" t="s">
        <v>102</v>
      </c>
      <c r="BN433" t="s">
        <v>102</v>
      </c>
      <c r="BO433" t="s">
        <v>102</v>
      </c>
      <c r="BP433" t="s">
        <v>99</v>
      </c>
      <c r="BQ433" t="s">
        <v>102</v>
      </c>
      <c r="BR433" t="s">
        <v>102</v>
      </c>
      <c r="BS433" t="s">
        <v>102</v>
      </c>
      <c r="BT433" t="s">
        <v>102</v>
      </c>
      <c r="BU433" t="s">
        <v>102</v>
      </c>
      <c r="BV433" t="s">
        <v>102</v>
      </c>
      <c r="BW433" t="s">
        <v>102</v>
      </c>
      <c r="BX433" t="s">
        <v>102</v>
      </c>
      <c r="BY433" t="s">
        <v>102</v>
      </c>
      <c r="BZ433" t="s">
        <v>102</v>
      </c>
      <c r="CD433" t="s">
        <v>102</v>
      </c>
      <c r="CG433">
        <v>2022</v>
      </c>
      <c r="CH433">
        <v>2022</v>
      </c>
      <c r="CI433" t="s">
        <v>3271</v>
      </c>
      <c r="CJ433" t="s">
        <v>193</v>
      </c>
      <c r="CK433">
        <v>2023</v>
      </c>
      <c r="CL433" t="s">
        <v>102</v>
      </c>
      <c r="CM433" t="s">
        <v>103</v>
      </c>
      <c r="CO433">
        <v>2</v>
      </c>
      <c r="CP433">
        <v>13</v>
      </c>
      <c r="CQ433" s="5">
        <f t="shared" si="12"/>
        <v>0.15384615384615385</v>
      </c>
      <c r="CR433" t="s">
        <v>915</v>
      </c>
      <c r="CS433" t="s">
        <v>3272</v>
      </c>
      <c r="CT433" t="s">
        <v>3273</v>
      </c>
      <c r="CU433" t="s">
        <v>99</v>
      </c>
      <c r="CV433" t="s">
        <v>181</v>
      </c>
      <c r="CW433" t="s">
        <v>99</v>
      </c>
      <c r="CX433" t="s">
        <v>3274</v>
      </c>
    </row>
    <row r="434" spans="1:102" ht="18" customHeight="1" x14ac:dyDescent="0.35">
      <c r="A434" t="s">
        <v>3275</v>
      </c>
      <c r="B434" t="s">
        <v>3276</v>
      </c>
      <c r="C434" s="24" t="s">
        <v>3826</v>
      </c>
      <c r="D434" s="24" t="s">
        <v>3890</v>
      </c>
      <c r="E434" t="s">
        <v>99</v>
      </c>
      <c r="F434" s="5">
        <v>1</v>
      </c>
      <c r="G434" t="s">
        <v>149</v>
      </c>
      <c r="H434" t="s">
        <v>99</v>
      </c>
      <c r="I434" s="5">
        <v>1</v>
      </c>
      <c r="J434">
        <v>2050</v>
      </c>
      <c r="K434" s="5" t="s">
        <v>99</v>
      </c>
      <c r="M434">
        <v>2050</v>
      </c>
      <c r="N434" s="5" t="s">
        <v>102</v>
      </c>
      <c r="Q434">
        <f t="shared" si="13"/>
        <v>2050</v>
      </c>
      <c r="R434" s="5" t="s">
        <v>102</v>
      </c>
      <c r="AK434" t="s">
        <v>99</v>
      </c>
      <c r="AL434" t="s">
        <v>102</v>
      </c>
      <c r="AM434" t="s">
        <v>102</v>
      </c>
      <c r="AO434" t="s">
        <v>102</v>
      </c>
      <c r="AQ434" t="s">
        <v>102</v>
      </c>
      <c r="AR434" t="s">
        <v>102</v>
      </c>
      <c r="AW434" t="s">
        <v>102</v>
      </c>
      <c r="BB434" t="s">
        <v>99</v>
      </c>
      <c r="BC434" s="1">
        <v>14535</v>
      </c>
      <c r="BD434" t="s">
        <v>99</v>
      </c>
      <c r="BE434" s="1">
        <v>168687</v>
      </c>
      <c r="BF434" s="1">
        <v>154289</v>
      </c>
      <c r="BG434" t="s">
        <v>103</v>
      </c>
      <c r="BH434" t="s">
        <v>99</v>
      </c>
      <c r="BI434">
        <v>85919</v>
      </c>
      <c r="BJ434" t="s">
        <v>104</v>
      </c>
      <c r="BK434" t="s">
        <v>102</v>
      </c>
      <c r="BL434" t="s">
        <v>102</v>
      </c>
      <c r="BM434" t="s">
        <v>99</v>
      </c>
      <c r="BN434" t="s">
        <v>102</v>
      </c>
      <c r="BO434" t="s">
        <v>102</v>
      </c>
      <c r="BP434" t="s">
        <v>99</v>
      </c>
      <c r="BQ434" t="s">
        <v>102</v>
      </c>
      <c r="BR434" t="s">
        <v>102</v>
      </c>
      <c r="BS434" t="s">
        <v>102</v>
      </c>
      <c r="BT434" t="s">
        <v>102</v>
      </c>
      <c r="BU434" t="s">
        <v>102</v>
      </c>
      <c r="BV434" t="s">
        <v>102</v>
      </c>
      <c r="BW434" t="s">
        <v>102</v>
      </c>
      <c r="BX434" t="s">
        <v>102</v>
      </c>
      <c r="BY434" t="s">
        <v>102</v>
      </c>
      <c r="BZ434" t="s">
        <v>102</v>
      </c>
      <c r="CD434" t="s">
        <v>99</v>
      </c>
      <c r="CE434">
        <v>737</v>
      </c>
      <c r="CF434" t="s">
        <v>105</v>
      </c>
      <c r="CG434">
        <v>2022</v>
      </c>
      <c r="CH434">
        <v>2022</v>
      </c>
      <c r="CI434" t="s">
        <v>3277</v>
      </c>
      <c r="CJ434" t="s">
        <v>107</v>
      </c>
      <c r="CK434">
        <v>2023</v>
      </c>
      <c r="CL434" t="s">
        <v>99</v>
      </c>
      <c r="CM434" t="s">
        <v>3278</v>
      </c>
      <c r="CN434" t="s">
        <v>3279</v>
      </c>
      <c r="CO434">
        <v>3</v>
      </c>
      <c r="CP434">
        <v>21</v>
      </c>
      <c r="CQ434" s="5">
        <f t="shared" si="12"/>
        <v>0.14285714285714285</v>
      </c>
      <c r="CR434" t="s">
        <v>542</v>
      </c>
      <c r="CS434" t="s">
        <v>3280</v>
      </c>
      <c r="CT434" s="2" t="s">
        <v>3281</v>
      </c>
      <c r="CU434" t="s">
        <v>99</v>
      </c>
      <c r="CV434" t="s">
        <v>130</v>
      </c>
      <c r="CW434" t="s">
        <v>99</v>
      </c>
      <c r="CX434" t="s">
        <v>3282</v>
      </c>
    </row>
    <row r="435" spans="1:102" ht="18" customHeight="1" x14ac:dyDescent="0.35">
      <c r="A435" t="s">
        <v>3283</v>
      </c>
      <c r="B435" t="s">
        <v>3284</v>
      </c>
      <c r="C435" s="24" t="s">
        <v>3826</v>
      </c>
      <c r="D435" s="24" t="s">
        <v>3867</v>
      </c>
      <c r="E435" t="s">
        <v>99</v>
      </c>
      <c r="F435" s="5">
        <v>1</v>
      </c>
      <c r="G435" t="s">
        <v>149</v>
      </c>
      <c r="H435" t="s">
        <v>99</v>
      </c>
      <c r="I435" s="5">
        <v>1</v>
      </c>
      <c r="J435">
        <v>2050</v>
      </c>
      <c r="K435" s="5" t="s">
        <v>99</v>
      </c>
      <c r="M435">
        <v>2050</v>
      </c>
      <c r="N435" s="5" t="s">
        <v>99</v>
      </c>
      <c r="P435">
        <v>2050</v>
      </c>
      <c r="Q435">
        <f t="shared" si="13"/>
        <v>2050</v>
      </c>
      <c r="AK435" t="s">
        <v>99</v>
      </c>
      <c r="AL435" t="s">
        <v>102</v>
      </c>
      <c r="AM435" t="s">
        <v>102</v>
      </c>
      <c r="AO435" t="s">
        <v>102</v>
      </c>
      <c r="AQ435" t="s">
        <v>102</v>
      </c>
      <c r="AR435" t="s">
        <v>102</v>
      </c>
      <c r="AW435" t="s">
        <v>102</v>
      </c>
      <c r="BB435" t="s">
        <v>99</v>
      </c>
      <c r="BC435" s="1">
        <v>38206</v>
      </c>
      <c r="BD435" t="s">
        <v>99</v>
      </c>
      <c r="BE435" s="1">
        <v>9902</v>
      </c>
      <c r="BF435" s="1">
        <v>178466</v>
      </c>
      <c r="BG435" t="s">
        <v>103</v>
      </c>
      <c r="BH435" t="s">
        <v>99</v>
      </c>
      <c r="BI435">
        <v>108086</v>
      </c>
      <c r="BJ435" t="s">
        <v>104</v>
      </c>
      <c r="BK435" t="s">
        <v>102</v>
      </c>
      <c r="BL435" t="s">
        <v>102</v>
      </c>
      <c r="BM435" t="s">
        <v>102</v>
      </c>
      <c r="BN435" t="s">
        <v>102</v>
      </c>
      <c r="BO435" t="s">
        <v>99</v>
      </c>
      <c r="BP435" t="s">
        <v>99</v>
      </c>
      <c r="BQ435" t="s">
        <v>99</v>
      </c>
      <c r="BR435" t="s">
        <v>102</v>
      </c>
      <c r="BS435" t="s">
        <v>102</v>
      </c>
      <c r="BT435" t="s">
        <v>102</v>
      </c>
      <c r="BU435" t="s">
        <v>102</v>
      </c>
      <c r="BV435" t="s">
        <v>102</v>
      </c>
      <c r="BW435" t="s">
        <v>99</v>
      </c>
      <c r="BX435" t="s">
        <v>102</v>
      </c>
      <c r="BY435" t="s">
        <v>102</v>
      </c>
      <c r="BZ435" t="s">
        <v>102</v>
      </c>
      <c r="CD435" t="s">
        <v>102</v>
      </c>
      <c r="CG435">
        <v>2022</v>
      </c>
      <c r="CH435">
        <v>2022</v>
      </c>
      <c r="CI435" t="s">
        <v>3285</v>
      </c>
      <c r="CJ435" t="s">
        <v>107</v>
      </c>
      <c r="CK435">
        <v>2023</v>
      </c>
      <c r="CL435" t="s">
        <v>99</v>
      </c>
      <c r="CM435" t="s">
        <v>3286</v>
      </c>
      <c r="CN435" t="s">
        <v>3287</v>
      </c>
      <c r="CO435">
        <v>3</v>
      </c>
      <c r="CP435">
        <v>13</v>
      </c>
      <c r="CQ435" s="5">
        <f t="shared" si="12"/>
        <v>0.23076923076923078</v>
      </c>
      <c r="CR435" t="s">
        <v>1667</v>
      </c>
      <c r="CS435" t="s">
        <v>3288</v>
      </c>
      <c r="CT435" t="s">
        <v>3289</v>
      </c>
      <c r="CU435" t="s">
        <v>99</v>
      </c>
      <c r="CV435" t="s">
        <v>130</v>
      </c>
      <c r="CW435" t="s">
        <v>99</v>
      </c>
      <c r="CX435" t="s">
        <v>3290</v>
      </c>
    </row>
    <row r="436" spans="1:102" ht="18" customHeight="1" x14ac:dyDescent="0.35">
      <c r="A436" t="s">
        <v>3291</v>
      </c>
      <c r="B436" t="s">
        <v>3292</v>
      </c>
      <c r="C436" s="24" t="s">
        <v>3826</v>
      </c>
      <c r="D436" s="24" t="s">
        <v>3867</v>
      </c>
      <c r="E436" t="s">
        <v>99</v>
      </c>
      <c r="F436" s="5">
        <v>1</v>
      </c>
      <c r="G436" t="s">
        <v>149</v>
      </c>
      <c r="H436" t="s">
        <v>99</v>
      </c>
      <c r="I436" s="5">
        <v>1</v>
      </c>
      <c r="J436">
        <v>2050</v>
      </c>
      <c r="K436" s="5" t="s">
        <v>99</v>
      </c>
      <c r="M436">
        <v>2050</v>
      </c>
      <c r="N436" s="5" t="s">
        <v>102</v>
      </c>
      <c r="Q436">
        <f t="shared" si="13"/>
        <v>2050</v>
      </c>
      <c r="R436" s="5" t="s">
        <v>99</v>
      </c>
      <c r="S436" t="s">
        <v>99</v>
      </c>
      <c r="T436" t="s">
        <v>102</v>
      </c>
      <c r="U436" t="s">
        <v>102</v>
      </c>
      <c r="V436" t="s">
        <v>102</v>
      </c>
      <c r="W436" t="s">
        <v>102</v>
      </c>
      <c r="X436" t="s">
        <v>102</v>
      </c>
      <c r="Y436" t="s">
        <v>102</v>
      </c>
      <c r="Z436" t="s">
        <v>102</v>
      </c>
      <c r="AA436" t="s">
        <v>102</v>
      </c>
      <c r="AB436" t="s">
        <v>102</v>
      </c>
      <c r="AC436" t="s">
        <v>102</v>
      </c>
      <c r="AD436" t="s">
        <v>102</v>
      </c>
      <c r="AE436" t="s">
        <v>102</v>
      </c>
      <c r="AF436" t="s">
        <v>102</v>
      </c>
      <c r="AG436" t="s">
        <v>102</v>
      </c>
      <c r="AH436" t="s">
        <v>99</v>
      </c>
      <c r="AJ436">
        <v>2050</v>
      </c>
      <c r="AK436" t="s">
        <v>102</v>
      </c>
      <c r="AM436" t="s">
        <v>102</v>
      </c>
      <c r="AO436" t="s">
        <v>102</v>
      </c>
      <c r="AQ436" t="s">
        <v>99</v>
      </c>
      <c r="AR436" t="s">
        <v>102</v>
      </c>
      <c r="AV436" t="s">
        <v>206</v>
      </c>
      <c r="AW436" t="s">
        <v>99</v>
      </c>
      <c r="AX436">
        <v>82414</v>
      </c>
      <c r="AY436" t="s">
        <v>207</v>
      </c>
      <c r="BA436" t="s">
        <v>206</v>
      </c>
      <c r="BB436" t="s">
        <v>99</v>
      </c>
      <c r="BC436" s="1">
        <v>77476</v>
      </c>
      <c r="BD436" t="s">
        <v>99</v>
      </c>
      <c r="BE436" s="1">
        <v>4424</v>
      </c>
      <c r="BF436" s="1">
        <v>593495</v>
      </c>
      <c r="BG436" t="s">
        <v>103</v>
      </c>
      <c r="BH436" t="s">
        <v>99</v>
      </c>
      <c r="BI436">
        <v>2047109</v>
      </c>
      <c r="BJ436" t="s">
        <v>104</v>
      </c>
      <c r="BK436" t="s">
        <v>99</v>
      </c>
      <c r="BL436" t="s">
        <v>99</v>
      </c>
      <c r="BM436" t="s">
        <v>99</v>
      </c>
      <c r="BN436" t="s">
        <v>102</v>
      </c>
      <c r="BO436" t="s">
        <v>99</v>
      </c>
      <c r="BP436" t="s">
        <v>99</v>
      </c>
      <c r="BQ436" t="s">
        <v>99</v>
      </c>
      <c r="BR436" t="s">
        <v>102</v>
      </c>
      <c r="BS436" t="s">
        <v>102</v>
      </c>
      <c r="BT436" t="s">
        <v>102</v>
      </c>
      <c r="BU436" t="s">
        <v>102</v>
      </c>
      <c r="BV436" t="s">
        <v>102</v>
      </c>
      <c r="BW436" t="s">
        <v>102</v>
      </c>
      <c r="BX436" t="s">
        <v>102</v>
      </c>
      <c r="BY436" t="s">
        <v>102</v>
      </c>
      <c r="BZ436" t="s">
        <v>102</v>
      </c>
      <c r="CD436" t="s">
        <v>102</v>
      </c>
      <c r="CG436">
        <v>2023</v>
      </c>
      <c r="CH436" t="s">
        <v>103</v>
      </c>
      <c r="CI436" t="s">
        <v>3293</v>
      </c>
      <c r="CJ436" t="s">
        <v>107</v>
      </c>
      <c r="CK436">
        <v>2023</v>
      </c>
      <c r="CL436" t="s">
        <v>99</v>
      </c>
      <c r="CM436" t="s">
        <v>3294</v>
      </c>
      <c r="CN436" t="s">
        <v>3295</v>
      </c>
      <c r="CO436">
        <v>9</v>
      </c>
      <c r="CP436">
        <v>13</v>
      </c>
      <c r="CQ436" s="5">
        <f t="shared" si="12"/>
        <v>0.69230769230769229</v>
      </c>
      <c r="CR436" t="s">
        <v>1622</v>
      </c>
      <c r="CS436" t="s">
        <v>3296</v>
      </c>
      <c r="CT436" t="s">
        <v>3297</v>
      </c>
      <c r="CU436" t="s">
        <v>99</v>
      </c>
      <c r="CV436" t="s">
        <v>130</v>
      </c>
      <c r="CW436" t="s">
        <v>99</v>
      </c>
      <c r="CX436" t="s">
        <v>3298</v>
      </c>
    </row>
    <row r="437" spans="1:102" ht="18" customHeight="1" x14ac:dyDescent="0.35">
      <c r="A437" t="s">
        <v>3299</v>
      </c>
      <c r="B437" t="s">
        <v>3300</v>
      </c>
      <c r="C437" s="24" t="s">
        <v>3826</v>
      </c>
      <c r="D437" s="24" t="s">
        <v>3852</v>
      </c>
      <c r="E437" t="s">
        <v>99</v>
      </c>
      <c r="F437" s="5">
        <v>1</v>
      </c>
      <c r="G437" t="s">
        <v>149</v>
      </c>
      <c r="H437" t="s">
        <v>99</v>
      </c>
      <c r="I437" s="5">
        <v>1</v>
      </c>
      <c r="J437">
        <v>2050</v>
      </c>
      <c r="K437" s="5" t="s">
        <v>99</v>
      </c>
      <c r="M437">
        <v>2050</v>
      </c>
      <c r="N437" s="5" t="s">
        <v>102</v>
      </c>
      <c r="Q437">
        <f t="shared" si="13"/>
        <v>2050</v>
      </c>
      <c r="R437" s="5" t="s">
        <v>102</v>
      </c>
      <c r="AK437" t="s">
        <v>99</v>
      </c>
      <c r="AL437" t="s">
        <v>102</v>
      </c>
      <c r="AM437" t="s">
        <v>102</v>
      </c>
      <c r="AO437" t="s">
        <v>102</v>
      </c>
      <c r="AQ437" t="s">
        <v>99</v>
      </c>
      <c r="AR437" t="s">
        <v>102</v>
      </c>
      <c r="AV437" t="s">
        <v>206</v>
      </c>
      <c r="AW437" t="s">
        <v>102</v>
      </c>
      <c r="BB437" t="s">
        <v>99</v>
      </c>
      <c r="BC437" s="1">
        <v>11354</v>
      </c>
      <c r="BD437" t="s">
        <v>99</v>
      </c>
      <c r="BE437" s="1">
        <v>24225</v>
      </c>
      <c r="BF437" t="s">
        <v>103</v>
      </c>
      <c r="BG437" t="s">
        <v>103</v>
      </c>
      <c r="BH437" t="s">
        <v>99</v>
      </c>
      <c r="BI437">
        <v>308996</v>
      </c>
      <c r="BJ437" t="s">
        <v>104</v>
      </c>
      <c r="BK437" t="s">
        <v>99</v>
      </c>
      <c r="BL437" t="s">
        <v>99</v>
      </c>
      <c r="BM437" t="s">
        <v>99</v>
      </c>
      <c r="BN437" t="s">
        <v>102</v>
      </c>
      <c r="BO437" t="s">
        <v>99</v>
      </c>
      <c r="BP437" t="s">
        <v>99</v>
      </c>
      <c r="BQ437" t="s">
        <v>99</v>
      </c>
      <c r="BR437" t="s">
        <v>102</v>
      </c>
      <c r="BS437" t="s">
        <v>102</v>
      </c>
      <c r="BT437" t="s">
        <v>102</v>
      </c>
      <c r="BU437" t="s">
        <v>102</v>
      </c>
      <c r="BV437" t="s">
        <v>102</v>
      </c>
      <c r="BW437" t="s">
        <v>102</v>
      </c>
      <c r="BX437" t="s">
        <v>102</v>
      </c>
      <c r="BY437" t="s">
        <v>102</v>
      </c>
      <c r="BZ437" t="s">
        <v>102</v>
      </c>
      <c r="CD437" t="s">
        <v>102</v>
      </c>
      <c r="CG437">
        <v>2022</v>
      </c>
      <c r="CH437" t="s">
        <v>103</v>
      </c>
      <c r="CI437" t="s">
        <v>3301</v>
      </c>
      <c r="CJ437" t="s">
        <v>193</v>
      </c>
      <c r="CK437">
        <v>2023</v>
      </c>
      <c r="CL437" t="s">
        <v>102</v>
      </c>
      <c r="CM437" t="s">
        <v>103</v>
      </c>
      <c r="CO437">
        <v>0</v>
      </c>
      <c r="CP437">
        <v>10</v>
      </c>
      <c r="CQ437" s="5">
        <f t="shared" si="12"/>
        <v>0</v>
      </c>
      <c r="CR437" t="s">
        <v>558</v>
      </c>
      <c r="CS437" t="s">
        <v>3302</v>
      </c>
      <c r="CT437" t="s">
        <v>3303</v>
      </c>
      <c r="CU437" t="s">
        <v>99</v>
      </c>
      <c r="CV437" t="s">
        <v>181</v>
      </c>
      <c r="CW437" t="s">
        <v>102</v>
      </c>
      <c r="CX437" t="s">
        <v>3304</v>
      </c>
    </row>
    <row r="438" spans="1:102" ht="18" customHeight="1" x14ac:dyDescent="0.35">
      <c r="A438" t="s">
        <v>3305</v>
      </c>
      <c r="B438" t="s">
        <v>3306</v>
      </c>
      <c r="C438" s="24" t="s">
        <v>3826</v>
      </c>
      <c r="D438" s="24" t="s">
        <v>3890</v>
      </c>
      <c r="E438" t="s">
        <v>102</v>
      </c>
      <c r="F438" s="5">
        <v>0</v>
      </c>
      <c r="BB438" t="s">
        <v>102</v>
      </c>
      <c r="BD438" t="s">
        <v>102</v>
      </c>
      <c r="BH438" t="s">
        <v>102</v>
      </c>
      <c r="BZ438" t="s">
        <v>102</v>
      </c>
      <c r="CD438" t="s">
        <v>102</v>
      </c>
      <c r="CG438">
        <v>2022</v>
      </c>
      <c r="CH438" t="s">
        <v>103</v>
      </c>
      <c r="CI438" t="s">
        <v>3307</v>
      </c>
      <c r="CJ438" t="s">
        <v>107</v>
      </c>
      <c r="CK438">
        <v>2023</v>
      </c>
      <c r="CL438" t="s">
        <v>102</v>
      </c>
      <c r="CM438" t="s">
        <v>103</v>
      </c>
      <c r="CO438">
        <v>0</v>
      </c>
      <c r="CP438">
        <v>11</v>
      </c>
      <c r="CQ438" s="5">
        <f t="shared" si="12"/>
        <v>0</v>
      </c>
      <c r="CR438" t="s">
        <v>163</v>
      </c>
      <c r="CS438" t="s">
        <v>3308</v>
      </c>
      <c r="CT438" s="2" t="s">
        <v>3309</v>
      </c>
      <c r="CU438" t="s">
        <v>102</v>
      </c>
      <c r="CW438" t="s">
        <v>102</v>
      </c>
      <c r="CX438" t="s">
        <v>3310</v>
      </c>
    </row>
    <row r="439" spans="1:102" ht="18" customHeight="1" x14ac:dyDescent="0.35">
      <c r="A439" t="s">
        <v>3311</v>
      </c>
      <c r="B439" t="s">
        <v>3312</v>
      </c>
      <c r="C439" s="24" t="s">
        <v>3814</v>
      </c>
      <c r="D439" s="24" t="s">
        <v>3842</v>
      </c>
      <c r="E439" t="s">
        <v>102</v>
      </c>
      <c r="F439" s="5">
        <v>0</v>
      </c>
      <c r="BB439" t="s">
        <v>99</v>
      </c>
      <c r="BC439" s="1">
        <v>1110000</v>
      </c>
      <c r="BD439" t="s">
        <v>99</v>
      </c>
      <c r="BE439" s="1">
        <v>1060000</v>
      </c>
      <c r="BF439" s="1">
        <v>1280000</v>
      </c>
      <c r="BG439" t="s">
        <v>103</v>
      </c>
      <c r="BH439" t="s">
        <v>99</v>
      </c>
      <c r="BI439">
        <v>13171</v>
      </c>
      <c r="BJ439" t="s">
        <v>104</v>
      </c>
      <c r="BK439" t="s">
        <v>102</v>
      </c>
      <c r="BL439" t="s">
        <v>102</v>
      </c>
      <c r="BM439" t="s">
        <v>102</v>
      </c>
      <c r="BN439" t="s">
        <v>102</v>
      </c>
      <c r="BO439" t="s">
        <v>102</v>
      </c>
      <c r="BP439" t="s">
        <v>99</v>
      </c>
      <c r="BQ439" t="s">
        <v>102</v>
      </c>
      <c r="BR439" t="s">
        <v>102</v>
      </c>
      <c r="BS439" t="s">
        <v>102</v>
      </c>
      <c r="BT439" t="s">
        <v>102</v>
      </c>
      <c r="BU439" t="s">
        <v>102</v>
      </c>
      <c r="BV439" t="s">
        <v>102</v>
      </c>
      <c r="BW439" t="s">
        <v>102</v>
      </c>
      <c r="BX439" t="s">
        <v>102</v>
      </c>
      <c r="BY439" t="s">
        <v>102</v>
      </c>
      <c r="BZ439" t="s">
        <v>102</v>
      </c>
      <c r="CD439" t="s">
        <v>102</v>
      </c>
      <c r="CG439">
        <v>2022</v>
      </c>
      <c r="CH439">
        <v>2023</v>
      </c>
      <c r="CI439" t="s">
        <v>3313</v>
      </c>
      <c r="CJ439" t="s">
        <v>107</v>
      </c>
      <c r="CK439">
        <v>2023</v>
      </c>
      <c r="CL439" t="s">
        <v>99</v>
      </c>
      <c r="CM439" t="s">
        <v>3314</v>
      </c>
      <c r="CO439">
        <v>10</v>
      </c>
      <c r="CP439">
        <v>12</v>
      </c>
      <c r="CQ439" s="5">
        <f t="shared" si="12"/>
        <v>0.83333333333333337</v>
      </c>
      <c r="CR439" t="s">
        <v>467</v>
      </c>
      <c r="CS439" t="s">
        <v>3315</v>
      </c>
      <c r="CT439" t="s">
        <v>3316</v>
      </c>
      <c r="CU439" t="s">
        <v>102</v>
      </c>
      <c r="CW439" t="s">
        <v>102</v>
      </c>
      <c r="CX439" t="s">
        <v>3317</v>
      </c>
    </row>
    <row r="440" spans="1:102" ht="18" customHeight="1" x14ac:dyDescent="0.35">
      <c r="A440" t="s">
        <v>3318</v>
      </c>
      <c r="B440" t="s">
        <v>3319</v>
      </c>
      <c r="C440" s="24" t="s">
        <v>3808</v>
      </c>
      <c r="D440" s="24" t="s">
        <v>3871</v>
      </c>
      <c r="E440" t="s">
        <v>102</v>
      </c>
      <c r="F440" s="5">
        <v>0</v>
      </c>
      <c r="BB440" t="s">
        <v>99</v>
      </c>
      <c r="BC440" s="1">
        <v>268230</v>
      </c>
      <c r="BD440" t="s">
        <v>99</v>
      </c>
      <c r="BE440" s="1">
        <v>171132</v>
      </c>
      <c r="BF440" s="1">
        <v>322740</v>
      </c>
      <c r="BG440" t="s">
        <v>103</v>
      </c>
      <c r="BH440" t="s">
        <v>99</v>
      </c>
      <c r="BI440">
        <v>4881375</v>
      </c>
      <c r="BJ440" t="s">
        <v>381</v>
      </c>
      <c r="BZ440" t="s">
        <v>102</v>
      </c>
      <c r="CD440" t="s">
        <v>102</v>
      </c>
      <c r="CG440">
        <v>2022</v>
      </c>
      <c r="CH440">
        <v>2023</v>
      </c>
      <c r="CI440" t="s">
        <v>3320</v>
      </c>
      <c r="CJ440" t="s">
        <v>107</v>
      </c>
      <c r="CK440">
        <v>2023</v>
      </c>
      <c r="CL440" t="s">
        <v>99</v>
      </c>
      <c r="CM440" t="s">
        <v>3321</v>
      </c>
      <c r="CO440">
        <v>2</v>
      </c>
      <c r="CP440">
        <v>9</v>
      </c>
      <c r="CQ440" s="5">
        <f t="shared" si="12"/>
        <v>0.22222222222222221</v>
      </c>
      <c r="CR440" t="s">
        <v>163</v>
      </c>
      <c r="CS440" t="s">
        <v>3322</v>
      </c>
      <c r="CT440" s="2" t="s">
        <v>3323</v>
      </c>
      <c r="CU440" t="s">
        <v>99</v>
      </c>
      <c r="CV440" t="s">
        <v>181</v>
      </c>
      <c r="CW440" t="s">
        <v>102</v>
      </c>
      <c r="CX440" t="s">
        <v>3324</v>
      </c>
    </row>
    <row r="441" spans="1:102" ht="18" customHeight="1" x14ac:dyDescent="0.35">
      <c r="A441" t="s">
        <v>3325</v>
      </c>
      <c r="B441" t="s">
        <v>3326</v>
      </c>
      <c r="C441" s="24" t="s">
        <v>3818</v>
      </c>
      <c r="D441" s="24" t="s">
        <v>3917</v>
      </c>
      <c r="E441" t="s">
        <v>99</v>
      </c>
      <c r="F441" s="5">
        <v>1</v>
      </c>
      <c r="G441" t="s">
        <v>149</v>
      </c>
      <c r="H441" t="s">
        <v>99</v>
      </c>
      <c r="I441" s="5">
        <v>1</v>
      </c>
      <c r="J441">
        <v>2050</v>
      </c>
      <c r="K441" s="5" t="s">
        <v>99</v>
      </c>
      <c r="M441">
        <v>2050</v>
      </c>
      <c r="N441" s="5" t="s">
        <v>99</v>
      </c>
      <c r="P441">
        <v>2050</v>
      </c>
      <c r="Q441">
        <f t="shared" si="13"/>
        <v>2050</v>
      </c>
      <c r="AK441" t="s">
        <v>99</v>
      </c>
      <c r="AL441" t="s">
        <v>102</v>
      </c>
      <c r="AM441" t="s">
        <v>102</v>
      </c>
      <c r="AO441" t="s">
        <v>102</v>
      </c>
      <c r="AQ441" t="s">
        <v>102</v>
      </c>
      <c r="AR441" t="s">
        <v>102</v>
      </c>
      <c r="AW441" t="s">
        <v>102</v>
      </c>
      <c r="BB441" t="s">
        <v>99</v>
      </c>
      <c r="BC441" s="1">
        <v>4400000</v>
      </c>
      <c r="BD441" t="s">
        <v>99</v>
      </c>
      <c r="BG441" s="1">
        <v>3500000</v>
      </c>
      <c r="BH441" t="s">
        <v>99</v>
      </c>
      <c r="BI441">
        <v>57000000</v>
      </c>
      <c r="BJ441" t="s">
        <v>115</v>
      </c>
      <c r="BZ441" t="s">
        <v>102</v>
      </c>
      <c r="CD441" t="s">
        <v>102</v>
      </c>
      <c r="CG441">
        <v>2022</v>
      </c>
      <c r="CH441">
        <v>2023</v>
      </c>
      <c r="CI441" t="s">
        <v>3327</v>
      </c>
      <c r="CJ441" t="s">
        <v>107</v>
      </c>
      <c r="CK441">
        <v>2023</v>
      </c>
      <c r="CL441" t="s">
        <v>99</v>
      </c>
      <c r="CM441" t="s">
        <v>3328</v>
      </c>
      <c r="CO441">
        <v>8</v>
      </c>
      <c r="CP441">
        <v>13</v>
      </c>
      <c r="CQ441" s="5">
        <f t="shared" si="12"/>
        <v>0.61538461538461542</v>
      </c>
      <c r="CR441" t="s">
        <v>3329</v>
      </c>
      <c r="CS441" t="s">
        <v>3330</v>
      </c>
      <c r="CT441" s="2" t="s">
        <v>3331</v>
      </c>
      <c r="CU441" t="s">
        <v>99</v>
      </c>
      <c r="CV441" t="s">
        <v>130</v>
      </c>
      <c r="CW441" t="s">
        <v>102</v>
      </c>
      <c r="CX441" t="s">
        <v>3332</v>
      </c>
    </row>
    <row r="442" spans="1:102" s="21" customFormat="1" ht="18" customHeight="1" x14ac:dyDescent="0.35">
      <c r="A442" s="21" t="s">
        <v>3333</v>
      </c>
      <c r="B442" s="21" t="s">
        <v>3334</v>
      </c>
      <c r="C442" s="24" t="s">
        <v>3818</v>
      </c>
      <c r="D442" s="24" t="s">
        <v>3937</v>
      </c>
      <c r="E442" s="21" t="s">
        <v>99</v>
      </c>
      <c r="F442" s="21">
        <v>1</v>
      </c>
      <c r="G442" s="21" t="s">
        <v>100</v>
      </c>
      <c r="H442" s="21" t="s">
        <v>99</v>
      </c>
      <c r="I442" s="21">
        <v>1</v>
      </c>
      <c r="J442" s="21">
        <v>2020</v>
      </c>
      <c r="K442" s="21" t="s">
        <v>99</v>
      </c>
      <c r="M442" s="21">
        <v>2020</v>
      </c>
      <c r="N442" s="21" t="s">
        <v>102</v>
      </c>
      <c r="Q442" s="21">
        <f t="shared" si="13"/>
        <v>2020</v>
      </c>
      <c r="R442" s="21" t="s">
        <v>102</v>
      </c>
      <c r="AK442" s="21" t="s">
        <v>102</v>
      </c>
      <c r="AM442" s="21" t="s">
        <v>102</v>
      </c>
      <c r="AO442" s="21" t="s">
        <v>102</v>
      </c>
      <c r="AQ442" s="21" t="s">
        <v>99</v>
      </c>
      <c r="AR442" s="21" t="s">
        <v>99</v>
      </c>
      <c r="AS442" s="21">
        <v>30800</v>
      </c>
      <c r="AT442" s="21" t="s">
        <v>207</v>
      </c>
      <c r="AV442" s="21" t="s">
        <v>206</v>
      </c>
      <c r="AW442" s="21" t="s">
        <v>99</v>
      </c>
      <c r="AX442" s="21">
        <v>30800</v>
      </c>
      <c r="AY442" s="21" t="s">
        <v>207</v>
      </c>
      <c r="BA442" s="21" t="s">
        <v>206</v>
      </c>
      <c r="BB442" s="21" t="s">
        <v>99</v>
      </c>
      <c r="BC442" s="22">
        <v>29500</v>
      </c>
      <c r="BD442" s="21" t="s">
        <v>99</v>
      </c>
      <c r="BE442" s="22">
        <v>1300</v>
      </c>
      <c r="BF442" s="22">
        <v>60200</v>
      </c>
      <c r="BG442" s="21" t="s">
        <v>103</v>
      </c>
      <c r="BH442" s="21" t="s">
        <v>99</v>
      </c>
      <c r="BI442" s="21">
        <v>2280500</v>
      </c>
      <c r="BJ442" s="21" t="s">
        <v>104</v>
      </c>
      <c r="BK442" s="21" t="s">
        <v>99</v>
      </c>
      <c r="BL442" s="21" t="s">
        <v>99</v>
      </c>
      <c r="BM442" s="21" t="s">
        <v>99</v>
      </c>
      <c r="BN442" s="21" t="s">
        <v>99</v>
      </c>
      <c r="BO442" s="21" t="s">
        <v>99</v>
      </c>
      <c r="BP442" s="21" t="s">
        <v>99</v>
      </c>
      <c r="BQ442" s="21" t="s">
        <v>99</v>
      </c>
      <c r="BR442" s="21" t="s">
        <v>102</v>
      </c>
      <c r="BS442" s="21" t="s">
        <v>99</v>
      </c>
      <c r="BT442" s="21" t="s">
        <v>102</v>
      </c>
      <c r="BU442" s="21" t="s">
        <v>99</v>
      </c>
      <c r="BV442" s="21" t="s">
        <v>99</v>
      </c>
      <c r="BW442" s="21" t="s">
        <v>102</v>
      </c>
      <c r="BX442" s="21" t="s">
        <v>102</v>
      </c>
      <c r="BY442" s="21" t="s">
        <v>99</v>
      </c>
      <c r="BZ442" s="21" t="s">
        <v>102</v>
      </c>
      <c r="CD442" s="21" t="s">
        <v>102</v>
      </c>
      <c r="CG442" s="21">
        <v>2023</v>
      </c>
      <c r="CH442" s="21" t="s">
        <v>103</v>
      </c>
      <c r="CI442" s="23" t="s">
        <v>3335</v>
      </c>
      <c r="CJ442" s="21" t="s">
        <v>185</v>
      </c>
      <c r="CK442" s="21">
        <v>2023</v>
      </c>
      <c r="CL442" s="21" t="s">
        <v>102</v>
      </c>
      <c r="CM442" s="21" t="s">
        <v>103</v>
      </c>
      <c r="CO442" s="21">
        <v>0</v>
      </c>
      <c r="CP442" s="21">
        <v>15</v>
      </c>
      <c r="CQ442" s="21">
        <f t="shared" si="12"/>
        <v>0</v>
      </c>
      <c r="CR442" s="21" t="s">
        <v>1682</v>
      </c>
      <c r="CS442" s="21" t="s">
        <v>1790</v>
      </c>
      <c r="CT442" s="21" t="s">
        <v>3336</v>
      </c>
      <c r="CU442" s="21" t="s">
        <v>99</v>
      </c>
      <c r="CV442" s="21" t="s">
        <v>130</v>
      </c>
      <c r="CW442" s="21" t="s">
        <v>102</v>
      </c>
      <c r="CX442" s="21" t="s">
        <v>3337</v>
      </c>
    </row>
    <row r="443" spans="1:102" ht="18" customHeight="1" x14ac:dyDescent="0.35">
      <c r="A443" t="s">
        <v>3338</v>
      </c>
      <c r="B443" t="s">
        <v>3339</v>
      </c>
      <c r="C443" s="24" t="s">
        <v>3822</v>
      </c>
      <c r="D443" s="24" t="s">
        <v>3922</v>
      </c>
      <c r="E443" t="s">
        <v>102</v>
      </c>
      <c r="F443" s="5">
        <v>0</v>
      </c>
      <c r="BB443" t="s">
        <v>99</v>
      </c>
      <c r="BC443" s="1">
        <v>597500</v>
      </c>
      <c r="BD443" t="s">
        <v>99</v>
      </c>
      <c r="BE443" t="s">
        <v>103</v>
      </c>
      <c r="BF443" t="s">
        <v>103</v>
      </c>
      <c r="BG443" s="1">
        <v>959800</v>
      </c>
      <c r="BH443" t="s">
        <v>99</v>
      </c>
      <c r="BI443">
        <v>3696500</v>
      </c>
      <c r="BJ443" t="s">
        <v>115</v>
      </c>
      <c r="BZ443" t="s">
        <v>102</v>
      </c>
      <c r="CD443" t="s">
        <v>99</v>
      </c>
      <c r="CE443" s="1">
        <v>27500000</v>
      </c>
      <c r="CF443" t="s">
        <v>105</v>
      </c>
      <c r="CG443">
        <v>2023</v>
      </c>
      <c r="CH443" t="s">
        <v>103</v>
      </c>
      <c r="CI443" t="s">
        <v>3340</v>
      </c>
      <c r="CJ443" t="s">
        <v>193</v>
      </c>
      <c r="CK443">
        <v>2023</v>
      </c>
      <c r="CL443" t="s">
        <v>102</v>
      </c>
      <c r="CM443" t="s">
        <v>3341</v>
      </c>
      <c r="CO443">
        <v>2</v>
      </c>
      <c r="CP443">
        <v>13</v>
      </c>
      <c r="CQ443" s="5">
        <f t="shared" si="12"/>
        <v>0.15384615384615385</v>
      </c>
      <c r="CR443" s="2" t="s">
        <v>2717</v>
      </c>
      <c r="CS443" t="s">
        <v>3342</v>
      </c>
      <c r="CT443" s="2" t="s">
        <v>3343</v>
      </c>
      <c r="CU443" t="s">
        <v>102</v>
      </c>
      <c r="CW443" t="s">
        <v>102</v>
      </c>
      <c r="CX443" t="s">
        <v>3344</v>
      </c>
    </row>
    <row r="444" spans="1:102" ht="18" customHeight="1" x14ac:dyDescent="0.35">
      <c r="A444" t="s">
        <v>3345</v>
      </c>
      <c r="B444" t="s">
        <v>3346</v>
      </c>
      <c r="C444" s="24" t="s">
        <v>3816</v>
      </c>
      <c r="D444" s="24" t="s">
        <v>3934</v>
      </c>
      <c r="E444" t="s">
        <v>99</v>
      </c>
      <c r="F444" s="5">
        <v>1</v>
      </c>
      <c r="G444" t="s">
        <v>149</v>
      </c>
      <c r="H444" t="s">
        <v>99</v>
      </c>
      <c r="I444" s="5">
        <v>1</v>
      </c>
      <c r="J444">
        <v>2040</v>
      </c>
      <c r="K444" s="5" t="s">
        <v>99</v>
      </c>
      <c r="M444">
        <v>2040</v>
      </c>
      <c r="N444" s="5" t="s">
        <v>99</v>
      </c>
      <c r="P444">
        <v>2040</v>
      </c>
      <c r="Q444">
        <f t="shared" si="13"/>
        <v>2040</v>
      </c>
      <c r="AK444" t="s">
        <v>99</v>
      </c>
      <c r="AL444" t="s">
        <v>102</v>
      </c>
      <c r="AM444" t="s">
        <v>102</v>
      </c>
      <c r="AO444" t="s">
        <v>102</v>
      </c>
      <c r="AQ444" t="s">
        <v>99</v>
      </c>
      <c r="AR444" t="s">
        <v>102</v>
      </c>
      <c r="AV444" t="s">
        <v>206</v>
      </c>
      <c r="AW444" t="s">
        <v>102</v>
      </c>
      <c r="BB444" t="s">
        <v>99</v>
      </c>
      <c r="BC444" s="1">
        <v>12299</v>
      </c>
      <c r="BD444" t="s">
        <v>99</v>
      </c>
      <c r="BE444" s="1">
        <v>36075</v>
      </c>
      <c r="BF444" s="1">
        <v>40245</v>
      </c>
      <c r="BG444" t="s">
        <v>103</v>
      </c>
      <c r="BH444" t="s">
        <v>99</v>
      </c>
      <c r="BI444">
        <v>350619</v>
      </c>
      <c r="BJ444" t="s">
        <v>381</v>
      </c>
      <c r="BZ444" t="s">
        <v>102</v>
      </c>
      <c r="CD444" t="s">
        <v>102</v>
      </c>
      <c r="CG444">
        <v>2022</v>
      </c>
      <c r="CH444" t="s">
        <v>103</v>
      </c>
      <c r="CI444" t="s">
        <v>3347</v>
      </c>
      <c r="CJ444" t="s">
        <v>193</v>
      </c>
      <c r="CK444">
        <v>2023</v>
      </c>
      <c r="CL444" t="s">
        <v>102</v>
      </c>
      <c r="CM444" t="s">
        <v>103</v>
      </c>
      <c r="CO444">
        <v>0</v>
      </c>
      <c r="CP444">
        <v>9</v>
      </c>
      <c r="CQ444" s="5">
        <f t="shared" si="12"/>
        <v>0</v>
      </c>
      <c r="CR444" t="s">
        <v>3348</v>
      </c>
      <c r="CS444" t="s">
        <v>3349</v>
      </c>
      <c r="CT444" t="s">
        <v>3350</v>
      </c>
      <c r="CU444" t="s">
        <v>99</v>
      </c>
      <c r="CV444" t="s">
        <v>130</v>
      </c>
      <c r="CW444" t="s">
        <v>99</v>
      </c>
      <c r="CX444" t="s">
        <v>3351</v>
      </c>
    </row>
    <row r="445" spans="1:102" ht="18" customHeight="1" x14ac:dyDescent="0.35">
      <c r="A445" t="s">
        <v>3352</v>
      </c>
      <c r="B445" t="s">
        <v>3353</v>
      </c>
      <c r="C445" s="24" t="s">
        <v>3818</v>
      </c>
      <c r="D445" s="24" t="s">
        <v>3875</v>
      </c>
      <c r="E445" t="s">
        <v>102</v>
      </c>
      <c r="F445" s="5">
        <v>0</v>
      </c>
      <c r="BB445" t="s">
        <v>99</v>
      </c>
      <c r="BC445" s="1">
        <v>197694</v>
      </c>
      <c r="BD445" t="s">
        <v>99</v>
      </c>
      <c r="BE445" s="1">
        <v>10946</v>
      </c>
      <c r="BF445" s="1">
        <v>186434</v>
      </c>
      <c r="BG445" t="s">
        <v>103</v>
      </c>
      <c r="BH445" t="s">
        <v>99</v>
      </c>
      <c r="BI445">
        <v>7223164</v>
      </c>
      <c r="BJ445" t="s">
        <v>381</v>
      </c>
      <c r="BZ445" t="s">
        <v>102</v>
      </c>
      <c r="CD445" t="s">
        <v>102</v>
      </c>
      <c r="CG445">
        <v>2023</v>
      </c>
      <c r="CH445" t="s">
        <v>103</v>
      </c>
      <c r="CI445" t="s">
        <v>3354</v>
      </c>
      <c r="CJ445" t="s">
        <v>142</v>
      </c>
      <c r="CK445">
        <v>2023</v>
      </c>
      <c r="CL445" t="s">
        <v>99</v>
      </c>
      <c r="CM445" t="s">
        <v>3355</v>
      </c>
      <c r="CN445" t="s">
        <v>3356</v>
      </c>
      <c r="CO445">
        <v>8</v>
      </c>
      <c r="CP445">
        <v>10</v>
      </c>
      <c r="CQ445" s="5">
        <f t="shared" si="12"/>
        <v>0.8</v>
      </c>
      <c r="CR445" t="s">
        <v>3357</v>
      </c>
      <c r="CS445" t="s">
        <v>3358</v>
      </c>
      <c r="CT445" s="2" t="s">
        <v>3359</v>
      </c>
      <c r="CU445" t="s">
        <v>99</v>
      </c>
      <c r="CV445" t="s">
        <v>181</v>
      </c>
      <c r="CW445" t="s">
        <v>102</v>
      </c>
      <c r="CX445" t="s">
        <v>3360</v>
      </c>
    </row>
    <row r="446" spans="1:102" ht="18" customHeight="1" x14ac:dyDescent="0.35">
      <c r="A446" t="s">
        <v>3361</v>
      </c>
      <c r="B446" t="s">
        <v>3362</v>
      </c>
      <c r="C446" s="24" t="s">
        <v>3828</v>
      </c>
      <c r="D446" s="24" t="s">
        <v>3883</v>
      </c>
      <c r="E446" t="s">
        <v>99</v>
      </c>
      <c r="F446" s="5">
        <v>1</v>
      </c>
      <c r="G446" t="s">
        <v>149</v>
      </c>
      <c r="H446" t="s">
        <v>99</v>
      </c>
      <c r="I446" s="5">
        <v>1</v>
      </c>
      <c r="J446">
        <v>2040</v>
      </c>
      <c r="K446" s="5" t="s">
        <v>99</v>
      </c>
      <c r="M446">
        <v>2040</v>
      </c>
      <c r="N446" s="5" t="s">
        <v>102</v>
      </c>
      <c r="Q446">
        <f t="shared" si="13"/>
        <v>2040</v>
      </c>
      <c r="R446" s="5" t="s">
        <v>102</v>
      </c>
      <c r="AK446" t="s">
        <v>99</v>
      </c>
      <c r="AL446" t="s">
        <v>99</v>
      </c>
      <c r="AM446" t="s">
        <v>102</v>
      </c>
      <c r="AO446" t="s">
        <v>102</v>
      </c>
      <c r="AQ446" t="s">
        <v>99</v>
      </c>
      <c r="AR446" t="s">
        <v>102</v>
      </c>
      <c r="AV446" t="s">
        <v>151</v>
      </c>
      <c r="AW446" t="s">
        <v>102</v>
      </c>
      <c r="BB446" t="s">
        <v>99</v>
      </c>
      <c r="BC446" s="1">
        <v>3229612</v>
      </c>
      <c r="BD446" t="s">
        <v>99</v>
      </c>
      <c r="BE446" s="1">
        <v>1284403</v>
      </c>
      <c r="BF446" s="1">
        <v>1204824</v>
      </c>
      <c r="BG446" t="s">
        <v>103</v>
      </c>
      <c r="BH446" t="s">
        <v>99</v>
      </c>
      <c r="BI446">
        <v>10077403</v>
      </c>
      <c r="BJ446" t="s">
        <v>381</v>
      </c>
      <c r="BZ446" t="s">
        <v>102</v>
      </c>
      <c r="CD446" t="s">
        <v>102</v>
      </c>
      <c r="CG446">
        <v>2022</v>
      </c>
      <c r="CH446">
        <v>2019</v>
      </c>
      <c r="CI446" t="s">
        <v>3363</v>
      </c>
      <c r="CJ446" t="s">
        <v>193</v>
      </c>
      <c r="CK446">
        <v>2023</v>
      </c>
      <c r="CL446" t="s">
        <v>99</v>
      </c>
      <c r="CM446" t="s">
        <v>3364</v>
      </c>
      <c r="CO446">
        <v>8</v>
      </c>
      <c r="CP446">
        <v>11</v>
      </c>
      <c r="CQ446" s="5">
        <f t="shared" si="12"/>
        <v>0.72727272727272729</v>
      </c>
      <c r="CR446" t="s">
        <v>3365</v>
      </c>
      <c r="CS446" t="s">
        <v>3366</v>
      </c>
      <c r="CT446" t="s">
        <v>3367</v>
      </c>
      <c r="CU446" t="s">
        <v>99</v>
      </c>
      <c r="CV446" t="s">
        <v>130</v>
      </c>
      <c r="CW446" t="s">
        <v>102</v>
      </c>
      <c r="CX446" t="s">
        <v>3368</v>
      </c>
    </row>
    <row r="447" spans="1:102" ht="18" customHeight="1" x14ac:dyDescent="0.35">
      <c r="A447" t="s">
        <v>3369</v>
      </c>
      <c r="B447" t="s">
        <v>3370</v>
      </c>
      <c r="C447" s="24" t="s">
        <v>3811</v>
      </c>
      <c r="D447" s="24" t="s">
        <v>3870</v>
      </c>
      <c r="E447" t="s">
        <v>99</v>
      </c>
      <c r="F447" s="5">
        <v>1</v>
      </c>
      <c r="G447" t="s">
        <v>149</v>
      </c>
      <c r="H447" t="s">
        <v>99</v>
      </c>
      <c r="I447" s="5">
        <v>1</v>
      </c>
      <c r="J447">
        <v>2050</v>
      </c>
      <c r="K447" s="5" t="s">
        <v>99</v>
      </c>
      <c r="M447">
        <v>2050</v>
      </c>
      <c r="N447" s="5" t="s">
        <v>99</v>
      </c>
      <c r="P447">
        <v>2050</v>
      </c>
      <c r="Q447">
        <f t="shared" si="13"/>
        <v>2050</v>
      </c>
      <c r="AK447" t="s">
        <v>99</v>
      </c>
      <c r="AL447" t="s">
        <v>99</v>
      </c>
      <c r="AM447" t="s">
        <v>99</v>
      </c>
      <c r="AN447" t="s">
        <v>645</v>
      </c>
      <c r="AO447" t="s">
        <v>102</v>
      </c>
      <c r="AQ447" t="s">
        <v>99</v>
      </c>
      <c r="AR447" t="s">
        <v>102</v>
      </c>
      <c r="AV447" t="s">
        <v>206</v>
      </c>
      <c r="AW447" t="s">
        <v>99</v>
      </c>
      <c r="AX447">
        <v>1019</v>
      </c>
      <c r="AY447" t="s">
        <v>207</v>
      </c>
      <c r="BA447" t="s">
        <v>206</v>
      </c>
      <c r="BB447" t="s">
        <v>99</v>
      </c>
      <c r="BC447" s="1">
        <v>351834</v>
      </c>
      <c r="BD447" t="s">
        <v>99</v>
      </c>
      <c r="BE447" s="1">
        <v>254395</v>
      </c>
      <c r="BF447" s="1">
        <v>416928</v>
      </c>
      <c r="BG447" t="s">
        <v>103</v>
      </c>
      <c r="BH447" t="s">
        <v>99</v>
      </c>
      <c r="BI447">
        <v>12568651</v>
      </c>
      <c r="BJ447" t="s">
        <v>381</v>
      </c>
      <c r="BZ447" t="s">
        <v>102</v>
      </c>
      <c r="CD447" t="s">
        <v>99</v>
      </c>
      <c r="CE447" s="1">
        <v>3500</v>
      </c>
      <c r="CF447" t="s">
        <v>105</v>
      </c>
      <c r="CG447">
        <v>2022</v>
      </c>
      <c r="CH447">
        <v>2022</v>
      </c>
      <c r="CI447" t="s">
        <v>3371</v>
      </c>
      <c r="CJ447" t="s">
        <v>193</v>
      </c>
      <c r="CK447">
        <v>2023</v>
      </c>
      <c r="CL447" t="s">
        <v>102</v>
      </c>
      <c r="CM447" t="s">
        <v>3372</v>
      </c>
      <c r="CO447">
        <v>1</v>
      </c>
      <c r="CP447">
        <v>11</v>
      </c>
      <c r="CQ447" s="5">
        <f t="shared" si="12"/>
        <v>9.0909090909090912E-2</v>
      </c>
      <c r="CR447" t="s">
        <v>163</v>
      </c>
      <c r="CS447" t="s">
        <v>3373</v>
      </c>
      <c r="CT447" t="s">
        <v>3374</v>
      </c>
      <c r="CU447" t="s">
        <v>99</v>
      </c>
      <c r="CV447" t="s">
        <v>130</v>
      </c>
      <c r="CW447" t="s">
        <v>99</v>
      </c>
      <c r="CX447" t="s">
        <v>3375</v>
      </c>
    </row>
    <row r="448" spans="1:102" ht="18" customHeight="1" x14ac:dyDescent="0.35">
      <c r="A448" t="s">
        <v>3376</v>
      </c>
      <c r="B448" t="s">
        <v>3377</v>
      </c>
      <c r="C448" s="24" t="s">
        <v>3822</v>
      </c>
      <c r="D448" s="24" t="s">
        <v>3940</v>
      </c>
      <c r="E448" t="s">
        <v>99</v>
      </c>
      <c r="F448" s="5">
        <v>1</v>
      </c>
      <c r="G448" t="s">
        <v>149</v>
      </c>
      <c r="H448" t="s">
        <v>99</v>
      </c>
      <c r="I448" s="5">
        <v>1</v>
      </c>
      <c r="J448">
        <v>2040</v>
      </c>
      <c r="K448" s="5" t="s">
        <v>99</v>
      </c>
      <c r="M448">
        <v>2040</v>
      </c>
      <c r="N448" s="5" t="s">
        <v>102</v>
      </c>
      <c r="Q448">
        <f t="shared" si="13"/>
        <v>2040</v>
      </c>
      <c r="R448" s="5" t="s">
        <v>102</v>
      </c>
      <c r="AK448" t="s">
        <v>99</v>
      </c>
      <c r="AL448" t="s">
        <v>102</v>
      </c>
      <c r="AM448" t="s">
        <v>102</v>
      </c>
      <c r="AO448" t="s">
        <v>102</v>
      </c>
      <c r="AQ448" t="s">
        <v>99</v>
      </c>
      <c r="AR448" t="s">
        <v>102</v>
      </c>
      <c r="AV448" t="s">
        <v>206</v>
      </c>
      <c r="AW448" t="s">
        <v>99</v>
      </c>
      <c r="AX448">
        <v>20200</v>
      </c>
      <c r="AY448" t="s">
        <v>207</v>
      </c>
      <c r="BA448" t="s">
        <v>206</v>
      </c>
      <c r="BB448" t="s">
        <v>99</v>
      </c>
      <c r="BC448" s="1">
        <v>128450</v>
      </c>
      <c r="BD448" t="s">
        <v>99</v>
      </c>
      <c r="BE448" s="1">
        <v>441194</v>
      </c>
      <c r="BF448" s="1">
        <v>598025</v>
      </c>
      <c r="BG448" t="s">
        <v>103</v>
      </c>
      <c r="BH448" t="s">
        <v>99</v>
      </c>
      <c r="BI448">
        <v>61800</v>
      </c>
      <c r="BJ448" t="s">
        <v>104</v>
      </c>
      <c r="BK448" t="s">
        <v>102</v>
      </c>
      <c r="BL448" t="s">
        <v>102</v>
      </c>
      <c r="BM448" t="s">
        <v>102</v>
      </c>
      <c r="BN448" t="s">
        <v>102</v>
      </c>
      <c r="BO448" t="s">
        <v>99</v>
      </c>
      <c r="BP448" t="s">
        <v>99</v>
      </c>
      <c r="BQ448" t="s">
        <v>102</v>
      </c>
      <c r="BR448" t="s">
        <v>102</v>
      </c>
      <c r="BS448" t="s">
        <v>99</v>
      </c>
      <c r="BT448" t="s">
        <v>102</v>
      </c>
      <c r="BU448" t="s">
        <v>102</v>
      </c>
      <c r="BV448" t="s">
        <v>102</v>
      </c>
      <c r="BW448" t="s">
        <v>102</v>
      </c>
      <c r="BX448" t="s">
        <v>102</v>
      </c>
      <c r="BY448" t="s">
        <v>102</v>
      </c>
      <c r="BZ448" t="s">
        <v>102</v>
      </c>
      <c r="CD448" t="s">
        <v>102</v>
      </c>
      <c r="CG448">
        <v>2023</v>
      </c>
      <c r="CH448" t="s">
        <v>103</v>
      </c>
      <c r="CI448" t="s">
        <v>3378</v>
      </c>
      <c r="CJ448" t="s">
        <v>193</v>
      </c>
      <c r="CK448">
        <v>2023</v>
      </c>
      <c r="CL448" t="s">
        <v>102</v>
      </c>
      <c r="CM448" t="s">
        <v>3379</v>
      </c>
      <c r="CO448">
        <v>0</v>
      </c>
      <c r="CP448">
        <v>9</v>
      </c>
      <c r="CQ448" s="5">
        <f t="shared" si="12"/>
        <v>0</v>
      </c>
      <c r="CR448" t="s">
        <v>339</v>
      </c>
      <c r="CS448" t="s">
        <v>3380</v>
      </c>
      <c r="CT448" s="2" t="s">
        <v>3381</v>
      </c>
      <c r="CU448" t="s">
        <v>99</v>
      </c>
      <c r="CV448" t="s">
        <v>130</v>
      </c>
      <c r="CW448" t="s">
        <v>99</v>
      </c>
      <c r="CX448" t="s">
        <v>3382</v>
      </c>
    </row>
    <row r="449" spans="1:102" ht="18" customHeight="1" x14ac:dyDescent="0.35">
      <c r="A449" t="s">
        <v>3383</v>
      </c>
      <c r="B449" t="s">
        <v>3384</v>
      </c>
      <c r="C449" s="24" t="s">
        <v>3816</v>
      </c>
      <c r="D449" s="24" t="s">
        <v>3945</v>
      </c>
      <c r="E449" t="s">
        <v>99</v>
      </c>
      <c r="F449" s="5">
        <v>1</v>
      </c>
      <c r="G449" t="s">
        <v>149</v>
      </c>
      <c r="H449" t="s">
        <v>99</v>
      </c>
      <c r="I449" s="5">
        <v>1</v>
      </c>
      <c r="J449">
        <v>2040</v>
      </c>
      <c r="K449" s="5" t="s">
        <v>99</v>
      </c>
      <c r="M449">
        <v>2040</v>
      </c>
      <c r="N449" s="5" t="s">
        <v>99</v>
      </c>
      <c r="P449">
        <v>2040</v>
      </c>
      <c r="Q449">
        <f t="shared" si="13"/>
        <v>2040</v>
      </c>
      <c r="AK449" t="s">
        <v>99</v>
      </c>
      <c r="AL449" t="s">
        <v>102</v>
      </c>
      <c r="AM449" t="s">
        <v>99</v>
      </c>
      <c r="AN449" t="s">
        <v>645</v>
      </c>
      <c r="AO449" t="s">
        <v>102</v>
      </c>
      <c r="AQ449" t="s">
        <v>99</v>
      </c>
      <c r="AR449" t="s">
        <v>102</v>
      </c>
      <c r="AV449" t="s">
        <v>206</v>
      </c>
      <c r="AW449" t="s">
        <v>102</v>
      </c>
      <c r="BB449" t="s">
        <v>99</v>
      </c>
      <c r="BC449" s="1">
        <v>97080</v>
      </c>
      <c r="BD449" t="s">
        <v>99</v>
      </c>
      <c r="BE449">
        <v>0</v>
      </c>
      <c r="BF449" s="1">
        <v>2971861</v>
      </c>
      <c r="BG449" t="s">
        <v>103</v>
      </c>
      <c r="BH449" t="s">
        <v>99</v>
      </c>
      <c r="BI449">
        <v>7168946</v>
      </c>
      <c r="BJ449" t="s">
        <v>381</v>
      </c>
      <c r="BZ449" t="s">
        <v>102</v>
      </c>
      <c r="CD449" t="s">
        <v>99</v>
      </c>
      <c r="CE449" s="1">
        <v>5450</v>
      </c>
      <c r="CF449" t="s">
        <v>105</v>
      </c>
      <c r="CG449">
        <v>2022</v>
      </c>
      <c r="CH449">
        <v>2023</v>
      </c>
      <c r="CI449" t="s">
        <v>3385</v>
      </c>
      <c r="CJ449" t="s">
        <v>193</v>
      </c>
      <c r="CK449">
        <v>2023</v>
      </c>
      <c r="CL449" t="s">
        <v>99</v>
      </c>
      <c r="CM449" t="s">
        <v>3386</v>
      </c>
      <c r="CO449">
        <v>0</v>
      </c>
      <c r="CP449">
        <v>13</v>
      </c>
      <c r="CQ449" s="5">
        <f t="shared" si="12"/>
        <v>0</v>
      </c>
      <c r="CR449" t="s">
        <v>163</v>
      </c>
      <c r="CS449" t="s">
        <v>3387</v>
      </c>
      <c r="CT449" t="s">
        <v>3388</v>
      </c>
      <c r="CU449" t="s">
        <v>102</v>
      </c>
      <c r="CW449" t="s">
        <v>99</v>
      </c>
      <c r="CX449" t="s">
        <v>3389</v>
      </c>
    </row>
    <row r="450" spans="1:102" ht="18" customHeight="1" x14ac:dyDescent="0.35">
      <c r="A450" t="s">
        <v>3390</v>
      </c>
      <c r="B450" t="s">
        <v>3391</v>
      </c>
      <c r="C450" s="24" t="s">
        <v>3822</v>
      </c>
      <c r="D450" s="24" t="s">
        <v>3863</v>
      </c>
      <c r="E450" t="s">
        <v>99</v>
      </c>
      <c r="F450" s="5">
        <v>1</v>
      </c>
      <c r="G450" t="s">
        <v>149</v>
      </c>
      <c r="H450" t="s">
        <v>99</v>
      </c>
      <c r="I450" s="5">
        <v>1</v>
      </c>
      <c r="J450">
        <v>2040</v>
      </c>
      <c r="K450" s="5" t="s">
        <v>99</v>
      </c>
      <c r="M450">
        <v>2040</v>
      </c>
      <c r="N450" s="5" t="s">
        <v>102</v>
      </c>
      <c r="Q450">
        <f t="shared" si="13"/>
        <v>2040</v>
      </c>
      <c r="R450" s="5" t="s">
        <v>102</v>
      </c>
      <c r="AK450" t="s">
        <v>99</v>
      </c>
      <c r="AL450" t="s">
        <v>99</v>
      </c>
      <c r="AM450" t="s">
        <v>102</v>
      </c>
      <c r="AO450" t="s">
        <v>102</v>
      </c>
      <c r="AQ450" t="s">
        <v>99</v>
      </c>
      <c r="AR450" t="s">
        <v>99</v>
      </c>
      <c r="AS450">
        <v>0</v>
      </c>
      <c r="AT450" t="s">
        <v>207</v>
      </c>
      <c r="AV450" t="s">
        <v>582</v>
      </c>
      <c r="AW450" t="s">
        <v>102</v>
      </c>
      <c r="BB450" t="s">
        <v>99</v>
      </c>
      <c r="BC450" s="1">
        <v>70000</v>
      </c>
      <c r="BD450" t="s">
        <v>99</v>
      </c>
      <c r="BE450" s="1">
        <v>149000</v>
      </c>
      <c r="BF450" s="1">
        <v>185000</v>
      </c>
      <c r="BG450" t="s">
        <v>103</v>
      </c>
      <c r="BH450" t="s">
        <v>99</v>
      </c>
      <c r="BI450">
        <v>27434000</v>
      </c>
      <c r="BJ450" t="s">
        <v>381</v>
      </c>
      <c r="BZ450" t="s">
        <v>102</v>
      </c>
      <c r="CD450" t="s">
        <v>102</v>
      </c>
      <c r="CG450">
        <v>2023</v>
      </c>
      <c r="CH450">
        <v>2023</v>
      </c>
      <c r="CI450" t="s">
        <v>3392</v>
      </c>
      <c r="CJ450" t="s">
        <v>107</v>
      </c>
      <c r="CK450">
        <v>2023</v>
      </c>
      <c r="CL450" t="s">
        <v>99</v>
      </c>
      <c r="CM450" t="s">
        <v>3393</v>
      </c>
      <c r="CO450">
        <v>1</v>
      </c>
      <c r="CP450">
        <v>8</v>
      </c>
      <c r="CQ450" s="5">
        <f t="shared" si="12"/>
        <v>0.125</v>
      </c>
      <c r="CR450" t="s">
        <v>558</v>
      </c>
      <c r="CS450" t="s">
        <v>3394</v>
      </c>
      <c r="CT450" t="s">
        <v>3395</v>
      </c>
      <c r="CU450" t="s">
        <v>99</v>
      </c>
      <c r="CV450" t="s">
        <v>130</v>
      </c>
      <c r="CW450" t="s">
        <v>99</v>
      </c>
      <c r="CX450" t="s">
        <v>3396</v>
      </c>
    </row>
    <row r="451" spans="1:102" ht="18" customHeight="1" x14ac:dyDescent="0.35">
      <c r="A451" t="s">
        <v>3397</v>
      </c>
      <c r="B451" t="s">
        <v>3398</v>
      </c>
      <c r="C451" s="24" t="s">
        <v>3808</v>
      </c>
      <c r="D451" s="24" t="s">
        <v>3810</v>
      </c>
      <c r="E451" t="s">
        <v>99</v>
      </c>
      <c r="F451" s="5">
        <v>1</v>
      </c>
      <c r="G451" t="s">
        <v>149</v>
      </c>
      <c r="H451" t="s">
        <v>99</v>
      </c>
      <c r="I451" s="5">
        <v>1</v>
      </c>
      <c r="J451">
        <v>2050</v>
      </c>
      <c r="K451" s="5" t="s">
        <v>99</v>
      </c>
      <c r="M451">
        <v>2050</v>
      </c>
      <c r="N451" s="5" t="s">
        <v>99</v>
      </c>
      <c r="P451">
        <v>2050</v>
      </c>
      <c r="Q451">
        <f t="shared" ref="Q451:Q497" si="14">AVERAGE(J451,M451,P451)</f>
        <v>2050</v>
      </c>
      <c r="AK451" t="s">
        <v>99</v>
      </c>
      <c r="AL451" t="s">
        <v>102</v>
      </c>
      <c r="AM451" t="s">
        <v>99</v>
      </c>
      <c r="AN451" t="s">
        <v>645</v>
      </c>
      <c r="AO451" t="s">
        <v>102</v>
      </c>
      <c r="AQ451" t="s">
        <v>99</v>
      </c>
      <c r="AR451" t="s">
        <v>102</v>
      </c>
      <c r="AV451" t="s">
        <v>206</v>
      </c>
      <c r="AW451" t="s">
        <v>102</v>
      </c>
      <c r="BB451" t="s">
        <v>99</v>
      </c>
      <c r="BC451" s="1">
        <v>237639</v>
      </c>
      <c r="BD451" t="s">
        <v>99</v>
      </c>
      <c r="BE451" s="1">
        <v>55708</v>
      </c>
      <c r="BF451" s="1">
        <v>124057</v>
      </c>
      <c r="BG451" t="s">
        <v>103</v>
      </c>
      <c r="BH451" t="s">
        <v>99</v>
      </c>
      <c r="BI451">
        <v>303159898</v>
      </c>
      <c r="BJ451" t="s">
        <v>104</v>
      </c>
      <c r="BK451" t="s">
        <v>102</v>
      </c>
      <c r="BL451" t="s">
        <v>102</v>
      </c>
      <c r="BM451" t="s">
        <v>102</v>
      </c>
      <c r="BN451" t="s">
        <v>99</v>
      </c>
      <c r="BO451" t="s">
        <v>102</v>
      </c>
      <c r="BP451" t="s">
        <v>99</v>
      </c>
      <c r="BQ451" t="s">
        <v>102</v>
      </c>
      <c r="BR451" t="s">
        <v>99</v>
      </c>
      <c r="BS451" t="s">
        <v>99</v>
      </c>
      <c r="BT451" t="s">
        <v>102</v>
      </c>
      <c r="BU451" t="s">
        <v>99</v>
      </c>
      <c r="BV451" t="s">
        <v>102</v>
      </c>
      <c r="BW451" t="s">
        <v>102</v>
      </c>
      <c r="BX451" t="s">
        <v>102</v>
      </c>
      <c r="BY451" t="s">
        <v>102</v>
      </c>
      <c r="BZ451" t="s">
        <v>102</v>
      </c>
      <c r="CD451" t="s">
        <v>99</v>
      </c>
      <c r="CE451" s="1">
        <v>211059</v>
      </c>
      <c r="CF451" t="s">
        <v>105</v>
      </c>
      <c r="CG451">
        <v>2022</v>
      </c>
      <c r="CH451">
        <v>2020</v>
      </c>
      <c r="CI451" t="s">
        <v>3399</v>
      </c>
      <c r="CJ451" t="s">
        <v>193</v>
      </c>
      <c r="CK451">
        <v>2023</v>
      </c>
      <c r="CL451" t="s">
        <v>99</v>
      </c>
      <c r="CM451" t="s">
        <v>3400</v>
      </c>
      <c r="CO451">
        <v>9</v>
      </c>
      <c r="CP451">
        <v>11</v>
      </c>
      <c r="CQ451" s="5">
        <f t="shared" ref="CQ451:CQ497" si="15">CO451/CP451</f>
        <v>0.81818181818181823</v>
      </c>
      <c r="CR451" t="s">
        <v>3401</v>
      </c>
      <c r="CS451" t="s">
        <v>3402</v>
      </c>
      <c r="CT451" t="s">
        <v>3403</v>
      </c>
      <c r="CU451" t="s">
        <v>99</v>
      </c>
      <c r="CV451" t="s">
        <v>130</v>
      </c>
      <c r="CW451" t="s">
        <v>99</v>
      </c>
      <c r="CX451" t="s">
        <v>3404</v>
      </c>
    </row>
    <row r="452" spans="1:102" ht="18" customHeight="1" x14ac:dyDescent="0.35">
      <c r="A452" t="s">
        <v>3405</v>
      </c>
      <c r="B452" t="s">
        <v>3406</v>
      </c>
      <c r="C452" s="24" t="s">
        <v>3808</v>
      </c>
      <c r="D452" s="24" t="s">
        <v>3871</v>
      </c>
      <c r="E452" t="s">
        <v>102</v>
      </c>
      <c r="F452" s="5">
        <v>0</v>
      </c>
      <c r="BB452" t="s">
        <v>99</v>
      </c>
      <c r="BC452" s="1">
        <v>42622</v>
      </c>
      <c r="BD452" t="s">
        <v>99</v>
      </c>
      <c r="BE452" t="s">
        <v>103</v>
      </c>
      <c r="BF452" t="s">
        <v>103</v>
      </c>
      <c r="BG452" s="1">
        <v>65040</v>
      </c>
      <c r="BH452" t="s">
        <v>102</v>
      </c>
      <c r="BZ452" t="s">
        <v>102</v>
      </c>
      <c r="CD452" t="s">
        <v>102</v>
      </c>
      <c r="CG452">
        <v>2023</v>
      </c>
      <c r="CH452" t="s">
        <v>103</v>
      </c>
      <c r="CI452" t="s">
        <v>3407</v>
      </c>
      <c r="CJ452" t="s">
        <v>411</v>
      </c>
      <c r="CK452">
        <v>2023</v>
      </c>
      <c r="CL452" t="s">
        <v>102</v>
      </c>
      <c r="CM452" t="s">
        <v>103</v>
      </c>
      <c r="CO452">
        <v>0</v>
      </c>
      <c r="CP452">
        <v>11</v>
      </c>
      <c r="CQ452" s="5">
        <f t="shared" si="15"/>
        <v>0</v>
      </c>
      <c r="CR452" t="s">
        <v>163</v>
      </c>
      <c r="CS452" t="s">
        <v>3408</v>
      </c>
      <c r="CT452" t="s">
        <v>3409</v>
      </c>
      <c r="CU452" t="s">
        <v>102</v>
      </c>
      <c r="CW452" t="s">
        <v>102</v>
      </c>
      <c r="CX452" t="s">
        <v>3410</v>
      </c>
    </row>
    <row r="453" spans="1:102" ht="18" customHeight="1" x14ac:dyDescent="0.35">
      <c r="A453" t="s">
        <v>3411</v>
      </c>
      <c r="B453" t="s">
        <v>3412</v>
      </c>
      <c r="C453" s="24" t="s">
        <v>3814</v>
      </c>
      <c r="D453" s="24" t="s">
        <v>3918</v>
      </c>
      <c r="E453" t="s">
        <v>102</v>
      </c>
      <c r="F453" s="5">
        <v>0</v>
      </c>
      <c r="BB453" t="s">
        <v>99</v>
      </c>
      <c r="BC453" s="1">
        <v>5100</v>
      </c>
      <c r="BD453" t="s">
        <v>99</v>
      </c>
      <c r="BE453" t="s">
        <v>103</v>
      </c>
      <c r="BF453" t="s">
        <v>103</v>
      </c>
      <c r="BG453" s="1">
        <v>10200</v>
      </c>
      <c r="BH453" t="s">
        <v>99</v>
      </c>
      <c r="BI453">
        <v>168000</v>
      </c>
      <c r="BJ453" t="s">
        <v>115</v>
      </c>
      <c r="BZ453" t="s">
        <v>102</v>
      </c>
      <c r="CD453" t="s">
        <v>102</v>
      </c>
      <c r="CG453">
        <v>2022</v>
      </c>
      <c r="CH453" t="s">
        <v>103</v>
      </c>
      <c r="CI453" t="s">
        <v>3413</v>
      </c>
      <c r="CJ453" t="s">
        <v>193</v>
      </c>
      <c r="CK453">
        <v>2023</v>
      </c>
      <c r="CL453" t="s">
        <v>99</v>
      </c>
      <c r="CM453" t="s">
        <v>3414</v>
      </c>
      <c r="CN453" t="s">
        <v>3415</v>
      </c>
      <c r="CO453">
        <v>10</v>
      </c>
      <c r="CP453">
        <v>11</v>
      </c>
      <c r="CQ453" s="5">
        <f t="shared" si="15"/>
        <v>0.90909090909090906</v>
      </c>
      <c r="CR453" t="s">
        <v>163</v>
      </c>
      <c r="CS453" t="s">
        <v>3416</v>
      </c>
      <c r="CT453" t="s">
        <v>3417</v>
      </c>
      <c r="CU453" t="s">
        <v>99</v>
      </c>
      <c r="CV453" t="s">
        <v>130</v>
      </c>
      <c r="CW453" t="s">
        <v>102</v>
      </c>
      <c r="CX453" t="s">
        <v>3418</v>
      </c>
    </row>
    <row r="454" spans="1:102" ht="18" customHeight="1" x14ac:dyDescent="0.35">
      <c r="A454" t="s">
        <v>3419</v>
      </c>
      <c r="B454" t="s">
        <v>3420</v>
      </c>
      <c r="C454" s="24" t="s">
        <v>3814</v>
      </c>
      <c r="D454" s="24" t="s">
        <v>3820</v>
      </c>
      <c r="E454" t="s">
        <v>102</v>
      </c>
      <c r="F454" s="5">
        <v>0</v>
      </c>
      <c r="BB454" t="s">
        <v>99</v>
      </c>
      <c r="BC454" s="1">
        <v>1154</v>
      </c>
      <c r="BD454" t="s">
        <v>99</v>
      </c>
      <c r="BE454" s="1">
        <v>8333</v>
      </c>
      <c r="BF454" s="1">
        <v>8147</v>
      </c>
      <c r="BG454" t="s">
        <v>103</v>
      </c>
      <c r="BH454" t="s">
        <v>99</v>
      </c>
      <c r="BI454">
        <v>95482</v>
      </c>
      <c r="BJ454" t="s">
        <v>104</v>
      </c>
      <c r="BK454" t="s">
        <v>99</v>
      </c>
      <c r="BL454" t="s">
        <v>102</v>
      </c>
      <c r="BM454" t="s">
        <v>99</v>
      </c>
      <c r="BN454" t="s">
        <v>102</v>
      </c>
      <c r="BO454" t="s">
        <v>102</v>
      </c>
      <c r="BP454" t="s">
        <v>99</v>
      </c>
      <c r="BQ454" t="s">
        <v>99</v>
      </c>
      <c r="BR454" t="s">
        <v>99</v>
      </c>
      <c r="BS454" t="s">
        <v>102</v>
      </c>
      <c r="BT454" t="s">
        <v>102</v>
      </c>
      <c r="BU454" t="s">
        <v>102</v>
      </c>
      <c r="BV454" t="s">
        <v>102</v>
      </c>
      <c r="BW454" t="s">
        <v>102</v>
      </c>
      <c r="BX454" t="s">
        <v>102</v>
      </c>
      <c r="BY454" t="s">
        <v>102</v>
      </c>
      <c r="BZ454" t="s">
        <v>102</v>
      </c>
      <c r="CD454" t="s">
        <v>102</v>
      </c>
      <c r="CG454">
        <v>2022</v>
      </c>
      <c r="CH454">
        <v>2023</v>
      </c>
      <c r="CI454" t="s">
        <v>3421</v>
      </c>
      <c r="CJ454" t="s">
        <v>107</v>
      </c>
      <c r="CK454">
        <v>2023</v>
      </c>
      <c r="CL454" t="s">
        <v>102</v>
      </c>
      <c r="CM454" t="s">
        <v>3422</v>
      </c>
      <c r="CO454">
        <v>1</v>
      </c>
      <c r="CP454">
        <v>10</v>
      </c>
      <c r="CQ454" s="5">
        <f t="shared" si="15"/>
        <v>0.1</v>
      </c>
      <c r="CR454" t="s">
        <v>542</v>
      </c>
      <c r="CS454" t="s">
        <v>2189</v>
      </c>
      <c r="CT454" t="s">
        <v>3423</v>
      </c>
      <c r="CU454" t="s">
        <v>102</v>
      </c>
      <c r="CW454" t="s">
        <v>102</v>
      </c>
      <c r="CX454" t="s">
        <v>3424</v>
      </c>
    </row>
    <row r="455" spans="1:102" ht="18" customHeight="1" x14ac:dyDescent="0.35">
      <c r="A455" t="s">
        <v>3425</v>
      </c>
      <c r="B455" t="s">
        <v>3426</v>
      </c>
      <c r="C455" s="24" t="s">
        <v>3818</v>
      </c>
      <c r="D455" s="24" t="s">
        <v>3875</v>
      </c>
      <c r="E455" t="s">
        <v>99</v>
      </c>
      <c r="F455" s="5">
        <v>1</v>
      </c>
      <c r="G455" t="s">
        <v>149</v>
      </c>
      <c r="H455" t="s">
        <v>99</v>
      </c>
      <c r="I455" s="5">
        <v>1</v>
      </c>
      <c r="J455">
        <v>2050</v>
      </c>
      <c r="K455" s="5" t="s">
        <v>99</v>
      </c>
      <c r="M455">
        <v>2050</v>
      </c>
      <c r="N455" s="5" t="s">
        <v>99</v>
      </c>
      <c r="P455">
        <v>2050</v>
      </c>
      <c r="Q455">
        <f t="shared" si="14"/>
        <v>2050</v>
      </c>
      <c r="AK455" t="s">
        <v>99</v>
      </c>
      <c r="AL455" t="s">
        <v>99</v>
      </c>
      <c r="AM455" t="s">
        <v>102</v>
      </c>
      <c r="AO455" t="s">
        <v>102</v>
      </c>
      <c r="AQ455" t="s">
        <v>102</v>
      </c>
      <c r="AR455" t="s">
        <v>102</v>
      </c>
      <c r="AW455" t="s">
        <v>102</v>
      </c>
      <c r="BB455" t="s">
        <v>99</v>
      </c>
      <c r="BC455" s="1">
        <v>3560000</v>
      </c>
      <c r="BD455" t="s">
        <v>99</v>
      </c>
      <c r="BE455" t="s">
        <v>103</v>
      </c>
      <c r="BF455" t="s">
        <v>103</v>
      </c>
      <c r="BG455" s="1">
        <v>2200000</v>
      </c>
      <c r="BH455" t="s">
        <v>99</v>
      </c>
      <c r="BI455">
        <v>98105200</v>
      </c>
      <c r="BJ455" t="s">
        <v>104</v>
      </c>
      <c r="BK455" t="s">
        <v>99</v>
      </c>
      <c r="BL455" t="s">
        <v>99</v>
      </c>
      <c r="BM455" t="s">
        <v>99</v>
      </c>
      <c r="BN455" t="s">
        <v>99</v>
      </c>
      <c r="BO455" t="s">
        <v>99</v>
      </c>
      <c r="BP455" t="s">
        <v>99</v>
      </c>
      <c r="BQ455" t="s">
        <v>99</v>
      </c>
      <c r="BR455" t="s">
        <v>99</v>
      </c>
      <c r="BS455" t="s">
        <v>102</v>
      </c>
      <c r="BT455" t="s">
        <v>102</v>
      </c>
      <c r="BU455" t="s">
        <v>99</v>
      </c>
      <c r="BV455" t="s">
        <v>99</v>
      </c>
      <c r="BW455" t="s">
        <v>102</v>
      </c>
      <c r="BX455" t="s">
        <v>99</v>
      </c>
      <c r="BY455" t="s">
        <v>99</v>
      </c>
      <c r="BZ455" t="s">
        <v>102</v>
      </c>
      <c r="CD455" t="s">
        <v>102</v>
      </c>
      <c r="CG455">
        <v>2022</v>
      </c>
      <c r="CH455">
        <v>2021</v>
      </c>
      <c r="CI455" t="s">
        <v>3427</v>
      </c>
      <c r="CJ455" t="s">
        <v>153</v>
      </c>
      <c r="CK455">
        <v>2023</v>
      </c>
      <c r="CL455" t="s">
        <v>102</v>
      </c>
      <c r="CM455" t="s">
        <v>3428</v>
      </c>
      <c r="CO455">
        <v>1</v>
      </c>
      <c r="CP455">
        <v>14</v>
      </c>
      <c r="CQ455" s="5">
        <f t="shared" si="15"/>
        <v>7.1428571428571425E-2</v>
      </c>
      <c r="CR455" t="s">
        <v>669</v>
      </c>
      <c r="CS455" t="s">
        <v>3429</v>
      </c>
      <c r="CT455" t="s">
        <v>3430</v>
      </c>
      <c r="CU455" t="s">
        <v>99</v>
      </c>
      <c r="CV455" t="s">
        <v>130</v>
      </c>
      <c r="CW455" t="s">
        <v>99</v>
      </c>
      <c r="CX455" t="s">
        <v>3431</v>
      </c>
    </row>
    <row r="456" spans="1:102" ht="18" customHeight="1" x14ac:dyDescent="0.35">
      <c r="A456" t="s">
        <v>3432</v>
      </c>
      <c r="B456" t="s">
        <v>3433</v>
      </c>
      <c r="C456" s="24" t="s">
        <v>3833</v>
      </c>
      <c r="D456" s="24" t="s">
        <v>3864</v>
      </c>
      <c r="E456" t="s">
        <v>102</v>
      </c>
      <c r="F456" s="5">
        <v>0</v>
      </c>
      <c r="BB456" t="s">
        <v>99</v>
      </c>
      <c r="BC456" s="1">
        <v>15997</v>
      </c>
      <c r="BD456" t="s">
        <v>99</v>
      </c>
      <c r="BE456" s="1">
        <v>22027</v>
      </c>
      <c r="BF456" s="1">
        <v>27889</v>
      </c>
      <c r="BG456" t="s">
        <v>103</v>
      </c>
      <c r="BH456" t="s">
        <v>99</v>
      </c>
      <c r="BI456">
        <v>246484</v>
      </c>
      <c r="BJ456" t="s">
        <v>104</v>
      </c>
      <c r="BK456" t="s">
        <v>99</v>
      </c>
      <c r="BL456" t="s">
        <v>102</v>
      </c>
      <c r="BM456" t="s">
        <v>99</v>
      </c>
      <c r="BN456" t="s">
        <v>102</v>
      </c>
      <c r="BO456" t="s">
        <v>99</v>
      </c>
      <c r="BP456" t="s">
        <v>99</v>
      </c>
      <c r="BQ456" t="s">
        <v>99</v>
      </c>
      <c r="BR456" t="s">
        <v>102</v>
      </c>
      <c r="BS456" t="s">
        <v>102</v>
      </c>
      <c r="BT456" t="s">
        <v>102</v>
      </c>
      <c r="BU456" t="s">
        <v>102</v>
      </c>
      <c r="BV456" t="s">
        <v>102</v>
      </c>
      <c r="BW456" t="s">
        <v>99</v>
      </c>
      <c r="BX456" t="s">
        <v>102</v>
      </c>
      <c r="BY456" t="s">
        <v>99</v>
      </c>
      <c r="BZ456" t="s">
        <v>102</v>
      </c>
      <c r="CD456" t="s">
        <v>102</v>
      </c>
      <c r="CG456">
        <v>2023</v>
      </c>
      <c r="CH456" t="s">
        <v>103</v>
      </c>
      <c r="CI456" t="s">
        <v>3434</v>
      </c>
      <c r="CJ456" t="s">
        <v>193</v>
      </c>
      <c r="CK456">
        <v>2023</v>
      </c>
      <c r="CL456" t="s">
        <v>102</v>
      </c>
      <c r="CM456" t="s">
        <v>3435</v>
      </c>
      <c r="CO456">
        <v>1</v>
      </c>
      <c r="CP456">
        <v>10</v>
      </c>
      <c r="CQ456" s="5">
        <f t="shared" si="15"/>
        <v>0.1</v>
      </c>
      <c r="CR456" t="s">
        <v>724</v>
      </c>
      <c r="CS456" t="s">
        <v>3436</v>
      </c>
      <c r="CT456" s="2" t="s">
        <v>3437</v>
      </c>
      <c r="CU456" t="s">
        <v>99</v>
      </c>
      <c r="CV456" t="s">
        <v>130</v>
      </c>
      <c r="CW456" t="s">
        <v>102</v>
      </c>
      <c r="CX456" t="s">
        <v>3438</v>
      </c>
    </row>
    <row r="457" spans="1:102" ht="18" customHeight="1" x14ac:dyDescent="0.35">
      <c r="A457" t="s">
        <v>3439</v>
      </c>
      <c r="B457" t="s">
        <v>3440</v>
      </c>
      <c r="C457" s="24" t="s">
        <v>3822</v>
      </c>
      <c r="D457" s="24" t="s">
        <v>3863</v>
      </c>
      <c r="E457" t="s">
        <v>102</v>
      </c>
      <c r="F457" s="5">
        <v>0</v>
      </c>
      <c r="BB457" t="s">
        <v>99</v>
      </c>
      <c r="BC457" s="1">
        <v>8940</v>
      </c>
      <c r="BD457" t="s">
        <v>99</v>
      </c>
      <c r="BE457" s="1">
        <v>80153</v>
      </c>
      <c r="BF457" t="s">
        <v>103</v>
      </c>
      <c r="BG457" t="s">
        <v>103</v>
      </c>
      <c r="BH457" t="s">
        <v>99</v>
      </c>
      <c r="BI457">
        <v>2355263</v>
      </c>
      <c r="BJ457" t="s">
        <v>104</v>
      </c>
      <c r="BK457" t="s">
        <v>99</v>
      </c>
      <c r="BL457" t="s">
        <v>102</v>
      </c>
      <c r="BM457" t="s">
        <v>99</v>
      </c>
      <c r="BN457" t="s">
        <v>99</v>
      </c>
      <c r="BO457" t="s">
        <v>99</v>
      </c>
      <c r="BP457" t="s">
        <v>99</v>
      </c>
      <c r="BQ457" t="s">
        <v>99</v>
      </c>
      <c r="BR457" t="s">
        <v>102</v>
      </c>
      <c r="BS457" t="s">
        <v>102</v>
      </c>
      <c r="BT457" t="s">
        <v>102</v>
      </c>
      <c r="BU457" t="s">
        <v>99</v>
      </c>
      <c r="BV457" t="s">
        <v>99</v>
      </c>
      <c r="BW457" t="s">
        <v>102</v>
      </c>
      <c r="BX457" t="s">
        <v>102</v>
      </c>
      <c r="BY457" t="s">
        <v>102</v>
      </c>
      <c r="BZ457" t="s">
        <v>102</v>
      </c>
      <c r="CD457" t="s">
        <v>102</v>
      </c>
      <c r="CG457">
        <v>2022</v>
      </c>
      <c r="CH457" t="s">
        <v>103</v>
      </c>
      <c r="CI457" t="s">
        <v>3441</v>
      </c>
      <c r="CJ457" t="s">
        <v>193</v>
      </c>
      <c r="CK457">
        <v>2023</v>
      </c>
      <c r="CL457" t="s">
        <v>102</v>
      </c>
      <c r="CM457" t="s">
        <v>3442</v>
      </c>
      <c r="CO457">
        <v>2</v>
      </c>
      <c r="CP457">
        <v>11</v>
      </c>
      <c r="CQ457" s="5">
        <f t="shared" si="15"/>
        <v>0.18181818181818182</v>
      </c>
      <c r="CR457" t="s">
        <v>163</v>
      </c>
      <c r="CS457" t="s">
        <v>916</v>
      </c>
      <c r="CT457" t="s">
        <v>3443</v>
      </c>
      <c r="CU457" t="s">
        <v>102</v>
      </c>
      <c r="CW457" t="s">
        <v>102</v>
      </c>
      <c r="CX457" t="s">
        <v>3444</v>
      </c>
    </row>
    <row r="458" spans="1:102" ht="18" customHeight="1" x14ac:dyDescent="0.35">
      <c r="A458" t="s">
        <v>3445</v>
      </c>
      <c r="B458" t="s">
        <v>3446</v>
      </c>
      <c r="C458" s="24" t="s">
        <v>3808</v>
      </c>
      <c r="D458" s="24" t="s">
        <v>3892</v>
      </c>
      <c r="E458" t="s">
        <v>99</v>
      </c>
      <c r="F458" s="5">
        <v>1</v>
      </c>
      <c r="G458" t="s">
        <v>149</v>
      </c>
      <c r="H458" t="s">
        <v>99</v>
      </c>
      <c r="I458" s="5">
        <v>1</v>
      </c>
      <c r="J458">
        <v>2050</v>
      </c>
      <c r="K458" s="5" t="s">
        <v>99</v>
      </c>
      <c r="M458">
        <v>2050</v>
      </c>
      <c r="N458" s="5" t="s">
        <v>99</v>
      </c>
      <c r="P458">
        <v>2050</v>
      </c>
      <c r="Q458">
        <f t="shared" si="14"/>
        <v>2050</v>
      </c>
      <c r="AK458" t="s">
        <v>99</v>
      </c>
      <c r="AL458" t="s">
        <v>102</v>
      </c>
      <c r="AM458" t="s">
        <v>99</v>
      </c>
      <c r="AN458" t="s">
        <v>150</v>
      </c>
      <c r="AO458" t="s">
        <v>102</v>
      </c>
      <c r="AQ458" t="s">
        <v>102</v>
      </c>
      <c r="AR458" t="s">
        <v>102</v>
      </c>
      <c r="AW458" t="s">
        <v>102</v>
      </c>
      <c r="BB458" t="s">
        <v>99</v>
      </c>
      <c r="BC458" s="1">
        <v>9266469</v>
      </c>
      <c r="BD458" t="s">
        <v>99</v>
      </c>
      <c r="BE458" s="1">
        <v>245798</v>
      </c>
      <c r="BF458" s="1">
        <v>237327</v>
      </c>
      <c r="BG458" t="s">
        <v>103</v>
      </c>
      <c r="BH458" t="s">
        <v>99</v>
      </c>
      <c r="BI458">
        <v>5812587</v>
      </c>
      <c r="BJ458" t="s">
        <v>104</v>
      </c>
      <c r="BK458" t="s">
        <v>99</v>
      </c>
      <c r="BL458" t="s">
        <v>99</v>
      </c>
      <c r="BM458" t="s">
        <v>99</v>
      </c>
      <c r="BN458" t="s">
        <v>99</v>
      </c>
      <c r="BO458" t="s">
        <v>99</v>
      </c>
      <c r="BP458" t="s">
        <v>99</v>
      </c>
      <c r="BQ458" t="s">
        <v>99</v>
      </c>
      <c r="BR458" t="s">
        <v>102</v>
      </c>
      <c r="BS458" t="s">
        <v>102</v>
      </c>
      <c r="BT458" t="s">
        <v>102</v>
      </c>
      <c r="BU458" t="s">
        <v>102</v>
      </c>
      <c r="BV458" t="s">
        <v>102</v>
      </c>
      <c r="BW458" t="s">
        <v>99</v>
      </c>
      <c r="BX458" t="s">
        <v>102</v>
      </c>
      <c r="BY458" t="s">
        <v>99</v>
      </c>
      <c r="BZ458" t="s">
        <v>102</v>
      </c>
      <c r="CD458" t="s">
        <v>102</v>
      </c>
      <c r="CG458">
        <v>2022</v>
      </c>
      <c r="CH458">
        <v>2020</v>
      </c>
      <c r="CI458" t="s">
        <v>3447</v>
      </c>
      <c r="CJ458" t="s">
        <v>193</v>
      </c>
      <c r="CK458">
        <v>2023</v>
      </c>
      <c r="CL458" t="s">
        <v>102</v>
      </c>
      <c r="CM458" t="s">
        <v>3448</v>
      </c>
      <c r="CO458">
        <v>0</v>
      </c>
      <c r="CP458">
        <v>10</v>
      </c>
      <c r="CQ458" s="5">
        <f t="shared" si="15"/>
        <v>0</v>
      </c>
      <c r="CR458" t="s">
        <v>1546</v>
      </c>
      <c r="CS458" t="s">
        <v>3449</v>
      </c>
      <c r="CT458" t="s">
        <v>3450</v>
      </c>
      <c r="CU458" t="s">
        <v>99</v>
      </c>
      <c r="CV458" t="s">
        <v>122</v>
      </c>
      <c r="CW458" t="s">
        <v>99</v>
      </c>
      <c r="CX458" t="s">
        <v>3451</v>
      </c>
    </row>
    <row r="459" spans="1:102" ht="18" customHeight="1" x14ac:dyDescent="0.35">
      <c r="A459" t="s">
        <v>3452</v>
      </c>
      <c r="B459" t="s">
        <v>3453</v>
      </c>
      <c r="C459" s="24" t="s">
        <v>3808</v>
      </c>
      <c r="D459" s="24" t="s">
        <v>3831</v>
      </c>
      <c r="E459" t="s">
        <v>99</v>
      </c>
      <c r="F459" s="5">
        <v>1</v>
      </c>
      <c r="G459" t="s">
        <v>149</v>
      </c>
      <c r="H459" t="s">
        <v>99</v>
      </c>
      <c r="I459" s="5">
        <v>1</v>
      </c>
      <c r="J459">
        <v>2050</v>
      </c>
      <c r="K459" s="5" t="s">
        <v>99</v>
      </c>
      <c r="M459">
        <v>2050</v>
      </c>
      <c r="N459" s="5" t="s">
        <v>99</v>
      </c>
      <c r="P459">
        <v>2050</v>
      </c>
      <c r="Q459">
        <f t="shared" si="14"/>
        <v>2050</v>
      </c>
      <c r="AK459" t="s">
        <v>99</v>
      </c>
      <c r="AL459" t="s">
        <v>99</v>
      </c>
      <c r="AM459" t="s">
        <v>99</v>
      </c>
      <c r="AN459" t="s">
        <v>150</v>
      </c>
      <c r="AO459" t="s">
        <v>102</v>
      </c>
      <c r="AQ459" t="s">
        <v>99</v>
      </c>
      <c r="AR459" t="s">
        <v>102</v>
      </c>
      <c r="AV459" t="s">
        <v>1862</v>
      </c>
      <c r="AW459" t="s">
        <v>102</v>
      </c>
      <c r="BB459" t="s">
        <v>99</v>
      </c>
      <c r="BC459" s="1">
        <v>30401144</v>
      </c>
      <c r="BD459" t="s">
        <v>99</v>
      </c>
      <c r="BE459" s="1">
        <v>149251</v>
      </c>
      <c r="BF459" s="1">
        <v>166757</v>
      </c>
      <c r="BG459" t="s">
        <v>103</v>
      </c>
      <c r="BH459" t="s">
        <v>99</v>
      </c>
      <c r="BI459">
        <v>13343676</v>
      </c>
      <c r="BJ459" t="s">
        <v>104</v>
      </c>
      <c r="BK459" t="s">
        <v>102</v>
      </c>
      <c r="BL459" t="s">
        <v>102</v>
      </c>
      <c r="BM459" t="s">
        <v>99</v>
      </c>
      <c r="BN459" t="s">
        <v>99</v>
      </c>
      <c r="BO459" t="s">
        <v>102</v>
      </c>
      <c r="BP459" t="s">
        <v>102</v>
      </c>
      <c r="BQ459" t="s">
        <v>99</v>
      </c>
      <c r="BR459" t="s">
        <v>102</v>
      </c>
      <c r="BS459" t="s">
        <v>102</v>
      </c>
      <c r="BT459" t="s">
        <v>102</v>
      </c>
      <c r="BU459" t="s">
        <v>102</v>
      </c>
      <c r="BV459" t="s">
        <v>102</v>
      </c>
      <c r="BW459" t="s">
        <v>102</v>
      </c>
      <c r="BX459" t="s">
        <v>99</v>
      </c>
      <c r="BY459" t="s">
        <v>99</v>
      </c>
      <c r="BZ459" t="s">
        <v>102</v>
      </c>
      <c r="CD459" t="s">
        <v>102</v>
      </c>
      <c r="CG459">
        <v>2022</v>
      </c>
      <c r="CH459">
        <v>2020</v>
      </c>
      <c r="CI459" t="s">
        <v>3454</v>
      </c>
      <c r="CJ459" t="s">
        <v>193</v>
      </c>
      <c r="CK459">
        <v>2023</v>
      </c>
      <c r="CL459" t="s">
        <v>102</v>
      </c>
      <c r="CM459" t="s">
        <v>3455</v>
      </c>
      <c r="CN459" t="s">
        <v>103</v>
      </c>
      <c r="CO459">
        <v>0</v>
      </c>
      <c r="CP459">
        <v>13</v>
      </c>
      <c r="CQ459" s="5">
        <f t="shared" si="15"/>
        <v>0</v>
      </c>
      <c r="CR459" t="s">
        <v>1667</v>
      </c>
      <c r="CS459" t="s">
        <v>3456</v>
      </c>
      <c r="CT459" t="s">
        <v>3457</v>
      </c>
      <c r="CU459" t="s">
        <v>99</v>
      </c>
      <c r="CV459" t="s">
        <v>130</v>
      </c>
      <c r="CW459" t="s">
        <v>99</v>
      </c>
      <c r="CX459" t="s">
        <v>3458</v>
      </c>
    </row>
    <row r="460" spans="1:102" ht="18" customHeight="1" x14ac:dyDescent="0.35">
      <c r="A460" t="s">
        <v>3459</v>
      </c>
      <c r="B460" t="s">
        <v>3460</v>
      </c>
      <c r="C460" s="24" t="s">
        <v>3808</v>
      </c>
      <c r="D460" s="24" t="s">
        <v>3873</v>
      </c>
      <c r="E460" t="s">
        <v>99</v>
      </c>
      <c r="F460" s="5">
        <v>1</v>
      </c>
      <c r="G460" t="s">
        <v>100</v>
      </c>
      <c r="H460" t="s">
        <v>99</v>
      </c>
      <c r="I460" s="5">
        <v>1</v>
      </c>
      <c r="J460">
        <v>2050</v>
      </c>
      <c r="K460" s="5" t="s">
        <v>99</v>
      </c>
      <c r="M460">
        <v>2050</v>
      </c>
      <c r="N460" s="5" t="s">
        <v>99</v>
      </c>
      <c r="P460">
        <v>2050</v>
      </c>
      <c r="Q460">
        <f t="shared" si="14"/>
        <v>2050</v>
      </c>
      <c r="AK460" t="s">
        <v>99</v>
      </c>
      <c r="AL460" t="s">
        <v>99</v>
      </c>
      <c r="AM460" t="s">
        <v>102</v>
      </c>
      <c r="AO460" t="s">
        <v>102</v>
      </c>
      <c r="AQ460" t="s">
        <v>99</v>
      </c>
      <c r="AR460" t="s">
        <v>102</v>
      </c>
      <c r="AV460" t="s">
        <v>230</v>
      </c>
      <c r="AW460" t="s">
        <v>99</v>
      </c>
      <c r="AX460">
        <v>337285</v>
      </c>
      <c r="AY460" t="s">
        <v>207</v>
      </c>
      <c r="BA460" t="s">
        <v>305</v>
      </c>
      <c r="BB460" t="s">
        <v>99</v>
      </c>
      <c r="BC460" s="1">
        <v>15845000</v>
      </c>
      <c r="BD460" t="s">
        <v>99</v>
      </c>
      <c r="BE460" s="1">
        <v>632000</v>
      </c>
      <c r="BF460" s="1">
        <v>660000</v>
      </c>
      <c r="BG460" t="s">
        <v>103</v>
      </c>
      <c r="BH460" t="s">
        <v>99</v>
      </c>
      <c r="BI460">
        <v>16862000</v>
      </c>
      <c r="BJ460" t="s">
        <v>381</v>
      </c>
      <c r="BZ460" t="s">
        <v>102</v>
      </c>
      <c r="CD460" t="s">
        <v>102</v>
      </c>
      <c r="CG460">
        <v>2022</v>
      </c>
      <c r="CH460" t="s">
        <v>103</v>
      </c>
      <c r="CI460" t="s">
        <v>3461</v>
      </c>
      <c r="CJ460" t="s">
        <v>107</v>
      </c>
      <c r="CK460">
        <v>2023</v>
      </c>
      <c r="CL460" t="s">
        <v>102</v>
      </c>
      <c r="CM460" t="s">
        <v>3462</v>
      </c>
      <c r="CO460">
        <v>0</v>
      </c>
      <c r="CP460">
        <v>12</v>
      </c>
      <c r="CQ460" s="5">
        <f t="shared" si="15"/>
        <v>0</v>
      </c>
      <c r="CR460" t="s">
        <v>163</v>
      </c>
      <c r="CS460" t="s">
        <v>3463</v>
      </c>
      <c r="CT460" s="2" t="s">
        <v>3464</v>
      </c>
      <c r="CU460" t="s">
        <v>102</v>
      </c>
      <c r="CW460" t="s">
        <v>99</v>
      </c>
      <c r="CX460" t="s">
        <v>3465</v>
      </c>
    </row>
    <row r="461" spans="1:102" ht="18" customHeight="1" x14ac:dyDescent="0.35">
      <c r="A461" t="s">
        <v>3466</v>
      </c>
      <c r="B461" t="s">
        <v>3467</v>
      </c>
      <c r="C461" s="24" t="s">
        <v>3808</v>
      </c>
      <c r="D461" s="24" t="s">
        <v>3946</v>
      </c>
      <c r="E461" t="s">
        <v>102</v>
      </c>
      <c r="F461" s="5">
        <v>0</v>
      </c>
      <c r="BB461" t="s">
        <v>99</v>
      </c>
      <c r="BC461" s="1">
        <v>399328</v>
      </c>
      <c r="BD461" t="s">
        <v>99</v>
      </c>
      <c r="BE461" s="1">
        <v>24963</v>
      </c>
      <c r="BF461" t="s">
        <v>103</v>
      </c>
      <c r="BG461" t="s">
        <v>103</v>
      </c>
      <c r="BH461" t="s">
        <v>99</v>
      </c>
      <c r="BI461">
        <v>13707367</v>
      </c>
      <c r="BJ461" t="s">
        <v>104</v>
      </c>
      <c r="BK461" t="s">
        <v>99</v>
      </c>
      <c r="BL461" t="s">
        <v>99</v>
      </c>
      <c r="BM461" t="s">
        <v>99</v>
      </c>
      <c r="BN461" t="s">
        <v>99</v>
      </c>
      <c r="BO461" t="s">
        <v>99</v>
      </c>
      <c r="BP461" t="s">
        <v>99</v>
      </c>
      <c r="BQ461" t="s">
        <v>99</v>
      </c>
      <c r="BR461" t="s">
        <v>102</v>
      </c>
      <c r="BS461" t="s">
        <v>102</v>
      </c>
      <c r="BT461" t="s">
        <v>102</v>
      </c>
      <c r="BU461" t="s">
        <v>99</v>
      </c>
      <c r="BV461" t="s">
        <v>99</v>
      </c>
      <c r="BW461" t="s">
        <v>99</v>
      </c>
      <c r="BX461" t="s">
        <v>102</v>
      </c>
      <c r="BY461" t="s">
        <v>102</v>
      </c>
      <c r="BZ461" t="s">
        <v>102</v>
      </c>
      <c r="CD461" t="s">
        <v>99</v>
      </c>
      <c r="CE461" s="1">
        <v>11447</v>
      </c>
      <c r="CF461" t="s">
        <v>105</v>
      </c>
      <c r="CG461">
        <v>2022</v>
      </c>
      <c r="CH461" t="s">
        <v>103</v>
      </c>
      <c r="CI461" t="s">
        <v>3468</v>
      </c>
      <c r="CJ461" t="s">
        <v>107</v>
      </c>
      <c r="CK461">
        <v>2023</v>
      </c>
      <c r="CL461" t="s">
        <v>102</v>
      </c>
      <c r="CM461" t="s">
        <v>3469</v>
      </c>
      <c r="CO461">
        <v>0</v>
      </c>
      <c r="CP461">
        <v>11</v>
      </c>
      <c r="CQ461" s="5">
        <f t="shared" si="15"/>
        <v>0</v>
      </c>
      <c r="CR461" t="s">
        <v>163</v>
      </c>
      <c r="CS461" t="s">
        <v>3470</v>
      </c>
      <c r="CT461" s="2" t="s">
        <v>3471</v>
      </c>
      <c r="CU461" t="s">
        <v>99</v>
      </c>
      <c r="CV461" t="s">
        <v>130</v>
      </c>
      <c r="CW461" t="s">
        <v>102</v>
      </c>
      <c r="CX461" t="s">
        <v>3472</v>
      </c>
    </row>
    <row r="462" spans="1:102" ht="18" customHeight="1" x14ac:dyDescent="0.35">
      <c r="A462" t="s">
        <v>3473</v>
      </c>
      <c r="B462" t="s">
        <v>3474</v>
      </c>
      <c r="C462" s="24" t="s">
        <v>3811</v>
      </c>
      <c r="D462" s="24" t="s">
        <v>3882</v>
      </c>
      <c r="E462" t="s">
        <v>99</v>
      </c>
      <c r="F462" s="5">
        <v>1</v>
      </c>
      <c r="G462" t="s">
        <v>149</v>
      </c>
      <c r="H462" t="s">
        <v>99</v>
      </c>
      <c r="I462" s="5">
        <v>1</v>
      </c>
      <c r="J462">
        <v>2035</v>
      </c>
      <c r="K462" s="5" t="s">
        <v>99</v>
      </c>
      <c r="M462">
        <v>2035</v>
      </c>
      <c r="N462" s="5" t="s">
        <v>99</v>
      </c>
      <c r="P462">
        <v>2050</v>
      </c>
      <c r="Q462">
        <f t="shared" si="14"/>
        <v>2040</v>
      </c>
      <c r="AK462" t="s">
        <v>99</v>
      </c>
      <c r="AL462" t="s">
        <v>102</v>
      </c>
      <c r="AM462" t="s">
        <v>99</v>
      </c>
      <c r="AN462" t="s">
        <v>150</v>
      </c>
      <c r="AO462" t="s">
        <v>102</v>
      </c>
      <c r="AQ462" t="s">
        <v>99</v>
      </c>
      <c r="AR462" t="s">
        <v>102</v>
      </c>
      <c r="AV462" t="s">
        <v>206</v>
      </c>
      <c r="AW462" t="s">
        <v>99</v>
      </c>
      <c r="AX462">
        <v>7947</v>
      </c>
      <c r="AY462" t="s">
        <v>207</v>
      </c>
      <c r="BA462" t="s">
        <v>345</v>
      </c>
      <c r="BB462" t="s">
        <v>99</v>
      </c>
      <c r="BC462" s="1">
        <v>122356</v>
      </c>
      <c r="BD462" t="s">
        <v>99</v>
      </c>
      <c r="BE462" s="1">
        <v>383896</v>
      </c>
      <c r="BF462" s="1">
        <v>383896</v>
      </c>
      <c r="BG462" t="s">
        <v>103</v>
      </c>
      <c r="BH462" t="s">
        <v>99</v>
      </c>
      <c r="BI462">
        <v>13788578</v>
      </c>
      <c r="BJ462" t="s">
        <v>104</v>
      </c>
      <c r="BK462" t="s">
        <v>99</v>
      </c>
      <c r="BL462" t="s">
        <v>99</v>
      </c>
      <c r="BM462" t="s">
        <v>102</v>
      </c>
      <c r="BN462" t="s">
        <v>99</v>
      </c>
      <c r="BO462" t="s">
        <v>99</v>
      </c>
      <c r="BP462" t="s">
        <v>99</v>
      </c>
      <c r="BQ462" t="s">
        <v>99</v>
      </c>
      <c r="BR462" t="s">
        <v>99</v>
      </c>
      <c r="BS462" t="s">
        <v>102</v>
      </c>
      <c r="BT462" t="s">
        <v>102</v>
      </c>
      <c r="BU462" t="s">
        <v>102</v>
      </c>
      <c r="BV462" t="s">
        <v>102</v>
      </c>
      <c r="BW462" t="s">
        <v>102</v>
      </c>
      <c r="BX462" t="s">
        <v>102</v>
      </c>
      <c r="BY462" t="s">
        <v>99</v>
      </c>
      <c r="BZ462" t="s">
        <v>102</v>
      </c>
      <c r="CD462" t="s">
        <v>102</v>
      </c>
      <c r="CG462">
        <v>2022</v>
      </c>
      <c r="CH462" t="s">
        <v>103</v>
      </c>
      <c r="CI462" t="s">
        <v>3475</v>
      </c>
      <c r="CJ462" t="s">
        <v>193</v>
      </c>
      <c r="CK462">
        <v>2023</v>
      </c>
      <c r="CL462" t="s">
        <v>102</v>
      </c>
      <c r="CM462" t="s">
        <v>3476</v>
      </c>
      <c r="CO462">
        <v>1</v>
      </c>
      <c r="CP462">
        <v>9</v>
      </c>
      <c r="CQ462" s="5">
        <f t="shared" si="15"/>
        <v>0.1111111111111111</v>
      </c>
      <c r="CR462" t="s">
        <v>724</v>
      </c>
      <c r="CS462" t="s">
        <v>3477</v>
      </c>
      <c r="CT462" s="2" t="s">
        <v>3478</v>
      </c>
      <c r="CU462" t="s">
        <v>102</v>
      </c>
      <c r="CW462" t="s">
        <v>99</v>
      </c>
      <c r="CX462" t="s">
        <v>3479</v>
      </c>
    </row>
    <row r="463" spans="1:102" ht="18" customHeight="1" x14ac:dyDescent="0.35">
      <c r="A463" t="s">
        <v>3480</v>
      </c>
      <c r="B463" t="s">
        <v>3481</v>
      </c>
      <c r="C463" s="24" t="s">
        <v>3811</v>
      </c>
      <c r="D463" s="24" t="s">
        <v>3896</v>
      </c>
      <c r="E463" t="s">
        <v>102</v>
      </c>
      <c r="F463" s="5">
        <v>0</v>
      </c>
      <c r="BB463" t="s">
        <v>102</v>
      </c>
      <c r="BD463" t="s">
        <v>102</v>
      </c>
      <c r="BH463" t="s">
        <v>102</v>
      </c>
      <c r="BJ463" t="s">
        <v>115</v>
      </c>
      <c r="BZ463" t="s">
        <v>102</v>
      </c>
      <c r="CD463" t="s">
        <v>99</v>
      </c>
      <c r="CE463">
        <v>590</v>
      </c>
      <c r="CF463" t="s">
        <v>105</v>
      </c>
      <c r="CG463">
        <v>2022</v>
      </c>
      <c r="CH463" t="s">
        <v>103</v>
      </c>
      <c r="CI463" t="s">
        <v>3482</v>
      </c>
      <c r="CJ463" t="s">
        <v>193</v>
      </c>
      <c r="CK463">
        <v>2023</v>
      </c>
      <c r="CL463" t="s">
        <v>102</v>
      </c>
      <c r="CM463" t="s">
        <v>103</v>
      </c>
      <c r="CO463">
        <v>0</v>
      </c>
      <c r="CP463">
        <v>7</v>
      </c>
      <c r="CQ463" s="5">
        <f t="shared" si="15"/>
        <v>0</v>
      </c>
      <c r="CR463" t="s">
        <v>103</v>
      </c>
      <c r="CS463" t="s">
        <v>3483</v>
      </c>
      <c r="CT463" t="s">
        <v>3484</v>
      </c>
      <c r="CU463" t="s">
        <v>102</v>
      </c>
      <c r="CW463" t="s">
        <v>102</v>
      </c>
      <c r="CX463" t="s">
        <v>3485</v>
      </c>
    </row>
    <row r="464" spans="1:102" ht="18" customHeight="1" x14ac:dyDescent="0.35">
      <c r="A464" t="s">
        <v>3486</v>
      </c>
      <c r="B464" t="s">
        <v>3487</v>
      </c>
      <c r="C464" s="24" t="s">
        <v>3853</v>
      </c>
      <c r="D464" s="24" t="s">
        <v>3924</v>
      </c>
      <c r="E464" t="s">
        <v>102</v>
      </c>
      <c r="F464" s="5">
        <v>0</v>
      </c>
      <c r="BB464" t="s">
        <v>99</v>
      </c>
      <c r="BC464" s="1">
        <v>26880000</v>
      </c>
      <c r="BD464" t="s">
        <v>99</v>
      </c>
      <c r="BE464" s="1">
        <v>5320000</v>
      </c>
      <c r="BF464" s="1">
        <v>5440000</v>
      </c>
      <c r="BG464" t="s">
        <v>103</v>
      </c>
      <c r="BH464" t="s">
        <v>102</v>
      </c>
      <c r="BZ464" t="s">
        <v>99</v>
      </c>
      <c r="CA464" s="2" t="s">
        <v>3488</v>
      </c>
      <c r="CB464" t="s">
        <v>3489</v>
      </c>
      <c r="CC464" t="s">
        <v>116</v>
      </c>
      <c r="CD464" t="s">
        <v>99</v>
      </c>
      <c r="CG464">
        <v>2023</v>
      </c>
      <c r="CH464">
        <v>2023</v>
      </c>
      <c r="CI464" t="s">
        <v>3490</v>
      </c>
      <c r="CJ464" t="s">
        <v>107</v>
      </c>
      <c r="CK464">
        <v>2023</v>
      </c>
      <c r="CL464" t="s">
        <v>99</v>
      </c>
      <c r="CM464" t="s">
        <v>3491</v>
      </c>
      <c r="CN464" t="s">
        <v>3492</v>
      </c>
      <c r="CO464">
        <v>11</v>
      </c>
      <c r="CP464">
        <v>11</v>
      </c>
      <c r="CQ464" s="5">
        <f t="shared" si="15"/>
        <v>1</v>
      </c>
      <c r="CR464" t="s">
        <v>2236</v>
      </c>
      <c r="CS464" t="s">
        <v>3493</v>
      </c>
      <c r="CT464" t="s">
        <v>3494</v>
      </c>
      <c r="CU464" t="s">
        <v>99</v>
      </c>
      <c r="CV464" t="s">
        <v>130</v>
      </c>
      <c r="CW464" t="s">
        <v>102</v>
      </c>
      <c r="CX464" t="s">
        <v>3495</v>
      </c>
    </row>
    <row r="465" spans="1:102" ht="18" customHeight="1" x14ac:dyDescent="0.35">
      <c r="A465" t="s">
        <v>3496</v>
      </c>
      <c r="B465" t="s">
        <v>3497</v>
      </c>
      <c r="C465" s="24" t="s">
        <v>3833</v>
      </c>
      <c r="D465" s="24" t="s">
        <v>3910</v>
      </c>
      <c r="E465" t="s">
        <v>99</v>
      </c>
      <c r="F465" s="5">
        <v>1</v>
      </c>
      <c r="G465" t="s">
        <v>149</v>
      </c>
      <c r="H465" t="s">
        <v>99</v>
      </c>
      <c r="I465" s="5">
        <v>1</v>
      </c>
      <c r="J465">
        <v>2040</v>
      </c>
      <c r="K465" s="5" t="s">
        <v>99</v>
      </c>
      <c r="M465">
        <v>2040</v>
      </c>
      <c r="N465" s="5" t="s">
        <v>102</v>
      </c>
      <c r="Q465">
        <f t="shared" si="14"/>
        <v>2040</v>
      </c>
      <c r="R465" s="5" t="s">
        <v>102</v>
      </c>
      <c r="AK465" t="s">
        <v>99</v>
      </c>
      <c r="AL465" t="s">
        <v>99</v>
      </c>
      <c r="AM465" t="s">
        <v>102</v>
      </c>
      <c r="AO465" t="s">
        <v>102</v>
      </c>
      <c r="AQ465" t="s">
        <v>99</v>
      </c>
      <c r="AR465" t="s">
        <v>102</v>
      </c>
      <c r="AV465" t="s">
        <v>206</v>
      </c>
      <c r="AW465" t="s">
        <v>102</v>
      </c>
      <c r="BB465" t="s">
        <v>99</v>
      </c>
      <c r="BC465" s="1">
        <v>130216</v>
      </c>
      <c r="BD465" t="s">
        <v>99</v>
      </c>
      <c r="BE465" s="1">
        <v>255446</v>
      </c>
      <c r="BF465" s="1">
        <v>288579</v>
      </c>
      <c r="BG465" t="s">
        <v>103</v>
      </c>
      <c r="BH465" t="s">
        <v>99</v>
      </c>
      <c r="BI465">
        <v>391926</v>
      </c>
      <c r="BJ465" t="s">
        <v>104</v>
      </c>
      <c r="BK465" t="s">
        <v>102</v>
      </c>
      <c r="BL465" t="s">
        <v>99</v>
      </c>
      <c r="BM465" t="s">
        <v>99</v>
      </c>
      <c r="BN465" t="s">
        <v>102</v>
      </c>
      <c r="BO465" t="s">
        <v>99</v>
      </c>
      <c r="BP465" t="s">
        <v>99</v>
      </c>
      <c r="BQ465" t="s">
        <v>99</v>
      </c>
      <c r="BR465" t="s">
        <v>99</v>
      </c>
      <c r="BS465" t="s">
        <v>99</v>
      </c>
      <c r="BT465" t="s">
        <v>102</v>
      </c>
      <c r="BU465" t="s">
        <v>102</v>
      </c>
      <c r="BV465" t="s">
        <v>102</v>
      </c>
      <c r="BW465" t="s">
        <v>99</v>
      </c>
      <c r="BX465" t="s">
        <v>102</v>
      </c>
      <c r="BY465" t="s">
        <v>102</v>
      </c>
      <c r="BZ465" t="s">
        <v>102</v>
      </c>
      <c r="CD465" t="s">
        <v>102</v>
      </c>
      <c r="CG465">
        <v>2023</v>
      </c>
      <c r="CH465">
        <v>2023</v>
      </c>
      <c r="CI465" t="s">
        <v>3498</v>
      </c>
      <c r="CJ465" t="s">
        <v>193</v>
      </c>
      <c r="CK465">
        <v>2023</v>
      </c>
      <c r="CL465" t="s">
        <v>102</v>
      </c>
      <c r="CM465" t="s">
        <v>3499</v>
      </c>
      <c r="CO465">
        <v>2</v>
      </c>
      <c r="CP465">
        <v>11</v>
      </c>
      <c r="CQ465" s="5">
        <f t="shared" si="15"/>
        <v>0.18181818181818182</v>
      </c>
      <c r="CR465" t="s">
        <v>506</v>
      </c>
      <c r="CS465" t="s">
        <v>3500</v>
      </c>
      <c r="CT465" t="s">
        <v>3501</v>
      </c>
      <c r="CU465" t="s">
        <v>99</v>
      </c>
      <c r="CV465" t="s">
        <v>130</v>
      </c>
      <c r="CW465" t="s">
        <v>99</v>
      </c>
      <c r="CX465" t="s">
        <v>3502</v>
      </c>
    </row>
    <row r="466" spans="1:102" ht="18" customHeight="1" x14ac:dyDescent="0.35">
      <c r="A466" t="s">
        <v>3503</v>
      </c>
      <c r="B466" t="s">
        <v>3504</v>
      </c>
      <c r="C466" s="24" t="s">
        <v>3814</v>
      </c>
      <c r="D466" s="24" t="s">
        <v>3830</v>
      </c>
      <c r="E466" t="s">
        <v>102</v>
      </c>
      <c r="F466" s="5">
        <v>0</v>
      </c>
      <c r="BB466" t="s">
        <v>102</v>
      </c>
      <c r="BD466" t="s">
        <v>102</v>
      </c>
      <c r="BH466" t="s">
        <v>102</v>
      </c>
      <c r="BZ466" t="s">
        <v>102</v>
      </c>
      <c r="CD466" t="s">
        <v>102</v>
      </c>
      <c r="CG466">
        <v>2023</v>
      </c>
      <c r="CH466">
        <v>2023</v>
      </c>
      <c r="CI466" t="s">
        <v>3505</v>
      </c>
      <c r="CJ466" t="s">
        <v>193</v>
      </c>
      <c r="CK466">
        <v>2023</v>
      </c>
      <c r="CL466" t="s">
        <v>102</v>
      </c>
      <c r="CM466" t="s">
        <v>3506</v>
      </c>
      <c r="CO466">
        <v>0</v>
      </c>
      <c r="CP466">
        <v>8</v>
      </c>
      <c r="CQ466" s="5">
        <f t="shared" si="15"/>
        <v>0</v>
      </c>
      <c r="CR466" t="s">
        <v>558</v>
      </c>
      <c r="CS466" t="s">
        <v>3507</v>
      </c>
      <c r="CT466" t="s">
        <v>3508</v>
      </c>
      <c r="CU466" t="s">
        <v>102</v>
      </c>
      <c r="CW466" t="s">
        <v>102</v>
      </c>
      <c r="CX466" t="s">
        <v>3509</v>
      </c>
    </row>
    <row r="467" spans="1:102" ht="18" customHeight="1" x14ac:dyDescent="0.35">
      <c r="A467" t="s">
        <v>3510</v>
      </c>
      <c r="B467" t="s">
        <v>3511</v>
      </c>
      <c r="C467" s="24" t="s">
        <v>3808</v>
      </c>
      <c r="D467" s="24" t="s">
        <v>3902</v>
      </c>
      <c r="E467" t="s">
        <v>102</v>
      </c>
      <c r="F467" s="5">
        <v>0</v>
      </c>
      <c r="BB467" t="s">
        <v>99</v>
      </c>
      <c r="BC467" s="1">
        <v>2595</v>
      </c>
      <c r="BD467" t="s">
        <v>99</v>
      </c>
      <c r="BE467">
        <v>414</v>
      </c>
      <c r="BF467" s="1">
        <v>6555</v>
      </c>
      <c r="BG467" t="s">
        <v>103</v>
      </c>
      <c r="BH467" t="s">
        <v>99</v>
      </c>
      <c r="BI467">
        <v>3204</v>
      </c>
      <c r="BJ467" t="s">
        <v>104</v>
      </c>
      <c r="BK467" t="s">
        <v>102</v>
      </c>
      <c r="BL467" t="s">
        <v>102</v>
      </c>
      <c r="BM467" t="s">
        <v>102</v>
      </c>
      <c r="BN467" t="s">
        <v>102</v>
      </c>
      <c r="BO467" t="s">
        <v>102</v>
      </c>
      <c r="BP467" t="s">
        <v>99</v>
      </c>
      <c r="BQ467" t="s">
        <v>102</v>
      </c>
      <c r="BR467" t="s">
        <v>102</v>
      </c>
      <c r="BS467" t="s">
        <v>102</v>
      </c>
      <c r="BT467" t="s">
        <v>102</v>
      </c>
      <c r="BU467" t="s">
        <v>102</v>
      </c>
      <c r="BV467" t="s">
        <v>102</v>
      </c>
      <c r="BW467" t="s">
        <v>99</v>
      </c>
      <c r="BX467" t="s">
        <v>102</v>
      </c>
      <c r="BY467" t="s">
        <v>102</v>
      </c>
      <c r="BZ467" t="s">
        <v>102</v>
      </c>
      <c r="CD467" t="s">
        <v>102</v>
      </c>
      <c r="CG467">
        <v>2022</v>
      </c>
      <c r="CH467">
        <v>2023</v>
      </c>
      <c r="CI467" t="s">
        <v>3512</v>
      </c>
      <c r="CJ467" t="s">
        <v>193</v>
      </c>
      <c r="CK467">
        <v>2023</v>
      </c>
      <c r="CL467" t="s">
        <v>102</v>
      </c>
      <c r="CM467" t="s">
        <v>103</v>
      </c>
      <c r="CO467">
        <v>0</v>
      </c>
      <c r="CP467">
        <v>14</v>
      </c>
      <c r="CQ467" s="5">
        <f t="shared" si="15"/>
        <v>0</v>
      </c>
      <c r="CR467" t="s">
        <v>3513</v>
      </c>
      <c r="CS467" t="s">
        <v>3514</v>
      </c>
      <c r="CT467" t="s">
        <v>3515</v>
      </c>
      <c r="CU467" t="s">
        <v>102</v>
      </c>
      <c r="CW467" t="s">
        <v>102</v>
      </c>
      <c r="CX467" t="s">
        <v>3516</v>
      </c>
    </row>
    <row r="468" spans="1:102" ht="18" customHeight="1" x14ac:dyDescent="0.35">
      <c r="A468" t="s">
        <v>3517</v>
      </c>
      <c r="B468" t="s">
        <v>3518</v>
      </c>
      <c r="C468" s="24" t="s">
        <v>3816</v>
      </c>
      <c r="D468" s="24" t="s">
        <v>3861</v>
      </c>
      <c r="E468" t="s">
        <v>99</v>
      </c>
      <c r="F468" s="5">
        <v>1</v>
      </c>
      <c r="G468" t="s">
        <v>149</v>
      </c>
      <c r="H468" t="s">
        <v>99</v>
      </c>
      <c r="I468" s="5">
        <v>1</v>
      </c>
      <c r="J468">
        <v>2035</v>
      </c>
      <c r="K468" s="5" t="s">
        <v>99</v>
      </c>
      <c r="M468">
        <v>2035</v>
      </c>
      <c r="N468" s="5" t="s">
        <v>102</v>
      </c>
      <c r="Q468">
        <f t="shared" si="14"/>
        <v>2035</v>
      </c>
      <c r="R468" s="5" t="s">
        <v>102</v>
      </c>
      <c r="AK468" t="s">
        <v>99</v>
      </c>
      <c r="AL468" t="s">
        <v>102</v>
      </c>
      <c r="AM468" t="s">
        <v>102</v>
      </c>
      <c r="AO468" t="s">
        <v>102</v>
      </c>
      <c r="AQ468" t="s">
        <v>99</v>
      </c>
      <c r="AR468" t="s">
        <v>102</v>
      </c>
      <c r="AV468" t="s">
        <v>206</v>
      </c>
      <c r="AW468" t="s">
        <v>102</v>
      </c>
      <c r="BB468" t="s">
        <v>99</v>
      </c>
      <c r="BC468" s="1">
        <v>273904</v>
      </c>
      <c r="BD468" t="s">
        <v>99</v>
      </c>
      <c r="BE468" s="1">
        <v>3075077</v>
      </c>
      <c r="BF468" s="1">
        <v>3498643</v>
      </c>
      <c r="BG468" t="s">
        <v>103</v>
      </c>
      <c r="BH468" t="s">
        <v>99</v>
      </c>
      <c r="BI468">
        <v>14401431</v>
      </c>
      <c r="BJ468" t="s">
        <v>381</v>
      </c>
      <c r="BZ468" t="s">
        <v>102</v>
      </c>
      <c r="CD468" t="s">
        <v>99</v>
      </c>
      <c r="CE468" s="1">
        <v>15265955</v>
      </c>
      <c r="CF468" t="s">
        <v>105</v>
      </c>
      <c r="CG468">
        <v>2022</v>
      </c>
      <c r="CH468">
        <v>2019</v>
      </c>
      <c r="CI468" t="s">
        <v>3519</v>
      </c>
      <c r="CJ468" t="s">
        <v>107</v>
      </c>
      <c r="CK468">
        <v>2023</v>
      </c>
      <c r="CL468" t="s">
        <v>102</v>
      </c>
      <c r="CM468" t="s">
        <v>3520</v>
      </c>
      <c r="CO468">
        <v>1</v>
      </c>
      <c r="CP468">
        <v>12</v>
      </c>
      <c r="CQ468" s="5">
        <f t="shared" si="15"/>
        <v>8.3333333333333329E-2</v>
      </c>
      <c r="CR468" t="s">
        <v>3521</v>
      </c>
      <c r="CS468" t="s">
        <v>3522</v>
      </c>
      <c r="CT468" t="s">
        <v>3523</v>
      </c>
      <c r="CU468" t="s">
        <v>99</v>
      </c>
      <c r="CV468" t="s">
        <v>130</v>
      </c>
      <c r="CW468" t="s">
        <v>99</v>
      </c>
      <c r="CX468" t="s">
        <v>3524</v>
      </c>
    </row>
    <row r="469" spans="1:102" ht="18" customHeight="1" x14ac:dyDescent="0.35">
      <c r="A469" t="s">
        <v>3525</v>
      </c>
      <c r="B469" t="s">
        <v>3526</v>
      </c>
      <c r="C469" s="24" t="s">
        <v>3811</v>
      </c>
      <c r="D469" s="24" t="s">
        <v>3850</v>
      </c>
      <c r="E469" t="s">
        <v>102</v>
      </c>
      <c r="F469" s="5">
        <v>0</v>
      </c>
      <c r="BB469" t="s">
        <v>99</v>
      </c>
      <c r="BC469" s="1">
        <v>8723</v>
      </c>
      <c r="BD469" t="s">
        <v>99</v>
      </c>
      <c r="BE469" s="1">
        <v>4285</v>
      </c>
      <c r="BF469" s="1">
        <v>14256</v>
      </c>
      <c r="BG469" t="s">
        <v>103</v>
      </c>
      <c r="BH469" t="s">
        <v>99</v>
      </c>
      <c r="BI469">
        <v>249816</v>
      </c>
      <c r="BJ469" t="s">
        <v>104</v>
      </c>
      <c r="BK469" t="s">
        <v>99</v>
      </c>
      <c r="BL469" t="s">
        <v>99</v>
      </c>
      <c r="BM469" t="s">
        <v>99</v>
      </c>
      <c r="BN469" t="s">
        <v>99</v>
      </c>
      <c r="BO469" t="s">
        <v>99</v>
      </c>
      <c r="BP469" t="s">
        <v>99</v>
      </c>
      <c r="BQ469" t="s">
        <v>99</v>
      </c>
      <c r="BR469" t="s">
        <v>99</v>
      </c>
      <c r="BS469" t="s">
        <v>102</v>
      </c>
      <c r="BT469" t="s">
        <v>102</v>
      </c>
      <c r="BU469" t="s">
        <v>102</v>
      </c>
      <c r="BV469" t="s">
        <v>102</v>
      </c>
      <c r="BW469" t="s">
        <v>102</v>
      </c>
      <c r="BX469" t="s">
        <v>102</v>
      </c>
      <c r="BY469" t="s">
        <v>102</v>
      </c>
      <c r="BZ469" t="s">
        <v>102</v>
      </c>
      <c r="CD469" t="s">
        <v>102</v>
      </c>
      <c r="CG469">
        <v>2022</v>
      </c>
      <c r="CH469">
        <v>2022</v>
      </c>
      <c r="CI469" t="s">
        <v>3527</v>
      </c>
      <c r="CJ469" t="s">
        <v>193</v>
      </c>
      <c r="CK469">
        <v>2023</v>
      </c>
      <c r="CL469" t="s">
        <v>102</v>
      </c>
      <c r="CM469" t="s">
        <v>103</v>
      </c>
      <c r="CO469">
        <v>0</v>
      </c>
      <c r="CP469">
        <v>9</v>
      </c>
      <c r="CQ469" s="5">
        <f t="shared" si="15"/>
        <v>0</v>
      </c>
      <c r="CR469" t="s">
        <v>103</v>
      </c>
      <c r="CS469" t="s">
        <v>3528</v>
      </c>
      <c r="CT469" t="s">
        <v>3529</v>
      </c>
      <c r="CU469" t="s">
        <v>99</v>
      </c>
      <c r="CV469" t="s">
        <v>130</v>
      </c>
      <c r="CW469" t="s">
        <v>102</v>
      </c>
      <c r="CX469" t="s">
        <v>3530</v>
      </c>
    </row>
    <row r="470" spans="1:102" ht="18" customHeight="1" x14ac:dyDescent="0.35">
      <c r="A470" t="s">
        <v>3531</v>
      </c>
      <c r="B470" t="s">
        <v>3532</v>
      </c>
      <c r="C470" s="24" t="s">
        <v>3822</v>
      </c>
      <c r="D470" s="24" t="s">
        <v>3932</v>
      </c>
      <c r="E470" t="s">
        <v>99</v>
      </c>
      <c r="F470" s="5">
        <v>1</v>
      </c>
      <c r="G470" t="s">
        <v>149</v>
      </c>
      <c r="H470" t="s">
        <v>99</v>
      </c>
      <c r="I470" s="5">
        <v>1</v>
      </c>
      <c r="J470">
        <v>2050</v>
      </c>
      <c r="K470" s="5" t="s">
        <v>99</v>
      </c>
      <c r="M470">
        <v>2050</v>
      </c>
      <c r="N470" s="5" t="s">
        <v>99</v>
      </c>
      <c r="P470">
        <v>2050</v>
      </c>
      <c r="Q470">
        <f t="shared" si="14"/>
        <v>2050</v>
      </c>
      <c r="AK470" t="s">
        <v>99</v>
      </c>
      <c r="AL470" t="s">
        <v>99</v>
      </c>
      <c r="AM470" t="s">
        <v>99</v>
      </c>
      <c r="AN470" t="s">
        <v>150</v>
      </c>
      <c r="AO470" t="s">
        <v>102</v>
      </c>
      <c r="AQ470" t="s">
        <v>99</v>
      </c>
      <c r="AR470" t="s">
        <v>102</v>
      </c>
      <c r="AV470" t="s">
        <v>206</v>
      </c>
      <c r="AW470" t="s">
        <v>102</v>
      </c>
      <c r="BB470" t="s">
        <v>99</v>
      </c>
      <c r="BC470" s="1">
        <v>11456</v>
      </c>
      <c r="BD470" t="s">
        <v>99</v>
      </c>
      <c r="BE470" s="1">
        <v>34445</v>
      </c>
      <c r="BF470" s="1">
        <v>45432</v>
      </c>
      <c r="BG470" t="s">
        <v>103</v>
      </c>
      <c r="BH470" t="s">
        <v>99</v>
      </c>
      <c r="BI470">
        <v>5347000</v>
      </c>
      <c r="BJ470" t="s">
        <v>104</v>
      </c>
      <c r="BK470" t="s">
        <v>99</v>
      </c>
      <c r="BL470" t="s">
        <v>102</v>
      </c>
      <c r="BM470" t="s">
        <v>102</v>
      </c>
      <c r="BN470" t="s">
        <v>99</v>
      </c>
      <c r="BO470" t="s">
        <v>102</v>
      </c>
      <c r="BP470" t="s">
        <v>102</v>
      </c>
      <c r="BQ470" t="s">
        <v>102</v>
      </c>
      <c r="BR470" t="s">
        <v>102</v>
      </c>
      <c r="BS470" t="s">
        <v>102</v>
      </c>
      <c r="BT470" t="s">
        <v>102</v>
      </c>
      <c r="BU470" t="s">
        <v>102</v>
      </c>
      <c r="BV470" t="s">
        <v>102</v>
      </c>
      <c r="BW470" t="s">
        <v>102</v>
      </c>
      <c r="BX470" t="s">
        <v>102</v>
      </c>
      <c r="BY470" t="s">
        <v>102</v>
      </c>
      <c r="BZ470" t="s">
        <v>102</v>
      </c>
      <c r="CD470" t="s">
        <v>102</v>
      </c>
      <c r="CG470">
        <v>2023</v>
      </c>
      <c r="CH470">
        <v>2023</v>
      </c>
      <c r="CI470" t="s">
        <v>3533</v>
      </c>
      <c r="CJ470" t="s">
        <v>142</v>
      </c>
      <c r="CK470">
        <v>2023</v>
      </c>
      <c r="CL470" t="s">
        <v>99</v>
      </c>
      <c r="CM470" t="s">
        <v>3534</v>
      </c>
      <c r="CO470">
        <v>4</v>
      </c>
      <c r="CP470">
        <v>10</v>
      </c>
      <c r="CQ470" s="5">
        <f t="shared" si="15"/>
        <v>0.4</v>
      </c>
      <c r="CR470" t="s">
        <v>520</v>
      </c>
      <c r="CS470" t="s">
        <v>3535</v>
      </c>
      <c r="CT470" t="s">
        <v>3536</v>
      </c>
      <c r="CU470" t="s">
        <v>99</v>
      </c>
      <c r="CV470" t="s">
        <v>130</v>
      </c>
      <c r="CW470" t="s">
        <v>102</v>
      </c>
      <c r="CX470" t="s">
        <v>3537</v>
      </c>
    </row>
    <row r="471" spans="1:102" ht="18" customHeight="1" x14ac:dyDescent="0.35">
      <c r="A471" t="s">
        <v>3538</v>
      </c>
      <c r="B471" t="s">
        <v>3539</v>
      </c>
      <c r="C471" s="24" t="s">
        <v>3811</v>
      </c>
      <c r="D471" s="24" t="s">
        <v>3813</v>
      </c>
      <c r="E471" t="s">
        <v>102</v>
      </c>
      <c r="F471" s="5">
        <v>0</v>
      </c>
      <c r="BB471" t="s">
        <v>99</v>
      </c>
      <c r="BC471" s="1">
        <v>333300</v>
      </c>
      <c r="BD471" t="s">
        <v>99</v>
      </c>
      <c r="BE471" s="1">
        <v>393800</v>
      </c>
      <c r="BF471" t="s">
        <v>103</v>
      </c>
      <c r="BG471" t="s">
        <v>103</v>
      </c>
      <c r="BH471" t="s">
        <v>102</v>
      </c>
      <c r="BZ471" t="s">
        <v>102</v>
      </c>
      <c r="CD471" t="s">
        <v>102</v>
      </c>
      <c r="CG471">
        <v>2022</v>
      </c>
      <c r="CH471">
        <v>2022</v>
      </c>
      <c r="CI471" t="s">
        <v>3540</v>
      </c>
      <c r="CJ471" t="s">
        <v>1056</v>
      </c>
      <c r="CK471">
        <v>2023</v>
      </c>
      <c r="CL471" t="s">
        <v>99</v>
      </c>
      <c r="CM471" t="s">
        <v>3541</v>
      </c>
      <c r="CO471">
        <v>10</v>
      </c>
      <c r="CP471">
        <v>11</v>
      </c>
      <c r="CQ471" s="5">
        <f t="shared" si="15"/>
        <v>0.90909090909090906</v>
      </c>
      <c r="CR471" t="s">
        <v>3542</v>
      </c>
      <c r="CS471" t="s">
        <v>3543</v>
      </c>
      <c r="CT471" t="s">
        <v>3544</v>
      </c>
      <c r="CU471" t="s">
        <v>102</v>
      </c>
      <c r="CW471" t="s">
        <v>102</v>
      </c>
      <c r="CX471" t="s">
        <v>3545</v>
      </c>
    </row>
    <row r="472" spans="1:102" ht="18" customHeight="1" x14ac:dyDescent="0.35">
      <c r="A472" t="s">
        <v>3546</v>
      </c>
      <c r="B472" t="s">
        <v>3547</v>
      </c>
      <c r="C472" s="24" t="s">
        <v>3833</v>
      </c>
      <c r="D472" s="24" t="s">
        <v>3912</v>
      </c>
      <c r="E472" t="s">
        <v>102</v>
      </c>
      <c r="F472" s="5">
        <v>0</v>
      </c>
      <c r="BB472" t="s">
        <v>99</v>
      </c>
      <c r="BC472">
        <v>616</v>
      </c>
      <c r="BD472" t="s">
        <v>99</v>
      </c>
      <c r="BE472" t="s">
        <v>103</v>
      </c>
      <c r="BF472" s="1">
        <v>1961</v>
      </c>
      <c r="BG472" t="s">
        <v>103</v>
      </c>
      <c r="BH472" t="s">
        <v>99</v>
      </c>
      <c r="BI472">
        <v>836475</v>
      </c>
      <c r="BJ472" t="s">
        <v>104</v>
      </c>
      <c r="BK472" t="s">
        <v>102</v>
      </c>
      <c r="BL472" t="s">
        <v>102</v>
      </c>
      <c r="BM472" t="s">
        <v>102</v>
      </c>
      <c r="BN472" t="s">
        <v>102</v>
      </c>
      <c r="BO472" t="s">
        <v>102</v>
      </c>
      <c r="BP472" t="s">
        <v>102</v>
      </c>
      <c r="BQ472" t="s">
        <v>102</v>
      </c>
      <c r="BR472" t="s">
        <v>102</v>
      </c>
      <c r="BS472" t="s">
        <v>102</v>
      </c>
      <c r="BT472" t="s">
        <v>102</v>
      </c>
      <c r="BU472" t="s">
        <v>102</v>
      </c>
      <c r="BV472" t="s">
        <v>102</v>
      </c>
      <c r="BW472" t="s">
        <v>99</v>
      </c>
      <c r="BX472" t="s">
        <v>102</v>
      </c>
      <c r="BY472" t="s">
        <v>102</v>
      </c>
      <c r="BZ472" t="s">
        <v>102</v>
      </c>
      <c r="CD472" t="s">
        <v>102</v>
      </c>
      <c r="CG472">
        <v>2023</v>
      </c>
      <c r="CH472" t="s">
        <v>103</v>
      </c>
      <c r="CI472" t="s">
        <v>3548</v>
      </c>
      <c r="CJ472" t="s">
        <v>107</v>
      </c>
      <c r="CK472">
        <v>2023</v>
      </c>
      <c r="CL472" t="s">
        <v>99</v>
      </c>
      <c r="CM472" t="s">
        <v>3549</v>
      </c>
      <c r="CN472" t="s">
        <v>3550</v>
      </c>
      <c r="CO472">
        <v>5</v>
      </c>
      <c r="CP472">
        <v>7</v>
      </c>
      <c r="CQ472" s="5">
        <f t="shared" si="15"/>
        <v>0.7142857142857143</v>
      </c>
      <c r="CR472" s="2" t="s">
        <v>3551</v>
      </c>
      <c r="CS472" t="s">
        <v>1058</v>
      </c>
      <c r="CT472" t="s">
        <v>3552</v>
      </c>
      <c r="CU472" t="s">
        <v>102</v>
      </c>
      <c r="CW472" t="s">
        <v>102</v>
      </c>
      <c r="CX472" t="s">
        <v>3553</v>
      </c>
    </row>
    <row r="473" spans="1:102" ht="18" customHeight="1" x14ac:dyDescent="0.35">
      <c r="A473" t="s">
        <v>3554</v>
      </c>
      <c r="B473" t="s">
        <v>3555</v>
      </c>
      <c r="C473" s="24" t="s">
        <v>3814</v>
      </c>
      <c r="D473" s="24" t="s">
        <v>3821</v>
      </c>
      <c r="E473" t="s">
        <v>99</v>
      </c>
      <c r="F473" s="5">
        <v>1</v>
      </c>
      <c r="G473" t="s">
        <v>149</v>
      </c>
      <c r="H473" t="s">
        <v>99</v>
      </c>
      <c r="I473" s="5">
        <v>1</v>
      </c>
      <c r="J473">
        <v>2040</v>
      </c>
      <c r="K473" s="5" t="s">
        <v>99</v>
      </c>
      <c r="M473">
        <v>2040</v>
      </c>
      <c r="N473" s="5" t="s">
        <v>99</v>
      </c>
      <c r="P473">
        <v>2040</v>
      </c>
      <c r="Q473">
        <f t="shared" si="14"/>
        <v>2040</v>
      </c>
      <c r="AK473" t="s">
        <v>99</v>
      </c>
      <c r="AL473" t="s">
        <v>99</v>
      </c>
      <c r="AM473" t="s">
        <v>99</v>
      </c>
      <c r="AN473" t="s">
        <v>150</v>
      </c>
      <c r="AO473" t="s">
        <v>102</v>
      </c>
      <c r="AQ473" t="s">
        <v>99</v>
      </c>
      <c r="AR473" t="s">
        <v>102</v>
      </c>
      <c r="AV473" t="s">
        <v>230</v>
      </c>
      <c r="AW473" t="s">
        <v>99</v>
      </c>
      <c r="AX473">
        <v>34456</v>
      </c>
      <c r="AY473" t="s">
        <v>207</v>
      </c>
      <c r="BA473" t="s">
        <v>305</v>
      </c>
      <c r="BB473" t="s">
        <v>99</v>
      </c>
      <c r="BC473" s="1">
        <v>6400</v>
      </c>
      <c r="BD473" t="s">
        <v>99</v>
      </c>
      <c r="BE473">
        <v>0</v>
      </c>
      <c r="BF473" s="1">
        <v>60900</v>
      </c>
      <c r="BG473" t="s">
        <v>103</v>
      </c>
      <c r="BH473" t="s">
        <v>99</v>
      </c>
      <c r="BI473">
        <v>403900</v>
      </c>
      <c r="BJ473" t="s">
        <v>104</v>
      </c>
      <c r="BK473" t="s">
        <v>99</v>
      </c>
      <c r="BL473" t="s">
        <v>102</v>
      </c>
      <c r="BM473" t="s">
        <v>102</v>
      </c>
      <c r="BN473" t="s">
        <v>102</v>
      </c>
      <c r="BO473" t="s">
        <v>102</v>
      </c>
      <c r="BP473" t="s">
        <v>99</v>
      </c>
      <c r="BQ473" t="s">
        <v>99</v>
      </c>
      <c r="BR473" t="s">
        <v>102</v>
      </c>
      <c r="BS473" t="s">
        <v>102</v>
      </c>
      <c r="BT473" t="s">
        <v>102</v>
      </c>
      <c r="BU473" t="s">
        <v>102</v>
      </c>
      <c r="BV473" t="s">
        <v>102</v>
      </c>
      <c r="BW473" t="s">
        <v>102</v>
      </c>
      <c r="BX473" t="s">
        <v>102</v>
      </c>
      <c r="BY473" t="s">
        <v>102</v>
      </c>
      <c r="BZ473" t="s">
        <v>102</v>
      </c>
      <c r="CD473" t="s">
        <v>102</v>
      </c>
      <c r="CG473">
        <v>2022</v>
      </c>
      <c r="CH473">
        <v>2021</v>
      </c>
      <c r="CI473" t="s">
        <v>3556</v>
      </c>
      <c r="CJ473" t="s">
        <v>153</v>
      </c>
      <c r="CK473">
        <v>2023</v>
      </c>
      <c r="CL473" t="s">
        <v>102</v>
      </c>
      <c r="CM473" t="s">
        <v>3557</v>
      </c>
      <c r="CO473">
        <v>0</v>
      </c>
      <c r="CP473">
        <v>11</v>
      </c>
      <c r="CQ473" s="5">
        <f t="shared" si="15"/>
        <v>0</v>
      </c>
      <c r="CR473" t="s">
        <v>163</v>
      </c>
      <c r="CS473" t="s">
        <v>3558</v>
      </c>
      <c r="CT473" t="s">
        <v>3559</v>
      </c>
      <c r="CU473" t="s">
        <v>99</v>
      </c>
      <c r="CV473" t="s">
        <v>130</v>
      </c>
      <c r="CW473" t="s">
        <v>99</v>
      </c>
      <c r="CX473" t="s">
        <v>3560</v>
      </c>
    </row>
    <row r="474" spans="1:102" ht="18" customHeight="1" x14ac:dyDescent="0.35">
      <c r="A474" t="s">
        <v>3561</v>
      </c>
      <c r="B474" t="s">
        <v>3562</v>
      </c>
      <c r="C474" s="24" t="s">
        <v>3833</v>
      </c>
      <c r="D474" s="24" t="s">
        <v>3834</v>
      </c>
      <c r="E474" t="s">
        <v>99</v>
      </c>
      <c r="F474" s="5">
        <v>1</v>
      </c>
      <c r="G474" t="s">
        <v>100</v>
      </c>
      <c r="H474" t="s">
        <v>99</v>
      </c>
      <c r="I474" s="5">
        <v>1</v>
      </c>
      <c r="J474">
        <v>2030</v>
      </c>
      <c r="K474" s="5" t="s">
        <v>99</v>
      </c>
      <c r="M474">
        <v>2030</v>
      </c>
      <c r="N474" s="5" t="s">
        <v>102</v>
      </c>
      <c r="Q474">
        <f t="shared" si="14"/>
        <v>2030</v>
      </c>
      <c r="R474" s="5" t="s">
        <v>102</v>
      </c>
      <c r="AK474" t="s">
        <v>102</v>
      </c>
      <c r="AM474" t="s">
        <v>102</v>
      </c>
      <c r="AO474" t="s">
        <v>102</v>
      </c>
      <c r="AQ474" t="s">
        <v>99</v>
      </c>
      <c r="AR474" t="s">
        <v>102</v>
      </c>
      <c r="AV474" t="s">
        <v>206</v>
      </c>
      <c r="AW474" t="s">
        <v>102</v>
      </c>
      <c r="BB474" t="s">
        <v>99</v>
      </c>
      <c r="BC474" s="1">
        <v>31311</v>
      </c>
      <c r="BD474" t="s">
        <v>99</v>
      </c>
      <c r="BE474" s="1">
        <v>61472</v>
      </c>
      <c r="BF474" s="1">
        <v>166129</v>
      </c>
      <c r="BG474" t="s">
        <v>103</v>
      </c>
      <c r="BH474" t="s">
        <v>99</v>
      </c>
      <c r="BI474">
        <v>43871</v>
      </c>
      <c r="BJ474" t="s">
        <v>104</v>
      </c>
      <c r="BK474" t="s">
        <v>102</v>
      </c>
      <c r="BL474" t="s">
        <v>102</v>
      </c>
      <c r="BM474" t="s">
        <v>99</v>
      </c>
      <c r="BN474" t="s">
        <v>102</v>
      </c>
      <c r="BO474" t="s">
        <v>102</v>
      </c>
      <c r="BP474" t="s">
        <v>102</v>
      </c>
      <c r="BQ474" t="s">
        <v>102</v>
      </c>
      <c r="BR474" t="s">
        <v>102</v>
      </c>
      <c r="BS474" t="s">
        <v>102</v>
      </c>
      <c r="BT474" t="s">
        <v>102</v>
      </c>
      <c r="BU474" t="s">
        <v>102</v>
      </c>
      <c r="BV474" t="s">
        <v>102</v>
      </c>
      <c r="BW474" t="s">
        <v>102</v>
      </c>
      <c r="BX474" t="s">
        <v>102</v>
      </c>
      <c r="BY474" t="s">
        <v>102</v>
      </c>
      <c r="BZ474" t="s">
        <v>102</v>
      </c>
      <c r="CD474" t="s">
        <v>99</v>
      </c>
      <c r="CE474" s="1">
        <v>14877</v>
      </c>
      <c r="CF474" t="s">
        <v>105</v>
      </c>
      <c r="CG474">
        <v>2022</v>
      </c>
      <c r="CH474" t="s">
        <v>103</v>
      </c>
      <c r="CI474" t="s">
        <v>3563</v>
      </c>
      <c r="CJ474" t="s">
        <v>193</v>
      </c>
      <c r="CK474">
        <v>2023</v>
      </c>
      <c r="CL474" t="s">
        <v>99</v>
      </c>
      <c r="CM474" t="s">
        <v>3564</v>
      </c>
      <c r="CO474">
        <v>7</v>
      </c>
      <c r="CP474">
        <v>10</v>
      </c>
      <c r="CQ474" s="5">
        <f t="shared" si="15"/>
        <v>0.7</v>
      </c>
      <c r="CR474" t="s">
        <v>558</v>
      </c>
      <c r="CS474" t="s">
        <v>685</v>
      </c>
      <c r="CT474" t="s">
        <v>3565</v>
      </c>
      <c r="CU474" t="s">
        <v>99</v>
      </c>
      <c r="CV474" t="s">
        <v>122</v>
      </c>
      <c r="CW474" t="s">
        <v>99</v>
      </c>
      <c r="CX474" t="s">
        <v>3566</v>
      </c>
    </row>
    <row r="475" spans="1:102" ht="18" customHeight="1" x14ac:dyDescent="0.35">
      <c r="A475" t="s">
        <v>3567</v>
      </c>
      <c r="B475" t="s">
        <v>3568</v>
      </c>
      <c r="C475" s="24" t="s">
        <v>3828</v>
      </c>
      <c r="D475" s="24" t="s">
        <v>3925</v>
      </c>
      <c r="E475" t="s">
        <v>102</v>
      </c>
      <c r="F475" s="5">
        <v>0</v>
      </c>
      <c r="BB475" t="s">
        <v>99</v>
      </c>
      <c r="BC475" s="1">
        <v>929419</v>
      </c>
      <c r="BD475" t="s">
        <v>99</v>
      </c>
      <c r="BE475" t="s">
        <v>103</v>
      </c>
      <c r="BF475" t="s">
        <v>103</v>
      </c>
      <c r="BG475" s="1">
        <v>298594</v>
      </c>
      <c r="BH475" t="s">
        <v>99</v>
      </c>
      <c r="BI475">
        <v>3123697</v>
      </c>
      <c r="BJ475" t="s">
        <v>104</v>
      </c>
      <c r="BK475" t="s">
        <v>99</v>
      </c>
      <c r="BL475" t="s">
        <v>99</v>
      </c>
      <c r="BM475" t="s">
        <v>99</v>
      </c>
      <c r="BN475" t="s">
        <v>99</v>
      </c>
      <c r="BO475" t="s">
        <v>99</v>
      </c>
      <c r="BP475" t="s">
        <v>102</v>
      </c>
      <c r="BQ475" t="s">
        <v>102</v>
      </c>
      <c r="BR475" t="s">
        <v>102</v>
      </c>
      <c r="BS475" t="s">
        <v>102</v>
      </c>
      <c r="BT475" t="s">
        <v>102</v>
      </c>
      <c r="BU475" t="s">
        <v>102</v>
      </c>
      <c r="BV475" t="s">
        <v>102</v>
      </c>
      <c r="BW475" t="s">
        <v>102</v>
      </c>
      <c r="BX475" t="s">
        <v>102</v>
      </c>
      <c r="BY475" t="s">
        <v>102</v>
      </c>
      <c r="BZ475" t="s">
        <v>102</v>
      </c>
      <c r="CD475" t="s">
        <v>102</v>
      </c>
      <c r="CG475">
        <v>2022</v>
      </c>
      <c r="CH475" t="s">
        <v>103</v>
      </c>
      <c r="CI475" t="s">
        <v>3569</v>
      </c>
      <c r="CJ475" t="s">
        <v>107</v>
      </c>
      <c r="CK475">
        <v>2023</v>
      </c>
      <c r="CL475" t="s">
        <v>102</v>
      </c>
      <c r="CM475" t="s">
        <v>3570</v>
      </c>
      <c r="CO475">
        <v>1</v>
      </c>
      <c r="CP475">
        <v>12</v>
      </c>
      <c r="CQ475" s="5">
        <f t="shared" si="15"/>
        <v>8.3333333333333329E-2</v>
      </c>
      <c r="CR475" t="s">
        <v>724</v>
      </c>
      <c r="CS475" t="s">
        <v>3571</v>
      </c>
      <c r="CT475" t="s">
        <v>3572</v>
      </c>
      <c r="CU475" t="s">
        <v>99</v>
      </c>
      <c r="CV475" t="s">
        <v>130</v>
      </c>
      <c r="CW475" t="s">
        <v>102</v>
      </c>
      <c r="CX475" t="s">
        <v>3573</v>
      </c>
    </row>
    <row r="476" spans="1:102" ht="18" customHeight="1" x14ac:dyDescent="0.35">
      <c r="A476" t="s">
        <v>3574</v>
      </c>
      <c r="B476" t="s">
        <v>3575</v>
      </c>
      <c r="C476" s="24" t="s">
        <v>3808</v>
      </c>
      <c r="D476" s="24" t="s">
        <v>3893</v>
      </c>
      <c r="E476" t="s">
        <v>102</v>
      </c>
      <c r="F476" s="5">
        <v>0</v>
      </c>
      <c r="BB476" t="s">
        <v>99</v>
      </c>
      <c r="BC476" s="1">
        <v>31000</v>
      </c>
      <c r="BD476" t="s">
        <v>99</v>
      </c>
      <c r="BE476" s="1">
        <v>61000</v>
      </c>
      <c r="BF476" s="1">
        <v>67000</v>
      </c>
      <c r="BG476" t="s">
        <v>103</v>
      </c>
      <c r="BH476" t="s">
        <v>99</v>
      </c>
      <c r="BI476">
        <v>24674000</v>
      </c>
      <c r="BJ476" t="s">
        <v>381</v>
      </c>
      <c r="BZ476" t="s">
        <v>102</v>
      </c>
      <c r="CD476" t="s">
        <v>102</v>
      </c>
      <c r="CG476">
        <v>2023</v>
      </c>
      <c r="CH476">
        <v>2023</v>
      </c>
      <c r="CI476" t="s">
        <v>3576</v>
      </c>
      <c r="CJ476" t="s">
        <v>107</v>
      </c>
      <c r="CK476">
        <v>2023</v>
      </c>
      <c r="CL476" t="s">
        <v>99</v>
      </c>
      <c r="CM476" t="s">
        <v>3577</v>
      </c>
      <c r="CN476" s="2" t="s">
        <v>3578</v>
      </c>
      <c r="CO476">
        <v>11</v>
      </c>
      <c r="CP476">
        <v>11</v>
      </c>
      <c r="CQ476" s="5">
        <f t="shared" si="15"/>
        <v>1</v>
      </c>
      <c r="CR476" t="s">
        <v>3579</v>
      </c>
      <c r="CS476" t="s">
        <v>3580</v>
      </c>
      <c r="CT476" s="2" t="s">
        <v>3581</v>
      </c>
      <c r="CU476" t="s">
        <v>102</v>
      </c>
      <c r="CW476" t="s">
        <v>102</v>
      </c>
      <c r="CX476" t="s">
        <v>3582</v>
      </c>
    </row>
    <row r="477" spans="1:102" ht="18" customHeight="1" x14ac:dyDescent="0.35">
      <c r="A477" t="s">
        <v>3583</v>
      </c>
      <c r="B477" t="s">
        <v>3584</v>
      </c>
      <c r="C477" s="24" t="s">
        <v>3808</v>
      </c>
      <c r="D477" s="24" t="s">
        <v>3878</v>
      </c>
      <c r="E477" t="s">
        <v>102</v>
      </c>
      <c r="F477" s="5">
        <v>0</v>
      </c>
      <c r="BB477" t="s">
        <v>99</v>
      </c>
      <c r="BC477" s="1">
        <v>129787</v>
      </c>
      <c r="BD477" t="s">
        <v>99</v>
      </c>
      <c r="BE477" s="1">
        <v>105540</v>
      </c>
      <c r="BF477" s="1">
        <v>139044</v>
      </c>
      <c r="BG477" t="s">
        <v>103</v>
      </c>
      <c r="BH477" t="s">
        <v>99</v>
      </c>
      <c r="BI477">
        <v>50000000</v>
      </c>
      <c r="BJ477" t="s">
        <v>381</v>
      </c>
      <c r="BZ477" t="s">
        <v>102</v>
      </c>
      <c r="CD477" t="s">
        <v>99</v>
      </c>
      <c r="CE477" s="1">
        <v>138000000</v>
      </c>
      <c r="CF477" t="s">
        <v>105</v>
      </c>
      <c r="CG477">
        <v>2023</v>
      </c>
      <c r="CH477">
        <v>2023</v>
      </c>
      <c r="CI477" t="s">
        <v>3585</v>
      </c>
      <c r="CJ477" t="s">
        <v>193</v>
      </c>
      <c r="CK477">
        <v>2023</v>
      </c>
      <c r="CL477" t="s">
        <v>102</v>
      </c>
      <c r="CM477" t="s">
        <v>3586</v>
      </c>
      <c r="CO477">
        <v>1</v>
      </c>
      <c r="CP477">
        <v>9</v>
      </c>
      <c r="CQ477" s="5">
        <f t="shared" si="15"/>
        <v>0.1111111111111111</v>
      </c>
      <c r="CR477" t="s">
        <v>3587</v>
      </c>
      <c r="CS477" t="s">
        <v>3588</v>
      </c>
      <c r="CT477" t="s">
        <v>3589</v>
      </c>
      <c r="CU477" t="s">
        <v>102</v>
      </c>
      <c r="CW477" t="s">
        <v>102</v>
      </c>
      <c r="CX477" t="s">
        <v>3590</v>
      </c>
    </row>
    <row r="478" spans="1:102" ht="18" customHeight="1" x14ac:dyDescent="0.35">
      <c r="A478" t="s">
        <v>3591</v>
      </c>
      <c r="B478" t="s">
        <v>3592</v>
      </c>
      <c r="C478" s="24" t="s">
        <v>3818</v>
      </c>
      <c r="D478" s="24" t="s">
        <v>3947</v>
      </c>
      <c r="E478" t="s">
        <v>102</v>
      </c>
      <c r="F478" s="5">
        <v>0</v>
      </c>
      <c r="BB478" t="s">
        <v>99</v>
      </c>
      <c r="BC478" s="1">
        <v>323000</v>
      </c>
      <c r="BD478" t="s">
        <v>99</v>
      </c>
      <c r="BE478" s="1">
        <v>1108000</v>
      </c>
      <c r="BF478" s="1">
        <v>1151000</v>
      </c>
      <c r="BG478" t="s">
        <v>103</v>
      </c>
      <c r="BH478" t="s">
        <v>99</v>
      </c>
      <c r="BI478">
        <v>64000</v>
      </c>
      <c r="BJ478" t="s">
        <v>104</v>
      </c>
      <c r="BK478" t="s">
        <v>102</v>
      </c>
      <c r="BL478" t="s">
        <v>102</v>
      </c>
      <c r="BM478" t="s">
        <v>102</v>
      </c>
      <c r="BN478" t="s">
        <v>102</v>
      </c>
      <c r="BO478" t="s">
        <v>102</v>
      </c>
      <c r="BP478" t="s">
        <v>99</v>
      </c>
      <c r="BQ478" t="s">
        <v>102</v>
      </c>
      <c r="BR478" t="s">
        <v>102</v>
      </c>
      <c r="BS478" t="s">
        <v>99</v>
      </c>
      <c r="BT478" t="s">
        <v>102</v>
      </c>
      <c r="BU478" t="s">
        <v>102</v>
      </c>
      <c r="BV478" t="s">
        <v>102</v>
      </c>
      <c r="BW478" t="s">
        <v>102</v>
      </c>
      <c r="BX478" t="s">
        <v>102</v>
      </c>
      <c r="BY478" t="s">
        <v>102</v>
      </c>
      <c r="BZ478" t="s">
        <v>102</v>
      </c>
      <c r="CD478" t="s">
        <v>102</v>
      </c>
      <c r="CG478">
        <v>2023</v>
      </c>
      <c r="CH478" t="s">
        <v>103</v>
      </c>
      <c r="CI478" t="s">
        <v>3593</v>
      </c>
      <c r="CJ478" t="s">
        <v>153</v>
      </c>
      <c r="CK478">
        <v>2023</v>
      </c>
      <c r="CL478" t="s">
        <v>102</v>
      </c>
      <c r="CM478" t="s">
        <v>3594</v>
      </c>
      <c r="CO478">
        <v>1</v>
      </c>
      <c r="CP478">
        <v>11</v>
      </c>
      <c r="CQ478" s="5">
        <f t="shared" si="15"/>
        <v>9.0909090909090912E-2</v>
      </c>
      <c r="CR478" t="s">
        <v>542</v>
      </c>
      <c r="CS478" t="s">
        <v>3595</v>
      </c>
      <c r="CT478" t="s">
        <v>3596</v>
      </c>
      <c r="CU478" t="s">
        <v>99</v>
      </c>
      <c r="CV478" t="s">
        <v>130</v>
      </c>
      <c r="CW478" t="s">
        <v>102</v>
      </c>
      <c r="CX478" t="s">
        <v>3597</v>
      </c>
    </row>
    <row r="479" spans="1:102" ht="18" customHeight="1" x14ac:dyDescent="0.35">
      <c r="A479" t="s">
        <v>3598</v>
      </c>
      <c r="B479" t="s">
        <v>3599</v>
      </c>
      <c r="C479" s="24" t="s">
        <v>3818</v>
      </c>
      <c r="D479" s="24" t="s">
        <v>3891</v>
      </c>
      <c r="E479" t="s">
        <v>99</v>
      </c>
      <c r="F479" s="5">
        <v>1</v>
      </c>
      <c r="G479" t="s">
        <v>149</v>
      </c>
      <c r="H479" t="s">
        <v>99</v>
      </c>
      <c r="I479" s="5">
        <v>1</v>
      </c>
      <c r="J479">
        <v>2040</v>
      </c>
      <c r="K479" s="5" t="s">
        <v>99</v>
      </c>
      <c r="M479">
        <v>2040</v>
      </c>
      <c r="N479" s="5" t="s">
        <v>102</v>
      </c>
      <c r="Q479">
        <f t="shared" si="14"/>
        <v>2040</v>
      </c>
      <c r="R479" s="5" t="s">
        <v>102</v>
      </c>
      <c r="AK479" t="s">
        <v>99</v>
      </c>
      <c r="AL479" t="s">
        <v>99</v>
      </c>
      <c r="AM479" t="s">
        <v>102</v>
      </c>
      <c r="AO479" t="s">
        <v>102</v>
      </c>
      <c r="AQ479" t="s">
        <v>102</v>
      </c>
      <c r="AR479" t="s">
        <v>102</v>
      </c>
      <c r="AW479" t="s">
        <v>102</v>
      </c>
      <c r="BB479" t="s">
        <v>99</v>
      </c>
      <c r="BC479" s="1">
        <v>7880866</v>
      </c>
      <c r="BD479" t="s">
        <v>99</v>
      </c>
      <c r="BE479" s="1">
        <v>6740036</v>
      </c>
      <c r="BF479" s="1">
        <v>9881536</v>
      </c>
      <c r="BG479" t="s">
        <v>103</v>
      </c>
      <c r="BH479" t="s">
        <v>99</v>
      </c>
      <c r="BI479">
        <v>283950350</v>
      </c>
      <c r="BJ479" t="s">
        <v>104</v>
      </c>
      <c r="BK479" t="s">
        <v>99</v>
      </c>
      <c r="BL479" t="s">
        <v>99</v>
      </c>
      <c r="BM479" t="s">
        <v>99</v>
      </c>
      <c r="BN479" t="s">
        <v>99</v>
      </c>
      <c r="BO479" t="s">
        <v>99</v>
      </c>
      <c r="BP479" t="s">
        <v>99</v>
      </c>
      <c r="BQ479" t="s">
        <v>99</v>
      </c>
      <c r="BR479" t="s">
        <v>99</v>
      </c>
      <c r="BS479" t="s">
        <v>99</v>
      </c>
      <c r="BT479" t="s">
        <v>99</v>
      </c>
      <c r="BU479" t="s">
        <v>102</v>
      </c>
      <c r="BV479" t="s">
        <v>102</v>
      </c>
      <c r="BW479" t="s">
        <v>99</v>
      </c>
      <c r="BX479" t="s">
        <v>99</v>
      </c>
      <c r="BY479" t="s">
        <v>99</v>
      </c>
      <c r="BZ479" t="s">
        <v>102</v>
      </c>
      <c r="CD479" t="s">
        <v>99</v>
      </c>
      <c r="CE479" s="1">
        <v>176000</v>
      </c>
      <c r="CF479" t="s">
        <v>105</v>
      </c>
      <c r="CG479">
        <v>2023</v>
      </c>
      <c r="CH479">
        <v>2023</v>
      </c>
      <c r="CI479" t="s">
        <v>3600</v>
      </c>
      <c r="CJ479" t="s">
        <v>193</v>
      </c>
      <c r="CK479">
        <v>2023</v>
      </c>
      <c r="CL479" t="s">
        <v>102</v>
      </c>
      <c r="CM479" t="s">
        <v>3601</v>
      </c>
      <c r="CO479">
        <v>0</v>
      </c>
      <c r="CP479">
        <v>11</v>
      </c>
      <c r="CQ479" s="5">
        <f t="shared" si="15"/>
        <v>0</v>
      </c>
      <c r="CR479" t="s">
        <v>542</v>
      </c>
      <c r="CS479" t="s">
        <v>3602</v>
      </c>
      <c r="CT479" t="s">
        <v>3603</v>
      </c>
      <c r="CU479" t="s">
        <v>102</v>
      </c>
      <c r="CW479" t="s">
        <v>99</v>
      </c>
      <c r="CX479" t="s">
        <v>3604</v>
      </c>
    </row>
    <row r="480" spans="1:102" ht="18" customHeight="1" x14ac:dyDescent="0.35">
      <c r="A480" t="s">
        <v>3605</v>
      </c>
      <c r="B480" t="s">
        <v>3606</v>
      </c>
      <c r="C480" s="24" t="s">
        <v>3816</v>
      </c>
      <c r="D480" s="24" t="s">
        <v>3948</v>
      </c>
      <c r="E480" t="s">
        <v>102</v>
      </c>
      <c r="F480" s="5">
        <v>0</v>
      </c>
      <c r="BB480" t="s">
        <v>102</v>
      </c>
      <c r="BD480" t="s">
        <v>102</v>
      </c>
      <c r="BH480" t="s">
        <v>102</v>
      </c>
      <c r="BZ480" t="s">
        <v>102</v>
      </c>
      <c r="CD480" t="s">
        <v>102</v>
      </c>
      <c r="CG480">
        <v>2023</v>
      </c>
      <c r="CH480" t="s">
        <v>103</v>
      </c>
      <c r="CI480" t="s">
        <v>3607</v>
      </c>
      <c r="CJ480" t="s">
        <v>107</v>
      </c>
      <c r="CK480">
        <v>2023</v>
      </c>
      <c r="CL480" t="s">
        <v>102</v>
      </c>
      <c r="CM480" t="s">
        <v>3608</v>
      </c>
      <c r="CO480">
        <v>0</v>
      </c>
      <c r="CP480">
        <v>13</v>
      </c>
      <c r="CQ480" s="5">
        <f t="shared" si="15"/>
        <v>0</v>
      </c>
      <c r="CR480" t="s">
        <v>163</v>
      </c>
      <c r="CS480" t="s">
        <v>195</v>
      </c>
      <c r="CT480" s="2" t="s">
        <v>3609</v>
      </c>
      <c r="CU480" t="s">
        <v>102</v>
      </c>
      <c r="CW480" t="s">
        <v>102</v>
      </c>
      <c r="CX480" t="s">
        <v>3610</v>
      </c>
    </row>
    <row r="481" spans="1:102" ht="18" customHeight="1" x14ac:dyDescent="0.35">
      <c r="A481" t="s">
        <v>3611</v>
      </c>
      <c r="B481" t="s">
        <v>3612</v>
      </c>
      <c r="C481" s="24" t="s">
        <v>3808</v>
      </c>
      <c r="D481" s="24" t="s">
        <v>3938</v>
      </c>
      <c r="E481" t="s">
        <v>102</v>
      </c>
      <c r="F481" s="5">
        <v>0</v>
      </c>
      <c r="BB481" t="s">
        <v>99</v>
      </c>
      <c r="BC481" s="1">
        <v>15321737</v>
      </c>
      <c r="BD481" t="s">
        <v>99</v>
      </c>
      <c r="BE481" s="1">
        <v>138743</v>
      </c>
      <c r="BF481" s="1">
        <v>301883</v>
      </c>
      <c r="BG481" t="s">
        <v>103</v>
      </c>
      <c r="BH481" t="s">
        <v>99</v>
      </c>
      <c r="BI481">
        <v>1488094</v>
      </c>
      <c r="BJ481" t="s">
        <v>104</v>
      </c>
      <c r="BK481" t="s">
        <v>99</v>
      </c>
      <c r="BL481" t="s">
        <v>99</v>
      </c>
      <c r="BM481" t="s">
        <v>99</v>
      </c>
      <c r="BN481" t="s">
        <v>99</v>
      </c>
      <c r="BO481" t="s">
        <v>99</v>
      </c>
      <c r="BP481" t="s">
        <v>99</v>
      </c>
      <c r="BQ481" t="s">
        <v>99</v>
      </c>
      <c r="BS481" t="s">
        <v>102</v>
      </c>
      <c r="BT481" t="s">
        <v>102</v>
      </c>
      <c r="BU481" t="s">
        <v>99</v>
      </c>
      <c r="BV481" t="s">
        <v>102</v>
      </c>
      <c r="BW481" t="s">
        <v>99</v>
      </c>
      <c r="BX481" t="s">
        <v>102</v>
      </c>
      <c r="BY481" t="s">
        <v>99</v>
      </c>
      <c r="BZ481" t="s">
        <v>102</v>
      </c>
      <c r="CD481" t="s">
        <v>99</v>
      </c>
      <c r="CE481" s="1">
        <v>48320000</v>
      </c>
      <c r="CF481" t="s">
        <v>105</v>
      </c>
      <c r="CG481">
        <v>2023</v>
      </c>
      <c r="CH481">
        <v>2022</v>
      </c>
      <c r="CI481" t="s">
        <v>3613</v>
      </c>
      <c r="CJ481" t="s">
        <v>107</v>
      </c>
      <c r="CK481">
        <v>2023</v>
      </c>
      <c r="CL481" t="s">
        <v>102</v>
      </c>
      <c r="CM481" t="s">
        <v>103</v>
      </c>
      <c r="CO481">
        <v>7</v>
      </c>
      <c r="CP481">
        <v>9</v>
      </c>
      <c r="CQ481" s="5">
        <f t="shared" si="15"/>
        <v>0.77777777777777779</v>
      </c>
      <c r="CR481" t="s">
        <v>915</v>
      </c>
      <c r="CS481" t="s">
        <v>3614</v>
      </c>
      <c r="CT481" t="s">
        <v>3615</v>
      </c>
      <c r="CU481" t="s">
        <v>99</v>
      </c>
      <c r="CV481" t="s">
        <v>130</v>
      </c>
      <c r="CW481" t="s">
        <v>102</v>
      </c>
      <c r="CX481" t="s">
        <v>3616</v>
      </c>
    </row>
    <row r="482" spans="1:102" ht="18" customHeight="1" x14ac:dyDescent="0.35">
      <c r="A482" t="s">
        <v>3617</v>
      </c>
      <c r="B482" t="s">
        <v>3618</v>
      </c>
      <c r="C482" s="24" t="s">
        <v>3811</v>
      </c>
      <c r="D482" s="24" t="s">
        <v>3848</v>
      </c>
      <c r="E482" t="s">
        <v>102</v>
      </c>
      <c r="F482" s="5">
        <v>0</v>
      </c>
      <c r="BB482" t="s">
        <v>99</v>
      </c>
      <c r="BC482" s="1">
        <v>15600</v>
      </c>
      <c r="BD482" t="s">
        <v>99</v>
      </c>
      <c r="BE482" t="s">
        <v>103</v>
      </c>
      <c r="BF482" t="s">
        <v>103</v>
      </c>
      <c r="BG482" s="1">
        <v>4300</v>
      </c>
      <c r="BH482" t="s">
        <v>99</v>
      </c>
      <c r="BI482">
        <v>69772</v>
      </c>
      <c r="BJ482" t="s">
        <v>104</v>
      </c>
      <c r="BK482" t="s">
        <v>99</v>
      </c>
      <c r="BL482" t="s">
        <v>102</v>
      </c>
      <c r="BM482" t="s">
        <v>99</v>
      </c>
      <c r="BN482" t="s">
        <v>102</v>
      </c>
      <c r="BO482" t="s">
        <v>99</v>
      </c>
      <c r="BP482" t="s">
        <v>99</v>
      </c>
      <c r="BQ482" t="s">
        <v>99</v>
      </c>
      <c r="BR482" t="s">
        <v>102</v>
      </c>
      <c r="BS482" t="s">
        <v>102</v>
      </c>
      <c r="BT482" t="s">
        <v>102</v>
      </c>
      <c r="BU482" t="s">
        <v>102</v>
      </c>
      <c r="BV482" t="s">
        <v>102</v>
      </c>
      <c r="BW482" t="s">
        <v>102</v>
      </c>
      <c r="BX482" t="s">
        <v>102</v>
      </c>
      <c r="BY482" t="s">
        <v>102</v>
      </c>
      <c r="BZ482" t="s">
        <v>102</v>
      </c>
      <c r="CD482" t="s">
        <v>102</v>
      </c>
      <c r="CG482">
        <v>2023</v>
      </c>
      <c r="CH482" t="s">
        <v>103</v>
      </c>
      <c r="CI482" t="s">
        <v>3619</v>
      </c>
      <c r="CJ482" t="s">
        <v>193</v>
      </c>
      <c r="CK482">
        <v>2023</v>
      </c>
      <c r="CL482" t="s">
        <v>99</v>
      </c>
      <c r="CM482" t="s">
        <v>3620</v>
      </c>
      <c r="CN482" t="s">
        <v>3621</v>
      </c>
      <c r="CO482">
        <v>6</v>
      </c>
      <c r="CP482">
        <v>9</v>
      </c>
      <c r="CQ482" s="5">
        <f t="shared" si="15"/>
        <v>0.66666666666666663</v>
      </c>
      <c r="CR482" t="s">
        <v>103</v>
      </c>
      <c r="CS482" t="s">
        <v>3622</v>
      </c>
      <c r="CT482" t="s">
        <v>103</v>
      </c>
      <c r="CU482" t="s">
        <v>102</v>
      </c>
      <c r="CW482" t="s">
        <v>102</v>
      </c>
      <c r="CX482" t="s">
        <v>3623</v>
      </c>
    </row>
    <row r="483" spans="1:102" ht="18" customHeight="1" x14ac:dyDescent="0.35">
      <c r="A483" t="s">
        <v>3624</v>
      </c>
      <c r="B483" t="s">
        <v>3625</v>
      </c>
      <c r="C483" s="24" t="s">
        <v>3824</v>
      </c>
      <c r="D483" s="24" t="s">
        <v>3836</v>
      </c>
      <c r="E483" t="s">
        <v>99</v>
      </c>
      <c r="F483" s="5">
        <v>1</v>
      </c>
      <c r="G483" t="s">
        <v>100</v>
      </c>
      <c r="H483" t="s">
        <v>99</v>
      </c>
      <c r="I483" s="5">
        <v>1</v>
      </c>
      <c r="J483">
        <v>2050</v>
      </c>
      <c r="K483" s="5" t="s">
        <v>102</v>
      </c>
      <c r="N483" s="5" t="s">
        <v>102</v>
      </c>
      <c r="Q483">
        <f t="shared" si="14"/>
        <v>2050</v>
      </c>
      <c r="R483" s="5" t="s">
        <v>102</v>
      </c>
      <c r="AK483" t="s">
        <v>99</v>
      </c>
      <c r="AL483" t="s">
        <v>99</v>
      </c>
      <c r="AM483" t="s">
        <v>102</v>
      </c>
      <c r="AO483" t="s">
        <v>102</v>
      </c>
      <c r="AQ483" t="s">
        <v>99</v>
      </c>
      <c r="AR483" t="s">
        <v>102</v>
      </c>
      <c r="AV483" t="s">
        <v>206</v>
      </c>
      <c r="AW483" t="s">
        <v>102</v>
      </c>
      <c r="BB483" t="s">
        <v>99</v>
      </c>
      <c r="BC483" s="1">
        <v>18871000</v>
      </c>
      <c r="BD483" t="s">
        <v>99</v>
      </c>
      <c r="BE483" s="1">
        <v>194000</v>
      </c>
      <c r="BF483" s="1">
        <v>231000</v>
      </c>
      <c r="BG483" t="s">
        <v>103</v>
      </c>
      <c r="BH483" t="s">
        <v>102</v>
      </c>
      <c r="BZ483" t="s">
        <v>102</v>
      </c>
      <c r="CD483" t="s">
        <v>102</v>
      </c>
      <c r="CG483">
        <v>2022</v>
      </c>
      <c r="CH483">
        <v>2023</v>
      </c>
      <c r="CI483" t="s">
        <v>3626</v>
      </c>
      <c r="CJ483" t="s">
        <v>107</v>
      </c>
      <c r="CK483">
        <v>2023</v>
      </c>
      <c r="CL483" t="s">
        <v>99</v>
      </c>
      <c r="CM483" t="s">
        <v>3627</v>
      </c>
      <c r="CO483">
        <v>12</v>
      </c>
      <c r="CP483">
        <v>12</v>
      </c>
      <c r="CQ483" s="5">
        <f t="shared" si="15"/>
        <v>1</v>
      </c>
      <c r="CR483" t="s">
        <v>3628</v>
      </c>
      <c r="CS483" t="s">
        <v>3629</v>
      </c>
      <c r="CT483" s="2" t="s">
        <v>3630</v>
      </c>
      <c r="CU483" t="s">
        <v>99</v>
      </c>
      <c r="CV483" t="s">
        <v>130</v>
      </c>
      <c r="CW483" t="s">
        <v>99</v>
      </c>
      <c r="CX483" t="s">
        <v>3631</v>
      </c>
    </row>
    <row r="484" spans="1:102" ht="18" customHeight="1" x14ac:dyDescent="0.35">
      <c r="A484" t="s">
        <v>3632</v>
      </c>
      <c r="B484" t="s">
        <v>3633</v>
      </c>
      <c r="C484" s="24" t="s">
        <v>3833</v>
      </c>
      <c r="D484" s="24" t="s">
        <v>3910</v>
      </c>
      <c r="E484" t="s">
        <v>102</v>
      </c>
      <c r="F484" s="5">
        <v>0</v>
      </c>
      <c r="BB484" t="s">
        <v>99</v>
      </c>
      <c r="BC484" s="1">
        <v>180316</v>
      </c>
      <c r="BD484" t="s">
        <v>99</v>
      </c>
      <c r="BE484" s="1">
        <v>426603</v>
      </c>
      <c r="BF484" t="s">
        <v>103</v>
      </c>
      <c r="BG484" t="s">
        <v>103</v>
      </c>
      <c r="BH484" t="s">
        <v>99</v>
      </c>
      <c r="BI484">
        <v>285097</v>
      </c>
      <c r="BJ484" t="s">
        <v>104</v>
      </c>
      <c r="BK484" t="s">
        <v>102</v>
      </c>
      <c r="BL484" t="s">
        <v>102</v>
      </c>
      <c r="BM484" t="s">
        <v>102</v>
      </c>
      <c r="BN484" t="s">
        <v>102</v>
      </c>
      <c r="BO484" t="s">
        <v>99</v>
      </c>
      <c r="BP484" t="s">
        <v>99</v>
      </c>
      <c r="BQ484" t="s">
        <v>99</v>
      </c>
      <c r="BR484" t="s">
        <v>102</v>
      </c>
      <c r="BS484" t="s">
        <v>102</v>
      </c>
      <c r="BT484" t="s">
        <v>102</v>
      </c>
      <c r="BU484" t="s">
        <v>102</v>
      </c>
      <c r="BV484" t="s">
        <v>102</v>
      </c>
      <c r="BW484" t="s">
        <v>99</v>
      </c>
      <c r="BX484" t="s">
        <v>102</v>
      </c>
      <c r="BY484" t="s">
        <v>102</v>
      </c>
      <c r="BZ484" t="s">
        <v>102</v>
      </c>
      <c r="CD484" t="s">
        <v>102</v>
      </c>
      <c r="CG484">
        <v>2022</v>
      </c>
      <c r="CH484">
        <v>2022</v>
      </c>
      <c r="CI484" t="s">
        <v>3634</v>
      </c>
      <c r="CJ484" t="s">
        <v>193</v>
      </c>
      <c r="CK484">
        <v>2023</v>
      </c>
      <c r="CL484" t="s">
        <v>99</v>
      </c>
      <c r="CM484" t="s">
        <v>3635</v>
      </c>
      <c r="CO484">
        <v>5</v>
      </c>
      <c r="CP484">
        <v>10</v>
      </c>
      <c r="CQ484" s="5">
        <f t="shared" si="15"/>
        <v>0.5</v>
      </c>
      <c r="CR484" t="s">
        <v>677</v>
      </c>
      <c r="CS484" t="s">
        <v>3636</v>
      </c>
      <c r="CT484" t="s">
        <v>3637</v>
      </c>
      <c r="CU484" t="s">
        <v>99</v>
      </c>
      <c r="CV484" t="s">
        <v>130</v>
      </c>
      <c r="CW484" t="s">
        <v>102</v>
      </c>
      <c r="CX484" t="s">
        <v>3638</v>
      </c>
    </row>
    <row r="485" spans="1:102" ht="18" customHeight="1" x14ac:dyDescent="0.35">
      <c r="A485" t="s">
        <v>3639</v>
      </c>
      <c r="B485" t="s">
        <v>3640</v>
      </c>
      <c r="C485" s="24" t="s">
        <v>3811</v>
      </c>
      <c r="D485" s="24" t="s">
        <v>3835</v>
      </c>
      <c r="E485" t="s">
        <v>102</v>
      </c>
      <c r="F485" s="5">
        <v>0</v>
      </c>
      <c r="BB485" t="s">
        <v>99</v>
      </c>
      <c r="BC485" s="1">
        <v>31371</v>
      </c>
      <c r="BD485" t="s">
        <v>99</v>
      </c>
      <c r="BE485" t="s">
        <v>103</v>
      </c>
      <c r="BF485" t="s">
        <v>103</v>
      </c>
      <c r="BG485" s="1">
        <v>91563</v>
      </c>
      <c r="BH485" t="s">
        <v>102</v>
      </c>
      <c r="BZ485" t="s">
        <v>102</v>
      </c>
      <c r="CD485" t="s">
        <v>102</v>
      </c>
      <c r="CG485">
        <v>2022</v>
      </c>
      <c r="CH485" t="s">
        <v>103</v>
      </c>
      <c r="CI485" t="s">
        <v>3641</v>
      </c>
      <c r="CJ485" t="s">
        <v>107</v>
      </c>
      <c r="CK485">
        <v>2023</v>
      </c>
      <c r="CL485" t="s">
        <v>102</v>
      </c>
      <c r="CM485" t="s">
        <v>3642</v>
      </c>
      <c r="CO485">
        <v>0</v>
      </c>
      <c r="CP485">
        <v>11</v>
      </c>
      <c r="CQ485" s="5">
        <f t="shared" si="15"/>
        <v>0</v>
      </c>
      <c r="CR485" t="s">
        <v>163</v>
      </c>
      <c r="CS485" t="s">
        <v>3643</v>
      </c>
      <c r="CT485" t="s">
        <v>3644</v>
      </c>
      <c r="CU485" t="s">
        <v>99</v>
      </c>
      <c r="CV485" t="s">
        <v>130</v>
      </c>
      <c r="CW485" t="s">
        <v>102</v>
      </c>
      <c r="CX485" t="s">
        <v>3645</v>
      </c>
    </row>
    <row r="486" spans="1:102" ht="18" customHeight="1" x14ac:dyDescent="0.35">
      <c r="A486" t="s">
        <v>3646</v>
      </c>
      <c r="B486" t="s">
        <v>3647</v>
      </c>
      <c r="C486" s="24" t="s">
        <v>3814</v>
      </c>
      <c r="D486" s="24" t="s">
        <v>3855</v>
      </c>
      <c r="E486" t="s">
        <v>99</v>
      </c>
      <c r="F486" s="5">
        <v>1</v>
      </c>
      <c r="G486" t="s">
        <v>149</v>
      </c>
      <c r="H486" t="s">
        <v>99</v>
      </c>
      <c r="I486" s="5">
        <v>1</v>
      </c>
      <c r="J486">
        <v>2032</v>
      </c>
      <c r="K486" s="5" t="s">
        <v>99</v>
      </c>
      <c r="M486">
        <v>2032</v>
      </c>
      <c r="N486" s="5" t="s">
        <v>102</v>
      </c>
      <c r="Q486">
        <f t="shared" si="14"/>
        <v>2032</v>
      </c>
      <c r="R486" s="5" t="s">
        <v>102</v>
      </c>
      <c r="AK486" t="s">
        <v>99</v>
      </c>
      <c r="AL486" t="s">
        <v>102</v>
      </c>
      <c r="AM486" t="s">
        <v>102</v>
      </c>
      <c r="AO486" t="s">
        <v>102</v>
      </c>
      <c r="AQ486" t="s">
        <v>102</v>
      </c>
      <c r="AR486" t="s">
        <v>102</v>
      </c>
      <c r="AW486" t="s">
        <v>99</v>
      </c>
      <c r="AX486">
        <v>0</v>
      </c>
      <c r="AY486" t="s">
        <v>207</v>
      </c>
      <c r="BA486" t="s">
        <v>582</v>
      </c>
      <c r="BB486" t="s">
        <v>99</v>
      </c>
      <c r="BC486" s="3">
        <v>44733.9</v>
      </c>
      <c r="BD486" t="s">
        <v>99</v>
      </c>
      <c r="BE486" s="3">
        <v>763549.5</v>
      </c>
      <c r="BF486" t="s">
        <v>103</v>
      </c>
      <c r="BG486" t="s">
        <v>103</v>
      </c>
      <c r="BH486" t="s">
        <v>99</v>
      </c>
      <c r="BI486">
        <v>4937.5</v>
      </c>
      <c r="BJ486" t="s">
        <v>104</v>
      </c>
      <c r="BK486" t="s">
        <v>102</v>
      </c>
      <c r="BL486" t="s">
        <v>102</v>
      </c>
      <c r="BM486" t="s">
        <v>102</v>
      </c>
      <c r="BN486" t="s">
        <v>102</v>
      </c>
      <c r="BO486" t="s">
        <v>102</v>
      </c>
      <c r="BP486" t="s">
        <v>99</v>
      </c>
      <c r="BQ486" t="s">
        <v>102</v>
      </c>
      <c r="BR486" t="s">
        <v>102</v>
      </c>
      <c r="BS486" t="s">
        <v>102</v>
      </c>
      <c r="BT486" t="s">
        <v>102</v>
      </c>
      <c r="BU486" t="s">
        <v>102</v>
      </c>
      <c r="BV486" t="s">
        <v>102</v>
      </c>
      <c r="BW486" t="s">
        <v>102</v>
      </c>
      <c r="BX486" t="s">
        <v>102</v>
      </c>
      <c r="BY486" t="s">
        <v>102</v>
      </c>
      <c r="BZ486" t="s">
        <v>102</v>
      </c>
      <c r="CD486" t="s">
        <v>102</v>
      </c>
      <c r="CG486">
        <v>2022</v>
      </c>
      <c r="CH486">
        <v>2023</v>
      </c>
      <c r="CI486" t="s">
        <v>3648</v>
      </c>
      <c r="CJ486" t="s">
        <v>499</v>
      </c>
      <c r="CK486">
        <v>2023</v>
      </c>
      <c r="CL486" t="s">
        <v>99</v>
      </c>
      <c r="CM486" t="s">
        <v>3649</v>
      </c>
      <c r="CN486" t="s">
        <v>3650</v>
      </c>
      <c r="CO486">
        <v>9</v>
      </c>
      <c r="CP486">
        <v>9</v>
      </c>
      <c r="CQ486" s="5">
        <f t="shared" si="15"/>
        <v>1</v>
      </c>
      <c r="CR486" t="s">
        <v>724</v>
      </c>
      <c r="CS486" t="s">
        <v>3651</v>
      </c>
      <c r="CT486" t="s">
        <v>3652</v>
      </c>
      <c r="CU486" t="s">
        <v>99</v>
      </c>
      <c r="CV486" t="s">
        <v>130</v>
      </c>
      <c r="CW486" t="s">
        <v>99</v>
      </c>
      <c r="CX486" t="s">
        <v>3653</v>
      </c>
    </row>
    <row r="487" spans="1:102" ht="18" customHeight="1" x14ac:dyDescent="0.35">
      <c r="A487" t="s">
        <v>3654</v>
      </c>
      <c r="B487" t="s">
        <v>3655</v>
      </c>
      <c r="C487" s="24" t="s">
        <v>3828</v>
      </c>
      <c r="D487" s="24" t="s">
        <v>3841</v>
      </c>
      <c r="E487" t="s">
        <v>102</v>
      </c>
      <c r="F487" s="5">
        <v>0</v>
      </c>
      <c r="BB487" t="s">
        <v>99</v>
      </c>
      <c r="BC487" s="1">
        <v>6273921</v>
      </c>
      <c r="BD487" t="s">
        <v>99</v>
      </c>
      <c r="BE487" s="1">
        <v>2556943</v>
      </c>
      <c r="BF487" s="1">
        <v>1885216</v>
      </c>
      <c r="BG487" t="s">
        <v>103</v>
      </c>
      <c r="BH487" t="s">
        <v>102</v>
      </c>
      <c r="BZ487" t="s">
        <v>102</v>
      </c>
      <c r="CD487" t="s">
        <v>102</v>
      </c>
      <c r="CG487">
        <v>2022</v>
      </c>
      <c r="CH487" t="s">
        <v>103</v>
      </c>
      <c r="CI487" t="s">
        <v>3656</v>
      </c>
      <c r="CJ487" t="s">
        <v>153</v>
      </c>
      <c r="CK487">
        <v>2023</v>
      </c>
      <c r="CL487" t="s">
        <v>99</v>
      </c>
      <c r="CM487" t="s">
        <v>3657</v>
      </c>
      <c r="CN487" t="s">
        <v>3658</v>
      </c>
      <c r="CO487">
        <v>6</v>
      </c>
      <c r="CP487">
        <v>12</v>
      </c>
      <c r="CQ487" s="5">
        <f t="shared" si="15"/>
        <v>0.5</v>
      </c>
      <c r="CR487" t="s">
        <v>724</v>
      </c>
      <c r="CS487" t="s">
        <v>3659</v>
      </c>
      <c r="CT487" t="s">
        <v>3660</v>
      </c>
      <c r="CU487" t="s">
        <v>99</v>
      </c>
      <c r="CV487" t="s">
        <v>181</v>
      </c>
      <c r="CW487" t="s">
        <v>102</v>
      </c>
      <c r="CX487" t="s">
        <v>3661</v>
      </c>
    </row>
    <row r="488" spans="1:102" ht="18" customHeight="1" x14ac:dyDescent="0.35">
      <c r="A488" t="s">
        <v>3662</v>
      </c>
      <c r="B488" t="s">
        <v>3663</v>
      </c>
      <c r="C488" s="24" t="s">
        <v>3833</v>
      </c>
      <c r="D488" s="24" t="s">
        <v>3845</v>
      </c>
      <c r="E488" t="s">
        <v>99</v>
      </c>
      <c r="F488" s="5">
        <v>1</v>
      </c>
      <c r="G488" t="s">
        <v>149</v>
      </c>
      <c r="H488" t="s">
        <v>99</v>
      </c>
      <c r="I488" s="5">
        <v>1</v>
      </c>
      <c r="J488">
        <v>2040</v>
      </c>
      <c r="K488" s="5" t="s">
        <v>99</v>
      </c>
      <c r="M488">
        <v>2040</v>
      </c>
      <c r="N488" s="5" t="s">
        <v>99</v>
      </c>
      <c r="P488">
        <v>2040</v>
      </c>
      <c r="Q488">
        <f t="shared" si="14"/>
        <v>2040</v>
      </c>
      <c r="AK488" t="s">
        <v>99</v>
      </c>
      <c r="AL488" t="s">
        <v>102</v>
      </c>
      <c r="AM488" t="s">
        <v>102</v>
      </c>
      <c r="AO488" t="s">
        <v>102</v>
      </c>
      <c r="AQ488" t="s">
        <v>99</v>
      </c>
      <c r="AR488" t="s">
        <v>102</v>
      </c>
      <c r="AV488" t="s">
        <v>206</v>
      </c>
      <c r="AW488" t="s">
        <v>99</v>
      </c>
      <c r="AX488">
        <v>32000000</v>
      </c>
      <c r="AY488" t="s">
        <v>207</v>
      </c>
      <c r="BA488" t="s">
        <v>345</v>
      </c>
      <c r="BB488" t="s">
        <v>99</v>
      </c>
      <c r="BC488" s="1">
        <v>400000</v>
      </c>
      <c r="BD488" t="s">
        <v>99</v>
      </c>
      <c r="BE488" s="1">
        <v>400000</v>
      </c>
      <c r="BF488" s="1">
        <v>500000</v>
      </c>
      <c r="BG488" t="s">
        <v>103</v>
      </c>
      <c r="BH488" t="s">
        <v>99</v>
      </c>
      <c r="BI488">
        <v>9200000</v>
      </c>
      <c r="BJ488" t="s">
        <v>104</v>
      </c>
      <c r="BK488" t="s">
        <v>99</v>
      </c>
      <c r="BL488" t="s">
        <v>102</v>
      </c>
      <c r="BM488" t="s">
        <v>99</v>
      </c>
      <c r="BN488" t="s">
        <v>99</v>
      </c>
      <c r="BO488" t="s">
        <v>102</v>
      </c>
      <c r="BP488" t="s">
        <v>102</v>
      </c>
      <c r="BQ488" t="s">
        <v>102</v>
      </c>
      <c r="BR488" t="s">
        <v>102</v>
      </c>
      <c r="BS488" t="s">
        <v>99</v>
      </c>
      <c r="BT488" t="s">
        <v>99</v>
      </c>
      <c r="BU488" t="s">
        <v>102</v>
      </c>
      <c r="BV488" t="s">
        <v>99</v>
      </c>
      <c r="BW488" t="s">
        <v>102</v>
      </c>
      <c r="BX488" t="s">
        <v>102</v>
      </c>
      <c r="BY488" t="s">
        <v>102</v>
      </c>
      <c r="BZ488" t="s">
        <v>102</v>
      </c>
      <c r="CD488" t="s">
        <v>102</v>
      </c>
      <c r="CG488">
        <v>2023</v>
      </c>
      <c r="CH488" t="s">
        <v>103</v>
      </c>
      <c r="CI488" t="s">
        <v>3664</v>
      </c>
      <c r="CJ488" t="s">
        <v>107</v>
      </c>
      <c r="CK488">
        <v>2023</v>
      </c>
      <c r="CL488" t="s">
        <v>99</v>
      </c>
      <c r="CM488" t="s">
        <v>3665</v>
      </c>
      <c r="CO488">
        <v>4</v>
      </c>
      <c r="CP488">
        <v>9</v>
      </c>
      <c r="CQ488" s="5">
        <f t="shared" si="15"/>
        <v>0.44444444444444442</v>
      </c>
      <c r="CR488" t="s">
        <v>520</v>
      </c>
      <c r="CS488" t="s">
        <v>3666</v>
      </c>
      <c r="CT488" t="s">
        <v>3667</v>
      </c>
      <c r="CU488" t="s">
        <v>99</v>
      </c>
      <c r="CV488" t="s">
        <v>122</v>
      </c>
      <c r="CW488" t="s">
        <v>99</v>
      </c>
      <c r="CX488" t="s">
        <v>3668</v>
      </c>
    </row>
    <row r="489" spans="1:102" ht="18" customHeight="1" x14ac:dyDescent="0.35">
      <c r="A489" t="s">
        <v>3669</v>
      </c>
      <c r="B489" t="s">
        <v>3670</v>
      </c>
      <c r="C489" s="24" t="s">
        <v>3822</v>
      </c>
      <c r="D489" s="24" t="s">
        <v>3949</v>
      </c>
      <c r="E489" t="s">
        <v>99</v>
      </c>
      <c r="F489" s="5">
        <v>1</v>
      </c>
      <c r="G489" t="s">
        <v>149</v>
      </c>
      <c r="H489" t="s">
        <v>99</v>
      </c>
      <c r="I489" s="5">
        <v>1</v>
      </c>
      <c r="J489">
        <v>2030</v>
      </c>
      <c r="K489" s="5" t="s">
        <v>99</v>
      </c>
      <c r="M489">
        <v>2030</v>
      </c>
      <c r="N489" s="5" t="s">
        <v>102</v>
      </c>
      <c r="Q489">
        <f t="shared" si="14"/>
        <v>2030</v>
      </c>
      <c r="R489" s="5" t="s">
        <v>102</v>
      </c>
      <c r="AK489" t="s">
        <v>102</v>
      </c>
      <c r="AM489" t="s">
        <v>102</v>
      </c>
      <c r="AO489" t="s">
        <v>102</v>
      </c>
      <c r="AQ489" t="s">
        <v>99</v>
      </c>
      <c r="AR489" t="s">
        <v>102</v>
      </c>
      <c r="AV489" t="s">
        <v>206</v>
      </c>
      <c r="AW489" t="s">
        <v>102</v>
      </c>
      <c r="BB489" t="s">
        <v>99</v>
      </c>
      <c r="BC489" s="1">
        <v>140806</v>
      </c>
      <c r="BD489" t="s">
        <v>99</v>
      </c>
      <c r="BE489" s="1">
        <v>174042</v>
      </c>
      <c r="BF489" s="1">
        <v>300549</v>
      </c>
      <c r="BG489" t="s">
        <v>103</v>
      </c>
      <c r="BH489" t="s">
        <v>99</v>
      </c>
      <c r="BI489">
        <v>49500813</v>
      </c>
      <c r="BJ489" t="s">
        <v>104</v>
      </c>
      <c r="BK489" t="s">
        <v>102</v>
      </c>
      <c r="BL489" t="s">
        <v>102</v>
      </c>
      <c r="BM489" t="s">
        <v>102</v>
      </c>
      <c r="BN489" t="s">
        <v>102</v>
      </c>
      <c r="BO489" t="s">
        <v>102</v>
      </c>
      <c r="BP489" t="s">
        <v>102</v>
      </c>
      <c r="BQ489" t="s">
        <v>102</v>
      </c>
      <c r="BR489" t="s">
        <v>102</v>
      </c>
      <c r="BS489" t="s">
        <v>102</v>
      </c>
      <c r="BT489" t="s">
        <v>102</v>
      </c>
      <c r="BU489" t="s">
        <v>99</v>
      </c>
      <c r="BV489" t="s">
        <v>102</v>
      </c>
      <c r="BW489" t="s">
        <v>102</v>
      </c>
      <c r="BX489" t="s">
        <v>102</v>
      </c>
      <c r="BY489" t="s">
        <v>102</v>
      </c>
      <c r="BZ489" t="s">
        <v>102</v>
      </c>
      <c r="CD489" t="s">
        <v>102</v>
      </c>
      <c r="CG489">
        <v>2023</v>
      </c>
      <c r="CH489">
        <v>2023</v>
      </c>
      <c r="CI489" t="s">
        <v>3671</v>
      </c>
      <c r="CJ489" t="s">
        <v>107</v>
      </c>
      <c r="CK489">
        <v>2023</v>
      </c>
      <c r="CL489" t="s">
        <v>102</v>
      </c>
      <c r="CM489" t="s">
        <v>3672</v>
      </c>
      <c r="CO489">
        <v>0</v>
      </c>
      <c r="CP489">
        <v>12</v>
      </c>
      <c r="CQ489" s="5">
        <f t="shared" si="15"/>
        <v>0</v>
      </c>
      <c r="CR489" t="s">
        <v>915</v>
      </c>
      <c r="CS489" t="s">
        <v>3673</v>
      </c>
      <c r="CT489" t="s">
        <v>3674</v>
      </c>
      <c r="CU489" t="s">
        <v>99</v>
      </c>
      <c r="CV489" t="s">
        <v>130</v>
      </c>
      <c r="CW489" t="s">
        <v>99</v>
      </c>
      <c r="CX489" t="s">
        <v>3675</v>
      </c>
    </row>
    <row r="490" spans="1:102" ht="18" customHeight="1" x14ac:dyDescent="0.35">
      <c r="A490" t="s">
        <v>3676</v>
      </c>
      <c r="B490" t="s">
        <v>3677</v>
      </c>
      <c r="C490" s="24" t="s">
        <v>3853</v>
      </c>
      <c r="D490" s="24" t="s">
        <v>3919</v>
      </c>
      <c r="E490" t="s">
        <v>99</v>
      </c>
      <c r="F490" s="5">
        <v>1</v>
      </c>
      <c r="G490" t="s">
        <v>149</v>
      </c>
      <c r="H490" t="s">
        <v>99</v>
      </c>
      <c r="I490" s="5">
        <v>1</v>
      </c>
      <c r="J490">
        <v>2050</v>
      </c>
      <c r="K490" s="5" t="s">
        <v>99</v>
      </c>
      <c r="M490">
        <v>2050</v>
      </c>
      <c r="N490" s="5" t="s">
        <v>102</v>
      </c>
      <c r="Q490">
        <f t="shared" si="14"/>
        <v>2050</v>
      </c>
      <c r="R490" s="5" t="s">
        <v>102</v>
      </c>
      <c r="AK490" t="s">
        <v>99</v>
      </c>
      <c r="AL490" t="s">
        <v>102</v>
      </c>
      <c r="AM490" t="s">
        <v>102</v>
      </c>
      <c r="AO490" t="s">
        <v>102</v>
      </c>
      <c r="AQ490" t="s">
        <v>99</v>
      </c>
      <c r="AR490" t="s">
        <v>102</v>
      </c>
      <c r="AV490" t="s">
        <v>230</v>
      </c>
      <c r="AW490" t="s">
        <v>102</v>
      </c>
      <c r="BB490" t="s">
        <v>99</v>
      </c>
      <c r="BC490" s="1">
        <v>12094016</v>
      </c>
      <c r="BD490" t="s">
        <v>99</v>
      </c>
      <c r="BE490" t="s">
        <v>103</v>
      </c>
      <c r="BF490" t="s">
        <v>3678</v>
      </c>
      <c r="BG490" t="s">
        <v>103</v>
      </c>
      <c r="BH490" t="s">
        <v>99</v>
      </c>
      <c r="BI490">
        <v>22117983</v>
      </c>
      <c r="BJ490" t="s">
        <v>104</v>
      </c>
      <c r="BK490" t="s">
        <v>102</v>
      </c>
      <c r="BL490" t="s">
        <v>102</v>
      </c>
      <c r="BM490" t="s">
        <v>102</v>
      </c>
      <c r="BN490" t="s">
        <v>102</v>
      </c>
      <c r="BO490" t="s">
        <v>102</v>
      </c>
      <c r="BP490" t="s">
        <v>99</v>
      </c>
      <c r="BQ490" t="s">
        <v>99</v>
      </c>
      <c r="BR490" t="s">
        <v>102</v>
      </c>
      <c r="BS490" t="s">
        <v>102</v>
      </c>
      <c r="BT490" t="s">
        <v>102</v>
      </c>
      <c r="BU490" t="s">
        <v>99</v>
      </c>
      <c r="BV490" t="s">
        <v>102</v>
      </c>
      <c r="BW490" t="s">
        <v>102</v>
      </c>
      <c r="BX490" t="s">
        <v>102</v>
      </c>
      <c r="BY490" t="s">
        <v>102</v>
      </c>
      <c r="BZ490" t="s">
        <v>102</v>
      </c>
      <c r="CD490" t="s">
        <v>102</v>
      </c>
      <c r="CG490">
        <v>2022</v>
      </c>
      <c r="CH490">
        <v>2023</v>
      </c>
      <c r="CI490" t="s">
        <v>3679</v>
      </c>
      <c r="CJ490" t="s">
        <v>107</v>
      </c>
      <c r="CK490">
        <v>2023</v>
      </c>
      <c r="CL490" t="s">
        <v>99</v>
      </c>
      <c r="CM490" t="s">
        <v>3680</v>
      </c>
      <c r="CN490" s="2" t="s">
        <v>3681</v>
      </c>
      <c r="CO490">
        <v>10</v>
      </c>
      <c r="CP490">
        <v>12</v>
      </c>
      <c r="CQ490" s="5">
        <f t="shared" si="15"/>
        <v>0.83333333333333337</v>
      </c>
      <c r="CR490" t="s">
        <v>178</v>
      </c>
      <c r="CS490" t="s">
        <v>3682</v>
      </c>
      <c r="CT490" t="s">
        <v>3683</v>
      </c>
      <c r="CU490" t="s">
        <v>99</v>
      </c>
      <c r="CV490" t="s">
        <v>130</v>
      </c>
      <c r="CW490" t="s">
        <v>99</v>
      </c>
      <c r="CX490" t="s">
        <v>3684</v>
      </c>
    </row>
    <row r="491" spans="1:102" ht="18" customHeight="1" x14ac:dyDescent="0.35">
      <c r="A491" t="s">
        <v>3685</v>
      </c>
      <c r="B491" t="s">
        <v>3686</v>
      </c>
      <c r="C491" s="24" t="s">
        <v>3822</v>
      </c>
      <c r="D491" s="24" t="s">
        <v>3874</v>
      </c>
      <c r="E491" t="s">
        <v>99</v>
      </c>
      <c r="F491" s="5">
        <v>1</v>
      </c>
      <c r="G491" t="s">
        <v>149</v>
      </c>
      <c r="H491" t="s">
        <v>99</v>
      </c>
      <c r="I491" s="5">
        <v>1</v>
      </c>
      <c r="J491">
        <v>2050</v>
      </c>
      <c r="K491" s="5" t="s">
        <v>99</v>
      </c>
      <c r="M491">
        <v>2050</v>
      </c>
      <c r="N491" s="5" t="s">
        <v>102</v>
      </c>
      <c r="Q491">
        <f t="shared" si="14"/>
        <v>2050</v>
      </c>
      <c r="R491" s="5" t="s">
        <v>102</v>
      </c>
      <c r="AK491" t="s">
        <v>99</v>
      </c>
      <c r="AL491" t="s">
        <v>102</v>
      </c>
      <c r="AM491" t="s">
        <v>102</v>
      </c>
      <c r="AO491" t="s">
        <v>102</v>
      </c>
      <c r="AQ491" t="s">
        <v>99</v>
      </c>
      <c r="AR491" t="s">
        <v>102</v>
      </c>
      <c r="AV491" t="s">
        <v>206</v>
      </c>
      <c r="AW491" t="s">
        <v>102</v>
      </c>
      <c r="BB491" t="s">
        <v>99</v>
      </c>
      <c r="BC491" s="1">
        <v>310606</v>
      </c>
      <c r="BD491" t="s">
        <v>99</v>
      </c>
      <c r="BE491" s="1">
        <v>39595</v>
      </c>
      <c r="BF491" t="s">
        <v>103</v>
      </c>
      <c r="BG491" t="s">
        <v>103</v>
      </c>
      <c r="BH491" t="s">
        <v>102</v>
      </c>
      <c r="BZ491" t="s">
        <v>102</v>
      </c>
      <c r="CD491" t="s">
        <v>102</v>
      </c>
      <c r="CG491">
        <v>2022</v>
      </c>
      <c r="CH491">
        <v>2023</v>
      </c>
      <c r="CI491" t="s">
        <v>3687</v>
      </c>
      <c r="CJ491" t="s">
        <v>107</v>
      </c>
      <c r="CK491">
        <v>2023</v>
      </c>
      <c r="CL491" t="s">
        <v>99</v>
      </c>
      <c r="CM491" t="s">
        <v>3688</v>
      </c>
      <c r="CO491">
        <v>5</v>
      </c>
      <c r="CP491">
        <v>8</v>
      </c>
      <c r="CQ491" s="5">
        <f t="shared" si="15"/>
        <v>0.625</v>
      </c>
      <c r="CR491" t="s">
        <v>915</v>
      </c>
      <c r="CS491" t="s">
        <v>195</v>
      </c>
      <c r="CT491" t="s">
        <v>3689</v>
      </c>
      <c r="CU491" t="s">
        <v>102</v>
      </c>
      <c r="CW491" t="s">
        <v>99</v>
      </c>
      <c r="CX491" t="s">
        <v>3690</v>
      </c>
    </row>
    <row r="492" spans="1:102" ht="18" customHeight="1" x14ac:dyDescent="0.35">
      <c r="A492" t="s">
        <v>3691</v>
      </c>
      <c r="B492" t="s">
        <v>3692</v>
      </c>
      <c r="C492" s="24" t="s">
        <v>3824</v>
      </c>
      <c r="D492" s="24" t="s">
        <v>3843</v>
      </c>
      <c r="E492" t="s">
        <v>99</v>
      </c>
      <c r="F492" s="5">
        <v>1</v>
      </c>
      <c r="G492" t="s">
        <v>149</v>
      </c>
      <c r="H492" t="s">
        <v>99</v>
      </c>
      <c r="I492" s="5">
        <v>1</v>
      </c>
      <c r="J492">
        <v>2050</v>
      </c>
      <c r="K492" s="5" t="s">
        <v>99</v>
      </c>
      <c r="M492">
        <v>2050</v>
      </c>
      <c r="N492" s="5" t="s">
        <v>99</v>
      </c>
      <c r="P492">
        <v>2050</v>
      </c>
      <c r="Q492">
        <f t="shared" si="14"/>
        <v>2050</v>
      </c>
      <c r="AK492" t="s">
        <v>99</v>
      </c>
      <c r="AL492" t="s">
        <v>102</v>
      </c>
      <c r="AM492" t="s">
        <v>102</v>
      </c>
      <c r="AO492" t="s">
        <v>102</v>
      </c>
      <c r="AQ492" t="s">
        <v>99</v>
      </c>
      <c r="AR492" t="s">
        <v>102</v>
      </c>
      <c r="AV492" t="s">
        <v>206</v>
      </c>
      <c r="AW492" t="s">
        <v>99</v>
      </c>
      <c r="AX492">
        <v>7076</v>
      </c>
      <c r="AY492" t="s">
        <v>207</v>
      </c>
      <c r="BA492" t="s">
        <v>345</v>
      </c>
      <c r="BB492" t="s">
        <v>99</v>
      </c>
      <c r="BC492" s="1">
        <v>37960000</v>
      </c>
      <c r="BD492" t="s">
        <v>99</v>
      </c>
      <c r="BE492" t="s">
        <v>103</v>
      </c>
      <c r="BF492" t="s">
        <v>103</v>
      </c>
      <c r="BG492" s="1">
        <v>740000</v>
      </c>
      <c r="BH492" t="s">
        <v>99</v>
      </c>
      <c r="BI492">
        <v>62960000</v>
      </c>
      <c r="BJ492" t="s">
        <v>104</v>
      </c>
      <c r="BK492" t="s">
        <v>99</v>
      </c>
      <c r="BL492" t="s">
        <v>102</v>
      </c>
      <c r="BM492" t="s">
        <v>99</v>
      </c>
      <c r="BN492" t="s">
        <v>99</v>
      </c>
      <c r="BO492" t="s">
        <v>102</v>
      </c>
      <c r="BP492" t="s">
        <v>99</v>
      </c>
      <c r="BQ492" t="s">
        <v>99</v>
      </c>
      <c r="BR492" t="s">
        <v>102</v>
      </c>
      <c r="BS492" t="s">
        <v>102</v>
      </c>
      <c r="BT492" t="s">
        <v>102</v>
      </c>
      <c r="BU492" t="s">
        <v>99</v>
      </c>
      <c r="BV492" t="s">
        <v>102</v>
      </c>
      <c r="BW492" t="s">
        <v>102</v>
      </c>
      <c r="BX492" t="s">
        <v>102</v>
      </c>
      <c r="BY492" t="s">
        <v>102</v>
      </c>
      <c r="BZ492" t="s">
        <v>102</v>
      </c>
      <c r="CD492" t="s">
        <v>99</v>
      </c>
      <c r="CE492" s="1">
        <v>1814369</v>
      </c>
      <c r="CF492" t="s">
        <v>105</v>
      </c>
      <c r="CG492">
        <v>2022</v>
      </c>
      <c r="CH492" t="s">
        <v>103</v>
      </c>
      <c r="CI492" t="s">
        <v>3693</v>
      </c>
      <c r="CJ492" t="s">
        <v>193</v>
      </c>
      <c r="CK492">
        <v>2023</v>
      </c>
      <c r="CL492" t="s">
        <v>99</v>
      </c>
      <c r="CM492" t="s">
        <v>3694</v>
      </c>
      <c r="CN492" t="s">
        <v>3695</v>
      </c>
      <c r="CO492">
        <v>9</v>
      </c>
      <c r="CP492">
        <v>12</v>
      </c>
      <c r="CQ492" s="5">
        <f t="shared" si="15"/>
        <v>0.75</v>
      </c>
      <c r="CR492" t="s">
        <v>3696</v>
      </c>
      <c r="CS492" t="s">
        <v>3697</v>
      </c>
      <c r="CT492" t="s">
        <v>3698</v>
      </c>
      <c r="CU492" t="s">
        <v>99</v>
      </c>
      <c r="CV492" t="s">
        <v>130</v>
      </c>
      <c r="CW492" t="s">
        <v>99</v>
      </c>
      <c r="CX492" t="s">
        <v>3699</v>
      </c>
    </row>
    <row r="493" spans="1:102" ht="18" customHeight="1" x14ac:dyDescent="0.35">
      <c r="A493" t="s">
        <v>3700</v>
      </c>
      <c r="B493" t="s">
        <v>3701</v>
      </c>
      <c r="C493" s="24" t="s">
        <v>3808</v>
      </c>
      <c r="D493" s="24" t="s">
        <v>3893</v>
      </c>
      <c r="E493" t="s">
        <v>99</v>
      </c>
      <c r="F493" s="5">
        <v>1</v>
      </c>
      <c r="G493" t="s">
        <v>149</v>
      </c>
      <c r="H493" t="s">
        <v>99</v>
      </c>
      <c r="I493" s="5">
        <v>1</v>
      </c>
      <c r="J493">
        <v>2050</v>
      </c>
      <c r="K493" s="5" t="s">
        <v>99</v>
      </c>
      <c r="M493">
        <v>2050</v>
      </c>
      <c r="N493" s="5" t="s">
        <v>99</v>
      </c>
      <c r="P493">
        <v>2050</v>
      </c>
      <c r="Q493">
        <f t="shared" si="14"/>
        <v>2050</v>
      </c>
      <c r="AK493" t="s">
        <v>99</v>
      </c>
      <c r="AL493" t="s">
        <v>102</v>
      </c>
      <c r="AM493" t="s">
        <v>99</v>
      </c>
      <c r="AN493" t="s">
        <v>150</v>
      </c>
      <c r="AO493" t="s">
        <v>102</v>
      </c>
      <c r="AQ493" t="s">
        <v>102</v>
      </c>
      <c r="AR493" t="s">
        <v>102</v>
      </c>
      <c r="AW493" t="s">
        <v>102</v>
      </c>
      <c r="BB493" t="s">
        <v>99</v>
      </c>
      <c r="BC493" s="1">
        <v>41826</v>
      </c>
      <c r="BD493" t="s">
        <v>99</v>
      </c>
      <c r="BE493" s="1">
        <v>10132</v>
      </c>
      <c r="BF493" s="1">
        <v>43268</v>
      </c>
      <c r="BG493" t="s">
        <v>103</v>
      </c>
      <c r="BH493" t="s">
        <v>99</v>
      </c>
      <c r="BI493">
        <v>83875951</v>
      </c>
      <c r="BJ493" t="s">
        <v>104</v>
      </c>
      <c r="BK493" t="s">
        <v>99</v>
      </c>
      <c r="BL493" t="s">
        <v>102</v>
      </c>
      <c r="BM493" t="s">
        <v>99</v>
      </c>
      <c r="BN493" t="s">
        <v>99</v>
      </c>
      <c r="BO493" t="s">
        <v>99</v>
      </c>
      <c r="BP493" t="s">
        <v>99</v>
      </c>
      <c r="BQ493" t="s">
        <v>99</v>
      </c>
      <c r="BR493" t="s">
        <v>102</v>
      </c>
      <c r="BS493" t="s">
        <v>99</v>
      </c>
      <c r="BT493" t="s">
        <v>102</v>
      </c>
      <c r="BU493" t="s">
        <v>99</v>
      </c>
      <c r="BV493" t="s">
        <v>102</v>
      </c>
      <c r="BW493" t="s">
        <v>102</v>
      </c>
      <c r="BX493" t="s">
        <v>102</v>
      </c>
      <c r="BY493" t="s">
        <v>102</v>
      </c>
      <c r="BZ493" t="s">
        <v>102</v>
      </c>
      <c r="CD493" t="s">
        <v>99</v>
      </c>
      <c r="CE493" s="1">
        <v>32825</v>
      </c>
      <c r="CF493" t="s">
        <v>105</v>
      </c>
      <c r="CG493">
        <v>2022</v>
      </c>
      <c r="CH493" t="s">
        <v>103</v>
      </c>
      <c r="CI493" t="s">
        <v>3702</v>
      </c>
      <c r="CJ493" t="s">
        <v>193</v>
      </c>
      <c r="CK493">
        <v>2023</v>
      </c>
      <c r="CL493" t="s">
        <v>102</v>
      </c>
      <c r="CM493" t="s">
        <v>3703</v>
      </c>
      <c r="CO493">
        <v>4</v>
      </c>
      <c r="CP493">
        <v>10</v>
      </c>
      <c r="CQ493" s="5">
        <f t="shared" si="15"/>
        <v>0.4</v>
      </c>
      <c r="CR493" t="s">
        <v>542</v>
      </c>
      <c r="CS493" t="s">
        <v>1960</v>
      </c>
      <c r="CT493" t="s">
        <v>3704</v>
      </c>
      <c r="CU493" t="s">
        <v>99</v>
      </c>
      <c r="CV493" t="s">
        <v>130</v>
      </c>
      <c r="CW493" t="s">
        <v>99</v>
      </c>
      <c r="CX493" t="s">
        <v>3705</v>
      </c>
    </row>
    <row r="494" spans="1:102" ht="18" customHeight="1" x14ac:dyDescent="0.35">
      <c r="A494" t="s">
        <v>3706</v>
      </c>
      <c r="B494" t="s">
        <v>3707</v>
      </c>
      <c r="C494" s="24" t="s">
        <v>3822</v>
      </c>
      <c r="D494" s="24" t="s">
        <v>3887</v>
      </c>
      <c r="E494" t="s">
        <v>99</v>
      </c>
      <c r="F494" s="5">
        <v>1</v>
      </c>
      <c r="G494" t="s">
        <v>149</v>
      </c>
      <c r="H494" t="s">
        <v>99</v>
      </c>
      <c r="I494" s="5">
        <v>1</v>
      </c>
      <c r="J494">
        <v>2050</v>
      </c>
      <c r="K494" s="5" t="s">
        <v>99</v>
      </c>
      <c r="M494">
        <v>2050</v>
      </c>
      <c r="N494" s="5" t="s">
        <v>101</v>
      </c>
      <c r="Q494">
        <f t="shared" si="14"/>
        <v>2050</v>
      </c>
      <c r="R494" s="5" t="s">
        <v>101</v>
      </c>
      <c r="AK494" t="s">
        <v>99</v>
      </c>
      <c r="AL494" t="s">
        <v>102</v>
      </c>
      <c r="AM494" t="s">
        <v>102</v>
      </c>
      <c r="AO494" t="s">
        <v>102</v>
      </c>
      <c r="AQ494" t="s">
        <v>102</v>
      </c>
      <c r="AR494" t="s">
        <v>102</v>
      </c>
      <c r="AW494" t="s">
        <v>102</v>
      </c>
      <c r="BB494" t="s">
        <v>99</v>
      </c>
      <c r="BC494" t="s">
        <v>3708</v>
      </c>
      <c r="BD494" t="s">
        <v>99</v>
      </c>
      <c r="BE494" s="3">
        <v>37856.11</v>
      </c>
      <c r="BF494" s="3">
        <v>100477.74</v>
      </c>
      <c r="BG494" t="s">
        <v>103</v>
      </c>
      <c r="BH494" t="s">
        <v>99</v>
      </c>
      <c r="BI494">
        <v>29451002.100000001</v>
      </c>
      <c r="BJ494" t="s">
        <v>104</v>
      </c>
      <c r="BK494" t="s">
        <v>99</v>
      </c>
      <c r="BL494" t="s">
        <v>102</v>
      </c>
      <c r="BM494" t="s">
        <v>102</v>
      </c>
      <c r="BN494" t="s">
        <v>99</v>
      </c>
      <c r="BO494" t="s">
        <v>99</v>
      </c>
      <c r="BP494" t="s">
        <v>99</v>
      </c>
      <c r="BQ494" t="s">
        <v>102</v>
      </c>
      <c r="BR494" t="s">
        <v>102</v>
      </c>
      <c r="BS494" t="s">
        <v>99</v>
      </c>
      <c r="BT494" t="s">
        <v>102</v>
      </c>
      <c r="BU494" t="s">
        <v>102</v>
      </c>
      <c r="BV494" t="s">
        <v>99</v>
      </c>
      <c r="BW494" t="s">
        <v>102</v>
      </c>
      <c r="BX494" t="s">
        <v>99</v>
      </c>
      <c r="BY494" t="s">
        <v>102</v>
      </c>
      <c r="BZ494" t="s">
        <v>102</v>
      </c>
      <c r="CD494" t="s">
        <v>102</v>
      </c>
      <c r="CG494">
        <v>2022</v>
      </c>
      <c r="CH494" t="s">
        <v>103</v>
      </c>
      <c r="CI494" t="s">
        <v>3709</v>
      </c>
      <c r="CJ494" t="s">
        <v>193</v>
      </c>
      <c r="CK494">
        <v>2023</v>
      </c>
      <c r="CL494" t="s">
        <v>102</v>
      </c>
      <c r="CM494" t="s">
        <v>3710</v>
      </c>
      <c r="CO494">
        <v>1</v>
      </c>
      <c r="CP494">
        <v>10</v>
      </c>
      <c r="CQ494" s="5">
        <f t="shared" si="15"/>
        <v>0.1</v>
      </c>
      <c r="CR494" t="s">
        <v>915</v>
      </c>
      <c r="CS494" t="s">
        <v>3711</v>
      </c>
      <c r="CT494" t="s">
        <v>3712</v>
      </c>
      <c r="CU494" t="s">
        <v>102</v>
      </c>
      <c r="CW494" t="s">
        <v>102</v>
      </c>
      <c r="CX494" t="s">
        <v>3713</v>
      </c>
    </row>
    <row r="495" spans="1:102" ht="18" customHeight="1" x14ac:dyDescent="0.35">
      <c r="A495" t="s">
        <v>3714</v>
      </c>
      <c r="B495" t="s">
        <v>3715</v>
      </c>
      <c r="C495" s="24" t="s">
        <v>3814</v>
      </c>
      <c r="D495" s="24" t="s">
        <v>3918</v>
      </c>
      <c r="E495" t="s">
        <v>102</v>
      </c>
      <c r="F495" s="5">
        <v>0</v>
      </c>
      <c r="BB495" t="s">
        <v>99</v>
      </c>
      <c r="BC495" s="1">
        <v>2100</v>
      </c>
      <c r="BD495" t="s">
        <v>99</v>
      </c>
      <c r="BE495" s="1">
        <v>8500</v>
      </c>
      <c r="BF495" s="1">
        <v>10700</v>
      </c>
      <c r="BG495" t="s">
        <v>103</v>
      </c>
      <c r="BH495" t="s">
        <v>99</v>
      </c>
      <c r="BI495">
        <v>1580900</v>
      </c>
      <c r="BJ495" t="s">
        <v>104</v>
      </c>
      <c r="BK495" t="s">
        <v>99</v>
      </c>
      <c r="BL495" t="s">
        <v>99</v>
      </c>
      <c r="BM495" t="s">
        <v>99</v>
      </c>
      <c r="BN495" t="s">
        <v>99</v>
      </c>
      <c r="BO495" t="s">
        <v>99</v>
      </c>
      <c r="BP495" t="s">
        <v>99</v>
      </c>
      <c r="BQ495" t="s">
        <v>99</v>
      </c>
      <c r="BR495" t="s">
        <v>99</v>
      </c>
      <c r="BS495" t="s">
        <v>99</v>
      </c>
      <c r="BT495" t="s">
        <v>102</v>
      </c>
      <c r="BU495" t="s">
        <v>99</v>
      </c>
      <c r="BV495" t="s">
        <v>99</v>
      </c>
      <c r="BW495" t="s">
        <v>102</v>
      </c>
      <c r="BX495" t="s">
        <v>102</v>
      </c>
      <c r="BY495" t="s">
        <v>102</v>
      </c>
      <c r="BZ495" t="s">
        <v>102</v>
      </c>
      <c r="CD495" t="s">
        <v>102</v>
      </c>
      <c r="CG495">
        <v>2022</v>
      </c>
      <c r="CH495">
        <v>2023</v>
      </c>
      <c r="CI495" t="s">
        <v>3716</v>
      </c>
      <c r="CJ495" t="s">
        <v>107</v>
      </c>
      <c r="CK495">
        <v>2023</v>
      </c>
      <c r="CL495" t="s">
        <v>102</v>
      </c>
      <c r="CM495" t="s">
        <v>3717</v>
      </c>
      <c r="CO495">
        <v>1</v>
      </c>
      <c r="CP495">
        <v>10</v>
      </c>
      <c r="CQ495" s="5">
        <f t="shared" si="15"/>
        <v>0.1</v>
      </c>
      <c r="CR495" t="s">
        <v>915</v>
      </c>
      <c r="CS495" t="s">
        <v>1058</v>
      </c>
      <c r="CT495" t="s">
        <v>3718</v>
      </c>
      <c r="CU495" t="s">
        <v>102</v>
      </c>
      <c r="CW495" t="s">
        <v>102</v>
      </c>
      <c r="CX495" t="s">
        <v>3719</v>
      </c>
    </row>
    <row r="496" spans="1:102" ht="18" customHeight="1" x14ac:dyDescent="0.35">
      <c r="A496" t="s">
        <v>3720</v>
      </c>
      <c r="B496" t="s">
        <v>3721</v>
      </c>
      <c r="C496" s="24" t="s">
        <v>3811</v>
      </c>
      <c r="D496" s="24" t="s">
        <v>3812</v>
      </c>
      <c r="E496" t="s">
        <v>99</v>
      </c>
      <c r="F496" s="5">
        <v>1</v>
      </c>
      <c r="G496" t="s">
        <v>149</v>
      </c>
      <c r="H496" t="s">
        <v>99</v>
      </c>
      <c r="I496" s="5">
        <v>1</v>
      </c>
      <c r="J496">
        <v>2050</v>
      </c>
      <c r="K496" s="5" t="s">
        <v>99</v>
      </c>
      <c r="M496">
        <v>2050</v>
      </c>
      <c r="N496" s="5" t="s">
        <v>102</v>
      </c>
      <c r="Q496">
        <f t="shared" si="14"/>
        <v>2050</v>
      </c>
      <c r="R496" s="5" t="s">
        <v>102</v>
      </c>
      <c r="AK496" t="s">
        <v>99</v>
      </c>
      <c r="AL496" t="s">
        <v>102</v>
      </c>
      <c r="AM496" t="s">
        <v>99</v>
      </c>
      <c r="AN496" t="s">
        <v>150</v>
      </c>
      <c r="AO496" t="s">
        <v>102</v>
      </c>
      <c r="AQ496" t="s">
        <v>102</v>
      </c>
      <c r="AR496" t="s">
        <v>102</v>
      </c>
      <c r="AW496" t="s">
        <v>102</v>
      </c>
      <c r="BB496" t="s">
        <v>99</v>
      </c>
      <c r="BC496" s="1">
        <v>11294</v>
      </c>
      <c r="BD496" t="s">
        <v>99</v>
      </c>
      <c r="BE496" s="1">
        <v>75507</v>
      </c>
      <c r="BF496" s="1">
        <v>105803</v>
      </c>
      <c r="BG496" t="s">
        <v>103</v>
      </c>
      <c r="BH496" t="s">
        <v>102</v>
      </c>
      <c r="BZ496" t="s">
        <v>102</v>
      </c>
      <c r="CD496" t="s">
        <v>102</v>
      </c>
      <c r="CG496">
        <v>2022</v>
      </c>
      <c r="CH496" t="s">
        <v>103</v>
      </c>
      <c r="CI496" t="s">
        <v>3722</v>
      </c>
      <c r="CJ496" t="s">
        <v>107</v>
      </c>
      <c r="CK496">
        <v>2023</v>
      </c>
      <c r="CL496" t="s">
        <v>102</v>
      </c>
      <c r="CM496" t="s">
        <v>3723</v>
      </c>
      <c r="CO496">
        <v>0</v>
      </c>
      <c r="CP496">
        <v>10</v>
      </c>
      <c r="CQ496" s="5">
        <f t="shared" si="15"/>
        <v>0</v>
      </c>
      <c r="CR496" t="s">
        <v>339</v>
      </c>
      <c r="CS496" t="s">
        <v>3724</v>
      </c>
      <c r="CT496" t="s">
        <v>3725</v>
      </c>
      <c r="CU496" t="s">
        <v>102</v>
      </c>
      <c r="CW496" t="s">
        <v>102</v>
      </c>
      <c r="CX496" t="s">
        <v>3726</v>
      </c>
    </row>
    <row r="497" spans="1:102" ht="18" customHeight="1" x14ac:dyDescent="0.35">
      <c r="A497" t="s">
        <v>3727</v>
      </c>
      <c r="B497" t="s">
        <v>3728</v>
      </c>
      <c r="C497" s="24" t="s">
        <v>3811</v>
      </c>
      <c r="D497" s="24" t="s">
        <v>3813</v>
      </c>
      <c r="E497" t="s">
        <v>99</v>
      </c>
      <c r="F497" s="5">
        <v>1</v>
      </c>
      <c r="G497" t="s">
        <v>100</v>
      </c>
      <c r="H497" t="s">
        <v>99</v>
      </c>
      <c r="I497" s="5">
        <v>1</v>
      </c>
      <c r="J497">
        <v>2030</v>
      </c>
      <c r="K497" s="5" t="s">
        <v>99</v>
      </c>
      <c r="M497">
        <v>2030</v>
      </c>
      <c r="N497" s="5" t="s">
        <v>102</v>
      </c>
      <c r="Q497">
        <f t="shared" si="14"/>
        <v>2030</v>
      </c>
      <c r="R497" s="5" t="s">
        <v>102</v>
      </c>
      <c r="AK497" t="s">
        <v>99</v>
      </c>
      <c r="AL497" t="s">
        <v>102</v>
      </c>
      <c r="AM497" t="s">
        <v>102</v>
      </c>
      <c r="AO497" t="s">
        <v>102</v>
      </c>
      <c r="AQ497" t="s">
        <v>99</v>
      </c>
      <c r="AR497" t="s">
        <v>102</v>
      </c>
      <c r="AV497" t="s">
        <v>206</v>
      </c>
      <c r="AW497" t="s">
        <v>102</v>
      </c>
      <c r="BB497" t="s">
        <v>99</v>
      </c>
      <c r="BC497" s="1">
        <v>112577</v>
      </c>
      <c r="BD497" t="s">
        <v>99</v>
      </c>
      <c r="BE497" s="1">
        <v>190609</v>
      </c>
      <c r="BF497" s="1">
        <v>226423</v>
      </c>
      <c r="BG497" t="s">
        <v>103</v>
      </c>
      <c r="BH497" t="s">
        <v>102</v>
      </c>
      <c r="BZ497" t="s">
        <v>102</v>
      </c>
      <c r="CD497" t="s">
        <v>102</v>
      </c>
      <c r="CG497">
        <v>2022</v>
      </c>
      <c r="CH497" t="s">
        <v>103</v>
      </c>
      <c r="CI497" t="s">
        <v>3729</v>
      </c>
      <c r="CJ497" t="s">
        <v>193</v>
      </c>
      <c r="CK497">
        <v>2023</v>
      </c>
      <c r="CL497" t="s">
        <v>102</v>
      </c>
      <c r="CM497" t="s">
        <v>3730</v>
      </c>
      <c r="CO497">
        <v>0</v>
      </c>
      <c r="CP497">
        <v>12</v>
      </c>
      <c r="CQ497" s="5">
        <f t="shared" si="15"/>
        <v>0</v>
      </c>
      <c r="CR497" t="s">
        <v>3731</v>
      </c>
      <c r="CS497" t="s">
        <v>3732</v>
      </c>
      <c r="CT497" t="s">
        <v>3733</v>
      </c>
      <c r="CU497" t="s">
        <v>99</v>
      </c>
      <c r="CV497" t="s">
        <v>130</v>
      </c>
      <c r="CW497" t="s">
        <v>99</v>
      </c>
      <c r="CX497" t="s">
        <v>3734</v>
      </c>
    </row>
    <row r="498" spans="1:102" s="6" customFormat="1" ht="18" customHeight="1" x14ac:dyDescent="0.35">
      <c r="C498" s="24"/>
      <c r="D498" s="24"/>
      <c r="E498" s="6" t="s">
        <v>3735</v>
      </c>
      <c r="F498" s="6">
        <f>COUNT(F2:F497)</f>
        <v>496</v>
      </c>
      <c r="H498"/>
      <c r="I498" s="6" t="s">
        <v>3736</v>
      </c>
      <c r="J498" s="6">
        <f>AVERAGE(J2:J497)</f>
        <v>2042.0782918149466</v>
      </c>
      <c r="L498" s="6" t="s">
        <v>3736</v>
      </c>
      <c r="M498" s="6">
        <f>AVERAGE(M2:M497)</f>
        <v>2041.8191881918819</v>
      </c>
      <c r="O498" s="6" t="s">
        <v>3736</v>
      </c>
      <c r="P498" s="6">
        <f>AVERAGE(P2:P497)</f>
        <v>2044.7226890756303</v>
      </c>
      <c r="R498" s="5"/>
      <c r="AI498" s="6" t="s">
        <v>3736</v>
      </c>
      <c r="AJ498" s="6">
        <f>AVERAGE(AJ2:AJ497)</f>
        <v>2042.741935483871</v>
      </c>
      <c r="AK498" s="6">
        <f>COUNTIF(AK2:AK497, "Yes")</f>
        <v>239</v>
      </c>
      <c r="AL498" s="6">
        <f>COUNTIF(AL2:AL497, "Yes")</f>
        <v>122</v>
      </c>
      <c r="AM498" s="6">
        <f>COUNTIF(AM2:AM497, "Yes")</f>
        <v>90</v>
      </c>
      <c r="AN498" s="6">
        <f>COUNTIF(AN2:AN497, "Committed")</f>
        <v>66</v>
      </c>
      <c r="AQ498" s="6">
        <f>COUNTIF(AQ2:AQ497, "Yes")</f>
        <v>172</v>
      </c>
      <c r="AV498" s="6">
        <f>COUNTIF(AV2:AV497, "Both technology &amp; nature based")</f>
        <v>25</v>
      </c>
      <c r="AW498" s="6">
        <f>COUNTIF(AW2:AW497, "Yes")</f>
        <v>61</v>
      </c>
      <c r="AX498" s="6">
        <f>COUNT(AX2:AX497)</f>
        <v>61</v>
      </c>
      <c r="AZ498" s="6" t="s">
        <v>3737</v>
      </c>
      <c r="BA498" s="6">
        <f>COUNTIF(BA2:BA497, "Both nature and technology based")</f>
        <v>11</v>
      </c>
      <c r="BB498" s="6">
        <f>COUNTIF(BB2:BB497, "Yes")</f>
        <v>463</v>
      </c>
      <c r="BD498" s="6">
        <f>COUNTIF(BD2:BD497, "Yes")</f>
        <v>460</v>
      </c>
      <c r="BE498" s="6">
        <f>COUNT(BE2:BE497)</f>
        <v>307</v>
      </c>
      <c r="BF498" s="6">
        <f>COUNT(BF2:BF497)</f>
        <v>277</v>
      </c>
      <c r="BG498" s="6">
        <f>COUNT(BG2:BG497)</f>
        <v>109</v>
      </c>
      <c r="BH498" s="6">
        <f>COUNTIF(BH2:BH497, "Yes")</f>
        <v>368</v>
      </c>
      <c r="BJ498" s="6">
        <f>COUNTIF(BJ2:BJ497, "Yes, all are reported")</f>
        <v>46</v>
      </c>
      <c r="BK498" s="6">
        <f>COUNTIF(BK2:BK497, "Yes")</f>
        <v>183</v>
      </c>
      <c r="BL498" s="6">
        <f>COUNTIF(BL2:BL497, "Yes")</f>
        <v>129</v>
      </c>
      <c r="BM498" s="6">
        <f>COUNTIF(BM2:BM497, "Yes")</f>
        <v>177</v>
      </c>
      <c r="BN498" s="6">
        <f>COUNTIF(BN2:BN497, "Yes")</f>
        <v>137</v>
      </c>
      <c r="BO498" s="6">
        <f>COUNTIF(BO2:BO497, "Yes")</f>
        <v>165</v>
      </c>
      <c r="BP498" s="6">
        <f>COUNTIF(BP2:BP497, "Yes")</f>
        <v>232</v>
      </c>
      <c r="BQ498" s="6">
        <f>COUNTIF(BQ2:BQ497, "Yes")</f>
        <v>177</v>
      </c>
      <c r="BR498" s="6">
        <f>COUNTIF(BR2:BR497, "Yes")</f>
        <v>70</v>
      </c>
      <c r="BS498" s="6">
        <f>COUNTIF(BS2:BS497, "Yes")</f>
        <v>83</v>
      </c>
      <c r="BT498" s="6">
        <f>COUNTIF(BT2:BT497, "Yes")</f>
        <v>32</v>
      </c>
      <c r="BU498" s="6">
        <f>COUNTIF(BU2:BU497, "Yes")</f>
        <v>98</v>
      </c>
      <c r="BV498" s="6">
        <f>COUNTIF(BV2:BV497, "Yes")</f>
        <v>66</v>
      </c>
      <c r="BW498" s="6">
        <f>COUNTIF(BW2:BW497, "Yes")</f>
        <v>54</v>
      </c>
      <c r="BX498" s="6">
        <f>COUNTIF(BX2:BX497, "Yes")</f>
        <v>27</v>
      </c>
      <c r="BY498" s="6">
        <f>COUNTIF(BY2:BY497, "Yes")</f>
        <v>42</v>
      </c>
      <c r="BZ498" s="6">
        <f>COUNTIF(BZ2:BZ497, "Yes")</f>
        <v>2</v>
      </c>
      <c r="CD498" s="6">
        <f>COUNTIF(CD2:CD497, "Yes")</f>
        <v>97</v>
      </c>
      <c r="CK498" s="6" t="s">
        <v>99</v>
      </c>
      <c r="CL498" s="6">
        <f>COUNTIF(CL2:CL497, "Yes")</f>
        <v>228</v>
      </c>
      <c r="CQ498" s="5"/>
      <c r="CU498" s="6">
        <f>COUNTIF(CU2:CU497, "Yes")</f>
        <v>350</v>
      </c>
    </row>
    <row r="499" spans="1:102" s="6" customFormat="1" ht="18" customHeight="1" x14ac:dyDescent="0.35">
      <c r="C499" s="24"/>
      <c r="D499" s="24"/>
      <c r="E499" s="6" t="s">
        <v>3738</v>
      </c>
      <c r="F499" s="6">
        <f>COUNTIF(F2:F497, "1")</f>
        <v>285</v>
      </c>
      <c r="H499">
        <f>COUNTIF(H2:H497, "Yes")</f>
        <v>281</v>
      </c>
      <c r="I499" s="6" t="s">
        <v>3739</v>
      </c>
      <c r="J499" s="6">
        <f>MEDIAN(J2:J497)</f>
        <v>2045</v>
      </c>
      <c r="K499" s="6">
        <f>COUNTIF(K2:K497, "Yes")</f>
        <v>273</v>
      </c>
      <c r="L499" s="6" t="s">
        <v>3739</v>
      </c>
      <c r="M499" s="6">
        <f>MEDIAN(M2:M497)</f>
        <v>2045</v>
      </c>
      <c r="N499" s="6">
        <f>COUNTIF(N2:N497, "Yes")</f>
        <v>119</v>
      </c>
      <c r="O499" s="6" t="s">
        <v>3739</v>
      </c>
      <c r="P499" s="6">
        <f>MEDIAN(P2:P497)</f>
        <v>2050</v>
      </c>
      <c r="R499" s="5">
        <f>COUNTIF(R2:R497, "Yes")</f>
        <v>32</v>
      </c>
      <c r="AI499" s="6" t="s">
        <v>3739</v>
      </c>
      <c r="AJ499" s="6">
        <f>MEDIAN(AJ2:AJ497)</f>
        <v>2050</v>
      </c>
      <c r="AK499" s="6">
        <f>COUNTIF(AK2:AK497, "No")</f>
        <v>44</v>
      </c>
      <c r="AL499" s="6">
        <f>COUNTIF(AL2:AL497, "No")</f>
        <v>119</v>
      </c>
      <c r="AN499" s="6">
        <f>COUNTIF(AN2:AN497, "Validated")</f>
        <v>23</v>
      </c>
      <c r="AQ499" s="6">
        <f>COUNTIF(AQ2:AQ497, "No")</f>
        <v>110</v>
      </c>
      <c r="AV499" s="6">
        <f>COUNTIF(AV2:AV497, "Uncategorized")</f>
        <v>122</v>
      </c>
      <c r="AW499" s="6">
        <f>COUNTIF(AW2:AW497, "No")</f>
        <v>223</v>
      </c>
      <c r="AZ499" s="6" t="s">
        <v>3740</v>
      </c>
      <c r="BA499" s="6">
        <f>COUNTIF(BA2:BA497, "Nature-Based")</f>
        <v>14</v>
      </c>
      <c r="BB499" s="6">
        <f>BB498/496</f>
        <v>0.93346774193548387</v>
      </c>
      <c r="BD499" s="6">
        <f>BD498/496</f>
        <v>0.92741935483870963</v>
      </c>
      <c r="BH499" s="6">
        <f>BH498/496</f>
        <v>0.74193548387096775</v>
      </c>
      <c r="BJ499" s="6">
        <f>COUNTIF(BJ2:BJ497, "No, the company doesn't identify what categories are included in their Scope 3 emissions")</f>
        <v>57</v>
      </c>
      <c r="CK499" s="6" t="s">
        <v>102</v>
      </c>
      <c r="CL499" s="6">
        <f>COUNTIF(CL2:CL497, "No")</f>
        <v>259</v>
      </c>
      <c r="CQ499" s="5"/>
      <c r="CU499" s="6">
        <f>COUNTIF(CU2:CU497, "No")</f>
        <v>146</v>
      </c>
    </row>
    <row r="500" spans="1:102" s="6" customFormat="1" ht="18" customHeight="1" x14ac:dyDescent="0.35">
      <c r="C500" s="25"/>
      <c r="D500" s="25"/>
      <c r="F500" s="6">
        <f>F499/F498</f>
        <v>0.57459677419354838</v>
      </c>
      <c r="H500">
        <f>H499/F499</f>
        <v>0.98596491228070171</v>
      </c>
      <c r="I500" s="6" t="s">
        <v>3741</v>
      </c>
      <c r="J500" s="6">
        <f>MIN(J2:J497)</f>
        <v>2015</v>
      </c>
      <c r="K500" s="6">
        <f>K499/F499</f>
        <v>0.95789473684210524</v>
      </c>
      <c r="L500" s="6" t="s">
        <v>3741</v>
      </c>
      <c r="M500" s="6">
        <f>MIN(M2:M497)</f>
        <v>2015</v>
      </c>
      <c r="N500" s="6">
        <f>N499/F499</f>
        <v>0.41754385964912283</v>
      </c>
      <c r="O500" s="6" t="s">
        <v>3741</v>
      </c>
      <c r="P500" s="6">
        <f>MIN(P2:P497)</f>
        <v>2021</v>
      </c>
      <c r="R500" s="5">
        <f>R499/F499</f>
        <v>0.11228070175438597</v>
      </c>
      <c r="AI500" s="6" t="s">
        <v>3741</v>
      </c>
      <c r="AJ500" s="6">
        <f>MIN(AJ2:AJ497)</f>
        <v>2015</v>
      </c>
      <c r="AM500" s="6">
        <f>AM498/F499</f>
        <v>0.31578947368421051</v>
      </c>
      <c r="AN500" s="6">
        <f>COUNTIF(AN2:AN497, "Submitted")</f>
        <v>1</v>
      </c>
      <c r="AV500" s="6">
        <f>COUNTIF(AV2:AV497, "Nature-Based (forests, etc)")</f>
        <v>15</v>
      </c>
      <c r="AZ500" s="6" t="s">
        <v>3742</v>
      </c>
      <c r="BA500" s="6">
        <f>COUNTIF(BA2:BA497, "Technology-Based")</f>
        <v>3</v>
      </c>
      <c r="BJ500" s="6">
        <f>COUNTIF(BJ2:BJ497, "Yes, some categories are reported")</f>
        <v>277</v>
      </c>
      <c r="BK500" s="6">
        <f>BK498/277*100</f>
        <v>66.064981949458485</v>
      </c>
      <c r="BL500" s="6">
        <f t="shared" ref="BL500:BY500" si="16">BL498/277*100</f>
        <v>46.570397111913358</v>
      </c>
      <c r="BM500" s="6">
        <f t="shared" si="16"/>
        <v>63.898916967509024</v>
      </c>
      <c r="BN500" s="6">
        <f t="shared" si="16"/>
        <v>49.458483754512635</v>
      </c>
      <c r="BO500" s="6">
        <f t="shared" si="16"/>
        <v>59.566787003610109</v>
      </c>
      <c r="BP500" s="6">
        <f t="shared" si="16"/>
        <v>83.754512635379058</v>
      </c>
      <c r="BQ500" s="6">
        <f t="shared" si="16"/>
        <v>63.898916967509024</v>
      </c>
      <c r="BR500" s="6">
        <f t="shared" si="16"/>
        <v>25.270758122743679</v>
      </c>
      <c r="BS500" s="6">
        <f t="shared" si="16"/>
        <v>29.963898916967509</v>
      </c>
      <c r="BT500" s="6">
        <f t="shared" si="16"/>
        <v>11.552346570397113</v>
      </c>
      <c r="BU500" s="6">
        <f t="shared" si="16"/>
        <v>35.379061371841154</v>
      </c>
      <c r="BV500" s="6">
        <f t="shared" si="16"/>
        <v>23.826714801444044</v>
      </c>
      <c r="BW500" s="6">
        <f t="shared" si="16"/>
        <v>19.494584837545126</v>
      </c>
      <c r="BX500" s="6">
        <f t="shared" si="16"/>
        <v>9.7472924187725631</v>
      </c>
      <c r="BY500" s="6">
        <f t="shared" si="16"/>
        <v>15.162454873646208</v>
      </c>
      <c r="CL500" s="6">
        <f>SUM(CL498:CL499)</f>
        <v>487</v>
      </c>
      <c r="CQ500" s="5"/>
      <c r="CU500" s="6">
        <f>CU498/(CU498+CU499)</f>
        <v>0.70564516129032262</v>
      </c>
    </row>
    <row r="501" spans="1:102" s="6" customFormat="1" ht="18" customHeight="1" x14ac:dyDescent="0.35">
      <c r="C501" s="25"/>
      <c r="D501" s="25"/>
      <c r="H501"/>
      <c r="I501" s="6" t="s">
        <v>3743</v>
      </c>
      <c r="J501" s="6">
        <f>MAX(J2:J497)</f>
        <v>2050</v>
      </c>
      <c r="L501" s="6" t="s">
        <v>3743</v>
      </c>
      <c r="M501" s="6">
        <f>MAX(M2:M497)</f>
        <v>2050</v>
      </c>
      <c r="O501" s="6" t="s">
        <v>3743</v>
      </c>
      <c r="P501" s="6">
        <f>MAX(P2:P497)</f>
        <v>2050</v>
      </c>
      <c r="R501" s="5"/>
      <c r="AI501" s="6" t="s">
        <v>3743</v>
      </c>
      <c r="AJ501" s="6">
        <f>MAX(AJ2:AJ497)</f>
        <v>2050</v>
      </c>
      <c r="AV501" s="6">
        <f>COUNTIF(AV2:AV497, "Technology-Based (carbon capture, etc)")</f>
        <v>5</v>
      </c>
      <c r="AW501" s="6">
        <f>AW498/F499</f>
        <v>0.21403508771929824</v>
      </c>
      <c r="AZ501" s="6" t="s">
        <v>3744</v>
      </c>
      <c r="BA501" s="6">
        <f>COUNTIF(BA2:BA497, "Uncategorized")</f>
        <v>23</v>
      </c>
      <c r="BI501" s="6" t="s">
        <v>3745</v>
      </c>
      <c r="CK501" s="6" t="s">
        <v>99</v>
      </c>
      <c r="CL501" s="6">
        <f>CL498/CL500</f>
        <v>0.46817248459958932</v>
      </c>
      <c r="CP501" s="6" t="s">
        <v>3746</v>
      </c>
      <c r="CQ501" s="6">
        <f>AVERAGE(CQ2:CQ497)</f>
        <v>0.30918252255598089</v>
      </c>
    </row>
    <row r="502" spans="1:102" ht="18" customHeight="1" x14ac:dyDescent="0.35">
      <c r="C502" s="25"/>
      <c r="D502" s="25"/>
      <c r="I502" s="5" t="s">
        <v>3747</v>
      </c>
      <c r="J502">
        <f>MODE(J2:J497)</f>
        <v>2050</v>
      </c>
      <c r="L502" s="5" t="s">
        <v>3747</v>
      </c>
      <c r="M502">
        <f>MODE(M2:M497)</f>
        <v>2050</v>
      </c>
      <c r="O502" s="5" t="s">
        <v>3747</v>
      </c>
      <c r="P502">
        <f>MODE(P2:P497)</f>
        <v>2050</v>
      </c>
      <c r="AI502" s="5" t="s">
        <v>3747</v>
      </c>
      <c r="AJ502">
        <f>MODE(AJ2:AJ497)</f>
        <v>2050</v>
      </c>
      <c r="AV502">
        <f>COUNTIF(AV2:AV497, "Not using offsets")</f>
        <v>2</v>
      </c>
      <c r="AW502">
        <f>COUNTIF(AW2:AW497, "Yes")</f>
        <v>61</v>
      </c>
      <c r="AZ502" s="6" t="s">
        <v>582</v>
      </c>
      <c r="BA502">
        <f>COUNTIF(BA2:BA497, "Not using offsets")</f>
        <v>9</v>
      </c>
      <c r="BB502" s="11" t="s">
        <v>3736</v>
      </c>
      <c r="BC502" s="12">
        <f>AVERAGE(BC2:BC497)</f>
        <v>3091274.2070627711</v>
      </c>
      <c r="BD502" s="11" t="s">
        <v>3748</v>
      </c>
      <c r="BE502" s="12">
        <f>AVERAGE(BE2:BE497)</f>
        <v>503269.08684039087</v>
      </c>
      <c r="CK502" s="6" t="s">
        <v>102</v>
      </c>
      <c r="CL502" s="6">
        <f>CL499/CL500</f>
        <v>0.53182751540041073</v>
      </c>
      <c r="CP502" s="6" t="s">
        <v>3739</v>
      </c>
      <c r="CQ502" s="6">
        <f>MEDIAN(CQ2:CQ497)</f>
        <v>0.16666666666666666</v>
      </c>
      <c r="CU502" t="s">
        <v>122</v>
      </c>
      <c r="CV502">
        <f>COUNTIF(CV2:CV497, "Environment")</f>
        <v>28</v>
      </c>
      <c r="CW502">
        <f>CV502/CU498</f>
        <v>0.08</v>
      </c>
    </row>
    <row r="503" spans="1:102" ht="18" customHeight="1" x14ac:dyDescent="0.35">
      <c r="C503" s="25"/>
      <c r="D503" s="25"/>
      <c r="E503">
        <f>COUNTIF(E2:E497, "Yes")</f>
        <v>285</v>
      </c>
      <c r="AP503" t="s">
        <v>3749</v>
      </c>
      <c r="AQ503">
        <f>AQ498/F499</f>
        <v>0.60350877192982455</v>
      </c>
      <c r="AR503">
        <f>COUNTIF(AR2:AR497, "Yes")</f>
        <v>8</v>
      </c>
      <c r="AV503">
        <f>SUM(AV498:AV502)</f>
        <v>169</v>
      </c>
      <c r="AW503">
        <f>AW502/F499</f>
        <v>0.21403508771929824</v>
      </c>
      <c r="BB503" s="11" t="s">
        <v>3739</v>
      </c>
      <c r="BC503" s="12">
        <f>MEDIAN(BC3:BC498)</f>
        <v>70696</v>
      </c>
      <c r="BD503" s="11" t="s">
        <v>3739</v>
      </c>
      <c r="BE503" s="12">
        <f>MEDIAN(BE2:BE497)</f>
        <v>69559</v>
      </c>
      <c r="CP503" s="6" t="s">
        <v>3750</v>
      </c>
      <c r="CQ503" s="6">
        <f>MIN(CQ2:CQ497)</f>
        <v>0</v>
      </c>
      <c r="CU503" t="s">
        <v>181</v>
      </c>
      <c r="CV503">
        <f>COUNTIF(CV2:CV497, "Social")</f>
        <v>68</v>
      </c>
      <c r="CW503">
        <f>CV503/CU498</f>
        <v>0.19428571428571428</v>
      </c>
    </row>
    <row r="504" spans="1:102" ht="18" customHeight="1" x14ac:dyDescent="0.35">
      <c r="G504" t="s">
        <v>3751</v>
      </c>
      <c r="H504">
        <f>COUNTIFS(H2:H497, "Yes", K2:K497, "Yes", N2:N497, "No", R2:R497, "No")</f>
        <v>112</v>
      </c>
      <c r="Q504">
        <f>AVERAGE(Q2:Q497)</f>
        <v>2042.1229314420798</v>
      </c>
      <c r="AJ504" t="s">
        <v>3752</v>
      </c>
      <c r="AK504">
        <f>AK498/F499</f>
        <v>0.83859649122807023</v>
      </c>
      <c r="AL504">
        <f>AL498/F499</f>
        <v>0.42807017543859649</v>
      </c>
      <c r="AM504" t="s">
        <v>150</v>
      </c>
      <c r="AN504">
        <f>AN498/AM498</f>
        <v>0.73333333333333328</v>
      </c>
      <c r="AR504">
        <f>COUNTIF(AR2:AR497, "No")</f>
        <v>276</v>
      </c>
      <c r="AW504" s="11" t="s">
        <v>3736</v>
      </c>
      <c r="AX504" s="11">
        <f>AVERAGE(AX2:AX497)</f>
        <v>935121.8065573771</v>
      </c>
      <c r="AZ504" s="6" t="s">
        <v>3753</v>
      </c>
      <c r="BA504">
        <f>SUM(BA498:BA502)</f>
        <v>60</v>
      </c>
      <c r="BB504" s="11" t="s">
        <v>3750</v>
      </c>
      <c r="BC504" s="12">
        <f>MIN(BC4:BC499)</f>
        <v>0</v>
      </c>
      <c r="BD504" s="11" t="s">
        <v>3750</v>
      </c>
      <c r="BE504" s="12">
        <f>MIN(BE2:BE497)</f>
        <v>0</v>
      </c>
      <c r="BI504" s="13" t="s">
        <v>3754</v>
      </c>
      <c r="BJ504" s="13">
        <f>AVERAGE(BI2:BI497)</f>
        <v>30472778.318369564</v>
      </c>
      <c r="CP504" s="6" t="s">
        <v>3743</v>
      </c>
      <c r="CQ504" s="6">
        <f>MAX(CQ2:CQ497)</f>
        <v>1</v>
      </c>
      <c r="CU504" t="s">
        <v>130</v>
      </c>
      <c r="CV504">
        <f>COUNTIF(CV2:CV497, "Both")</f>
        <v>253</v>
      </c>
      <c r="CW504">
        <f>CV504/CU498</f>
        <v>0.72285714285714286</v>
      </c>
    </row>
    <row r="505" spans="1:102" ht="18" customHeight="1" x14ac:dyDescent="0.35">
      <c r="H505">
        <f>H504/F499</f>
        <v>0.39298245614035088</v>
      </c>
      <c r="AM505" t="s">
        <v>645</v>
      </c>
      <c r="AN505">
        <f>AN499/AM498</f>
        <v>0.25555555555555554</v>
      </c>
      <c r="AW505" s="11" t="s">
        <v>3739</v>
      </c>
      <c r="AX505" s="11">
        <f>MEDIAN(AX2:AX497)</f>
        <v>22770</v>
      </c>
      <c r="BB505" s="11" t="s">
        <v>3743</v>
      </c>
      <c r="BC505" s="12">
        <f>MAX(BC5:BC500)</f>
        <v>96000000</v>
      </c>
      <c r="BD505" s="11" t="s">
        <v>3743</v>
      </c>
      <c r="BE505" s="12">
        <f>MAX(BE2:BE497)</f>
        <v>21981000</v>
      </c>
      <c r="BI505" s="13" t="s">
        <v>3739</v>
      </c>
      <c r="BJ505" s="13">
        <f>MEDIAN(BI2:BI497)</f>
        <v>2363426.5</v>
      </c>
      <c r="CP505" s="6" t="s">
        <v>3747</v>
      </c>
      <c r="CQ505" s="6">
        <f>MODE(CQ2:CQ497)</f>
        <v>0</v>
      </c>
    </row>
    <row r="506" spans="1:102" ht="18" customHeight="1" x14ac:dyDescent="0.35">
      <c r="E506">
        <f>8/285</f>
        <v>2.8070175438596492E-2</v>
      </c>
      <c r="G506" t="s">
        <v>3755</v>
      </c>
      <c r="H506">
        <f>COUNTIFS(H2:H497, "Yes", K2:K497, "Yes",N2:N497, "Yes")</f>
        <v>119</v>
      </c>
      <c r="AM506" t="s">
        <v>1957</v>
      </c>
      <c r="AN506">
        <f>AN500/AM498</f>
        <v>1.1111111111111112E-2</v>
      </c>
      <c r="AR506">
        <f>AR503/F499</f>
        <v>2.8070175438596492E-2</v>
      </c>
      <c r="AW506" s="11" t="s">
        <v>3750</v>
      </c>
      <c r="AX506" s="11">
        <f>MIN(AX2:AX497)</f>
        <v>0</v>
      </c>
      <c r="BB506" s="11" t="s">
        <v>3747</v>
      </c>
      <c r="BC506" s="12">
        <f>MODE(BC6:BC501)</f>
        <v>2892</v>
      </c>
      <c r="BD506" s="11" t="s">
        <v>3747</v>
      </c>
      <c r="BE506" s="12">
        <f>MODE(BE2:BE497)</f>
        <v>0</v>
      </c>
      <c r="BF506" s="11" t="s">
        <v>3756</v>
      </c>
      <c r="BG506" s="12">
        <f>AVERAGE(BG2:BG497)</f>
        <v>507500.16899082571</v>
      </c>
      <c r="BI506" s="13" t="s">
        <v>3750</v>
      </c>
      <c r="BJ506" s="13">
        <f>MIN(BI2:BI497)</f>
        <v>850</v>
      </c>
      <c r="CK506" t="s">
        <v>3757</v>
      </c>
      <c r="CL506">
        <f>COUNTIFS(E2:E497, "Yes", CL2:CL497,"Yes")</f>
        <v>140</v>
      </c>
      <c r="CM506">
        <f>80/285</f>
        <v>0.2807017543859649</v>
      </c>
      <c r="CO506">
        <f>COUNTIFS(E2:E497, "Yes",CO2:CO497, "0")</f>
        <v>80</v>
      </c>
      <c r="CU506">
        <f>COUNTIFS(E2:E497,"Yes",CV2:CV497, "Environment")</f>
        <v>17</v>
      </c>
      <c r="CW506">
        <f>COUNTIFS(E2:E497,"Yes",CW2:CW497, "No")</f>
        <v>62</v>
      </c>
    </row>
    <row r="507" spans="1:102" ht="18" customHeight="1" x14ac:dyDescent="0.35">
      <c r="H507">
        <f>H506/F499</f>
        <v>0.41754385964912283</v>
      </c>
      <c r="AR507" s="9"/>
      <c r="AS507" s="9" t="s">
        <v>3758</v>
      </c>
      <c r="AU507" s="11"/>
      <c r="AV507" s="11"/>
      <c r="AW507" s="11" t="s">
        <v>3759</v>
      </c>
      <c r="AX507" s="11">
        <f>MAX(AX2:AX497)</f>
        <v>32000000</v>
      </c>
      <c r="AZ507" s="11" t="s">
        <v>3760</v>
      </c>
      <c r="BA507" s="11">
        <f>BA498/BA504</f>
        <v>0.18333333333333332</v>
      </c>
      <c r="BB507" s="11"/>
      <c r="BC507" s="11"/>
      <c r="BD507" s="11"/>
      <c r="BE507" s="11"/>
      <c r="BF507" s="11" t="s">
        <v>3739</v>
      </c>
      <c r="BG507" s="12">
        <f>MEDIAN(BG2:BG497)</f>
        <v>89000</v>
      </c>
      <c r="BI507" s="13" t="s">
        <v>3743</v>
      </c>
      <c r="BJ507" s="13">
        <f>MAX(BI2:BI497)</f>
        <v>1169967900</v>
      </c>
      <c r="CK507" t="s">
        <v>3761</v>
      </c>
      <c r="CL507">
        <f>COUNTIFS(E2:E497, "Yes", CL2:CL497, "No")</f>
        <v>139</v>
      </c>
      <c r="CU507">
        <f>COUNTIFS(E2:E497,"Yes",CV2:CV497, "Both")</f>
        <v>174</v>
      </c>
      <c r="CW507">
        <f>CW506/285</f>
        <v>0.21754385964912282</v>
      </c>
    </row>
    <row r="508" spans="1:102" ht="18" customHeight="1" x14ac:dyDescent="0.35">
      <c r="E508">
        <f>119/285</f>
        <v>0.41754385964912283</v>
      </c>
      <c r="G508" t="s">
        <v>3762</v>
      </c>
      <c r="H508">
        <f>COUNTIFS(H2:H497, "Yes",K2:K497, "Yes",R2:R497, "Yes")</f>
        <v>30</v>
      </c>
      <c r="AM508">
        <f>90/285</f>
        <v>0.31578947368421051</v>
      </c>
      <c r="AR508" s="9"/>
      <c r="AS508" s="9">
        <v>0</v>
      </c>
      <c r="AU508" s="11" t="s">
        <v>206</v>
      </c>
      <c r="AV508" s="11">
        <f>AV499/AV503</f>
        <v>0.72189349112426038</v>
      </c>
      <c r="AW508" s="11" t="s">
        <v>3747</v>
      </c>
      <c r="AX508" s="11">
        <f>MODE(AX2:AX497)</f>
        <v>0</v>
      </c>
      <c r="AZ508" s="11" t="s">
        <v>3763</v>
      </c>
      <c r="BA508" s="11">
        <f>BA499/BA504</f>
        <v>0.23333333333333334</v>
      </c>
      <c r="BF508" s="11" t="s">
        <v>3750</v>
      </c>
      <c r="BG508" s="12">
        <f>MIN(BG2:BG497)</f>
        <v>0</v>
      </c>
      <c r="BI508" s="13" t="s">
        <v>3747</v>
      </c>
      <c r="BJ508" s="13">
        <f>MODE(BI2:BI497)</f>
        <v>354000000</v>
      </c>
      <c r="CJ508" t="s">
        <v>3764</v>
      </c>
      <c r="CK508">
        <f>140+139</f>
        <v>279</v>
      </c>
      <c r="CP508">
        <f>COUNTIFS(E2:E497, "Yes", CQ2:CQ497, "0")</f>
        <v>82</v>
      </c>
      <c r="CU508">
        <f>(CU506+CU507)/285</f>
        <v>0.6701754385964912</v>
      </c>
    </row>
    <row r="509" spans="1:102" ht="18" customHeight="1" x14ac:dyDescent="0.35">
      <c r="H509">
        <f>H508/F499</f>
        <v>0.10526315789473684</v>
      </c>
      <c r="AJ509" t="s">
        <v>3765</v>
      </c>
      <c r="AK509">
        <f>COUNTIFS(E2:E497, "Yes", AK2:AK497, "Yes")</f>
        <v>239</v>
      </c>
      <c r="AL509">
        <f>COUNTIFS(E2:E497, "Yes", AL2:AL497, "Yes")</f>
        <v>122</v>
      </c>
      <c r="AR509" s="9"/>
      <c r="AS509" s="9">
        <v>1200000</v>
      </c>
      <c r="AU509" s="11" t="s">
        <v>3766</v>
      </c>
      <c r="AV509" s="11">
        <f>AV500/AV503</f>
        <v>8.8757396449704137E-2</v>
      </c>
      <c r="AZ509" s="11" t="s">
        <v>3767</v>
      </c>
      <c r="BA509" s="11">
        <f>BA500/BA504</f>
        <v>0.05</v>
      </c>
      <c r="BF509" s="11" t="s">
        <v>3743</v>
      </c>
      <c r="BG509" s="12">
        <f>MAX(BG2:BG497)</f>
        <v>9400000</v>
      </c>
      <c r="CP509">
        <f>82/285</f>
        <v>0.28771929824561404</v>
      </c>
    </row>
    <row r="510" spans="1:102" ht="18" customHeight="1" x14ac:dyDescent="0.35">
      <c r="N510" s="5" t="s">
        <v>3768</v>
      </c>
      <c r="O510" s="5" t="s">
        <v>3769</v>
      </c>
      <c r="P510">
        <f>COUNTIF(Q2:Q497, "&lt;2025")</f>
        <v>15</v>
      </c>
      <c r="AK510">
        <f>AK509/285</f>
        <v>0.83859649122807023</v>
      </c>
      <c r="AL510">
        <f>AL509/285</f>
        <v>0.42807017543859649</v>
      </c>
      <c r="AR510" s="9"/>
      <c r="AS510" s="9">
        <v>350000</v>
      </c>
      <c r="AU510" s="11" t="s">
        <v>3770</v>
      </c>
      <c r="AV510" s="11">
        <f>AV501/AV503</f>
        <v>2.9585798816568046E-2</v>
      </c>
      <c r="AZ510" s="11" t="s">
        <v>3771</v>
      </c>
      <c r="BA510" s="11">
        <f>BA501/BA504</f>
        <v>0.38333333333333336</v>
      </c>
      <c r="BD510" s="11" t="s">
        <v>3772</v>
      </c>
      <c r="BE510" s="12">
        <f>AVERAGE(BF2:BF497)</f>
        <v>547526.87148014444</v>
      </c>
      <c r="BF510" s="11" t="s">
        <v>3747</v>
      </c>
      <c r="BG510" s="12">
        <f>MODE(BG2:BG497)</f>
        <v>1000000</v>
      </c>
      <c r="CK510" t="s">
        <v>3757</v>
      </c>
      <c r="CL510">
        <f>CL506/CK508</f>
        <v>0.50179211469534046</v>
      </c>
      <c r="CV510" t="s">
        <v>3773</v>
      </c>
      <c r="CW510">
        <f>COUNTIFS(E2:E497, "Yes", CW2:CW497, "Yes")</f>
        <v>204</v>
      </c>
    </row>
    <row r="511" spans="1:102" ht="18" customHeight="1" x14ac:dyDescent="0.35">
      <c r="O511" s="5" t="s">
        <v>3774</v>
      </c>
      <c r="P511">
        <f>COUNTIFS(Q2:Q497, "&gt;=2025", Q2:Q497, "&lt;2030")</f>
        <v>12</v>
      </c>
      <c r="AJ511" t="s">
        <v>3775</v>
      </c>
      <c r="AK511">
        <f>COUNTIFS(Q2:Q497, "2050", AK2:AK497, "Yes")</f>
        <v>130</v>
      </c>
      <c r="AL511">
        <f>COUNTIFS(Q2:Q497, "2050", AL2:AL497, "Yes")</f>
        <v>61</v>
      </c>
      <c r="AR511" s="9"/>
      <c r="AS511" s="9">
        <v>0</v>
      </c>
      <c r="AU511" s="11" t="s">
        <v>3776</v>
      </c>
      <c r="AV511" s="11">
        <f>AV502/AV503</f>
        <v>1.1834319526627219E-2</v>
      </c>
      <c r="AZ511" s="11" t="s">
        <v>3777</v>
      </c>
      <c r="BA511" s="11">
        <f>BA502/BA504</f>
        <v>0.15</v>
      </c>
      <c r="BD511" s="11" t="s">
        <v>3739</v>
      </c>
      <c r="BE511" s="12">
        <f>MEDIAN(BF2:BF497)</f>
        <v>105803</v>
      </c>
      <c r="CK511" t="s">
        <v>3761</v>
      </c>
      <c r="CL511">
        <f>CL507/CK508</f>
        <v>0.49820788530465948</v>
      </c>
      <c r="CW511">
        <f>CW510/285</f>
        <v>0.71578947368421053</v>
      </c>
    </row>
    <row r="512" spans="1:102" ht="18" customHeight="1" x14ac:dyDescent="0.35">
      <c r="G512" t="s">
        <v>3778</v>
      </c>
      <c r="H512">
        <f>COUNTIFS(H2:H497, "Yes", K2:K497, "No", N2:N497, "No",R2:R497, "No")</f>
        <v>7</v>
      </c>
      <c r="O512" s="5" t="s">
        <v>3779</v>
      </c>
      <c r="P512">
        <f>COUNTIFS(Q2:Q497, "&gt;=2030", Q2:Q497, "&lt;2035")</f>
        <v>30</v>
      </c>
      <c r="AJ512">
        <v>138</v>
      </c>
      <c r="AK512">
        <f>AK511/AJ512</f>
        <v>0.94202898550724634</v>
      </c>
      <c r="AL512">
        <f>AL511/AJ512</f>
        <v>0.4420289855072464</v>
      </c>
      <c r="AR512" s="9"/>
      <c r="AS512" s="9">
        <v>30800</v>
      </c>
      <c r="AU512" s="11" t="s">
        <v>3780</v>
      </c>
      <c r="AV512">
        <f>AV498/AV503</f>
        <v>0.14792899408284024</v>
      </c>
      <c r="BD512" s="11" t="s">
        <v>3750</v>
      </c>
      <c r="BE512" s="12">
        <f>MIN(BF2:BF497)</f>
        <v>33</v>
      </c>
      <c r="BI512" t="s">
        <v>3781</v>
      </c>
      <c r="BJ512">
        <f>COUNTIFS(E2:E497, "Yes",BJ2:BJ497, "Yes, all are reported")</f>
        <v>31</v>
      </c>
    </row>
    <row r="513" spans="1:62" ht="18" customHeight="1" x14ac:dyDescent="0.35">
      <c r="G513" t="s">
        <v>3782</v>
      </c>
      <c r="H513">
        <f>COUNTIFS(H2:H497, "Yes", K2:K497, "Yes", N2:N497, "No",R2:R497, "No")</f>
        <v>112</v>
      </c>
      <c r="O513" s="5" t="s">
        <v>3783</v>
      </c>
      <c r="P513">
        <f>COUNTIFS(Q2:Q497, "&gt;=2035", Q2:Q497, "&lt;2040")</f>
        <v>14</v>
      </c>
      <c r="AR513" s="9"/>
      <c r="AS513" s="9">
        <v>0</v>
      </c>
      <c r="BD513" s="11" t="s">
        <v>3743</v>
      </c>
      <c r="BE513" s="12">
        <f>MAX(BF2:BF497)</f>
        <v>9881536</v>
      </c>
      <c r="BJ513">
        <f>BJ512/285</f>
        <v>0.10877192982456141</v>
      </c>
    </row>
    <row r="514" spans="1:62" ht="18" customHeight="1" x14ac:dyDescent="0.35">
      <c r="E514">
        <f>SUM(H506+H508+H512+H513)</f>
        <v>268</v>
      </c>
      <c r="G514" t="s">
        <v>3784</v>
      </c>
      <c r="H514">
        <f>COUNTIFS(H2:H497, "No", K2:K497, "Yes", N2:N497, "No",R2:R497, "No")</f>
        <v>1</v>
      </c>
      <c r="O514" s="5" t="s">
        <v>3785</v>
      </c>
      <c r="P514">
        <f>COUNTIFS(Q2:Q497, "&gt;=2040", Q2:Q497, "&lt;2045")</f>
        <v>65</v>
      </c>
      <c r="AR514" s="9" t="s">
        <v>3736</v>
      </c>
      <c r="AS514" s="9">
        <f>AVERAGE(AS508:AS513)</f>
        <v>263466.66666666669</v>
      </c>
      <c r="BD514" s="11" t="s">
        <v>3747</v>
      </c>
      <c r="BE514" s="12">
        <f>MODE(BF2:BF497)</f>
        <v>7000000</v>
      </c>
    </row>
    <row r="515" spans="1:62" ht="18" customHeight="1" x14ac:dyDescent="0.35">
      <c r="A515" t="s">
        <v>3786</v>
      </c>
      <c r="B515" t="s">
        <v>3787</v>
      </c>
      <c r="G515" t="s">
        <v>3788</v>
      </c>
      <c r="H515">
        <f>COUNTIFS(H2:H497, "Yes", K2:K497, "Yes", N2:N497, "Yes")</f>
        <v>119</v>
      </c>
      <c r="O515" s="5" t="s">
        <v>3789</v>
      </c>
      <c r="P515">
        <f>COUNTIFS(Q2:Q497, "&gt;=2045", Q2:Q497, "&lt;=2050")</f>
        <v>146</v>
      </c>
      <c r="AR515" s="9" t="s">
        <v>3739</v>
      </c>
      <c r="AS515" s="9">
        <f>MEDIAN(AS508:AS513)</f>
        <v>15400</v>
      </c>
    </row>
    <row r="516" spans="1:62" ht="18" customHeight="1" x14ac:dyDescent="0.35">
      <c r="A516" t="s">
        <v>3790</v>
      </c>
      <c r="B516" t="s">
        <v>3787</v>
      </c>
      <c r="G516" t="s">
        <v>3762</v>
      </c>
      <c r="H516">
        <f>COUNTIFS(H2:H497, "Yes", K2:K497, "Yes", N2:N497, "No",R2:R497, "Yes")</f>
        <v>30</v>
      </c>
      <c r="O516" s="5" t="s">
        <v>3753</v>
      </c>
      <c r="P516">
        <f>SUM(P510:P515)</f>
        <v>282</v>
      </c>
      <c r="AR516" s="9" t="s">
        <v>3743</v>
      </c>
      <c r="AS516" s="9">
        <f>MAX(AS508:AS513)</f>
        <v>1200000</v>
      </c>
    </row>
    <row r="517" spans="1:62" ht="18" customHeight="1" x14ac:dyDescent="0.35">
      <c r="A517" t="s">
        <v>3791</v>
      </c>
      <c r="B517" t="s">
        <v>3792</v>
      </c>
      <c r="G517" t="s">
        <v>245</v>
      </c>
      <c r="H517">
        <v>15</v>
      </c>
      <c r="AR517" s="9" t="s">
        <v>3750</v>
      </c>
      <c r="AS517" s="9">
        <f>MIN(AS508:AS513)</f>
        <v>0</v>
      </c>
    </row>
    <row r="518" spans="1:62" ht="18" customHeight="1" x14ac:dyDescent="0.35">
      <c r="A518" t="s">
        <v>3793</v>
      </c>
      <c r="B518" t="s">
        <v>3787</v>
      </c>
      <c r="O518" s="5">
        <v>2050</v>
      </c>
      <c r="P518">
        <f>COUNTIF(Q2:Q497, "2050")</f>
        <v>138</v>
      </c>
      <c r="AR518" s="9" t="s">
        <v>3747</v>
      </c>
      <c r="AS518" s="9">
        <f>MODE(AS508:AS513)</f>
        <v>0</v>
      </c>
    </row>
    <row r="519" spans="1:62" ht="18" customHeight="1" x14ac:dyDescent="0.35">
      <c r="A519" t="s">
        <v>97</v>
      </c>
      <c r="G519">
        <f>SUM(H512:H517)</f>
        <v>284</v>
      </c>
      <c r="P519">
        <f>P518/P516</f>
        <v>0.48936170212765956</v>
      </c>
    </row>
    <row r="520" spans="1:62" ht="18" customHeight="1" x14ac:dyDescent="0.35">
      <c r="A520" t="s">
        <v>221</v>
      </c>
    </row>
    <row r="521" spans="1:62" ht="18" customHeight="1" x14ac:dyDescent="0.35">
      <c r="A521" t="s">
        <v>228</v>
      </c>
    </row>
    <row r="522" spans="1:62" ht="18" customHeight="1" x14ac:dyDescent="0.35">
      <c r="A522" t="s">
        <v>236</v>
      </c>
      <c r="G522">
        <f>119/285</f>
        <v>0.41754385964912283</v>
      </c>
    </row>
    <row r="524" spans="1:62" ht="18" customHeight="1" x14ac:dyDescent="0.35">
      <c r="A524" t="s">
        <v>1438</v>
      </c>
    </row>
    <row r="525" spans="1:62" ht="18" customHeight="1" x14ac:dyDescent="0.35">
      <c r="A525" t="s">
        <v>1504</v>
      </c>
    </row>
    <row r="526" spans="1:62" ht="18" customHeight="1" x14ac:dyDescent="0.35">
      <c r="A526" t="s">
        <v>1814</v>
      </c>
    </row>
    <row r="527" spans="1:62" ht="18" customHeight="1" x14ac:dyDescent="0.35">
      <c r="A527" t="s">
        <v>2014</v>
      </c>
    </row>
    <row r="528" spans="1:62" ht="18" customHeight="1" x14ac:dyDescent="0.35">
      <c r="A528" t="s">
        <v>2706</v>
      </c>
    </row>
    <row r="529" spans="1:1" ht="18" customHeight="1" x14ac:dyDescent="0.35">
      <c r="A529" t="s">
        <v>3076</v>
      </c>
    </row>
    <row r="531" spans="1:1" ht="18" customHeight="1" x14ac:dyDescent="0.35">
      <c r="A531" t="s">
        <v>3706</v>
      </c>
    </row>
  </sheetData>
  <autoFilter ref="A1:CX501" xr:uid="{00000000-0009-0000-0000-000000000000}"/>
  <hyperlinks>
    <hyperlink ref="CI59" r:id="rId1" xr:uid="{0E80E6CB-010C-49A2-A3FD-FE31A6161D9E}"/>
    <hyperlink ref="CI16" r:id="rId2" display="https://www.airproducts.com/company/sustainability/sustainability-in-action ; https://www.airproducts.com/company/sustainability/managing-sustainability;file:///C:/Users/kelly/Downloads/900-22-005-US-sustainability-report-2022.pdf; https://www.airproducts.com/company/sustainability/sustainability-report; " xr:uid="{BB10D318-28F7-4208-95CA-C512C46BE321}"/>
    <hyperlink ref="CI17" r:id="rId3" xr:uid="{731C684E-907B-4129-80D3-0BA4093DA8E7}"/>
    <hyperlink ref="CI19" r:id="rId4" xr:uid="{08CA1EF9-6717-4734-8C8F-314456CE8AFA}"/>
    <hyperlink ref="CI40" r:id="rId5" display="https://www.amgen.com/responsibility/-/media/Themes/CorporateAffairs/amgen-com/amgen-com/downloads/responsibility/amgen-2022-esg-report.pdf ;https://www.amgen.com/responsibility/healthy-planet/environmental-sustainability/performance/-/media/Themes/CorporateAffairs/amgen-com/amgen-com/downloads/responsibility/Amgen_Sustainability_2027_Goals.pdf" xr:uid="{FA1BA743-1218-4119-A6DF-EDB76E63C9B6}"/>
    <hyperlink ref="CI50" r:id="rId6" xr:uid="{21238F76-AECA-4D0F-A4FF-95E83F745CBD}"/>
    <hyperlink ref="CI363" r:id="rId7" display="https://www.pmi.com/resources/docs/default-source/pmi-sustainability/pmi-scope-3-ghg-verification-statement-2022.pdf?sfvrsn=5619afb6_2 ; https://www.pmi.com/resources/docs/default-source/pmi-sustainability/pmi-scopes-1-2-ghg-verification-statement-2022.pdf?sfvrsn=2b19afb6_2 ; https://www.pmi.com/resources/docs/default-source/pmi-sustainability/pmi-integrated-report-2022.pdf?sfvrsn=2619afb6_4" xr:uid="{6B41C20E-AF99-4705-A5EA-E7161B61BBAC}"/>
    <hyperlink ref="CI66" r:id="rId8" xr:uid="{0A60BAAD-73BB-4DC5-814E-3BE07137487B}"/>
    <hyperlink ref="CI360" r:id="rId9" xr:uid="{3449354E-3B8A-44D4-8E91-63FDB1255E44}"/>
    <hyperlink ref="CI211" r:id="rId10" display="file:///C:/Users/kclark/Downloads/General%20Mills%20AA1000%20Verification%20Statement%20RY2021.pdf ;https://www.generalmills.com/how-we-make-it/healthier-planet/environmental-impact/climate-change ;https://globalresponsibility.generalmills.com/images/General_Mills-Global_Responsibility_2023.pdf" xr:uid="{8B8AD122-DF28-44C6-8354-7B3F11801426}"/>
    <hyperlink ref="CI116" r:id="rId11" display="https://www.thecloroxcompany.com/blog/clorox-commits-to-net-zero-carbon-emissions-by-2050/ ;https://s21.q4cdn.com/507168367/files/doc_financials/2022/ar/CLX-2022-Integrated-Full-Report.pdf  ;https://cdn.metrio.net/clients/clorox/TSC_08_CloroxClimateReport_2022_091622.pdf" xr:uid="{182515F1-ED1C-4DAE-8E41-2D79DE6AA6EB}"/>
    <hyperlink ref="CI442" r:id="rId12" display="https://media.elcompanies.com/files/e/estee-lauder-companies/universal/our-commitments/2023-si-s-report/sis-report-2023.pdf?_ga=2.267932810.509806375.1708546414-1379289668.1708546414&amp;_gl=1*1gkpu02*_ga*MTM3OTI4OTY2OC4xNzA4NTQ2NDE0*_ga_V9QZ4PSDRY*MTcwODU0NjQxNC4xLjAuMTcwODU0NjQyNi40OC4wLjA." xr:uid="{E3E1876C-D4D3-4C40-9047-8B501DD84A32}"/>
    <hyperlink ref="CI269" r:id="rId13" xr:uid="{AE10E084-7AD5-4AEE-81D9-13C66DA54DBF}"/>
    <hyperlink ref="CI224" r:id="rId14" xr:uid="{D8158678-8AD0-4663-B60C-64C493045062}"/>
  </hyperlinks>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2F79B-AD14-41E4-8826-9FD7DAEE9424}">
  <dimension ref="A1:B19"/>
  <sheetViews>
    <sheetView workbookViewId="0">
      <selection activeCell="G10" sqref="G10"/>
    </sheetView>
  </sheetViews>
  <sheetFormatPr defaultRowHeight="14.5" x14ac:dyDescent="0.35"/>
  <cols>
    <col min="2" max="2" width="43.54296875" customWidth="1"/>
  </cols>
  <sheetData>
    <row r="1" spans="1:2" x14ac:dyDescent="0.35">
      <c r="A1">
        <v>1</v>
      </c>
      <c r="B1">
        <v>40187445</v>
      </c>
    </row>
    <row r="2" spans="1:2" x14ac:dyDescent="0.35">
      <c r="A2">
        <v>2</v>
      </c>
      <c r="B2">
        <v>1060806</v>
      </c>
    </row>
    <row r="3" spans="1:2" x14ac:dyDescent="0.35">
      <c r="A3">
        <v>3</v>
      </c>
      <c r="B3">
        <v>885559</v>
      </c>
    </row>
    <row r="4" spans="1:2" x14ac:dyDescent="0.35">
      <c r="A4">
        <v>4</v>
      </c>
      <c r="B4">
        <v>2165341</v>
      </c>
    </row>
    <row r="5" spans="1:2" x14ac:dyDescent="0.35">
      <c r="A5">
        <v>5</v>
      </c>
      <c r="B5">
        <v>20628</v>
      </c>
    </row>
    <row r="6" spans="1:2" x14ac:dyDescent="0.35">
      <c r="A6">
        <v>6</v>
      </c>
      <c r="B6">
        <v>114079</v>
      </c>
    </row>
    <row r="7" spans="1:2" x14ac:dyDescent="0.35">
      <c r="A7">
        <v>7</v>
      </c>
      <c r="B7">
        <v>154216</v>
      </c>
    </row>
    <row r="8" spans="1:2" x14ac:dyDescent="0.35">
      <c r="A8">
        <v>8</v>
      </c>
    </row>
    <row r="9" spans="1:2" x14ac:dyDescent="0.35">
      <c r="A9">
        <v>9</v>
      </c>
      <c r="B9">
        <v>5124363</v>
      </c>
    </row>
    <row r="10" spans="1:2" x14ac:dyDescent="0.35">
      <c r="A10">
        <v>10</v>
      </c>
      <c r="B10">
        <v>244707</v>
      </c>
    </row>
    <row r="11" spans="1:2" x14ac:dyDescent="0.35">
      <c r="A11">
        <v>11</v>
      </c>
      <c r="B11">
        <v>1375843</v>
      </c>
    </row>
    <row r="12" spans="1:2" x14ac:dyDescent="0.35">
      <c r="A12">
        <v>12</v>
      </c>
      <c r="B12">
        <v>2152267</v>
      </c>
    </row>
    <row r="13" spans="1:2" x14ac:dyDescent="0.35">
      <c r="A13">
        <v>13</v>
      </c>
    </row>
    <row r="14" spans="1:2" x14ac:dyDescent="0.35">
      <c r="A14">
        <v>14</v>
      </c>
      <c r="B14">
        <v>3614778</v>
      </c>
    </row>
    <row r="15" spans="1:2" x14ac:dyDescent="0.35">
      <c r="A15">
        <v>15</v>
      </c>
      <c r="B15">
        <v>76815</v>
      </c>
    </row>
    <row r="17" spans="2:2" x14ac:dyDescent="0.35">
      <c r="B17">
        <f>SUM(B1:B15)</f>
        <v>57176847</v>
      </c>
    </row>
    <row r="19" spans="2:2" x14ac:dyDescent="0.35">
      <c r="B19">
        <v>57176847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F3F0B-022F-4C10-905B-85B3E6D96520}">
  <dimension ref="A1:W292"/>
  <sheetViews>
    <sheetView workbookViewId="0">
      <pane ySplit="1" topLeftCell="A248" activePane="bottomLeft" state="frozen"/>
      <selection pane="bottomLeft" activeCell="I1" sqref="I1"/>
    </sheetView>
  </sheetViews>
  <sheetFormatPr defaultColWidth="18.7265625" defaultRowHeight="18" customHeight="1" x14ac:dyDescent="0.35"/>
  <cols>
    <col min="4" max="4" width="0" hidden="1" customWidth="1"/>
    <col min="6" max="6" width="0" hidden="1" customWidth="1"/>
    <col min="8" max="8" width="0" hidden="1" customWidth="1"/>
    <col min="10" max="11" width="0" hidden="1" customWidth="1"/>
    <col min="13" max="16" width="0" hidden="1" customWidth="1"/>
    <col min="18" max="18" width="0" hidden="1" customWidth="1"/>
    <col min="20" max="20" width="0" hidden="1" customWidth="1"/>
  </cols>
  <sheetData>
    <row r="1" spans="1:23" s="16" customFormat="1" ht="78.75" customHeight="1" x14ac:dyDescent="0.35">
      <c r="A1" s="14" t="s">
        <v>0</v>
      </c>
      <c r="B1" s="14" t="s">
        <v>2</v>
      </c>
      <c r="C1" s="15" t="s">
        <v>3</v>
      </c>
      <c r="D1" s="14" t="s">
        <v>5</v>
      </c>
      <c r="E1" s="14" t="s">
        <v>3794</v>
      </c>
      <c r="F1" s="15" t="s">
        <v>8</v>
      </c>
      <c r="G1" s="15" t="s">
        <v>3795</v>
      </c>
      <c r="H1" s="15" t="s">
        <v>10</v>
      </c>
      <c r="I1" s="15" t="s">
        <v>3796</v>
      </c>
      <c r="J1" s="15" t="s">
        <v>13</v>
      </c>
      <c r="K1" s="14" t="s">
        <v>48</v>
      </c>
      <c r="L1" s="14" t="s">
        <v>49</v>
      </c>
      <c r="M1" s="14" t="s">
        <v>50</v>
      </c>
      <c r="N1" s="14" t="s">
        <v>51</v>
      </c>
      <c r="O1" s="14" t="s">
        <v>52</v>
      </c>
      <c r="P1" s="14" t="s">
        <v>53</v>
      </c>
      <c r="Q1" s="14" t="s">
        <v>3797</v>
      </c>
      <c r="R1" s="14" t="s">
        <v>54</v>
      </c>
      <c r="S1" s="14" t="s">
        <v>55</v>
      </c>
      <c r="T1" s="14" t="s">
        <v>56</v>
      </c>
      <c r="U1" s="14" t="s">
        <v>3798</v>
      </c>
      <c r="V1" s="14" t="s">
        <v>3799</v>
      </c>
      <c r="W1" s="16" t="s">
        <v>3800</v>
      </c>
    </row>
    <row r="2" spans="1:23" ht="18" customHeight="1" x14ac:dyDescent="0.35">
      <c r="A2" t="s">
        <v>97</v>
      </c>
      <c r="B2" t="s">
        <v>99</v>
      </c>
      <c r="C2" s="5">
        <v>1</v>
      </c>
      <c r="D2" t="s">
        <v>99</v>
      </c>
      <c r="E2">
        <v>1</v>
      </c>
      <c r="F2" s="5" t="s">
        <v>99</v>
      </c>
      <c r="G2" s="5">
        <v>1</v>
      </c>
      <c r="H2" s="5" t="s">
        <v>101</v>
      </c>
      <c r="I2" s="5">
        <v>0</v>
      </c>
      <c r="J2" s="5" t="s">
        <v>102</v>
      </c>
      <c r="K2" t="s">
        <v>99</v>
      </c>
      <c r="L2" s="1">
        <v>2420000</v>
      </c>
      <c r="M2" t="s">
        <v>99</v>
      </c>
      <c r="N2" s="1">
        <v>925000</v>
      </c>
      <c r="O2" s="1">
        <v>1460000</v>
      </c>
      <c r="P2" t="s">
        <v>103</v>
      </c>
      <c r="Q2" s="1">
        <v>925000</v>
      </c>
      <c r="R2" t="s">
        <v>99</v>
      </c>
      <c r="S2">
        <v>10700000</v>
      </c>
      <c r="T2" t="s">
        <v>104</v>
      </c>
      <c r="U2" s="1">
        <f>L2+Q2+S2</f>
        <v>14045000</v>
      </c>
      <c r="V2">
        <f>(E2*L2)+(G2*Q2)+(I2*S2)</f>
        <v>3345000</v>
      </c>
      <c r="W2">
        <f>V2/U2</f>
        <v>0.2381630473478106</v>
      </c>
    </row>
    <row r="3" spans="1:23" ht="18" customHeight="1" x14ac:dyDescent="0.35">
      <c r="A3" t="s">
        <v>147</v>
      </c>
      <c r="B3" t="s">
        <v>99</v>
      </c>
      <c r="C3" s="5">
        <v>1</v>
      </c>
      <c r="D3" t="s">
        <v>99</v>
      </c>
      <c r="E3">
        <v>1</v>
      </c>
      <c r="F3" s="5" t="s">
        <v>99</v>
      </c>
      <c r="G3" s="5">
        <v>1</v>
      </c>
      <c r="H3" s="5" t="s">
        <v>99</v>
      </c>
      <c r="I3" s="5">
        <v>1</v>
      </c>
      <c r="J3" s="5"/>
      <c r="K3" t="s">
        <v>99</v>
      </c>
      <c r="L3" s="1">
        <v>17804</v>
      </c>
      <c r="M3" t="s">
        <v>99</v>
      </c>
      <c r="N3" t="s">
        <v>103</v>
      </c>
      <c r="O3" t="s">
        <v>103</v>
      </c>
      <c r="P3" s="1">
        <v>8356</v>
      </c>
      <c r="Q3" s="1">
        <v>8356</v>
      </c>
      <c r="R3" t="s">
        <v>99</v>
      </c>
      <c r="S3">
        <v>374297</v>
      </c>
      <c r="T3" t="s">
        <v>104</v>
      </c>
      <c r="U3" s="1">
        <f t="shared" ref="U3:U66" si="0">L3+Q3+S3</f>
        <v>400457</v>
      </c>
      <c r="V3">
        <f t="shared" ref="V3:V66" si="1">(E3*L3)+(G3*Q3)+(I3*S3)</f>
        <v>400457</v>
      </c>
      <c r="W3">
        <f t="shared" ref="W3:W66" si="2">V3/U3</f>
        <v>1</v>
      </c>
    </row>
    <row r="4" spans="1:23" ht="18" customHeight="1" x14ac:dyDescent="0.35">
      <c r="A4" t="s">
        <v>158</v>
      </c>
      <c r="B4" t="s">
        <v>99</v>
      </c>
      <c r="C4" s="5">
        <v>1</v>
      </c>
      <c r="D4" t="s">
        <v>99</v>
      </c>
      <c r="E4">
        <v>1</v>
      </c>
      <c r="F4" s="5" t="s">
        <v>99</v>
      </c>
      <c r="G4" s="5">
        <v>1</v>
      </c>
      <c r="H4" s="5" t="s">
        <v>99</v>
      </c>
      <c r="I4" s="5">
        <v>1</v>
      </c>
      <c r="J4" s="5"/>
      <c r="K4" t="s">
        <v>99</v>
      </c>
      <c r="L4" s="1">
        <v>2892</v>
      </c>
      <c r="M4" t="s">
        <v>99</v>
      </c>
      <c r="N4" s="1">
        <v>12309</v>
      </c>
      <c r="O4" t="s">
        <v>103</v>
      </c>
      <c r="P4" t="s">
        <v>103</v>
      </c>
      <c r="Q4" s="1">
        <v>12309</v>
      </c>
      <c r="R4" t="s">
        <v>99</v>
      </c>
      <c r="S4">
        <v>261406</v>
      </c>
      <c r="T4" t="s">
        <v>104</v>
      </c>
      <c r="U4" s="1">
        <f t="shared" si="0"/>
        <v>276607</v>
      </c>
      <c r="V4">
        <f t="shared" si="1"/>
        <v>276607</v>
      </c>
      <c r="W4">
        <f t="shared" si="2"/>
        <v>1</v>
      </c>
    </row>
    <row r="5" spans="1:23" ht="18" customHeight="1" x14ac:dyDescent="0.35">
      <c r="A5" t="s">
        <v>174</v>
      </c>
      <c r="B5" t="s">
        <v>99</v>
      </c>
      <c r="C5" s="5">
        <v>1</v>
      </c>
      <c r="D5" t="s">
        <v>99</v>
      </c>
      <c r="E5">
        <v>1</v>
      </c>
      <c r="F5" s="5" t="s">
        <v>99</v>
      </c>
      <c r="G5" s="5">
        <v>1</v>
      </c>
      <c r="H5" s="5" t="s">
        <v>99</v>
      </c>
      <c r="I5" s="5">
        <v>1</v>
      </c>
      <c r="J5" s="5"/>
      <c r="K5" t="s">
        <v>99</v>
      </c>
      <c r="L5" s="1">
        <v>6568</v>
      </c>
      <c r="M5" t="s">
        <v>99</v>
      </c>
      <c r="N5" s="1">
        <v>22936</v>
      </c>
      <c r="O5" s="1">
        <v>57168</v>
      </c>
      <c r="P5" t="s">
        <v>103</v>
      </c>
      <c r="Q5" s="1">
        <v>22936</v>
      </c>
      <c r="R5" t="s">
        <v>99</v>
      </c>
      <c r="S5">
        <v>463438</v>
      </c>
      <c r="T5" t="s">
        <v>104</v>
      </c>
      <c r="U5" s="1">
        <f t="shared" si="0"/>
        <v>492942</v>
      </c>
      <c r="V5">
        <f t="shared" si="1"/>
        <v>492942</v>
      </c>
      <c r="W5">
        <f t="shared" si="2"/>
        <v>1</v>
      </c>
    </row>
    <row r="6" spans="1:23" ht="18" customHeight="1" x14ac:dyDescent="0.35">
      <c r="A6" t="s">
        <v>182</v>
      </c>
      <c r="B6" t="s">
        <v>99</v>
      </c>
      <c r="C6" s="5">
        <v>1</v>
      </c>
      <c r="D6" t="s">
        <v>99</v>
      </c>
      <c r="E6">
        <v>1</v>
      </c>
      <c r="F6" s="5" t="s">
        <v>99</v>
      </c>
      <c r="G6" s="5">
        <v>1</v>
      </c>
      <c r="H6" s="5" t="s">
        <v>99</v>
      </c>
      <c r="I6" s="5">
        <v>1</v>
      </c>
      <c r="J6" s="5"/>
      <c r="K6" t="s">
        <v>99</v>
      </c>
      <c r="L6">
        <v>21760</v>
      </c>
      <c r="M6" t="s">
        <v>99</v>
      </c>
      <c r="N6">
        <v>77141</v>
      </c>
      <c r="O6">
        <v>76092</v>
      </c>
      <c r="Q6">
        <v>77141</v>
      </c>
      <c r="R6" t="s">
        <v>99</v>
      </c>
      <c r="S6">
        <v>38540</v>
      </c>
      <c r="T6" t="s">
        <v>115</v>
      </c>
      <c r="U6" s="1">
        <f t="shared" si="0"/>
        <v>137441</v>
      </c>
      <c r="V6">
        <f t="shared" si="1"/>
        <v>137441</v>
      </c>
      <c r="W6">
        <f t="shared" si="2"/>
        <v>1</v>
      </c>
    </row>
    <row r="7" spans="1:23" ht="18" customHeight="1" x14ac:dyDescent="0.35">
      <c r="A7" t="s">
        <v>197</v>
      </c>
      <c r="B7" t="s">
        <v>99</v>
      </c>
      <c r="C7" s="5">
        <v>1</v>
      </c>
      <c r="D7" t="s">
        <v>99</v>
      </c>
      <c r="E7">
        <v>1</v>
      </c>
      <c r="F7" s="5" t="s">
        <v>99</v>
      </c>
      <c r="G7" s="5">
        <v>1</v>
      </c>
      <c r="H7" s="5" t="s">
        <v>99</v>
      </c>
      <c r="I7" s="5">
        <v>1</v>
      </c>
      <c r="J7" s="5"/>
      <c r="K7" t="s">
        <v>99</v>
      </c>
      <c r="L7" s="1">
        <v>40702000</v>
      </c>
      <c r="M7" t="s">
        <v>99</v>
      </c>
      <c r="N7">
        <v>253000</v>
      </c>
      <c r="O7">
        <v>253000</v>
      </c>
      <c r="Q7">
        <v>253000</v>
      </c>
      <c r="R7" t="s">
        <v>99</v>
      </c>
      <c r="S7">
        <v>7350500</v>
      </c>
      <c r="T7" t="s">
        <v>104</v>
      </c>
      <c r="U7" s="1">
        <f t="shared" si="0"/>
        <v>48305500</v>
      </c>
      <c r="V7">
        <f t="shared" si="1"/>
        <v>48305500</v>
      </c>
      <c r="W7">
        <f t="shared" si="2"/>
        <v>1</v>
      </c>
    </row>
    <row r="8" spans="1:23" s="19" customFormat="1" ht="17.25" customHeight="1" x14ac:dyDescent="0.35">
      <c r="A8" s="19" t="s">
        <v>204</v>
      </c>
      <c r="B8" s="19" t="s">
        <v>99</v>
      </c>
      <c r="C8" s="19">
        <v>1</v>
      </c>
      <c r="D8" s="19" t="s">
        <v>99</v>
      </c>
      <c r="E8" s="19">
        <v>1</v>
      </c>
      <c r="F8" s="19" t="s">
        <v>99</v>
      </c>
      <c r="G8" s="19">
        <v>1</v>
      </c>
      <c r="H8" s="19" t="s">
        <v>102</v>
      </c>
      <c r="I8" s="19">
        <v>0</v>
      </c>
      <c r="J8" s="19" t="s">
        <v>99</v>
      </c>
      <c r="K8" s="19" t="s">
        <v>99</v>
      </c>
      <c r="L8" s="19">
        <v>2038</v>
      </c>
      <c r="M8" s="19" t="s">
        <v>99</v>
      </c>
      <c r="N8" s="19">
        <v>0</v>
      </c>
      <c r="O8" s="19">
        <v>8163</v>
      </c>
      <c r="P8" s="19" t="s">
        <v>103</v>
      </c>
      <c r="Q8" s="19">
        <v>8163</v>
      </c>
      <c r="R8" s="19" t="s">
        <v>99</v>
      </c>
      <c r="S8" s="19">
        <v>216752</v>
      </c>
      <c r="T8" s="19" t="s">
        <v>104</v>
      </c>
      <c r="U8" s="20">
        <f t="shared" si="0"/>
        <v>226953</v>
      </c>
      <c r="V8" s="19">
        <f t="shared" si="1"/>
        <v>10201</v>
      </c>
      <c r="W8" s="19">
        <f t="shared" si="2"/>
        <v>4.4947632329160665E-2</v>
      </c>
    </row>
    <row r="9" spans="1:23" ht="18" customHeight="1" x14ac:dyDescent="0.35">
      <c r="A9" t="s">
        <v>213</v>
      </c>
      <c r="B9" t="s">
        <v>99</v>
      </c>
      <c r="C9" s="5">
        <v>1</v>
      </c>
      <c r="D9" t="s">
        <v>99</v>
      </c>
      <c r="E9">
        <v>1</v>
      </c>
      <c r="F9" s="5" t="s">
        <v>99</v>
      </c>
      <c r="G9" s="5">
        <v>1</v>
      </c>
      <c r="H9" s="5" t="s">
        <v>99</v>
      </c>
      <c r="I9" s="5">
        <v>1</v>
      </c>
      <c r="J9" s="5"/>
      <c r="K9" t="s">
        <v>99</v>
      </c>
      <c r="L9">
        <v>11447</v>
      </c>
      <c r="M9" t="s">
        <v>99</v>
      </c>
      <c r="N9" t="s">
        <v>103</v>
      </c>
      <c r="O9">
        <v>36577</v>
      </c>
      <c r="P9" t="s">
        <v>103</v>
      </c>
      <c r="Q9">
        <v>36577</v>
      </c>
      <c r="R9" t="s">
        <v>99</v>
      </c>
      <c r="S9">
        <v>79369</v>
      </c>
      <c r="T9" t="s">
        <v>104</v>
      </c>
      <c r="U9" s="1">
        <f t="shared" si="0"/>
        <v>127393</v>
      </c>
      <c r="V9">
        <f t="shared" si="1"/>
        <v>127393</v>
      </c>
      <c r="W9">
        <f t="shared" si="2"/>
        <v>1</v>
      </c>
    </row>
    <row r="10" spans="1:23" ht="18" customHeight="1" x14ac:dyDescent="0.35">
      <c r="A10" t="s">
        <v>221</v>
      </c>
      <c r="B10" t="s">
        <v>99</v>
      </c>
      <c r="C10" s="5">
        <v>1</v>
      </c>
      <c r="D10" t="s">
        <v>99</v>
      </c>
      <c r="E10">
        <v>1</v>
      </c>
      <c r="F10" s="5" t="s">
        <v>99</v>
      </c>
      <c r="G10" s="5">
        <v>1</v>
      </c>
      <c r="H10" s="5" t="s">
        <v>101</v>
      </c>
      <c r="I10" s="5">
        <v>0</v>
      </c>
      <c r="J10" s="5" t="s">
        <v>102</v>
      </c>
      <c r="K10" t="s">
        <v>99</v>
      </c>
      <c r="L10">
        <v>14800000</v>
      </c>
      <c r="M10" t="s">
        <v>99</v>
      </c>
      <c r="P10">
        <v>9400000</v>
      </c>
      <c r="Q10">
        <v>9400000</v>
      </c>
      <c r="R10" t="s">
        <v>99</v>
      </c>
      <c r="S10">
        <v>7600000</v>
      </c>
      <c r="T10" t="s">
        <v>104</v>
      </c>
      <c r="U10" s="1">
        <f t="shared" si="0"/>
        <v>31800000</v>
      </c>
      <c r="V10">
        <f t="shared" si="1"/>
        <v>24200000</v>
      </c>
      <c r="W10">
        <f t="shared" si="2"/>
        <v>0.76100628930817615</v>
      </c>
    </row>
    <row r="11" spans="1:23" ht="18" customHeight="1" x14ac:dyDescent="0.35">
      <c r="A11" t="s">
        <v>228</v>
      </c>
      <c r="B11" t="s">
        <v>99</v>
      </c>
      <c r="C11" s="5">
        <v>1</v>
      </c>
      <c r="D11" t="s">
        <v>99</v>
      </c>
      <c r="E11">
        <v>1</v>
      </c>
      <c r="F11" s="5" t="s">
        <v>99</v>
      </c>
      <c r="G11" s="5">
        <v>1</v>
      </c>
      <c r="H11" s="5" t="s">
        <v>101</v>
      </c>
      <c r="I11" s="5">
        <v>0</v>
      </c>
      <c r="J11" s="5" t="s">
        <v>102</v>
      </c>
      <c r="K11" t="s">
        <v>99</v>
      </c>
      <c r="L11">
        <v>14</v>
      </c>
      <c r="M11" t="s">
        <v>99</v>
      </c>
      <c r="N11" t="s">
        <v>103</v>
      </c>
      <c r="O11" t="s">
        <v>103</v>
      </c>
      <c r="P11">
        <v>92000</v>
      </c>
      <c r="Q11">
        <v>92000</v>
      </c>
      <c r="R11" t="s">
        <v>99</v>
      </c>
      <c r="S11">
        <v>44000</v>
      </c>
      <c r="T11" t="s">
        <v>115</v>
      </c>
      <c r="U11" s="1">
        <f t="shared" si="0"/>
        <v>136014</v>
      </c>
      <c r="V11">
        <f t="shared" si="1"/>
        <v>92014</v>
      </c>
      <c r="W11">
        <f t="shared" si="2"/>
        <v>0.67650388930551264</v>
      </c>
    </row>
    <row r="12" spans="1:23" ht="18" customHeight="1" x14ac:dyDescent="0.35">
      <c r="A12" t="s">
        <v>236</v>
      </c>
      <c r="B12" t="s">
        <v>99</v>
      </c>
      <c r="C12" s="5">
        <v>1</v>
      </c>
      <c r="D12" t="s">
        <v>99</v>
      </c>
      <c r="E12">
        <v>1</v>
      </c>
      <c r="F12" s="5" t="s">
        <v>99</v>
      </c>
      <c r="G12" s="5">
        <v>1</v>
      </c>
      <c r="H12" s="5" t="s">
        <v>101</v>
      </c>
      <c r="I12" s="5">
        <v>0</v>
      </c>
      <c r="J12" s="5" t="s">
        <v>102</v>
      </c>
      <c r="K12" t="s">
        <v>99</v>
      </c>
      <c r="L12">
        <v>5934669</v>
      </c>
      <c r="M12" t="s">
        <v>99</v>
      </c>
      <c r="P12">
        <v>35733</v>
      </c>
      <c r="Q12">
        <v>35733</v>
      </c>
      <c r="R12" t="s">
        <v>99</v>
      </c>
      <c r="S12">
        <v>533517</v>
      </c>
      <c r="T12" t="s">
        <v>115</v>
      </c>
      <c r="U12" s="1">
        <f t="shared" si="0"/>
        <v>6503919</v>
      </c>
      <c r="V12">
        <f t="shared" si="1"/>
        <v>5970402</v>
      </c>
      <c r="W12">
        <f t="shared" si="2"/>
        <v>0.91796991936707695</v>
      </c>
    </row>
    <row r="13" spans="1:23" ht="18" customHeight="1" x14ac:dyDescent="0.35">
      <c r="A13" t="s">
        <v>243</v>
      </c>
      <c r="B13" t="s">
        <v>99</v>
      </c>
      <c r="C13" s="5">
        <v>1</v>
      </c>
      <c r="D13" t="s">
        <v>101</v>
      </c>
      <c r="E13">
        <v>0</v>
      </c>
      <c r="F13" s="10" t="s">
        <v>245</v>
      </c>
      <c r="G13" s="5">
        <v>0</v>
      </c>
      <c r="H13" s="10" t="s">
        <v>246</v>
      </c>
      <c r="I13" s="5">
        <v>0</v>
      </c>
      <c r="J13" s="5" t="s">
        <v>102</v>
      </c>
      <c r="K13" t="s">
        <v>99</v>
      </c>
      <c r="L13">
        <v>605000</v>
      </c>
      <c r="M13" t="s">
        <v>99</v>
      </c>
      <c r="N13">
        <v>294000</v>
      </c>
      <c r="O13">
        <v>348000</v>
      </c>
      <c r="Q13">
        <v>294000</v>
      </c>
      <c r="R13" t="s">
        <v>99</v>
      </c>
      <c r="S13">
        <v>1675000</v>
      </c>
      <c r="T13" t="s">
        <v>104</v>
      </c>
      <c r="U13" s="1">
        <f t="shared" si="0"/>
        <v>2574000</v>
      </c>
      <c r="V13">
        <f t="shared" si="1"/>
        <v>0</v>
      </c>
      <c r="W13">
        <f t="shared" si="2"/>
        <v>0</v>
      </c>
    </row>
    <row r="14" spans="1:23" ht="18" customHeight="1" x14ac:dyDescent="0.35">
      <c r="A14" t="s">
        <v>266</v>
      </c>
      <c r="B14" t="s">
        <v>99</v>
      </c>
      <c r="C14" s="5">
        <v>1</v>
      </c>
      <c r="D14" t="s">
        <v>99</v>
      </c>
      <c r="E14">
        <v>1</v>
      </c>
      <c r="F14" s="5" t="s">
        <v>99</v>
      </c>
      <c r="G14" s="5">
        <v>1</v>
      </c>
      <c r="H14" s="5" t="s">
        <v>102</v>
      </c>
      <c r="I14" s="5">
        <v>0</v>
      </c>
      <c r="J14" s="5" t="s">
        <v>102</v>
      </c>
      <c r="K14" t="s">
        <v>102</v>
      </c>
      <c r="M14" t="s">
        <v>102</v>
      </c>
      <c r="R14" t="s">
        <v>102</v>
      </c>
      <c r="U14" s="1"/>
    </row>
    <row r="15" spans="1:23" ht="18" customHeight="1" x14ac:dyDescent="0.35">
      <c r="A15" t="s">
        <v>273</v>
      </c>
      <c r="B15" t="s">
        <v>99</v>
      </c>
      <c r="C15" s="5">
        <v>1</v>
      </c>
      <c r="D15" t="s">
        <v>99</v>
      </c>
      <c r="E15">
        <v>1</v>
      </c>
      <c r="F15" s="5" t="s">
        <v>102</v>
      </c>
      <c r="G15" s="5">
        <v>0</v>
      </c>
      <c r="H15" s="5" t="s">
        <v>102</v>
      </c>
      <c r="I15" s="5">
        <v>0</v>
      </c>
      <c r="J15" s="5" t="s">
        <v>102</v>
      </c>
      <c r="K15" t="s">
        <v>99</v>
      </c>
      <c r="L15">
        <v>15690441</v>
      </c>
      <c r="M15" t="s">
        <v>99</v>
      </c>
      <c r="N15">
        <v>8</v>
      </c>
      <c r="O15">
        <v>33</v>
      </c>
      <c r="Q15">
        <v>8</v>
      </c>
      <c r="R15" t="s">
        <v>102</v>
      </c>
      <c r="U15" s="1">
        <f t="shared" si="0"/>
        <v>15690449</v>
      </c>
      <c r="V15">
        <f t="shared" si="1"/>
        <v>15690441</v>
      </c>
      <c r="W15">
        <f t="shared" si="2"/>
        <v>0.99999949013568701</v>
      </c>
    </row>
    <row r="16" spans="1:23" s="17" customFormat="1" ht="18" customHeight="1" x14ac:dyDescent="0.35">
      <c r="A16" s="17" t="s">
        <v>280</v>
      </c>
      <c r="B16" s="17" t="s">
        <v>99</v>
      </c>
      <c r="C16" s="17">
        <v>1</v>
      </c>
      <c r="D16" s="17" t="s">
        <v>99</v>
      </c>
      <c r="E16" s="17">
        <v>1</v>
      </c>
      <c r="F16" s="17" t="s">
        <v>99</v>
      </c>
      <c r="G16" s="17">
        <v>1</v>
      </c>
      <c r="H16" s="17" t="s">
        <v>102</v>
      </c>
      <c r="I16" s="17">
        <v>0</v>
      </c>
      <c r="J16" s="17" t="s">
        <v>99</v>
      </c>
      <c r="K16" s="17" t="s">
        <v>99</v>
      </c>
      <c r="L16" s="17">
        <v>20932</v>
      </c>
      <c r="M16" s="17" t="s">
        <v>99</v>
      </c>
      <c r="N16" s="17">
        <v>54543</v>
      </c>
      <c r="O16" s="17">
        <v>69332</v>
      </c>
      <c r="Q16" s="17">
        <v>54543</v>
      </c>
      <c r="R16" s="17" t="s">
        <v>99</v>
      </c>
      <c r="S16" s="17">
        <v>523313</v>
      </c>
      <c r="T16" s="17" t="s">
        <v>104</v>
      </c>
      <c r="U16" s="18">
        <f t="shared" si="0"/>
        <v>598788</v>
      </c>
      <c r="V16" s="17">
        <f t="shared" si="1"/>
        <v>75475</v>
      </c>
      <c r="W16" s="17">
        <f t="shared" si="2"/>
        <v>0.12604628015257488</v>
      </c>
    </row>
    <row r="17" spans="1:23" ht="18" customHeight="1" x14ac:dyDescent="0.35">
      <c r="A17" t="s">
        <v>288</v>
      </c>
      <c r="B17" t="s">
        <v>99</v>
      </c>
      <c r="C17" s="5">
        <v>1</v>
      </c>
      <c r="D17" t="s">
        <v>99</v>
      </c>
      <c r="E17">
        <v>1</v>
      </c>
      <c r="F17" s="5" t="s">
        <v>99</v>
      </c>
      <c r="G17" s="5">
        <v>1</v>
      </c>
      <c r="H17" s="5" t="s">
        <v>99</v>
      </c>
      <c r="I17" s="5">
        <v>1</v>
      </c>
      <c r="J17" s="5"/>
      <c r="K17" t="s">
        <v>99</v>
      </c>
      <c r="L17">
        <v>35102</v>
      </c>
      <c r="M17" t="s">
        <v>99</v>
      </c>
      <c r="N17">
        <v>826821</v>
      </c>
      <c r="O17">
        <v>5320724</v>
      </c>
      <c r="Q17">
        <v>826821</v>
      </c>
      <c r="R17" t="s">
        <v>99</v>
      </c>
      <c r="S17">
        <v>8505764</v>
      </c>
      <c r="T17" t="s">
        <v>115</v>
      </c>
      <c r="U17" s="1">
        <f t="shared" si="0"/>
        <v>9367687</v>
      </c>
      <c r="V17">
        <f t="shared" si="1"/>
        <v>9367687</v>
      </c>
      <c r="W17">
        <f t="shared" si="2"/>
        <v>1</v>
      </c>
    </row>
    <row r="18" spans="1:23" s="19" customFormat="1" ht="18" customHeight="1" x14ac:dyDescent="0.35">
      <c r="A18" s="19" t="s">
        <v>303</v>
      </c>
      <c r="B18" s="19" t="s">
        <v>99</v>
      </c>
      <c r="C18" s="19">
        <v>1</v>
      </c>
      <c r="D18" s="19" t="s">
        <v>99</v>
      </c>
      <c r="E18" s="19">
        <v>1</v>
      </c>
      <c r="F18" s="19" t="s">
        <v>99</v>
      </c>
      <c r="G18" s="19">
        <v>1</v>
      </c>
      <c r="H18" s="19" t="s">
        <v>102</v>
      </c>
      <c r="I18" s="19">
        <v>0</v>
      </c>
      <c r="J18" s="19" t="s">
        <v>99</v>
      </c>
      <c r="K18" s="19" t="s">
        <v>99</v>
      </c>
      <c r="L18" s="19">
        <v>520069</v>
      </c>
      <c r="M18" s="19" t="s">
        <v>99</v>
      </c>
      <c r="N18" s="19">
        <v>1363312</v>
      </c>
      <c r="O18" s="19" t="s">
        <v>103</v>
      </c>
      <c r="P18" s="19" t="s">
        <v>103</v>
      </c>
      <c r="Q18" s="19">
        <v>1363312</v>
      </c>
      <c r="R18" s="19" t="s">
        <v>99</v>
      </c>
      <c r="S18" s="19">
        <v>10276807</v>
      </c>
      <c r="T18" s="19" t="s">
        <v>104</v>
      </c>
      <c r="U18" s="20">
        <f t="shared" si="0"/>
        <v>12160188</v>
      </c>
      <c r="V18" s="19">
        <f>(E18*L18)+(G18*Q18)+(1*S18)</f>
        <v>12160188</v>
      </c>
      <c r="W18" s="19">
        <f t="shared" si="2"/>
        <v>1</v>
      </c>
    </row>
    <row r="19" spans="1:23" ht="18" customHeight="1" x14ac:dyDescent="0.35">
      <c r="A19" t="s">
        <v>309</v>
      </c>
      <c r="B19" t="s">
        <v>99</v>
      </c>
      <c r="C19" s="5">
        <v>1</v>
      </c>
      <c r="D19" t="s">
        <v>99</v>
      </c>
      <c r="E19">
        <v>1</v>
      </c>
      <c r="F19" s="5" t="s">
        <v>99</v>
      </c>
      <c r="G19" s="5">
        <v>1</v>
      </c>
      <c r="H19" s="5" t="s">
        <v>102</v>
      </c>
      <c r="I19" s="5">
        <v>0</v>
      </c>
      <c r="J19" s="5" t="s">
        <v>102</v>
      </c>
      <c r="K19" t="s">
        <v>99</v>
      </c>
      <c r="L19">
        <v>12110000</v>
      </c>
      <c r="M19" t="s">
        <v>99</v>
      </c>
      <c r="P19">
        <v>4070000</v>
      </c>
      <c r="Q19">
        <v>4070000</v>
      </c>
      <c r="R19" t="s">
        <v>99</v>
      </c>
      <c r="S19">
        <v>55360000</v>
      </c>
      <c r="T19" t="s">
        <v>115</v>
      </c>
      <c r="U19" s="1">
        <f t="shared" si="0"/>
        <v>71540000</v>
      </c>
      <c r="V19">
        <f t="shared" si="1"/>
        <v>16180000</v>
      </c>
      <c r="W19">
        <f t="shared" si="2"/>
        <v>0.22616717920044729</v>
      </c>
    </row>
    <row r="20" spans="1:23" ht="18" customHeight="1" x14ac:dyDescent="0.35">
      <c r="A20" t="s">
        <v>320</v>
      </c>
      <c r="B20" t="s">
        <v>99</v>
      </c>
      <c r="C20" s="5">
        <v>1</v>
      </c>
      <c r="D20" t="s">
        <v>99</v>
      </c>
      <c r="E20">
        <v>1</v>
      </c>
      <c r="F20" s="5" t="s">
        <v>99</v>
      </c>
      <c r="G20" s="5">
        <v>1</v>
      </c>
      <c r="H20" s="5" t="s">
        <v>102</v>
      </c>
      <c r="I20" s="5">
        <v>0</v>
      </c>
      <c r="J20" s="5" t="s">
        <v>102</v>
      </c>
      <c r="K20" t="s">
        <v>99</v>
      </c>
      <c r="L20">
        <v>28229889</v>
      </c>
      <c r="M20" t="s">
        <v>99</v>
      </c>
      <c r="P20">
        <v>74981</v>
      </c>
      <c r="Q20">
        <v>74981</v>
      </c>
      <c r="R20" t="s">
        <v>99</v>
      </c>
      <c r="S20">
        <v>18827969</v>
      </c>
      <c r="T20" t="s">
        <v>104</v>
      </c>
      <c r="U20" s="1">
        <f t="shared" si="0"/>
        <v>47132839</v>
      </c>
      <c r="V20">
        <f t="shared" si="1"/>
        <v>28304870</v>
      </c>
      <c r="W20">
        <f t="shared" si="2"/>
        <v>0.60053395043740099</v>
      </c>
    </row>
    <row r="21" spans="1:23" s="19" customFormat="1" ht="18" customHeight="1" x14ac:dyDescent="0.35">
      <c r="A21" s="19" t="s">
        <v>327</v>
      </c>
      <c r="B21" s="19" t="s">
        <v>99</v>
      </c>
      <c r="C21" s="19">
        <v>1</v>
      </c>
      <c r="D21" s="19" t="s">
        <v>99</v>
      </c>
      <c r="E21" s="19">
        <v>1</v>
      </c>
      <c r="F21" s="19" t="s">
        <v>99</v>
      </c>
      <c r="G21" s="19">
        <v>1</v>
      </c>
      <c r="H21" s="19" t="s">
        <v>102</v>
      </c>
      <c r="I21" s="19">
        <v>0</v>
      </c>
      <c r="J21" s="19" t="s">
        <v>99</v>
      </c>
      <c r="K21" s="19" t="s">
        <v>99</v>
      </c>
      <c r="L21" s="19">
        <v>28810000</v>
      </c>
      <c r="M21" s="19" t="s">
        <v>99</v>
      </c>
      <c r="N21" s="19">
        <v>249000</v>
      </c>
      <c r="O21" s="19">
        <v>251000</v>
      </c>
      <c r="P21" s="19" t="s">
        <v>103</v>
      </c>
      <c r="Q21" s="19">
        <v>249000</v>
      </c>
      <c r="R21" s="19" t="s">
        <v>99</v>
      </c>
      <c r="S21" s="19">
        <v>12907000</v>
      </c>
      <c r="T21" s="19" t="s">
        <v>104</v>
      </c>
      <c r="U21" s="20">
        <f t="shared" si="0"/>
        <v>41966000</v>
      </c>
      <c r="V21" s="19">
        <f t="shared" si="1"/>
        <v>29059000</v>
      </c>
      <c r="W21" s="19">
        <f t="shared" si="2"/>
        <v>0.69244150026211693</v>
      </c>
    </row>
    <row r="22" spans="1:23" ht="18" customHeight="1" x14ac:dyDescent="0.35">
      <c r="A22" t="s">
        <v>334</v>
      </c>
      <c r="B22" t="s">
        <v>99</v>
      </c>
      <c r="C22" s="5">
        <v>1</v>
      </c>
      <c r="D22" t="s">
        <v>99</v>
      </c>
      <c r="E22">
        <v>1</v>
      </c>
      <c r="F22" s="5" t="s">
        <v>102</v>
      </c>
      <c r="G22" s="5">
        <v>0</v>
      </c>
      <c r="H22" s="5" t="s">
        <v>102</v>
      </c>
      <c r="I22" s="5">
        <v>0</v>
      </c>
      <c r="J22" s="5" t="s">
        <v>102</v>
      </c>
      <c r="K22" t="s">
        <v>99</v>
      </c>
      <c r="L22">
        <v>49642532</v>
      </c>
      <c r="M22" t="s">
        <v>102</v>
      </c>
      <c r="R22" t="s">
        <v>102</v>
      </c>
      <c r="T22" t="s">
        <v>115</v>
      </c>
      <c r="U22" s="1">
        <f t="shared" si="0"/>
        <v>49642532</v>
      </c>
      <c r="V22">
        <f t="shared" si="1"/>
        <v>49642532</v>
      </c>
      <c r="W22">
        <f t="shared" si="2"/>
        <v>1</v>
      </c>
    </row>
    <row r="23" spans="1:23" s="19" customFormat="1" ht="18" customHeight="1" x14ac:dyDescent="0.35">
      <c r="A23" s="19" t="s">
        <v>342</v>
      </c>
      <c r="B23" s="19" t="s">
        <v>99</v>
      </c>
      <c r="C23" s="19">
        <v>1</v>
      </c>
      <c r="D23" s="19" t="s">
        <v>99</v>
      </c>
      <c r="E23" s="19">
        <v>1</v>
      </c>
      <c r="F23" s="19" t="s">
        <v>99</v>
      </c>
      <c r="G23" s="19">
        <v>1</v>
      </c>
      <c r="H23" s="19" t="s">
        <v>102</v>
      </c>
      <c r="I23" s="19">
        <v>0</v>
      </c>
      <c r="J23" s="19" t="s">
        <v>99</v>
      </c>
      <c r="K23" s="19" t="s">
        <v>99</v>
      </c>
      <c r="L23" s="19">
        <v>17944</v>
      </c>
      <c r="M23" s="19" t="s">
        <v>99</v>
      </c>
      <c r="N23" s="19">
        <v>3976</v>
      </c>
      <c r="O23" s="19">
        <v>80275</v>
      </c>
      <c r="P23" s="19" t="s">
        <v>103</v>
      </c>
      <c r="Q23" s="19">
        <v>3976</v>
      </c>
      <c r="R23" s="19" t="s">
        <v>99</v>
      </c>
      <c r="S23" s="19">
        <v>850</v>
      </c>
      <c r="T23" s="19" t="s">
        <v>104</v>
      </c>
      <c r="U23" s="20">
        <f t="shared" si="0"/>
        <v>22770</v>
      </c>
      <c r="V23" s="19">
        <f t="shared" si="1"/>
        <v>21920</v>
      </c>
      <c r="W23" s="19">
        <f t="shared" si="2"/>
        <v>0.96267018006148442</v>
      </c>
    </row>
    <row r="24" spans="1:23" s="19" customFormat="1" ht="18" customHeight="1" x14ac:dyDescent="0.35">
      <c r="A24" s="19" t="s">
        <v>352</v>
      </c>
      <c r="B24" s="19" t="s">
        <v>99</v>
      </c>
      <c r="C24" s="19">
        <v>1</v>
      </c>
      <c r="D24" s="19" t="s">
        <v>99</v>
      </c>
      <c r="E24" s="19">
        <v>1</v>
      </c>
      <c r="F24" s="19" t="s">
        <v>99</v>
      </c>
      <c r="G24" s="19">
        <v>1</v>
      </c>
      <c r="H24" s="19" t="s">
        <v>102</v>
      </c>
      <c r="I24" s="19">
        <v>0</v>
      </c>
      <c r="J24" s="19" t="s">
        <v>99</v>
      </c>
      <c r="K24" s="19" t="s">
        <v>99</v>
      </c>
      <c r="L24" s="19">
        <v>17015</v>
      </c>
      <c r="M24" s="19" t="s">
        <v>99</v>
      </c>
      <c r="P24" s="19">
        <v>73322</v>
      </c>
      <c r="Q24" s="19">
        <v>73322</v>
      </c>
      <c r="R24" s="19" t="s">
        <v>99</v>
      </c>
      <c r="S24" s="19">
        <v>517033</v>
      </c>
      <c r="T24" s="19" t="s">
        <v>104</v>
      </c>
      <c r="U24" s="20">
        <f t="shared" si="0"/>
        <v>607370</v>
      </c>
      <c r="V24" s="19">
        <f t="shared" si="1"/>
        <v>90337</v>
      </c>
      <c r="W24" s="19">
        <f t="shared" si="2"/>
        <v>0.14873470866193589</v>
      </c>
    </row>
    <row r="25" spans="1:23" ht="18" customHeight="1" x14ac:dyDescent="0.35">
      <c r="A25" t="s">
        <v>365</v>
      </c>
      <c r="B25" t="s">
        <v>99</v>
      </c>
      <c r="C25" s="5">
        <v>1</v>
      </c>
      <c r="D25" t="s">
        <v>99</v>
      </c>
      <c r="E25">
        <v>1</v>
      </c>
      <c r="F25" s="5" t="s">
        <v>99</v>
      </c>
      <c r="G25" s="5">
        <v>1</v>
      </c>
      <c r="H25" s="5" t="s">
        <v>102</v>
      </c>
      <c r="I25" s="5">
        <v>0</v>
      </c>
      <c r="J25" s="5" t="s">
        <v>102</v>
      </c>
      <c r="K25" t="s">
        <v>99</v>
      </c>
      <c r="L25">
        <v>75554</v>
      </c>
      <c r="M25" t="s">
        <v>99</v>
      </c>
      <c r="N25" t="s">
        <v>103</v>
      </c>
      <c r="O25" t="s">
        <v>103</v>
      </c>
      <c r="P25">
        <v>459373</v>
      </c>
      <c r="Q25">
        <v>459373</v>
      </c>
      <c r="R25" t="s">
        <v>99</v>
      </c>
      <c r="S25">
        <v>506000</v>
      </c>
      <c r="T25" t="s">
        <v>104</v>
      </c>
      <c r="U25" s="1">
        <f t="shared" si="0"/>
        <v>1040927</v>
      </c>
      <c r="V25">
        <f t="shared" si="1"/>
        <v>534927</v>
      </c>
      <c r="W25">
        <f t="shared" si="2"/>
        <v>0.51389482643835738</v>
      </c>
    </row>
    <row r="26" spans="1:23" ht="18" customHeight="1" x14ac:dyDescent="0.35">
      <c r="A26" t="s">
        <v>394</v>
      </c>
      <c r="B26" t="s">
        <v>99</v>
      </c>
      <c r="C26" s="5">
        <v>1</v>
      </c>
      <c r="D26" t="s">
        <v>99</v>
      </c>
      <c r="E26">
        <v>1</v>
      </c>
      <c r="F26" s="5" t="s">
        <v>99</v>
      </c>
      <c r="G26" s="5">
        <v>1</v>
      </c>
      <c r="H26" s="5" t="s">
        <v>102</v>
      </c>
      <c r="I26" s="5">
        <v>0</v>
      </c>
      <c r="J26" s="5" t="s">
        <v>102</v>
      </c>
      <c r="K26" t="s">
        <v>102</v>
      </c>
      <c r="M26" t="s">
        <v>102</v>
      </c>
      <c r="R26" t="s">
        <v>102</v>
      </c>
      <c r="T26" t="s">
        <v>115</v>
      </c>
      <c r="U26" s="1"/>
    </row>
    <row r="27" spans="1:23" ht="18" customHeight="1" x14ac:dyDescent="0.35">
      <c r="A27" t="s">
        <v>408</v>
      </c>
      <c r="B27" t="s">
        <v>99</v>
      </c>
      <c r="C27" s="5">
        <v>1</v>
      </c>
      <c r="D27" t="s">
        <v>99</v>
      </c>
      <c r="E27">
        <v>1</v>
      </c>
      <c r="F27" s="5" t="s">
        <v>99</v>
      </c>
      <c r="G27" s="5">
        <v>1</v>
      </c>
      <c r="H27" s="5" t="s">
        <v>99</v>
      </c>
      <c r="I27" s="5">
        <v>1</v>
      </c>
      <c r="J27" s="5"/>
      <c r="K27" t="s">
        <v>99</v>
      </c>
      <c r="L27">
        <v>167937</v>
      </c>
      <c r="M27" t="s">
        <v>99</v>
      </c>
      <c r="N27" t="s">
        <v>103</v>
      </c>
      <c r="O27" t="s">
        <v>103</v>
      </c>
      <c r="P27">
        <v>182187</v>
      </c>
      <c r="Q27">
        <v>182187</v>
      </c>
      <c r="R27" t="s">
        <v>102</v>
      </c>
      <c r="T27" t="s">
        <v>115</v>
      </c>
      <c r="U27" s="1">
        <f t="shared" si="0"/>
        <v>350124</v>
      </c>
      <c r="V27">
        <f t="shared" si="1"/>
        <v>350124</v>
      </c>
      <c r="W27">
        <f t="shared" si="2"/>
        <v>1</v>
      </c>
    </row>
    <row r="28" spans="1:23" ht="18" customHeight="1" x14ac:dyDescent="0.35">
      <c r="A28" t="s">
        <v>423</v>
      </c>
      <c r="B28" t="s">
        <v>99</v>
      </c>
      <c r="C28" s="5">
        <v>1</v>
      </c>
      <c r="D28" t="s">
        <v>99</v>
      </c>
      <c r="E28">
        <v>1</v>
      </c>
      <c r="F28" s="5" t="s">
        <v>99</v>
      </c>
      <c r="G28" s="5">
        <v>1</v>
      </c>
      <c r="H28" s="5" t="s">
        <v>99</v>
      </c>
      <c r="I28" s="5">
        <v>1</v>
      </c>
      <c r="J28" s="5"/>
      <c r="K28" t="s">
        <v>99</v>
      </c>
      <c r="L28">
        <v>12755</v>
      </c>
      <c r="M28" t="s">
        <v>99</v>
      </c>
      <c r="N28" t="s">
        <v>103</v>
      </c>
      <c r="O28" t="s">
        <v>103</v>
      </c>
      <c r="P28">
        <v>20228</v>
      </c>
      <c r="Q28">
        <v>20228</v>
      </c>
      <c r="R28" t="s">
        <v>99</v>
      </c>
      <c r="S28">
        <v>401171</v>
      </c>
      <c r="T28" t="s">
        <v>115</v>
      </c>
      <c r="U28" s="1">
        <f t="shared" si="0"/>
        <v>434154</v>
      </c>
      <c r="V28">
        <f t="shared" si="1"/>
        <v>434154</v>
      </c>
      <c r="W28">
        <f t="shared" si="2"/>
        <v>1</v>
      </c>
    </row>
    <row r="29" spans="1:23" ht="18" customHeight="1" x14ac:dyDescent="0.35">
      <c r="A29" t="s">
        <v>436</v>
      </c>
      <c r="B29" t="s">
        <v>99</v>
      </c>
      <c r="C29" s="5">
        <v>1</v>
      </c>
      <c r="D29" t="s">
        <v>99</v>
      </c>
      <c r="E29">
        <v>1</v>
      </c>
      <c r="F29" s="5" t="s">
        <v>99</v>
      </c>
      <c r="G29" s="5">
        <v>1</v>
      </c>
      <c r="H29" s="5" t="s">
        <v>99</v>
      </c>
      <c r="I29" s="5">
        <v>1</v>
      </c>
      <c r="J29" s="5"/>
      <c r="K29" t="s">
        <v>99</v>
      </c>
      <c r="L29">
        <v>55200</v>
      </c>
      <c r="M29" t="s">
        <v>99</v>
      </c>
      <c r="N29">
        <v>2780</v>
      </c>
      <c r="O29" t="s">
        <v>103</v>
      </c>
      <c r="P29" t="s">
        <v>103</v>
      </c>
      <c r="Q29">
        <v>2780</v>
      </c>
      <c r="R29" t="s">
        <v>99</v>
      </c>
      <c r="S29">
        <v>23130000</v>
      </c>
      <c r="T29" t="s">
        <v>104</v>
      </c>
      <c r="U29" s="1">
        <f t="shared" si="0"/>
        <v>23187980</v>
      </c>
      <c r="V29">
        <f t="shared" si="1"/>
        <v>23187980</v>
      </c>
      <c r="W29">
        <f t="shared" si="2"/>
        <v>1</v>
      </c>
    </row>
    <row r="30" spans="1:23" s="19" customFormat="1" ht="18" customHeight="1" x14ac:dyDescent="0.35">
      <c r="A30" s="19" t="s">
        <v>450</v>
      </c>
      <c r="B30" s="19" t="s">
        <v>99</v>
      </c>
      <c r="C30" s="19">
        <v>1</v>
      </c>
      <c r="D30" s="19" t="s">
        <v>99</v>
      </c>
      <c r="E30" s="19">
        <v>1</v>
      </c>
      <c r="F30" s="19" t="s">
        <v>99</v>
      </c>
      <c r="G30" s="19">
        <v>1</v>
      </c>
      <c r="H30" s="19" t="s">
        <v>102</v>
      </c>
      <c r="I30" s="19">
        <v>0</v>
      </c>
      <c r="J30" s="19" t="s">
        <v>99</v>
      </c>
      <c r="K30" s="19" t="s">
        <v>99</v>
      </c>
      <c r="L30" s="19">
        <v>16682</v>
      </c>
      <c r="M30" s="19" t="s">
        <v>99</v>
      </c>
      <c r="N30" s="19">
        <v>269136</v>
      </c>
      <c r="O30" s="19" t="s">
        <v>103</v>
      </c>
      <c r="P30" s="19" t="s">
        <v>103</v>
      </c>
      <c r="Q30" s="19">
        <v>269136</v>
      </c>
      <c r="R30" s="19" t="s">
        <v>99</v>
      </c>
      <c r="S30" s="19">
        <v>6604478</v>
      </c>
      <c r="T30" s="19" t="s">
        <v>104</v>
      </c>
      <c r="U30" s="20">
        <f t="shared" si="0"/>
        <v>6890296</v>
      </c>
      <c r="V30" s="19">
        <f t="shared" si="1"/>
        <v>285818</v>
      </c>
      <c r="W30" s="19">
        <f t="shared" si="2"/>
        <v>4.1481236800276794E-2</v>
      </c>
    </row>
    <row r="31" spans="1:23" ht="18" customHeight="1" x14ac:dyDescent="0.35">
      <c r="A31" t="s">
        <v>463</v>
      </c>
      <c r="B31" t="s">
        <v>99</v>
      </c>
      <c r="C31" s="5">
        <v>1</v>
      </c>
      <c r="D31" t="s">
        <v>99</v>
      </c>
      <c r="E31">
        <v>1</v>
      </c>
      <c r="F31" s="5" t="s">
        <v>99</v>
      </c>
      <c r="G31" s="5">
        <v>1</v>
      </c>
      <c r="H31" s="5" t="s">
        <v>102</v>
      </c>
      <c r="I31" s="5">
        <v>0</v>
      </c>
      <c r="J31" s="5" t="s">
        <v>102</v>
      </c>
      <c r="K31" t="s">
        <v>99</v>
      </c>
      <c r="L31">
        <v>14662</v>
      </c>
      <c r="M31" t="s">
        <v>99</v>
      </c>
      <c r="N31" t="s">
        <v>103</v>
      </c>
      <c r="O31" t="s">
        <v>103</v>
      </c>
      <c r="P31">
        <v>32397</v>
      </c>
      <c r="Q31">
        <v>32397</v>
      </c>
      <c r="R31" t="s">
        <v>99</v>
      </c>
      <c r="S31">
        <v>72650</v>
      </c>
      <c r="T31" t="s">
        <v>115</v>
      </c>
      <c r="U31" s="1">
        <f t="shared" si="0"/>
        <v>119709</v>
      </c>
      <c r="V31">
        <f t="shared" si="1"/>
        <v>47059</v>
      </c>
      <c r="W31">
        <f t="shared" si="2"/>
        <v>0.39311162903374014</v>
      </c>
    </row>
    <row r="32" spans="1:23" ht="18" customHeight="1" x14ac:dyDescent="0.35">
      <c r="A32" t="s">
        <v>476</v>
      </c>
      <c r="B32" t="s">
        <v>99</v>
      </c>
      <c r="C32" s="5">
        <v>1</v>
      </c>
      <c r="D32" t="s">
        <v>99</v>
      </c>
      <c r="E32">
        <v>1</v>
      </c>
      <c r="F32" s="5" t="s">
        <v>99</v>
      </c>
      <c r="G32" s="5">
        <v>1</v>
      </c>
      <c r="H32" s="5" t="s">
        <v>102</v>
      </c>
      <c r="I32" s="5">
        <v>0</v>
      </c>
      <c r="J32" s="5" t="s">
        <v>102</v>
      </c>
      <c r="K32" t="s">
        <v>99</v>
      </c>
      <c r="L32">
        <v>917036</v>
      </c>
      <c r="M32" t="s">
        <v>99</v>
      </c>
      <c r="N32" t="s">
        <v>103</v>
      </c>
      <c r="O32" t="s">
        <v>103</v>
      </c>
      <c r="P32">
        <v>3861164</v>
      </c>
      <c r="Q32">
        <v>3861164</v>
      </c>
      <c r="R32" t="s">
        <v>99</v>
      </c>
      <c r="S32">
        <v>13125209</v>
      </c>
      <c r="T32" t="s">
        <v>104</v>
      </c>
      <c r="U32" s="1">
        <f t="shared" si="0"/>
        <v>17903409</v>
      </c>
      <c r="V32">
        <f t="shared" si="1"/>
        <v>4778200</v>
      </c>
      <c r="W32">
        <f t="shared" si="2"/>
        <v>0.26688771953989321</v>
      </c>
    </row>
    <row r="33" spans="1:23" ht="18" customHeight="1" x14ac:dyDescent="0.35">
      <c r="A33" t="s">
        <v>490</v>
      </c>
      <c r="B33" t="s">
        <v>99</v>
      </c>
      <c r="C33" s="5">
        <v>1</v>
      </c>
      <c r="D33" t="s">
        <v>99</v>
      </c>
      <c r="E33">
        <v>1</v>
      </c>
      <c r="F33" s="5" t="s">
        <v>99</v>
      </c>
      <c r="G33" s="5">
        <v>1</v>
      </c>
      <c r="H33" s="5" t="s">
        <v>99</v>
      </c>
      <c r="I33" s="5">
        <v>1</v>
      </c>
      <c r="J33" s="5"/>
      <c r="K33" t="s">
        <v>99</v>
      </c>
      <c r="L33">
        <v>1060</v>
      </c>
      <c r="M33" t="s">
        <v>99</v>
      </c>
      <c r="N33">
        <v>94</v>
      </c>
      <c r="O33">
        <v>8610</v>
      </c>
      <c r="P33" t="s">
        <v>103</v>
      </c>
      <c r="Q33">
        <v>8610</v>
      </c>
      <c r="R33" t="s">
        <v>99</v>
      </c>
      <c r="S33">
        <v>114000</v>
      </c>
      <c r="T33" t="s">
        <v>104</v>
      </c>
      <c r="U33" s="1">
        <f t="shared" si="0"/>
        <v>123670</v>
      </c>
      <c r="V33">
        <f t="shared" si="1"/>
        <v>123670</v>
      </c>
      <c r="W33">
        <f t="shared" si="2"/>
        <v>1</v>
      </c>
    </row>
    <row r="34" spans="1:23" ht="18" customHeight="1" x14ac:dyDescent="0.35">
      <c r="A34" t="s">
        <v>496</v>
      </c>
      <c r="B34" t="s">
        <v>99</v>
      </c>
      <c r="C34" s="5">
        <v>1</v>
      </c>
      <c r="D34" t="s">
        <v>99</v>
      </c>
      <c r="E34">
        <v>1</v>
      </c>
      <c r="F34" s="5" t="s">
        <v>99</v>
      </c>
      <c r="G34" s="5">
        <v>1</v>
      </c>
      <c r="H34" s="5" t="s">
        <v>102</v>
      </c>
      <c r="I34" s="5">
        <v>0</v>
      </c>
      <c r="J34" s="5" t="s">
        <v>102</v>
      </c>
      <c r="K34" t="s">
        <v>99</v>
      </c>
      <c r="L34">
        <v>253026</v>
      </c>
      <c r="M34" t="s">
        <v>99</v>
      </c>
      <c r="P34">
        <v>200080</v>
      </c>
      <c r="Q34">
        <v>200080</v>
      </c>
      <c r="R34" t="s">
        <v>102</v>
      </c>
      <c r="U34" s="1">
        <f t="shared" si="0"/>
        <v>453106</v>
      </c>
      <c r="V34">
        <f t="shared" si="1"/>
        <v>453106</v>
      </c>
      <c r="W34">
        <f t="shared" si="2"/>
        <v>1</v>
      </c>
    </row>
    <row r="35" spans="1:23" ht="18" customHeight="1" x14ac:dyDescent="0.35">
      <c r="A35" t="s">
        <v>509</v>
      </c>
      <c r="B35" t="s">
        <v>99</v>
      </c>
      <c r="C35" s="5">
        <v>1</v>
      </c>
      <c r="D35" t="s">
        <v>99</v>
      </c>
      <c r="E35">
        <v>1</v>
      </c>
      <c r="F35" s="5" t="s">
        <v>99</v>
      </c>
      <c r="G35" s="5">
        <v>1</v>
      </c>
      <c r="H35" s="5" t="s">
        <v>99</v>
      </c>
      <c r="I35" s="5">
        <v>1</v>
      </c>
      <c r="J35" s="5"/>
      <c r="K35" t="s">
        <v>99</v>
      </c>
      <c r="L35">
        <v>189718</v>
      </c>
      <c r="M35" t="s">
        <v>99</v>
      </c>
      <c r="N35">
        <v>159570</v>
      </c>
      <c r="O35">
        <v>321570</v>
      </c>
      <c r="P35" t="s">
        <v>103</v>
      </c>
      <c r="Q35">
        <v>159570</v>
      </c>
      <c r="R35" t="s">
        <v>99</v>
      </c>
      <c r="S35">
        <v>5942212</v>
      </c>
      <c r="T35" t="s">
        <v>104</v>
      </c>
      <c r="U35" s="1">
        <f t="shared" si="0"/>
        <v>6291500</v>
      </c>
      <c r="V35">
        <f t="shared" si="1"/>
        <v>6291500</v>
      </c>
      <c r="W35">
        <f t="shared" si="2"/>
        <v>1</v>
      </c>
    </row>
    <row r="36" spans="1:23" ht="18" customHeight="1" x14ac:dyDescent="0.35">
      <c r="A36" t="s">
        <v>515</v>
      </c>
      <c r="B36" t="s">
        <v>99</v>
      </c>
      <c r="C36" s="5">
        <v>1</v>
      </c>
      <c r="D36" t="s">
        <v>99</v>
      </c>
      <c r="E36">
        <v>1</v>
      </c>
      <c r="F36" s="5" t="s">
        <v>99</v>
      </c>
      <c r="G36" s="5">
        <v>1</v>
      </c>
      <c r="H36" s="5" t="s">
        <v>102</v>
      </c>
      <c r="I36" s="5">
        <v>0</v>
      </c>
      <c r="J36" s="5" t="s">
        <v>102</v>
      </c>
      <c r="K36" t="s">
        <v>99</v>
      </c>
      <c r="L36">
        <v>376172</v>
      </c>
      <c r="M36" t="s">
        <v>99</v>
      </c>
      <c r="N36">
        <v>193933</v>
      </c>
      <c r="O36" t="s">
        <v>103</v>
      </c>
      <c r="P36" t="s">
        <v>103</v>
      </c>
      <c r="Q36">
        <v>193933</v>
      </c>
      <c r="R36" t="s">
        <v>99</v>
      </c>
      <c r="S36">
        <v>252414204</v>
      </c>
      <c r="T36" t="s">
        <v>104</v>
      </c>
      <c r="U36" s="1">
        <f t="shared" si="0"/>
        <v>252984309</v>
      </c>
      <c r="V36">
        <f t="shared" si="1"/>
        <v>570105</v>
      </c>
      <c r="W36">
        <f t="shared" si="2"/>
        <v>2.2535192093672499E-3</v>
      </c>
    </row>
    <row r="37" spans="1:23" ht="18" customHeight="1" x14ac:dyDescent="0.35">
      <c r="A37" t="s">
        <v>523</v>
      </c>
      <c r="B37" t="s">
        <v>99</v>
      </c>
      <c r="C37" s="5">
        <v>1</v>
      </c>
      <c r="D37" t="s">
        <v>99</v>
      </c>
      <c r="E37">
        <v>1</v>
      </c>
      <c r="F37" s="5" t="s">
        <v>99</v>
      </c>
      <c r="G37" s="5">
        <v>1</v>
      </c>
      <c r="H37" s="5" t="s">
        <v>99</v>
      </c>
      <c r="I37" s="5">
        <v>1</v>
      </c>
      <c r="J37" s="5"/>
      <c r="K37" t="s">
        <v>99</v>
      </c>
      <c r="L37">
        <v>40468</v>
      </c>
      <c r="M37" t="s">
        <v>99</v>
      </c>
      <c r="N37">
        <v>480169</v>
      </c>
      <c r="O37" t="s">
        <v>103</v>
      </c>
      <c r="P37" t="s">
        <v>103</v>
      </c>
      <c r="Q37">
        <v>480169</v>
      </c>
      <c r="R37" t="s">
        <v>99</v>
      </c>
      <c r="S37">
        <v>11018242</v>
      </c>
      <c r="T37" t="s">
        <v>104</v>
      </c>
      <c r="U37" s="1">
        <f t="shared" si="0"/>
        <v>11538879</v>
      </c>
      <c r="V37">
        <f t="shared" si="1"/>
        <v>11538879</v>
      </c>
      <c r="W37">
        <f t="shared" si="2"/>
        <v>1</v>
      </c>
    </row>
    <row r="38" spans="1:23" ht="18" customHeight="1" x14ac:dyDescent="0.35">
      <c r="A38" t="s">
        <v>529</v>
      </c>
      <c r="B38" t="s">
        <v>99</v>
      </c>
      <c r="C38" s="5">
        <v>1</v>
      </c>
      <c r="D38" t="s">
        <v>99</v>
      </c>
      <c r="E38">
        <v>1</v>
      </c>
      <c r="F38" s="5" t="s">
        <v>99</v>
      </c>
      <c r="G38" s="5">
        <v>1</v>
      </c>
      <c r="H38" s="5" t="s">
        <v>99</v>
      </c>
      <c r="I38" s="5">
        <v>1</v>
      </c>
      <c r="J38" s="5"/>
      <c r="K38" t="s">
        <v>99</v>
      </c>
      <c r="L38">
        <v>57076</v>
      </c>
      <c r="M38" t="s">
        <v>99</v>
      </c>
      <c r="N38">
        <v>13886</v>
      </c>
      <c r="O38">
        <v>601906</v>
      </c>
      <c r="P38" t="s">
        <v>103</v>
      </c>
      <c r="Q38">
        <v>13886</v>
      </c>
      <c r="R38" t="s">
        <v>99</v>
      </c>
      <c r="S38">
        <v>2936015</v>
      </c>
      <c r="T38" t="s">
        <v>381</v>
      </c>
      <c r="U38" s="1">
        <f t="shared" si="0"/>
        <v>3006977</v>
      </c>
      <c r="V38">
        <f t="shared" si="1"/>
        <v>3006977</v>
      </c>
      <c r="W38">
        <f t="shared" si="2"/>
        <v>1</v>
      </c>
    </row>
    <row r="39" spans="1:23" ht="18" customHeight="1" x14ac:dyDescent="0.35">
      <c r="A39" t="s">
        <v>545</v>
      </c>
      <c r="B39" t="s">
        <v>99</v>
      </c>
      <c r="C39" s="5">
        <v>1</v>
      </c>
      <c r="D39" t="s">
        <v>99</v>
      </c>
      <c r="E39">
        <v>1</v>
      </c>
      <c r="F39" s="5" t="s">
        <v>99</v>
      </c>
      <c r="G39" s="5">
        <v>1</v>
      </c>
      <c r="H39" s="5" t="s">
        <v>102</v>
      </c>
      <c r="I39" s="5">
        <v>0</v>
      </c>
      <c r="J39" s="5" t="s">
        <v>102</v>
      </c>
      <c r="K39" t="s">
        <v>99</v>
      </c>
      <c r="L39">
        <v>373000</v>
      </c>
      <c r="M39" t="s">
        <v>99</v>
      </c>
      <c r="N39">
        <v>242000</v>
      </c>
      <c r="O39">
        <v>413000</v>
      </c>
      <c r="P39" t="s">
        <v>103</v>
      </c>
      <c r="Q39">
        <v>242000</v>
      </c>
      <c r="R39" t="s">
        <v>99</v>
      </c>
      <c r="S39">
        <v>6178000</v>
      </c>
      <c r="T39" t="s">
        <v>381</v>
      </c>
      <c r="U39" s="1">
        <f t="shared" si="0"/>
        <v>6793000</v>
      </c>
      <c r="V39">
        <f t="shared" si="1"/>
        <v>615000</v>
      </c>
      <c r="W39">
        <f t="shared" si="2"/>
        <v>9.0534373619902839E-2</v>
      </c>
    </row>
    <row r="40" spans="1:23" ht="18" customHeight="1" x14ac:dyDescent="0.35">
      <c r="A40" t="s">
        <v>553</v>
      </c>
      <c r="B40" t="s">
        <v>99</v>
      </c>
      <c r="C40" s="5">
        <v>1</v>
      </c>
      <c r="D40" t="s">
        <v>99</v>
      </c>
      <c r="E40">
        <v>1</v>
      </c>
      <c r="F40" s="5" t="s">
        <v>99</v>
      </c>
      <c r="G40" s="5">
        <v>1</v>
      </c>
      <c r="H40" s="5" t="s">
        <v>99</v>
      </c>
      <c r="I40" s="5">
        <v>1</v>
      </c>
      <c r="J40" s="5"/>
      <c r="K40" t="s">
        <v>99</v>
      </c>
      <c r="L40">
        <v>152299</v>
      </c>
      <c r="M40" t="s">
        <v>99</v>
      </c>
      <c r="N40">
        <v>342202</v>
      </c>
      <c r="O40" t="s">
        <v>103</v>
      </c>
      <c r="P40" t="s">
        <v>103</v>
      </c>
      <c r="Q40">
        <v>342202</v>
      </c>
      <c r="R40" t="s">
        <v>99</v>
      </c>
      <c r="S40">
        <v>3552267</v>
      </c>
      <c r="T40" t="s">
        <v>381</v>
      </c>
      <c r="U40" s="1">
        <f t="shared" si="0"/>
        <v>4046768</v>
      </c>
      <c r="V40">
        <f t="shared" si="1"/>
        <v>4046768</v>
      </c>
      <c r="W40">
        <f t="shared" si="2"/>
        <v>1</v>
      </c>
    </row>
    <row r="41" spans="1:23" ht="18" customHeight="1" x14ac:dyDescent="0.35">
      <c r="A41" t="s">
        <v>573</v>
      </c>
      <c r="B41" t="s">
        <v>99</v>
      </c>
      <c r="C41" s="5">
        <v>1</v>
      </c>
      <c r="D41" t="s">
        <v>99</v>
      </c>
      <c r="E41">
        <v>1</v>
      </c>
      <c r="F41" s="5" t="s">
        <v>99</v>
      </c>
      <c r="G41" s="5">
        <v>1</v>
      </c>
      <c r="H41" s="5" t="s">
        <v>99</v>
      </c>
      <c r="I41" s="5">
        <v>1</v>
      </c>
      <c r="J41" s="5"/>
      <c r="K41" t="s">
        <v>99</v>
      </c>
      <c r="L41">
        <v>257049</v>
      </c>
      <c r="M41" t="s">
        <v>99</v>
      </c>
      <c r="N41">
        <v>131875</v>
      </c>
      <c r="O41" t="s">
        <v>103</v>
      </c>
      <c r="P41" t="s">
        <v>103</v>
      </c>
      <c r="Q41">
        <v>131875</v>
      </c>
      <c r="R41" t="s">
        <v>99</v>
      </c>
      <c r="S41">
        <v>24181848</v>
      </c>
      <c r="T41" t="s">
        <v>115</v>
      </c>
      <c r="U41" s="1">
        <f t="shared" si="0"/>
        <v>24570772</v>
      </c>
      <c r="V41">
        <f t="shared" si="1"/>
        <v>24570772</v>
      </c>
      <c r="W41">
        <f t="shared" si="2"/>
        <v>1</v>
      </c>
    </row>
    <row r="42" spans="1:23" ht="18" customHeight="1" x14ac:dyDescent="0.35">
      <c r="A42" t="s">
        <v>580</v>
      </c>
      <c r="B42" t="s">
        <v>99</v>
      </c>
      <c r="C42" s="5">
        <v>1</v>
      </c>
      <c r="D42" t="s">
        <v>99</v>
      </c>
      <c r="E42">
        <v>1</v>
      </c>
      <c r="F42" s="5" t="s">
        <v>99</v>
      </c>
      <c r="G42" s="5">
        <v>1</v>
      </c>
      <c r="H42" s="5" t="s">
        <v>99</v>
      </c>
      <c r="I42" s="5">
        <v>1</v>
      </c>
      <c r="J42" s="5"/>
      <c r="K42" t="s">
        <v>99</v>
      </c>
      <c r="L42">
        <v>64867</v>
      </c>
      <c r="M42" t="s">
        <v>99</v>
      </c>
      <c r="N42">
        <v>335</v>
      </c>
      <c r="O42" t="s">
        <v>103</v>
      </c>
      <c r="P42" t="s">
        <v>103</v>
      </c>
      <c r="Q42">
        <v>335</v>
      </c>
      <c r="R42" t="s">
        <v>99</v>
      </c>
      <c r="S42">
        <v>43635</v>
      </c>
      <c r="T42" t="s">
        <v>104</v>
      </c>
      <c r="U42" s="1">
        <f t="shared" si="0"/>
        <v>108837</v>
      </c>
      <c r="V42">
        <f t="shared" si="1"/>
        <v>108837</v>
      </c>
      <c r="W42">
        <f t="shared" si="2"/>
        <v>1</v>
      </c>
    </row>
    <row r="43" spans="1:23" s="19" customFormat="1" ht="18" customHeight="1" x14ac:dyDescent="0.35">
      <c r="A43" s="19" t="s">
        <v>608</v>
      </c>
      <c r="B43" s="19" t="s">
        <v>99</v>
      </c>
      <c r="C43" s="19">
        <v>1</v>
      </c>
      <c r="D43" s="19" t="s">
        <v>99</v>
      </c>
      <c r="E43" s="19">
        <v>1</v>
      </c>
      <c r="F43" s="19" t="s">
        <v>99</v>
      </c>
      <c r="G43" s="19">
        <v>1</v>
      </c>
      <c r="H43" s="19" t="s">
        <v>102</v>
      </c>
      <c r="I43" s="19">
        <v>0</v>
      </c>
      <c r="J43" s="19" t="s">
        <v>99</v>
      </c>
      <c r="K43" s="19" t="s">
        <v>99</v>
      </c>
      <c r="L43" s="19">
        <v>6214</v>
      </c>
      <c r="M43" s="19" t="s">
        <v>99</v>
      </c>
      <c r="N43" s="19">
        <v>1974</v>
      </c>
      <c r="O43" s="19">
        <v>89671</v>
      </c>
      <c r="P43" s="19" t="s">
        <v>103</v>
      </c>
      <c r="Q43" s="19">
        <v>1974</v>
      </c>
      <c r="R43" s="19" t="s">
        <v>99</v>
      </c>
      <c r="S43" s="19">
        <v>1219</v>
      </c>
      <c r="T43" s="19" t="s">
        <v>104</v>
      </c>
      <c r="U43" s="20">
        <f t="shared" si="0"/>
        <v>9407</v>
      </c>
      <c r="V43" s="19">
        <f>(E43*L43)+(G43*Q43)+(1*S43)</f>
        <v>9407</v>
      </c>
      <c r="W43" s="19">
        <f t="shared" si="2"/>
        <v>1</v>
      </c>
    </row>
    <row r="44" spans="1:23" ht="18" customHeight="1" x14ac:dyDescent="0.35">
      <c r="A44" t="s">
        <v>615</v>
      </c>
      <c r="B44" t="s">
        <v>99</v>
      </c>
      <c r="C44" s="5">
        <v>1</v>
      </c>
      <c r="D44" t="s">
        <v>99</v>
      </c>
      <c r="E44">
        <v>1</v>
      </c>
      <c r="F44" s="5" t="s">
        <v>99</v>
      </c>
      <c r="G44" s="5">
        <v>1</v>
      </c>
      <c r="H44" s="5" t="s">
        <v>102</v>
      </c>
      <c r="I44" s="5">
        <v>0</v>
      </c>
      <c r="J44" s="5" t="s">
        <v>102</v>
      </c>
      <c r="K44" t="s">
        <v>99</v>
      </c>
      <c r="L44">
        <v>642000</v>
      </c>
      <c r="M44" t="s">
        <v>99</v>
      </c>
      <c r="N44">
        <v>401000</v>
      </c>
      <c r="O44">
        <v>779000</v>
      </c>
      <c r="P44" t="s">
        <v>103</v>
      </c>
      <c r="Q44">
        <v>401000</v>
      </c>
      <c r="R44" t="s">
        <v>99</v>
      </c>
      <c r="S44">
        <v>385186000</v>
      </c>
      <c r="T44" t="s">
        <v>104</v>
      </c>
      <c r="U44" s="1">
        <f t="shared" si="0"/>
        <v>386229000</v>
      </c>
      <c r="V44">
        <f t="shared" si="1"/>
        <v>1043000</v>
      </c>
      <c r="W44">
        <f t="shared" si="2"/>
        <v>2.7004704462896363E-3</v>
      </c>
    </row>
    <row r="45" spans="1:23" ht="18" customHeight="1" x14ac:dyDescent="0.35">
      <c r="A45" t="s">
        <v>623</v>
      </c>
      <c r="B45" t="s">
        <v>99</v>
      </c>
      <c r="C45" s="5">
        <v>1</v>
      </c>
      <c r="D45" t="s">
        <v>99</v>
      </c>
      <c r="E45">
        <v>1</v>
      </c>
      <c r="F45" s="5" t="s">
        <v>99</v>
      </c>
      <c r="G45" s="5">
        <v>1</v>
      </c>
      <c r="H45" s="5" t="s">
        <v>99</v>
      </c>
      <c r="I45" s="5">
        <v>1</v>
      </c>
      <c r="J45" s="5"/>
      <c r="K45" t="s">
        <v>99</v>
      </c>
      <c r="L45">
        <v>4396</v>
      </c>
      <c r="M45" t="s">
        <v>99</v>
      </c>
      <c r="N45" t="s">
        <v>103</v>
      </c>
      <c r="O45" t="s">
        <v>103</v>
      </c>
      <c r="P45">
        <v>504</v>
      </c>
      <c r="Q45">
        <v>504</v>
      </c>
      <c r="R45" t="s">
        <v>99</v>
      </c>
      <c r="S45">
        <v>168752</v>
      </c>
      <c r="T45" t="s">
        <v>104</v>
      </c>
      <c r="U45" s="1">
        <f t="shared" si="0"/>
        <v>173652</v>
      </c>
      <c r="V45">
        <f t="shared" si="1"/>
        <v>173652</v>
      </c>
      <c r="W45">
        <f t="shared" si="2"/>
        <v>1</v>
      </c>
    </row>
    <row r="46" spans="1:23" ht="18" customHeight="1" x14ac:dyDescent="0.35">
      <c r="A46" t="s">
        <v>630</v>
      </c>
      <c r="B46" t="s">
        <v>99</v>
      </c>
      <c r="C46" s="5">
        <v>1</v>
      </c>
      <c r="D46" t="s">
        <v>99</v>
      </c>
      <c r="E46">
        <v>1</v>
      </c>
      <c r="F46" s="5" t="s">
        <v>99</v>
      </c>
      <c r="G46" s="5">
        <v>1</v>
      </c>
      <c r="H46" s="5" t="s">
        <v>102</v>
      </c>
      <c r="I46" s="5">
        <v>0</v>
      </c>
      <c r="J46" s="5" t="s">
        <v>102</v>
      </c>
      <c r="K46" t="s">
        <v>99</v>
      </c>
      <c r="L46">
        <v>81871</v>
      </c>
      <c r="M46" t="s">
        <v>99</v>
      </c>
      <c r="N46">
        <v>325533</v>
      </c>
      <c r="O46" t="s">
        <v>103</v>
      </c>
      <c r="P46" t="s">
        <v>103</v>
      </c>
      <c r="Q46">
        <v>325533</v>
      </c>
      <c r="R46" t="s">
        <v>102</v>
      </c>
      <c r="U46" s="1">
        <f t="shared" si="0"/>
        <v>407404</v>
      </c>
      <c r="V46">
        <f t="shared" si="1"/>
        <v>407404</v>
      </c>
      <c r="W46">
        <f t="shared" si="2"/>
        <v>1</v>
      </c>
    </row>
    <row r="47" spans="1:23" ht="18" customHeight="1" x14ac:dyDescent="0.35">
      <c r="A47" t="s">
        <v>636</v>
      </c>
      <c r="B47" t="s">
        <v>99</v>
      </c>
      <c r="C47" s="5">
        <v>1</v>
      </c>
      <c r="D47" t="s">
        <v>99</v>
      </c>
      <c r="E47">
        <v>1</v>
      </c>
      <c r="F47" s="5" t="s">
        <v>99</v>
      </c>
      <c r="G47" s="5">
        <v>1</v>
      </c>
      <c r="H47" s="5" t="s">
        <v>102</v>
      </c>
      <c r="I47" s="5">
        <v>0</v>
      </c>
      <c r="J47" s="5" t="s">
        <v>102</v>
      </c>
      <c r="K47" t="s">
        <v>99</v>
      </c>
      <c r="L47">
        <v>13394</v>
      </c>
      <c r="M47" t="s">
        <v>99</v>
      </c>
      <c r="N47">
        <v>44277</v>
      </c>
      <c r="O47">
        <v>114661</v>
      </c>
      <c r="P47" t="s">
        <v>103</v>
      </c>
      <c r="Q47">
        <v>44277</v>
      </c>
      <c r="R47" t="s">
        <v>99</v>
      </c>
      <c r="S47">
        <v>204234</v>
      </c>
      <c r="T47" t="s">
        <v>104</v>
      </c>
      <c r="U47" s="1">
        <f t="shared" si="0"/>
        <v>261905</v>
      </c>
      <c r="V47">
        <f t="shared" si="1"/>
        <v>57671</v>
      </c>
      <c r="W47">
        <f t="shared" si="2"/>
        <v>0.22019816345621504</v>
      </c>
    </row>
    <row r="48" spans="1:23" ht="18" customHeight="1" x14ac:dyDescent="0.35">
      <c r="A48" t="s">
        <v>643</v>
      </c>
      <c r="B48" t="s">
        <v>99</v>
      </c>
      <c r="C48" s="5">
        <v>1</v>
      </c>
      <c r="D48" t="s">
        <v>99</v>
      </c>
      <c r="E48">
        <v>1</v>
      </c>
      <c r="F48" s="5" t="s">
        <v>99</v>
      </c>
      <c r="G48" s="5">
        <v>1</v>
      </c>
      <c r="H48" s="5" t="s">
        <v>99</v>
      </c>
      <c r="I48" s="5">
        <v>1</v>
      </c>
      <c r="J48" s="5"/>
      <c r="K48" t="s">
        <v>99</v>
      </c>
      <c r="L48">
        <v>35596</v>
      </c>
      <c r="M48" t="s">
        <v>99</v>
      </c>
      <c r="P48">
        <v>13121</v>
      </c>
      <c r="Q48">
        <v>13121</v>
      </c>
      <c r="R48" t="s">
        <v>102</v>
      </c>
      <c r="U48" s="1">
        <f t="shared" si="0"/>
        <v>48717</v>
      </c>
      <c r="V48">
        <f t="shared" si="1"/>
        <v>48717</v>
      </c>
      <c r="W48">
        <f t="shared" si="2"/>
        <v>1</v>
      </c>
    </row>
    <row r="49" spans="1:23" ht="18" customHeight="1" x14ac:dyDescent="0.35">
      <c r="A49" t="s">
        <v>650</v>
      </c>
      <c r="B49" t="s">
        <v>99</v>
      </c>
      <c r="C49" s="5">
        <v>1</v>
      </c>
      <c r="D49" t="s">
        <v>99</v>
      </c>
      <c r="E49">
        <v>1</v>
      </c>
      <c r="F49" s="5" t="s">
        <v>99</v>
      </c>
      <c r="G49" s="5">
        <v>1</v>
      </c>
      <c r="H49" s="5" t="s">
        <v>102</v>
      </c>
      <c r="I49" s="5">
        <v>0</v>
      </c>
      <c r="J49" s="5" t="s">
        <v>102</v>
      </c>
      <c r="K49" t="s">
        <v>99</v>
      </c>
      <c r="L49">
        <v>204271</v>
      </c>
      <c r="M49" t="s">
        <v>99</v>
      </c>
      <c r="N49">
        <v>166250</v>
      </c>
      <c r="O49" t="s">
        <v>103</v>
      </c>
      <c r="P49" t="s">
        <v>103</v>
      </c>
      <c r="Q49">
        <v>166250</v>
      </c>
      <c r="R49" t="s">
        <v>99</v>
      </c>
      <c r="S49">
        <v>1889555</v>
      </c>
      <c r="T49" t="s">
        <v>104</v>
      </c>
      <c r="U49" s="1">
        <f t="shared" si="0"/>
        <v>2260076</v>
      </c>
      <c r="V49">
        <f t="shared" si="1"/>
        <v>370521</v>
      </c>
      <c r="W49">
        <f t="shared" si="2"/>
        <v>0.16394183204458612</v>
      </c>
    </row>
    <row r="50" spans="1:23" ht="18" customHeight="1" x14ac:dyDescent="0.35">
      <c r="A50" t="s">
        <v>681</v>
      </c>
      <c r="B50" t="s">
        <v>99</v>
      </c>
      <c r="C50" s="5">
        <v>1</v>
      </c>
      <c r="D50" t="s">
        <v>99</v>
      </c>
      <c r="E50">
        <v>1</v>
      </c>
      <c r="F50" s="5" t="s">
        <v>99</v>
      </c>
      <c r="G50" s="5">
        <v>1</v>
      </c>
      <c r="H50" s="5" t="s">
        <v>99</v>
      </c>
      <c r="I50" s="5">
        <v>1</v>
      </c>
      <c r="J50" s="5"/>
      <c r="K50" t="s">
        <v>102</v>
      </c>
      <c r="M50" t="s">
        <v>102</v>
      </c>
      <c r="R50" t="s">
        <v>102</v>
      </c>
      <c r="U50" s="1"/>
    </row>
    <row r="51" spans="1:23" ht="18" customHeight="1" x14ac:dyDescent="0.35">
      <c r="A51" t="s">
        <v>695</v>
      </c>
      <c r="B51" t="s">
        <v>99</v>
      </c>
      <c r="C51" s="5">
        <v>1</v>
      </c>
      <c r="D51" t="s">
        <v>99</v>
      </c>
      <c r="E51">
        <v>1</v>
      </c>
      <c r="F51" s="5" t="s">
        <v>99</v>
      </c>
      <c r="G51" s="5">
        <v>1</v>
      </c>
      <c r="H51" s="5" t="s">
        <v>102</v>
      </c>
      <c r="I51" s="5">
        <v>0</v>
      </c>
      <c r="J51" s="5" t="s">
        <v>102</v>
      </c>
      <c r="K51" t="s">
        <v>99</v>
      </c>
      <c r="L51">
        <v>6281</v>
      </c>
      <c r="M51" t="s">
        <v>99</v>
      </c>
      <c r="N51">
        <v>16072</v>
      </c>
      <c r="O51">
        <v>23750</v>
      </c>
      <c r="P51" t="s">
        <v>103</v>
      </c>
      <c r="Q51">
        <v>16072</v>
      </c>
      <c r="R51" t="s">
        <v>99</v>
      </c>
      <c r="S51">
        <v>145618</v>
      </c>
      <c r="T51" t="s">
        <v>104</v>
      </c>
      <c r="U51" s="1">
        <f t="shared" si="0"/>
        <v>167971</v>
      </c>
      <c r="V51">
        <f t="shared" si="1"/>
        <v>22353</v>
      </c>
      <c r="W51">
        <f t="shared" si="2"/>
        <v>0.13307654297468016</v>
      </c>
    </row>
    <row r="52" spans="1:23" s="19" customFormat="1" ht="18" customHeight="1" x14ac:dyDescent="0.35">
      <c r="A52" s="19" t="s">
        <v>728</v>
      </c>
      <c r="B52" s="19" t="s">
        <v>99</v>
      </c>
      <c r="C52" s="19">
        <v>1</v>
      </c>
      <c r="D52" s="19" t="s">
        <v>99</v>
      </c>
      <c r="E52" s="19">
        <v>1</v>
      </c>
      <c r="F52" s="19" t="s">
        <v>99</v>
      </c>
      <c r="G52" s="19">
        <v>1</v>
      </c>
      <c r="H52" s="19" t="s">
        <v>102</v>
      </c>
      <c r="I52" s="19">
        <v>0</v>
      </c>
      <c r="J52" s="19" t="s">
        <v>99</v>
      </c>
      <c r="K52" s="19" t="s">
        <v>99</v>
      </c>
      <c r="L52" s="19">
        <v>7296</v>
      </c>
      <c r="M52" s="19" t="s">
        <v>99</v>
      </c>
      <c r="N52" s="19">
        <v>1914</v>
      </c>
      <c r="O52" s="19">
        <v>83850</v>
      </c>
      <c r="P52" s="19" t="s">
        <v>103</v>
      </c>
      <c r="Q52" s="19">
        <v>1914</v>
      </c>
      <c r="R52" s="19" t="s">
        <v>99</v>
      </c>
      <c r="S52" s="19">
        <v>250428</v>
      </c>
      <c r="T52" s="19" t="s">
        <v>104</v>
      </c>
      <c r="U52" s="20">
        <f t="shared" si="0"/>
        <v>259638</v>
      </c>
      <c r="V52" s="19">
        <f t="shared" si="1"/>
        <v>9210</v>
      </c>
      <c r="W52" s="19">
        <f t="shared" si="2"/>
        <v>3.5472465509671154E-2</v>
      </c>
    </row>
    <row r="53" spans="1:23" ht="18" customHeight="1" x14ac:dyDescent="0.35">
      <c r="A53" t="s">
        <v>743</v>
      </c>
      <c r="B53" t="s">
        <v>99</v>
      </c>
      <c r="C53" s="5">
        <v>1</v>
      </c>
      <c r="D53" t="s">
        <v>99</v>
      </c>
      <c r="E53">
        <v>1</v>
      </c>
      <c r="F53" s="5" t="s">
        <v>99</v>
      </c>
      <c r="G53" s="5">
        <v>1</v>
      </c>
      <c r="H53" s="5" t="s">
        <v>102</v>
      </c>
      <c r="I53" s="5">
        <v>0</v>
      </c>
      <c r="J53" s="5" t="s">
        <v>102</v>
      </c>
      <c r="K53" t="s">
        <v>99</v>
      </c>
      <c r="L53">
        <v>103039</v>
      </c>
      <c r="M53" t="s">
        <v>99</v>
      </c>
      <c r="N53">
        <v>56085</v>
      </c>
      <c r="O53">
        <v>96302</v>
      </c>
      <c r="P53" t="s">
        <v>103</v>
      </c>
      <c r="Q53">
        <v>56085</v>
      </c>
      <c r="R53" t="s">
        <v>102</v>
      </c>
      <c r="U53" s="1">
        <f t="shared" si="0"/>
        <v>159124</v>
      </c>
      <c r="V53">
        <f t="shared" si="1"/>
        <v>159124</v>
      </c>
      <c r="W53">
        <f t="shared" si="2"/>
        <v>1</v>
      </c>
    </row>
    <row r="54" spans="1:23" ht="18" customHeight="1" x14ac:dyDescent="0.35">
      <c r="A54" t="s">
        <v>750</v>
      </c>
      <c r="B54" t="s">
        <v>99</v>
      </c>
      <c r="C54" s="5">
        <v>1</v>
      </c>
      <c r="D54" t="s">
        <v>99</v>
      </c>
      <c r="E54">
        <v>1</v>
      </c>
      <c r="F54" s="5" t="s">
        <v>102</v>
      </c>
      <c r="G54" s="5">
        <v>0</v>
      </c>
      <c r="H54" s="5" t="s">
        <v>102</v>
      </c>
      <c r="I54" s="5">
        <v>0</v>
      </c>
      <c r="J54" s="5" t="s">
        <v>102</v>
      </c>
      <c r="K54" t="s">
        <v>99</v>
      </c>
      <c r="L54">
        <v>8539</v>
      </c>
      <c r="M54" t="s">
        <v>99</v>
      </c>
      <c r="N54">
        <v>45</v>
      </c>
      <c r="O54">
        <v>43</v>
      </c>
      <c r="P54" t="s">
        <v>103</v>
      </c>
      <c r="Q54">
        <v>45</v>
      </c>
      <c r="R54" t="s">
        <v>102</v>
      </c>
      <c r="U54" s="1">
        <f t="shared" si="0"/>
        <v>8584</v>
      </c>
      <c r="V54">
        <f t="shared" si="1"/>
        <v>8539</v>
      </c>
      <c r="W54">
        <f t="shared" si="2"/>
        <v>0.99475768872320591</v>
      </c>
    </row>
    <row r="55" spans="1:23" ht="18" customHeight="1" x14ac:dyDescent="0.35">
      <c r="A55" t="s">
        <v>758</v>
      </c>
      <c r="B55" t="s">
        <v>99</v>
      </c>
      <c r="C55" s="5">
        <v>1</v>
      </c>
      <c r="D55" t="s">
        <v>99</v>
      </c>
      <c r="E55">
        <v>1</v>
      </c>
      <c r="F55" s="5" t="s">
        <v>99</v>
      </c>
      <c r="G55" s="5">
        <v>1</v>
      </c>
      <c r="H55" s="5" t="s">
        <v>99</v>
      </c>
      <c r="I55" s="5">
        <v>1</v>
      </c>
      <c r="J55" s="5"/>
      <c r="K55" t="s">
        <v>99</v>
      </c>
      <c r="L55">
        <v>229973</v>
      </c>
      <c r="M55" t="s">
        <v>99</v>
      </c>
      <c r="N55" t="s">
        <v>103</v>
      </c>
      <c r="O55" t="s">
        <v>103</v>
      </c>
      <c r="P55">
        <v>187630</v>
      </c>
      <c r="Q55">
        <v>187630</v>
      </c>
      <c r="R55" t="s">
        <v>102</v>
      </c>
      <c r="U55" s="1">
        <f t="shared" si="0"/>
        <v>417603</v>
      </c>
      <c r="V55">
        <f t="shared" si="1"/>
        <v>417603</v>
      </c>
      <c r="W55">
        <f t="shared" si="2"/>
        <v>1</v>
      </c>
    </row>
    <row r="56" spans="1:23" s="19" customFormat="1" ht="18" customHeight="1" x14ac:dyDescent="0.35">
      <c r="A56" s="19" t="s">
        <v>784</v>
      </c>
      <c r="B56" s="19" t="s">
        <v>99</v>
      </c>
      <c r="C56" s="19">
        <v>1</v>
      </c>
      <c r="D56" s="19" t="s">
        <v>99</v>
      </c>
      <c r="E56" s="19">
        <v>1</v>
      </c>
      <c r="F56" s="19" t="s">
        <v>99</v>
      </c>
      <c r="G56" s="19">
        <v>1</v>
      </c>
      <c r="H56" s="19" t="s">
        <v>102</v>
      </c>
      <c r="I56" s="19">
        <v>0</v>
      </c>
      <c r="J56" s="19" t="s">
        <v>99</v>
      </c>
      <c r="K56" s="19" t="s">
        <v>99</v>
      </c>
      <c r="L56" s="19">
        <v>717</v>
      </c>
      <c r="M56" s="19" t="s">
        <v>99</v>
      </c>
      <c r="N56" s="19">
        <v>4172</v>
      </c>
      <c r="O56" s="19">
        <v>14288</v>
      </c>
      <c r="P56" s="19" t="s">
        <v>103</v>
      </c>
      <c r="Q56" s="19">
        <v>4172</v>
      </c>
      <c r="R56" s="19" t="s">
        <v>102</v>
      </c>
      <c r="U56" s="20">
        <f t="shared" si="0"/>
        <v>4889</v>
      </c>
      <c r="V56" s="19">
        <f t="shared" si="1"/>
        <v>4889</v>
      </c>
      <c r="W56" s="19">
        <f t="shared" si="2"/>
        <v>1</v>
      </c>
    </row>
    <row r="57" spans="1:23" ht="18" customHeight="1" x14ac:dyDescent="0.35">
      <c r="A57" t="s">
        <v>791</v>
      </c>
      <c r="B57" t="s">
        <v>99</v>
      </c>
      <c r="C57" s="5">
        <v>1</v>
      </c>
      <c r="D57" t="s">
        <v>99</v>
      </c>
      <c r="E57">
        <v>1</v>
      </c>
      <c r="F57" s="5" t="s">
        <v>99</v>
      </c>
      <c r="G57" s="5">
        <v>1</v>
      </c>
      <c r="H57" s="5" t="s">
        <v>99</v>
      </c>
      <c r="I57" s="5">
        <v>1</v>
      </c>
      <c r="J57" s="5"/>
      <c r="K57" t="s">
        <v>99</v>
      </c>
      <c r="L57">
        <v>48337</v>
      </c>
      <c r="M57" t="s">
        <v>99</v>
      </c>
      <c r="N57">
        <v>38449</v>
      </c>
      <c r="O57">
        <v>37218</v>
      </c>
      <c r="P57" t="s">
        <v>103</v>
      </c>
      <c r="Q57">
        <v>38449</v>
      </c>
      <c r="R57" t="s">
        <v>99</v>
      </c>
      <c r="S57">
        <v>71496606</v>
      </c>
      <c r="T57" t="s">
        <v>104</v>
      </c>
      <c r="U57" s="1">
        <f t="shared" si="0"/>
        <v>71583392</v>
      </c>
      <c r="V57">
        <f t="shared" si="1"/>
        <v>71583392</v>
      </c>
      <c r="W57">
        <f t="shared" si="2"/>
        <v>1</v>
      </c>
    </row>
    <row r="58" spans="1:23" ht="18" customHeight="1" x14ac:dyDescent="0.35">
      <c r="A58" t="s">
        <v>821</v>
      </c>
      <c r="B58" t="s">
        <v>99</v>
      </c>
      <c r="C58" s="5">
        <v>1</v>
      </c>
      <c r="D58" t="s">
        <v>99</v>
      </c>
      <c r="E58">
        <v>1</v>
      </c>
      <c r="F58" s="5" t="s">
        <v>99</v>
      </c>
      <c r="G58" s="5">
        <v>1</v>
      </c>
      <c r="H58" s="5" t="s">
        <v>102</v>
      </c>
      <c r="I58" s="5">
        <v>0</v>
      </c>
      <c r="J58" s="5" t="s">
        <v>102</v>
      </c>
      <c r="K58" t="s">
        <v>99</v>
      </c>
      <c r="L58">
        <v>4853990</v>
      </c>
      <c r="M58" t="s">
        <v>99</v>
      </c>
      <c r="N58" t="s">
        <v>103</v>
      </c>
      <c r="O58" t="s">
        <v>103</v>
      </c>
      <c r="P58">
        <v>37389</v>
      </c>
      <c r="Q58">
        <v>37389</v>
      </c>
      <c r="R58" t="s">
        <v>99</v>
      </c>
      <c r="S58">
        <v>26410305</v>
      </c>
      <c r="T58" t="s">
        <v>115</v>
      </c>
      <c r="U58" s="1">
        <f t="shared" si="0"/>
        <v>31301684</v>
      </c>
      <c r="V58">
        <f t="shared" si="1"/>
        <v>4891379</v>
      </c>
      <c r="W58">
        <f t="shared" si="2"/>
        <v>0.15626568206362315</v>
      </c>
    </row>
    <row r="59" spans="1:23" ht="18" customHeight="1" x14ac:dyDescent="0.35">
      <c r="A59" t="s">
        <v>836</v>
      </c>
      <c r="B59" t="s">
        <v>99</v>
      </c>
      <c r="C59" s="5">
        <v>1</v>
      </c>
      <c r="D59" t="s">
        <v>101</v>
      </c>
      <c r="E59">
        <v>0</v>
      </c>
      <c r="F59" s="5" t="s">
        <v>101</v>
      </c>
      <c r="G59" s="5">
        <v>0</v>
      </c>
      <c r="H59" s="5" t="s">
        <v>101</v>
      </c>
      <c r="I59" s="5">
        <v>0</v>
      </c>
      <c r="J59" s="5" t="s">
        <v>101</v>
      </c>
      <c r="K59" t="s">
        <v>99</v>
      </c>
      <c r="L59">
        <v>17100000</v>
      </c>
      <c r="M59" t="s">
        <v>99</v>
      </c>
      <c r="N59" t="s">
        <v>103</v>
      </c>
      <c r="O59" t="s">
        <v>103</v>
      </c>
      <c r="P59">
        <v>680000</v>
      </c>
      <c r="Q59">
        <v>680000</v>
      </c>
      <c r="R59" t="s">
        <v>99</v>
      </c>
      <c r="S59">
        <v>57300000</v>
      </c>
      <c r="T59" t="s">
        <v>115</v>
      </c>
      <c r="U59" s="1">
        <f t="shared" si="0"/>
        <v>75080000</v>
      </c>
      <c r="V59">
        <f t="shared" si="1"/>
        <v>0</v>
      </c>
      <c r="W59">
        <f t="shared" si="2"/>
        <v>0</v>
      </c>
    </row>
    <row r="60" spans="1:23" ht="18" customHeight="1" x14ac:dyDescent="0.35">
      <c r="A60" t="s">
        <v>860</v>
      </c>
      <c r="B60" t="s">
        <v>99</v>
      </c>
      <c r="C60" s="5">
        <v>1</v>
      </c>
      <c r="D60" t="s">
        <v>99</v>
      </c>
      <c r="E60">
        <v>1</v>
      </c>
      <c r="F60" s="5" t="s">
        <v>99</v>
      </c>
      <c r="G60" s="5">
        <v>1</v>
      </c>
      <c r="H60" s="5" t="s">
        <v>102</v>
      </c>
      <c r="I60" s="5">
        <v>0</v>
      </c>
      <c r="J60" s="5" t="s">
        <v>102</v>
      </c>
      <c r="K60" t="s">
        <v>99</v>
      </c>
      <c r="L60">
        <v>403807</v>
      </c>
      <c r="M60" t="s">
        <v>99</v>
      </c>
      <c r="N60">
        <v>1108972</v>
      </c>
      <c r="O60" t="s">
        <v>103</v>
      </c>
      <c r="P60" t="s">
        <v>103</v>
      </c>
      <c r="Q60">
        <v>1108972</v>
      </c>
      <c r="R60" t="s">
        <v>99</v>
      </c>
      <c r="S60">
        <v>929785</v>
      </c>
      <c r="T60" t="s">
        <v>115</v>
      </c>
      <c r="U60" s="1">
        <f t="shared" si="0"/>
        <v>2442564</v>
      </c>
      <c r="V60">
        <f t="shared" si="1"/>
        <v>1512779</v>
      </c>
      <c r="W60">
        <f t="shared" si="2"/>
        <v>0.61934057817932309</v>
      </c>
    </row>
    <row r="61" spans="1:23" ht="18" customHeight="1" x14ac:dyDescent="0.35">
      <c r="A61" t="s">
        <v>867</v>
      </c>
      <c r="B61" t="s">
        <v>99</v>
      </c>
      <c r="C61" s="5">
        <v>1</v>
      </c>
      <c r="D61" t="s">
        <v>99</v>
      </c>
      <c r="E61">
        <v>1</v>
      </c>
      <c r="F61" s="5" t="s">
        <v>99</v>
      </c>
      <c r="G61" s="5">
        <v>1</v>
      </c>
      <c r="H61" s="5" t="s">
        <v>102</v>
      </c>
      <c r="I61" s="5">
        <v>0</v>
      </c>
      <c r="J61" s="5" t="s">
        <v>102</v>
      </c>
      <c r="K61" t="s">
        <v>99</v>
      </c>
      <c r="L61">
        <v>53000000</v>
      </c>
      <c r="M61" t="s">
        <v>99</v>
      </c>
      <c r="P61">
        <v>1000000</v>
      </c>
      <c r="Q61">
        <v>1000000</v>
      </c>
      <c r="R61" t="s">
        <v>99</v>
      </c>
      <c r="S61">
        <v>592000000</v>
      </c>
      <c r="T61" t="s">
        <v>104</v>
      </c>
      <c r="U61" s="1">
        <f t="shared" si="0"/>
        <v>646000000</v>
      </c>
      <c r="V61">
        <f t="shared" si="1"/>
        <v>54000000</v>
      </c>
      <c r="W61">
        <f t="shared" si="2"/>
        <v>8.3591331269349839E-2</v>
      </c>
    </row>
    <row r="62" spans="1:23" ht="18" customHeight="1" x14ac:dyDescent="0.35">
      <c r="A62" t="s">
        <v>884</v>
      </c>
      <c r="B62" t="s">
        <v>99</v>
      </c>
      <c r="C62" s="5">
        <v>1</v>
      </c>
      <c r="D62" t="s">
        <v>99</v>
      </c>
      <c r="E62">
        <v>1</v>
      </c>
      <c r="F62" s="5" t="s">
        <v>99</v>
      </c>
      <c r="G62" s="5">
        <v>1</v>
      </c>
      <c r="H62" s="5" t="s">
        <v>102</v>
      </c>
      <c r="I62" s="5">
        <v>0</v>
      </c>
      <c r="J62" s="5" t="s">
        <v>102</v>
      </c>
      <c r="K62" t="s">
        <v>99</v>
      </c>
      <c r="L62">
        <v>19933</v>
      </c>
      <c r="M62" t="s">
        <v>99</v>
      </c>
      <c r="N62">
        <v>24393</v>
      </c>
      <c r="O62" t="s">
        <v>103</v>
      </c>
      <c r="P62" t="s">
        <v>103</v>
      </c>
      <c r="Q62">
        <v>24393</v>
      </c>
      <c r="R62" t="s">
        <v>99</v>
      </c>
      <c r="S62">
        <v>38840</v>
      </c>
      <c r="T62" t="s">
        <v>104</v>
      </c>
      <c r="U62" s="1">
        <f t="shared" si="0"/>
        <v>83166</v>
      </c>
      <c r="V62">
        <f t="shared" si="1"/>
        <v>44326</v>
      </c>
      <c r="W62">
        <f t="shared" si="2"/>
        <v>0.53298222831445541</v>
      </c>
    </row>
    <row r="63" spans="1:23" ht="18" customHeight="1" x14ac:dyDescent="0.35">
      <c r="A63" t="s">
        <v>891</v>
      </c>
      <c r="B63" t="s">
        <v>99</v>
      </c>
      <c r="C63" s="5">
        <v>1</v>
      </c>
      <c r="D63" t="s">
        <v>99</v>
      </c>
      <c r="E63">
        <v>1</v>
      </c>
      <c r="F63" s="5" t="s">
        <v>99</v>
      </c>
      <c r="G63" s="5">
        <v>1</v>
      </c>
      <c r="H63" s="5" t="s">
        <v>102</v>
      </c>
      <c r="I63" s="5">
        <v>0</v>
      </c>
      <c r="J63" s="5" t="s">
        <v>102</v>
      </c>
      <c r="K63" t="s">
        <v>99</v>
      </c>
      <c r="L63">
        <v>90547</v>
      </c>
      <c r="M63" t="s">
        <v>99</v>
      </c>
      <c r="N63">
        <v>7672</v>
      </c>
      <c r="O63">
        <v>56285</v>
      </c>
      <c r="P63" t="s">
        <v>103</v>
      </c>
      <c r="Q63">
        <v>7672</v>
      </c>
      <c r="R63" t="s">
        <v>99</v>
      </c>
      <c r="S63">
        <v>2365058</v>
      </c>
      <c r="T63" t="s">
        <v>115</v>
      </c>
      <c r="U63" s="1">
        <f t="shared" si="0"/>
        <v>2463277</v>
      </c>
      <c r="V63">
        <f t="shared" si="1"/>
        <v>98219</v>
      </c>
      <c r="W63">
        <f t="shared" si="2"/>
        <v>3.987330698090389E-2</v>
      </c>
    </row>
    <row r="64" spans="1:23" ht="18" customHeight="1" x14ac:dyDescent="0.35">
      <c r="A64" t="s">
        <v>898</v>
      </c>
      <c r="B64" t="s">
        <v>99</v>
      </c>
      <c r="C64" s="5">
        <v>1</v>
      </c>
      <c r="D64" t="s">
        <v>99</v>
      </c>
      <c r="E64">
        <v>1</v>
      </c>
      <c r="F64" s="5" t="s">
        <v>99</v>
      </c>
      <c r="G64" s="5">
        <v>1</v>
      </c>
      <c r="H64" s="5" t="s">
        <v>102</v>
      </c>
      <c r="I64" s="5">
        <v>0</v>
      </c>
      <c r="J64" s="5" t="s">
        <v>102</v>
      </c>
      <c r="K64" t="s">
        <v>99</v>
      </c>
      <c r="L64">
        <v>14566</v>
      </c>
      <c r="M64" t="s">
        <v>99</v>
      </c>
      <c r="N64">
        <v>59664</v>
      </c>
      <c r="O64">
        <v>86858</v>
      </c>
      <c r="P64" t="s">
        <v>103</v>
      </c>
      <c r="Q64">
        <v>59664</v>
      </c>
      <c r="R64" t="s">
        <v>99</v>
      </c>
      <c r="S64">
        <v>10535</v>
      </c>
      <c r="T64" t="s">
        <v>104</v>
      </c>
      <c r="U64" s="1">
        <f t="shared" si="0"/>
        <v>84765</v>
      </c>
      <c r="V64">
        <f t="shared" si="1"/>
        <v>74230</v>
      </c>
      <c r="W64">
        <f t="shared" si="2"/>
        <v>0.87571521264672925</v>
      </c>
    </row>
    <row r="65" spans="1:23" s="19" customFormat="1" ht="18" customHeight="1" x14ac:dyDescent="0.35">
      <c r="A65" s="19" t="s">
        <v>912</v>
      </c>
      <c r="B65" s="19" t="s">
        <v>99</v>
      </c>
      <c r="C65" s="19">
        <v>1</v>
      </c>
      <c r="D65" s="19" t="s">
        <v>99</v>
      </c>
      <c r="E65" s="19">
        <v>1</v>
      </c>
      <c r="F65" s="19" t="s">
        <v>99</v>
      </c>
      <c r="G65" s="19">
        <v>1</v>
      </c>
      <c r="H65" s="19" t="s">
        <v>102</v>
      </c>
      <c r="I65" s="19">
        <v>0</v>
      </c>
      <c r="J65" s="19" t="s">
        <v>99</v>
      </c>
      <c r="K65" s="19" t="s">
        <v>99</v>
      </c>
      <c r="L65" s="19">
        <v>547631</v>
      </c>
      <c r="M65" s="19" t="s">
        <v>99</v>
      </c>
      <c r="N65" s="19" t="s">
        <v>103</v>
      </c>
      <c r="O65" s="19" t="s">
        <v>103</v>
      </c>
      <c r="P65" s="19">
        <v>101204</v>
      </c>
      <c r="Q65" s="19">
        <v>101204</v>
      </c>
      <c r="R65" s="19" t="s">
        <v>99</v>
      </c>
      <c r="S65" s="19">
        <v>1172146</v>
      </c>
      <c r="T65" s="19" t="s">
        <v>104</v>
      </c>
      <c r="U65" s="20">
        <f t="shared" si="0"/>
        <v>1820981</v>
      </c>
      <c r="V65" s="19">
        <f t="shared" si="1"/>
        <v>648835</v>
      </c>
      <c r="W65" s="19">
        <f t="shared" si="2"/>
        <v>0.3563106918743249</v>
      </c>
    </row>
    <row r="66" spans="1:23" ht="18" customHeight="1" x14ac:dyDescent="0.35">
      <c r="A66" t="s">
        <v>919</v>
      </c>
      <c r="B66" t="s">
        <v>99</v>
      </c>
      <c r="C66" s="5">
        <v>1</v>
      </c>
      <c r="D66" t="s">
        <v>99</v>
      </c>
      <c r="E66">
        <v>1</v>
      </c>
      <c r="F66" s="5" t="s">
        <v>99</v>
      </c>
      <c r="G66" s="5">
        <v>1</v>
      </c>
      <c r="H66" s="5" t="s">
        <v>99</v>
      </c>
      <c r="I66" s="5">
        <v>1</v>
      </c>
      <c r="J66" s="5"/>
      <c r="K66" t="s">
        <v>99</v>
      </c>
      <c r="L66">
        <v>34931</v>
      </c>
      <c r="M66" t="s">
        <v>99</v>
      </c>
      <c r="N66">
        <v>108373</v>
      </c>
      <c r="O66">
        <v>564012</v>
      </c>
      <c r="P66" t="s">
        <v>103</v>
      </c>
      <c r="Q66">
        <v>108373</v>
      </c>
      <c r="R66" t="s">
        <v>99</v>
      </c>
      <c r="S66">
        <v>17837665</v>
      </c>
      <c r="T66" t="s">
        <v>381</v>
      </c>
      <c r="U66" s="1">
        <f t="shared" si="0"/>
        <v>17980969</v>
      </c>
      <c r="V66">
        <f t="shared" si="1"/>
        <v>17980969</v>
      </c>
      <c r="W66">
        <f t="shared" si="2"/>
        <v>1</v>
      </c>
    </row>
    <row r="67" spans="1:23" s="19" customFormat="1" ht="18" customHeight="1" x14ac:dyDescent="0.35">
      <c r="A67" s="19" t="s">
        <v>927</v>
      </c>
      <c r="B67" s="19" t="s">
        <v>99</v>
      </c>
      <c r="C67" s="19">
        <v>1</v>
      </c>
      <c r="D67" s="19" t="s">
        <v>99</v>
      </c>
      <c r="E67" s="19">
        <v>1</v>
      </c>
      <c r="F67" s="19" t="s">
        <v>99</v>
      </c>
      <c r="G67" s="19">
        <v>1</v>
      </c>
      <c r="H67" s="19" t="s">
        <v>102</v>
      </c>
      <c r="I67" s="19">
        <v>0</v>
      </c>
      <c r="J67" s="19" t="s">
        <v>99</v>
      </c>
      <c r="K67" s="19" t="s">
        <v>99</v>
      </c>
      <c r="L67" s="19">
        <v>50000</v>
      </c>
      <c r="M67" s="19" t="s">
        <v>99</v>
      </c>
      <c r="N67" s="19">
        <v>60000</v>
      </c>
      <c r="O67" s="19" t="s">
        <v>103</v>
      </c>
      <c r="P67" s="19" t="s">
        <v>103</v>
      </c>
      <c r="Q67" s="19">
        <v>60000</v>
      </c>
      <c r="R67" s="19" t="s">
        <v>99</v>
      </c>
      <c r="S67" s="19">
        <v>2620000</v>
      </c>
      <c r="T67" s="19" t="s">
        <v>104</v>
      </c>
      <c r="U67" s="20">
        <f t="shared" ref="U67:U130" si="3">L67+Q67+S67</f>
        <v>2730000</v>
      </c>
      <c r="V67" s="19">
        <f t="shared" ref="V67:V130" si="4">(E67*L67)+(G67*Q67)+(I67*S67)</f>
        <v>110000</v>
      </c>
      <c r="W67" s="19">
        <f t="shared" ref="W67:W130" si="5">V67/U67</f>
        <v>4.0293040293040296E-2</v>
      </c>
    </row>
    <row r="68" spans="1:23" ht="18" customHeight="1" x14ac:dyDescent="0.35">
      <c r="A68" t="s">
        <v>951</v>
      </c>
      <c r="B68" t="s">
        <v>99</v>
      </c>
      <c r="C68" s="5">
        <v>1</v>
      </c>
      <c r="D68" t="s">
        <v>99</v>
      </c>
      <c r="E68">
        <v>1</v>
      </c>
      <c r="F68" s="5" t="s">
        <v>99</v>
      </c>
      <c r="G68" s="5">
        <v>1</v>
      </c>
      <c r="H68" s="5" t="s">
        <v>99</v>
      </c>
      <c r="I68" s="5">
        <v>1</v>
      </c>
      <c r="J68" s="5"/>
      <c r="K68" t="s">
        <v>99</v>
      </c>
      <c r="L68">
        <v>72784</v>
      </c>
      <c r="M68" t="s">
        <v>99</v>
      </c>
      <c r="N68">
        <v>26442</v>
      </c>
      <c r="O68">
        <v>166307</v>
      </c>
      <c r="P68" t="s">
        <v>103</v>
      </c>
      <c r="Q68">
        <v>26442</v>
      </c>
      <c r="R68" t="s">
        <v>99</v>
      </c>
      <c r="S68">
        <v>412547</v>
      </c>
      <c r="T68" t="s">
        <v>104</v>
      </c>
      <c r="U68" s="1">
        <f t="shared" si="3"/>
        <v>511773</v>
      </c>
      <c r="V68">
        <f t="shared" si="4"/>
        <v>511773</v>
      </c>
      <c r="W68">
        <f t="shared" si="5"/>
        <v>1</v>
      </c>
    </row>
    <row r="69" spans="1:23" ht="18" customHeight="1" x14ac:dyDescent="0.35">
      <c r="A69" t="s">
        <v>967</v>
      </c>
      <c r="B69" t="s">
        <v>99</v>
      </c>
      <c r="C69" s="5">
        <v>1</v>
      </c>
      <c r="D69" t="s">
        <v>99</v>
      </c>
      <c r="E69">
        <v>1</v>
      </c>
      <c r="F69" s="5" t="s">
        <v>99</v>
      </c>
      <c r="G69" s="5">
        <v>1</v>
      </c>
      <c r="H69" s="5" t="s">
        <v>99</v>
      </c>
      <c r="I69" s="5">
        <v>1</v>
      </c>
      <c r="J69" s="5"/>
      <c r="K69" t="s">
        <v>99</v>
      </c>
      <c r="L69">
        <v>17558176</v>
      </c>
      <c r="M69" t="s">
        <v>99</v>
      </c>
      <c r="N69">
        <v>13120</v>
      </c>
      <c r="O69">
        <v>11782</v>
      </c>
      <c r="P69" t="s">
        <v>103</v>
      </c>
      <c r="Q69">
        <v>13120</v>
      </c>
      <c r="R69" t="s">
        <v>99</v>
      </c>
      <c r="S69">
        <v>20936554</v>
      </c>
      <c r="T69" t="s">
        <v>104</v>
      </c>
      <c r="U69" s="1">
        <f t="shared" si="3"/>
        <v>38507850</v>
      </c>
      <c r="V69">
        <f t="shared" si="4"/>
        <v>38507850</v>
      </c>
      <c r="W69">
        <f t="shared" si="5"/>
        <v>1</v>
      </c>
    </row>
    <row r="70" spans="1:23" ht="18" customHeight="1" x14ac:dyDescent="0.35">
      <c r="A70" t="s">
        <v>976</v>
      </c>
      <c r="B70" t="s">
        <v>99</v>
      </c>
      <c r="C70" s="5">
        <v>1</v>
      </c>
      <c r="D70" t="s">
        <v>99</v>
      </c>
      <c r="E70">
        <v>1</v>
      </c>
      <c r="F70" s="5" t="s">
        <v>99</v>
      </c>
      <c r="G70" s="5">
        <v>1</v>
      </c>
      <c r="H70" s="5" t="s">
        <v>99</v>
      </c>
      <c r="I70" s="5">
        <v>1</v>
      </c>
      <c r="J70" s="5"/>
      <c r="K70" t="s">
        <v>99</v>
      </c>
      <c r="L70">
        <v>9999</v>
      </c>
      <c r="M70" t="s">
        <v>99</v>
      </c>
      <c r="N70">
        <v>66624</v>
      </c>
      <c r="O70">
        <v>101402</v>
      </c>
      <c r="P70" t="s">
        <v>103</v>
      </c>
      <c r="Q70">
        <v>66624</v>
      </c>
      <c r="R70" t="s">
        <v>99</v>
      </c>
      <c r="S70">
        <v>972929</v>
      </c>
      <c r="T70" t="s">
        <v>104</v>
      </c>
      <c r="U70" s="1">
        <f t="shared" si="3"/>
        <v>1049552</v>
      </c>
      <c r="V70">
        <f t="shared" si="4"/>
        <v>1049552</v>
      </c>
      <c r="W70">
        <f t="shared" si="5"/>
        <v>1</v>
      </c>
    </row>
    <row r="71" spans="1:23" ht="18" customHeight="1" x14ac:dyDescent="0.35">
      <c r="A71" t="s">
        <v>983</v>
      </c>
      <c r="B71" t="s">
        <v>99</v>
      </c>
      <c r="C71" s="5">
        <v>1</v>
      </c>
      <c r="D71" t="s">
        <v>99</v>
      </c>
      <c r="E71">
        <v>1</v>
      </c>
      <c r="F71" s="5" t="s">
        <v>99</v>
      </c>
      <c r="G71" s="5">
        <v>1</v>
      </c>
      <c r="H71" s="5" t="s">
        <v>99</v>
      </c>
      <c r="I71" s="5">
        <v>1</v>
      </c>
      <c r="J71" s="5"/>
      <c r="K71" t="s">
        <v>99</v>
      </c>
      <c r="L71">
        <v>212000</v>
      </c>
      <c r="M71" t="s">
        <v>99</v>
      </c>
      <c r="N71">
        <v>267000</v>
      </c>
      <c r="O71" t="s">
        <v>103</v>
      </c>
      <c r="P71" t="s">
        <v>103</v>
      </c>
      <c r="Q71">
        <v>267000</v>
      </c>
      <c r="R71" t="s">
        <v>99</v>
      </c>
      <c r="S71">
        <v>40539000</v>
      </c>
      <c r="T71" t="s">
        <v>104</v>
      </c>
      <c r="U71" s="1">
        <f t="shared" si="3"/>
        <v>41018000</v>
      </c>
      <c r="V71">
        <f t="shared" si="4"/>
        <v>41018000</v>
      </c>
      <c r="W71">
        <f t="shared" si="5"/>
        <v>1</v>
      </c>
    </row>
    <row r="72" spans="1:23" ht="18" customHeight="1" x14ac:dyDescent="0.35">
      <c r="A72" t="s">
        <v>991</v>
      </c>
      <c r="B72" t="s">
        <v>99</v>
      </c>
      <c r="C72" s="5">
        <v>1</v>
      </c>
      <c r="D72" t="s">
        <v>99</v>
      </c>
      <c r="E72">
        <v>1</v>
      </c>
      <c r="F72" s="5" t="s">
        <v>99</v>
      </c>
      <c r="G72" s="5">
        <v>1</v>
      </c>
      <c r="H72" s="5" t="s">
        <v>102</v>
      </c>
      <c r="I72" s="5">
        <v>0</v>
      </c>
      <c r="J72" s="5" t="s">
        <v>102</v>
      </c>
      <c r="K72" t="s">
        <v>99</v>
      </c>
      <c r="L72">
        <v>519288</v>
      </c>
      <c r="M72" t="s">
        <v>99</v>
      </c>
      <c r="N72">
        <v>1279751</v>
      </c>
      <c r="O72" t="s">
        <v>103</v>
      </c>
      <c r="P72" t="s">
        <v>103</v>
      </c>
      <c r="Q72">
        <v>1279751</v>
      </c>
      <c r="R72" t="s">
        <v>99</v>
      </c>
      <c r="S72">
        <v>10908927</v>
      </c>
      <c r="T72" t="s">
        <v>104</v>
      </c>
      <c r="U72" s="1">
        <f t="shared" si="3"/>
        <v>12707966</v>
      </c>
      <c r="V72">
        <f t="shared" si="4"/>
        <v>1799039</v>
      </c>
      <c r="W72">
        <f t="shared" si="5"/>
        <v>0.14156781659629872</v>
      </c>
    </row>
    <row r="73" spans="1:23" ht="18" customHeight="1" x14ac:dyDescent="0.35">
      <c r="A73" t="s">
        <v>998</v>
      </c>
      <c r="B73" t="s">
        <v>99</v>
      </c>
      <c r="C73" s="5">
        <v>1</v>
      </c>
      <c r="D73" t="s">
        <v>99</v>
      </c>
      <c r="E73">
        <v>1</v>
      </c>
      <c r="F73" s="5" t="s">
        <v>99</v>
      </c>
      <c r="G73" s="5">
        <v>1</v>
      </c>
      <c r="H73" s="5" t="s">
        <v>102</v>
      </c>
      <c r="I73" s="5">
        <v>0</v>
      </c>
      <c r="J73" s="5" t="s">
        <v>102</v>
      </c>
      <c r="K73" t="s">
        <v>99</v>
      </c>
      <c r="L73">
        <v>6242</v>
      </c>
      <c r="M73" t="s">
        <v>99</v>
      </c>
      <c r="N73" t="s">
        <v>103</v>
      </c>
      <c r="O73" t="s">
        <v>103</v>
      </c>
      <c r="P73">
        <v>28804</v>
      </c>
      <c r="Q73">
        <v>28804</v>
      </c>
      <c r="R73" t="s">
        <v>99</v>
      </c>
      <c r="S73">
        <v>91107</v>
      </c>
      <c r="T73" t="s">
        <v>104</v>
      </c>
      <c r="U73" s="1">
        <f t="shared" si="3"/>
        <v>126153</v>
      </c>
      <c r="V73">
        <f t="shared" si="4"/>
        <v>35046</v>
      </c>
      <c r="W73">
        <f t="shared" si="5"/>
        <v>0.27780552186630519</v>
      </c>
    </row>
    <row r="74" spans="1:23" ht="18" customHeight="1" x14ac:dyDescent="0.35">
      <c r="A74" t="s">
        <v>1014</v>
      </c>
      <c r="B74" t="s">
        <v>99</v>
      </c>
      <c r="C74" s="5">
        <v>1</v>
      </c>
      <c r="D74" t="s">
        <v>99</v>
      </c>
      <c r="E74">
        <v>1</v>
      </c>
      <c r="F74" s="5" t="s">
        <v>99</v>
      </c>
      <c r="G74" s="5">
        <v>1</v>
      </c>
      <c r="H74" s="5" t="s">
        <v>102</v>
      </c>
      <c r="I74" s="5">
        <v>0</v>
      </c>
      <c r="J74" s="5" t="s">
        <v>102</v>
      </c>
      <c r="K74" t="s">
        <v>99</v>
      </c>
      <c r="L74">
        <v>14954000</v>
      </c>
      <c r="M74" t="s">
        <v>99</v>
      </c>
      <c r="N74" t="s">
        <v>103</v>
      </c>
      <c r="O74" t="s">
        <v>103</v>
      </c>
      <c r="P74">
        <v>1060000</v>
      </c>
      <c r="Q74">
        <v>1060000</v>
      </c>
      <c r="R74" t="s">
        <v>99</v>
      </c>
      <c r="S74">
        <v>235000000</v>
      </c>
      <c r="T74" t="s">
        <v>104</v>
      </c>
      <c r="U74" s="1">
        <f t="shared" si="3"/>
        <v>251014000</v>
      </c>
      <c r="V74">
        <f t="shared" si="4"/>
        <v>16014000</v>
      </c>
      <c r="W74">
        <f t="shared" si="5"/>
        <v>6.3797238401045356E-2</v>
      </c>
    </row>
    <row r="75" spans="1:23" ht="18" customHeight="1" x14ac:dyDescent="0.35">
      <c r="A75" t="s">
        <v>1022</v>
      </c>
      <c r="B75" t="s">
        <v>99</v>
      </c>
      <c r="C75" s="5">
        <v>1</v>
      </c>
      <c r="D75" t="s">
        <v>99</v>
      </c>
      <c r="E75">
        <v>1</v>
      </c>
      <c r="F75" s="5" t="s">
        <v>102</v>
      </c>
      <c r="G75" s="5">
        <v>0</v>
      </c>
      <c r="H75" s="5" t="s">
        <v>102</v>
      </c>
      <c r="I75" s="5">
        <v>0</v>
      </c>
      <c r="J75" s="5" t="s">
        <v>102</v>
      </c>
      <c r="K75" t="s">
        <v>99</v>
      </c>
      <c r="L75">
        <v>2786000</v>
      </c>
      <c r="M75" t="s">
        <v>99</v>
      </c>
      <c r="N75" t="s">
        <v>103</v>
      </c>
      <c r="O75" t="s">
        <v>103</v>
      </c>
      <c r="P75">
        <v>1000000</v>
      </c>
      <c r="Q75">
        <v>1000000</v>
      </c>
      <c r="R75" t="s">
        <v>99</v>
      </c>
      <c r="S75">
        <v>31400000</v>
      </c>
      <c r="T75" t="s">
        <v>115</v>
      </c>
      <c r="U75" s="1">
        <f t="shared" si="3"/>
        <v>35186000</v>
      </c>
      <c r="V75">
        <f t="shared" si="4"/>
        <v>2786000</v>
      </c>
      <c r="W75">
        <f t="shared" si="5"/>
        <v>7.9179219007559823E-2</v>
      </c>
    </row>
    <row r="76" spans="1:23" ht="18" customHeight="1" x14ac:dyDescent="0.35">
      <c r="A76" t="s">
        <v>1038</v>
      </c>
      <c r="B76" t="s">
        <v>99</v>
      </c>
      <c r="C76" s="5">
        <v>1</v>
      </c>
      <c r="D76" t="s">
        <v>99</v>
      </c>
      <c r="E76">
        <v>1</v>
      </c>
      <c r="F76" s="5" t="s">
        <v>99</v>
      </c>
      <c r="G76" s="5">
        <v>1</v>
      </c>
      <c r="H76" s="5" t="s">
        <v>102</v>
      </c>
      <c r="I76" s="5">
        <v>0</v>
      </c>
      <c r="J76" s="5" t="s">
        <v>102</v>
      </c>
      <c r="K76" t="s">
        <v>99</v>
      </c>
      <c r="L76">
        <v>9108000</v>
      </c>
      <c r="M76" t="s">
        <v>99</v>
      </c>
      <c r="N76">
        <v>45000</v>
      </c>
      <c r="O76">
        <v>325000</v>
      </c>
      <c r="P76" t="s">
        <v>103</v>
      </c>
      <c r="Q76">
        <v>45000</v>
      </c>
      <c r="R76" t="s">
        <v>99</v>
      </c>
      <c r="S76">
        <v>98462</v>
      </c>
      <c r="T76" t="s">
        <v>115</v>
      </c>
      <c r="U76" s="1">
        <f t="shared" si="3"/>
        <v>9251462</v>
      </c>
      <c r="V76">
        <f t="shared" si="4"/>
        <v>9153000</v>
      </c>
      <c r="W76">
        <f t="shared" si="5"/>
        <v>0.98935714160637533</v>
      </c>
    </row>
    <row r="77" spans="1:23" ht="18" customHeight="1" x14ac:dyDescent="0.35">
      <c r="A77" t="s">
        <v>1093</v>
      </c>
      <c r="B77" t="s">
        <v>99</v>
      </c>
      <c r="C77" s="5">
        <v>1</v>
      </c>
      <c r="D77" t="s">
        <v>99</v>
      </c>
      <c r="E77">
        <v>1</v>
      </c>
      <c r="F77" s="5" t="s">
        <v>99</v>
      </c>
      <c r="G77" s="5">
        <v>1</v>
      </c>
      <c r="H77" s="5" t="s">
        <v>102</v>
      </c>
      <c r="I77" s="5">
        <v>0</v>
      </c>
      <c r="J77" s="5" t="s">
        <v>102</v>
      </c>
      <c r="K77" t="s">
        <v>99</v>
      </c>
      <c r="L77">
        <v>13328</v>
      </c>
      <c r="M77" t="s">
        <v>99</v>
      </c>
      <c r="N77">
        <v>18609</v>
      </c>
      <c r="O77" t="s">
        <v>103</v>
      </c>
      <c r="P77" t="s">
        <v>103</v>
      </c>
      <c r="Q77">
        <v>18609</v>
      </c>
      <c r="R77" t="s">
        <v>102</v>
      </c>
      <c r="U77" s="1">
        <f t="shared" si="3"/>
        <v>31937</v>
      </c>
      <c r="V77">
        <f t="shared" si="4"/>
        <v>31937</v>
      </c>
      <c r="W77">
        <f t="shared" si="5"/>
        <v>1</v>
      </c>
    </row>
    <row r="78" spans="1:23" ht="18" customHeight="1" x14ac:dyDescent="0.35">
      <c r="A78" t="s">
        <v>1108</v>
      </c>
      <c r="B78" t="s">
        <v>99</v>
      </c>
      <c r="C78" s="5">
        <v>1</v>
      </c>
      <c r="D78" t="s">
        <v>99</v>
      </c>
      <c r="E78">
        <v>1</v>
      </c>
      <c r="F78" s="5" t="s">
        <v>99</v>
      </c>
      <c r="G78" s="5">
        <v>1</v>
      </c>
      <c r="H78" s="5" t="s">
        <v>102</v>
      </c>
      <c r="I78" s="5">
        <v>0</v>
      </c>
      <c r="J78" s="5" t="s">
        <v>102</v>
      </c>
      <c r="K78" t="s">
        <v>99</v>
      </c>
      <c r="L78">
        <v>269312</v>
      </c>
      <c r="M78" t="s">
        <v>99</v>
      </c>
      <c r="N78">
        <v>342842</v>
      </c>
      <c r="O78">
        <v>464657</v>
      </c>
      <c r="P78" t="s">
        <v>103</v>
      </c>
      <c r="Q78">
        <v>342842</v>
      </c>
      <c r="R78" t="s">
        <v>99</v>
      </c>
      <c r="S78">
        <v>1169967900</v>
      </c>
      <c r="T78" t="s">
        <v>104</v>
      </c>
      <c r="U78" s="1">
        <f t="shared" si="3"/>
        <v>1170580054</v>
      </c>
      <c r="V78">
        <f t="shared" si="4"/>
        <v>612154</v>
      </c>
      <c r="W78">
        <f t="shared" si="5"/>
        <v>5.2294928305689377E-4</v>
      </c>
    </row>
    <row r="79" spans="1:23" ht="18" customHeight="1" x14ac:dyDescent="0.35">
      <c r="A79" t="s">
        <v>1116</v>
      </c>
      <c r="B79" t="s">
        <v>99</v>
      </c>
      <c r="C79" s="5">
        <v>1</v>
      </c>
      <c r="D79" t="s">
        <v>99</v>
      </c>
      <c r="E79">
        <v>1</v>
      </c>
      <c r="F79" s="5" t="s">
        <v>99</v>
      </c>
      <c r="G79" s="5">
        <v>1</v>
      </c>
      <c r="H79" s="5" t="s">
        <v>99</v>
      </c>
      <c r="I79" s="5">
        <v>1</v>
      </c>
      <c r="J79" s="5"/>
      <c r="K79" t="s">
        <v>99</v>
      </c>
      <c r="L79">
        <v>250062</v>
      </c>
      <c r="M79" t="s">
        <v>99</v>
      </c>
      <c r="N79">
        <v>786266</v>
      </c>
      <c r="O79" t="s">
        <v>103</v>
      </c>
      <c r="P79" t="s">
        <v>103</v>
      </c>
      <c r="Q79">
        <v>786266</v>
      </c>
      <c r="R79" t="s">
        <v>99</v>
      </c>
      <c r="S79">
        <v>14457271</v>
      </c>
      <c r="T79" t="s">
        <v>104</v>
      </c>
      <c r="U79" s="1">
        <f t="shared" si="3"/>
        <v>15493599</v>
      </c>
      <c r="V79">
        <f t="shared" si="4"/>
        <v>15493599</v>
      </c>
      <c r="W79">
        <f t="shared" si="5"/>
        <v>1</v>
      </c>
    </row>
    <row r="80" spans="1:23" ht="18" customHeight="1" x14ac:dyDescent="0.35">
      <c r="A80" t="s">
        <v>1145</v>
      </c>
      <c r="B80" t="s">
        <v>99</v>
      </c>
      <c r="C80" s="5">
        <v>1</v>
      </c>
      <c r="D80" t="s">
        <v>99</v>
      </c>
      <c r="E80">
        <v>1</v>
      </c>
      <c r="F80" s="5" t="s">
        <v>99</v>
      </c>
      <c r="G80" s="5">
        <v>1</v>
      </c>
      <c r="H80" s="5" t="s">
        <v>102</v>
      </c>
      <c r="I80" s="5">
        <v>0</v>
      </c>
      <c r="J80" s="5" t="s">
        <v>102</v>
      </c>
      <c r="K80" t="s">
        <v>99</v>
      </c>
      <c r="L80">
        <v>60589</v>
      </c>
      <c r="M80" t="s">
        <v>99</v>
      </c>
      <c r="N80">
        <v>18561</v>
      </c>
      <c r="O80">
        <v>211606</v>
      </c>
      <c r="P80" t="s">
        <v>103</v>
      </c>
      <c r="Q80">
        <v>18561</v>
      </c>
      <c r="R80" t="s">
        <v>99</v>
      </c>
      <c r="S80">
        <v>891799</v>
      </c>
      <c r="T80" t="s">
        <v>115</v>
      </c>
      <c r="U80" s="1">
        <f t="shared" si="3"/>
        <v>970949</v>
      </c>
      <c r="V80">
        <f t="shared" si="4"/>
        <v>79150</v>
      </c>
      <c r="W80">
        <f t="shared" si="5"/>
        <v>8.1518184786224607E-2</v>
      </c>
    </row>
    <row r="81" spans="1:23" ht="18" customHeight="1" x14ac:dyDescent="0.35">
      <c r="A81" t="s">
        <v>1152</v>
      </c>
      <c r="B81" t="s">
        <v>99</v>
      </c>
      <c r="C81" s="5">
        <v>1</v>
      </c>
      <c r="D81" t="s">
        <v>99</v>
      </c>
      <c r="E81">
        <v>1</v>
      </c>
      <c r="F81" s="5" t="s">
        <v>99</v>
      </c>
      <c r="G81" s="5">
        <v>1</v>
      </c>
      <c r="H81" s="5" t="s">
        <v>99</v>
      </c>
      <c r="I81" s="5">
        <v>1</v>
      </c>
      <c r="J81" s="5"/>
      <c r="K81" t="s">
        <v>99</v>
      </c>
      <c r="L81">
        <v>30741000</v>
      </c>
      <c r="M81" t="s">
        <v>99</v>
      </c>
      <c r="P81">
        <v>203486</v>
      </c>
      <c r="Q81">
        <v>203486</v>
      </c>
      <c r="R81" t="s">
        <v>99</v>
      </c>
      <c r="S81">
        <v>12302246</v>
      </c>
      <c r="T81" t="s">
        <v>104</v>
      </c>
      <c r="U81" s="1">
        <f t="shared" si="3"/>
        <v>43246732</v>
      </c>
      <c r="V81">
        <f t="shared" si="4"/>
        <v>43246732</v>
      </c>
      <c r="W81">
        <f t="shared" si="5"/>
        <v>1</v>
      </c>
    </row>
    <row r="82" spans="1:23" ht="18" customHeight="1" x14ac:dyDescent="0.35">
      <c r="A82" t="s">
        <v>1159</v>
      </c>
      <c r="B82" t="s">
        <v>99</v>
      </c>
      <c r="C82" s="5">
        <v>1</v>
      </c>
      <c r="D82" t="s">
        <v>99</v>
      </c>
      <c r="E82">
        <v>1</v>
      </c>
      <c r="F82" s="5" t="s">
        <v>99</v>
      </c>
      <c r="G82" s="5">
        <v>1</v>
      </c>
      <c r="H82" s="5" t="s">
        <v>99</v>
      </c>
      <c r="I82" s="5">
        <v>1</v>
      </c>
      <c r="J82" s="5"/>
      <c r="K82" t="s">
        <v>99</v>
      </c>
      <c r="L82">
        <v>9828</v>
      </c>
      <c r="M82" t="s">
        <v>99</v>
      </c>
      <c r="N82" t="s">
        <v>103</v>
      </c>
      <c r="O82" t="s">
        <v>103</v>
      </c>
      <c r="P82">
        <v>28124</v>
      </c>
      <c r="Q82">
        <v>28124</v>
      </c>
      <c r="R82" t="s">
        <v>102</v>
      </c>
      <c r="U82" s="1">
        <f t="shared" si="3"/>
        <v>37952</v>
      </c>
      <c r="V82">
        <f t="shared" si="4"/>
        <v>37952</v>
      </c>
      <c r="W82">
        <f t="shared" si="5"/>
        <v>1</v>
      </c>
    </row>
    <row r="83" spans="1:23" ht="18" customHeight="1" x14ac:dyDescent="0.35">
      <c r="A83" t="s">
        <v>1166</v>
      </c>
      <c r="B83" t="s">
        <v>99</v>
      </c>
      <c r="C83" s="5">
        <v>1</v>
      </c>
      <c r="D83" t="s">
        <v>99</v>
      </c>
      <c r="E83">
        <v>1</v>
      </c>
      <c r="F83" s="5" t="s">
        <v>99</v>
      </c>
      <c r="G83" s="5">
        <v>1</v>
      </c>
      <c r="H83" s="5" t="s">
        <v>102</v>
      </c>
      <c r="I83" s="5">
        <v>0</v>
      </c>
      <c r="J83" s="5" t="s">
        <v>102</v>
      </c>
      <c r="K83" t="s">
        <v>99</v>
      </c>
      <c r="L83">
        <v>4590000</v>
      </c>
      <c r="M83" t="s">
        <v>99</v>
      </c>
      <c r="N83" t="s">
        <v>103</v>
      </c>
      <c r="O83">
        <v>390000</v>
      </c>
      <c r="P83" t="s">
        <v>103</v>
      </c>
      <c r="Q83">
        <v>390000</v>
      </c>
      <c r="R83" t="s">
        <v>99</v>
      </c>
      <c r="S83">
        <v>90000000</v>
      </c>
      <c r="T83" t="s">
        <v>104</v>
      </c>
      <c r="U83" s="1">
        <f t="shared" si="3"/>
        <v>94980000</v>
      </c>
      <c r="V83">
        <f t="shared" si="4"/>
        <v>4980000</v>
      </c>
      <c r="W83">
        <f t="shared" si="5"/>
        <v>5.2432090966519268E-2</v>
      </c>
    </row>
    <row r="84" spans="1:23" ht="18" customHeight="1" x14ac:dyDescent="0.35">
      <c r="A84" t="s">
        <v>1180</v>
      </c>
      <c r="B84" t="s">
        <v>99</v>
      </c>
      <c r="C84" s="5">
        <v>1</v>
      </c>
      <c r="D84" t="s">
        <v>99</v>
      </c>
      <c r="E84">
        <v>1</v>
      </c>
      <c r="F84" s="5" t="s">
        <v>102</v>
      </c>
      <c r="G84" s="5">
        <v>0</v>
      </c>
      <c r="H84" s="5" t="s">
        <v>102</v>
      </c>
      <c r="I84" s="5">
        <v>0</v>
      </c>
      <c r="J84" s="5" t="s">
        <v>102</v>
      </c>
      <c r="K84" t="s">
        <v>99</v>
      </c>
      <c r="L84">
        <v>1252665</v>
      </c>
      <c r="M84" t="s">
        <v>99</v>
      </c>
      <c r="N84" t="s">
        <v>103</v>
      </c>
      <c r="O84" t="s">
        <v>103</v>
      </c>
      <c r="P84">
        <v>528224</v>
      </c>
      <c r="Q84">
        <v>528224</v>
      </c>
      <c r="R84" t="s">
        <v>102</v>
      </c>
      <c r="U84" s="1">
        <f t="shared" si="3"/>
        <v>1780889</v>
      </c>
      <c r="V84">
        <f t="shared" si="4"/>
        <v>1252665</v>
      </c>
      <c r="W84">
        <f t="shared" si="5"/>
        <v>0.70339308064680051</v>
      </c>
    </row>
    <row r="85" spans="1:23" ht="18" customHeight="1" x14ac:dyDescent="0.35">
      <c r="A85" t="s">
        <v>1208</v>
      </c>
      <c r="B85" t="s">
        <v>99</v>
      </c>
      <c r="C85" s="5">
        <v>1</v>
      </c>
      <c r="D85" t="s">
        <v>99</v>
      </c>
      <c r="E85">
        <v>1</v>
      </c>
      <c r="F85" s="5" t="s">
        <v>99</v>
      </c>
      <c r="G85" s="5">
        <v>1</v>
      </c>
      <c r="H85" s="5" t="s">
        <v>102</v>
      </c>
      <c r="I85" s="5">
        <v>0</v>
      </c>
      <c r="J85" s="5" t="s">
        <v>102</v>
      </c>
      <c r="K85" t="s">
        <v>99</v>
      </c>
      <c r="L85">
        <v>901714</v>
      </c>
      <c r="M85" t="s">
        <v>99</v>
      </c>
      <c r="N85">
        <v>679506</v>
      </c>
      <c r="O85">
        <v>702062</v>
      </c>
      <c r="P85" t="s">
        <v>103</v>
      </c>
      <c r="Q85">
        <v>679506</v>
      </c>
      <c r="R85" t="s">
        <v>102</v>
      </c>
      <c r="U85" s="1">
        <f t="shared" si="3"/>
        <v>1581220</v>
      </c>
      <c r="V85">
        <f t="shared" si="4"/>
        <v>1581220</v>
      </c>
      <c r="W85">
        <f t="shared" si="5"/>
        <v>1</v>
      </c>
    </row>
    <row r="86" spans="1:23" s="17" customFormat="1" ht="18" customHeight="1" x14ac:dyDescent="0.35">
      <c r="A86" s="17" t="s">
        <v>1230</v>
      </c>
      <c r="B86" s="17" t="s">
        <v>99</v>
      </c>
      <c r="C86" s="17">
        <v>1</v>
      </c>
      <c r="D86" s="17" t="s">
        <v>99</v>
      </c>
      <c r="E86" s="17">
        <v>1</v>
      </c>
      <c r="F86" s="17" t="s">
        <v>99</v>
      </c>
      <c r="G86" s="17">
        <v>1</v>
      </c>
      <c r="H86" s="17" t="s">
        <v>102</v>
      </c>
      <c r="I86" s="17">
        <v>0</v>
      </c>
      <c r="J86" s="17" t="s">
        <v>99</v>
      </c>
      <c r="K86" s="17" t="s">
        <v>99</v>
      </c>
      <c r="L86" s="17">
        <v>34989579</v>
      </c>
      <c r="M86" s="17" t="s">
        <v>99</v>
      </c>
      <c r="N86" s="17">
        <v>28630</v>
      </c>
      <c r="O86" s="17">
        <v>28630</v>
      </c>
      <c r="P86" s="17" t="s">
        <v>103</v>
      </c>
      <c r="Q86" s="17">
        <v>28630</v>
      </c>
      <c r="R86" s="17" t="s">
        <v>99</v>
      </c>
      <c r="S86" s="17">
        <v>25422957</v>
      </c>
      <c r="T86" s="17" t="s">
        <v>104</v>
      </c>
      <c r="U86" s="18">
        <f t="shared" si="3"/>
        <v>60441166</v>
      </c>
      <c r="V86" s="17">
        <f>(E86*L86)+(G86*Q86)+(1*S86)</f>
        <v>60441166</v>
      </c>
      <c r="W86" s="17">
        <f t="shared" si="5"/>
        <v>1</v>
      </c>
    </row>
    <row r="87" spans="1:23" ht="18" customHeight="1" x14ac:dyDescent="0.35">
      <c r="A87" t="s">
        <v>1239</v>
      </c>
      <c r="B87" t="s">
        <v>99</v>
      </c>
      <c r="C87" s="5">
        <v>1</v>
      </c>
      <c r="D87" t="s">
        <v>99</v>
      </c>
      <c r="E87">
        <v>1</v>
      </c>
      <c r="F87" s="5" t="s">
        <v>99</v>
      </c>
      <c r="G87" s="5">
        <v>1</v>
      </c>
      <c r="H87" s="5" t="s">
        <v>99</v>
      </c>
      <c r="I87" s="5">
        <v>1</v>
      </c>
      <c r="J87" s="5"/>
      <c r="K87" t="s">
        <v>99</v>
      </c>
      <c r="L87">
        <v>127769</v>
      </c>
      <c r="M87" t="s">
        <v>99</v>
      </c>
      <c r="N87">
        <v>40671</v>
      </c>
      <c r="O87" t="s">
        <v>103</v>
      </c>
      <c r="P87" t="s">
        <v>103</v>
      </c>
      <c r="Q87">
        <v>40671</v>
      </c>
      <c r="R87" t="s">
        <v>99</v>
      </c>
      <c r="S87">
        <v>3803764</v>
      </c>
      <c r="T87" t="s">
        <v>115</v>
      </c>
      <c r="U87" s="1">
        <f t="shared" si="3"/>
        <v>3972204</v>
      </c>
      <c r="V87">
        <f t="shared" si="4"/>
        <v>3972204</v>
      </c>
      <c r="W87">
        <f t="shared" si="5"/>
        <v>1</v>
      </c>
    </row>
    <row r="88" spans="1:23" ht="18" customHeight="1" x14ac:dyDescent="0.35">
      <c r="A88" t="s">
        <v>1253</v>
      </c>
      <c r="B88" t="s">
        <v>99</v>
      </c>
      <c r="C88" s="5">
        <v>1</v>
      </c>
      <c r="D88" t="s">
        <v>99</v>
      </c>
      <c r="E88">
        <v>1</v>
      </c>
      <c r="F88" s="5" t="s">
        <v>99</v>
      </c>
      <c r="G88" s="5">
        <v>1</v>
      </c>
      <c r="H88" s="5" t="s">
        <v>99</v>
      </c>
      <c r="I88" s="5">
        <v>1</v>
      </c>
      <c r="J88" s="5"/>
      <c r="K88" t="s">
        <v>99</v>
      </c>
      <c r="L88">
        <v>27290000</v>
      </c>
      <c r="M88" t="s">
        <v>99</v>
      </c>
      <c r="N88">
        <v>4190000</v>
      </c>
      <c r="O88">
        <v>3450000</v>
      </c>
      <c r="P88" t="s">
        <v>103</v>
      </c>
      <c r="Q88">
        <v>4190000</v>
      </c>
      <c r="R88" t="s">
        <v>99</v>
      </c>
      <c r="S88">
        <v>80550000</v>
      </c>
      <c r="T88" t="s">
        <v>104</v>
      </c>
      <c r="U88" s="1">
        <f t="shared" si="3"/>
        <v>112030000</v>
      </c>
      <c r="V88">
        <f t="shared" si="4"/>
        <v>112030000</v>
      </c>
      <c r="W88">
        <f t="shared" si="5"/>
        <v>1</v>
      </c>
    </row>
    <row r="89" spans="1:23" s="19" customFormat="1" ht="18" customHeight="1" x14ac:dyDescent="0.35">
      <c r="A89" s="19" t="s">
        <v>1262</v>
      </c>
      <c r="B89" s="19" t="s">
        <v>99</v>
      </c>
      <c r="C89" s="19">
        <v>1</v>
      </c>
      <c r="D89" s="19" t="s">
        <v>99</v>
      </c>
      <c r="E89" s="19">
        <v>1</v>
      </c>
      <c r="F89" s="19" t="s">
        <v>102</v>
      </c>
      <c r="G89" s="19">
        <v>0</v>
      </c>
      <c r="H89" s="19" t="s">
        <v>102</v>
      </c>
      <c r="I89" s="19">
        <v>0</v>
      </c>
      <c r="J89" s="19" t="s">
        <v>99</v>
      </c>
      <c r="K89" s="19" t="s">
        <v>99</v>
      </c>
      <c r="L89" s="19">
        <v>27270000</v>
      </c>
      <c r="M89" s="19" t="s">
        <v>99</v>
      </c>
      <c r="N89" s="19" t="s">
        <v>103</v>
      </c>
      <c r="O89" s="19" t="s">
        <v>103</v>
      </c>
      <c r="P89" s="19">
        <v>188000</v>
      </c>
      <c r="Q89" s="19">
        <v>188000</v>
      </c>
      <c r="R89" s="19" t="s">
        <v>99</v>
      </c>
      <c r="S89" s="19">
        <v>14700000</v>
      </c>
      <c r="T89" s="19" t="s">
        <v>115</v>
      </c>
      <c r="U89" s="20">
        <f t="shared" si="3"/>
        <v>42158000</v>
      </c>
      <c r="V89" s="19">
        <f t="shared" si="4"/>
        <v>27270000</v>
      </c>
      <c r="W89" s="19">
        <f t="shared" si="5"/>
        <v>0.64685231747236582</v>
      </c>
    </row>
    <row r="90" spans="1:23" s="19" customFormat="1" ht="18" customHeight="1" x14ac:dyDescent="0.35">
      <c r="A90" s="19" t="s">
        <v>1270</v>
      </c>
      <c r="B90" s="19" t="s">
        <v>99</v>
      </c>
      <c r="C90" s="19">
        <v>1</v>
      </c>
      <c r="D90" s="19" t="s">
        <v>99</v>
      </c>
      <c r="E90" s="19">
        <v>1</v>
      </c>
      <c r="F90" s="19" t="s">
        <v>99</v>
      </c>
      <c r="G90" s="19">
        <v>1</v>
      </c>
      <c r="H90" s="19" t="s">
        <v>102</v>
      </c>
      <c r="I90" s="19">
        <v>0</v>
      </c>
      <c r="J90" s="19" t="s">
        <v>99</v>
      </c>
      <c r="K90" s="19" t="s">
        <v>99</v>
      </c>
      <c r="L90" s="19">
        <v>79129000</v>
      </c>
      <c r="M90" s="19" t="s">
        <v>99</v>
      </c>
      <c r="N90" s="19" t="s">
        <v>103</v>
      </c>
      <c r="O90" s="19" t="s">
        <v>103</v>
      </c>
      <c r="P90" s="19">
        <v>428000</v>
      </c>
      <c r="Q90" s="19">
        <v>428000</v>
      </c>
      <c r="R90" s="19" t="s">
        <v>99</v>
      </c>
      <c r="S90" s="19">
        <v>29993000</v>
      </c>
      <c r="T90" s="19" t="s">
        <v>104</v>
      </c>
      <c r="U90" s="20">
        <f t="shared" si="3"/>
        <v>109550000</v>
      </c>
      <c r="V90" s="19">
        <f t="shared" si="4"/>
        <v>79557000</v>
      </c>
      <c r="W90" s="19">
        <f t="shared" si="5"/>
        <v>0.7262163395709722</v>
      </c>
    </row>
    <row r="91" spans="1:23" ht="18" customHeight="1" x14ac:dyDescent="0.35">
      <c r="A91" t="s">
        <v>1278</v>
      </c>
      <c r="B91" t="s">
        <v>99</v>
      </c>
      <c r="C91" s="5">
        <v>1</v>
      </c>
      <c r="D91" t="s">
        <v>99</v>
      </c>
      <c r="E91">
        <v>1</v>
      </c>
      <c r="F91" s="5" t="s">
        <v>99</v>
      </c>
      <c r="G91" s="5">
        <v>1</v>
      </c>
      <c r="H91" s="5" t="s">
        <v>102</v>
      </c>
      <c r="I91" s="5">
        <v>0</v>
      </c>
      <c r="J91" s="5" t="s">
        <v>102</v>
      </c>
      <c r="K91" t="s">
        <v>99</v>
      </c>
      <c r="L91">
        <v>1434000</v>
      </c>
      <c r="M91" t="s">
        <v>99</v>
      </c>
      <c r="N91">
        <v>700000</v>
      </c>
      <c r="O91" t="s">
        <v>103</v>
      </c>
      <c r="P91" t="s">
        <v>103</v>
      </c>
      <c r="Q91">
        <v>700000</v>
      </c>
      <c r="R91" t="s">
        <v>99</v>
      </c>
      <c r="S91">
        <v>11875000</v>
      </c>
      <c r="T91" t="s">
        <v>104</v>
      </c>
      <c r="U91" s="1">
        <f t="shared" si="3"/>
        <v>14009000</v>
      </c>
      <c r="V91">
        <f t="shared" si="4"/>
        <v>2134000</v>
      </c>
      <c r="W91">
        <f t="shared" si="5"/>
        <v>0.15233064458562354</v>
      </c>
    </row>
    <row r="92" spans="1:23" ht="18" customHeight="1" x14ac:dyDescent="0.35">
      <c r="A92" t="s">
        <v>1293</v>
      </c>
      <c r="B92" t="s">
        <v>99</v>
      </c>
      <c r="C92" s="5">
        <v>1</v>
      </c>
      <c r="D92" t="s">
        <v>99</v>
      </c>
      <c r="E92">
        <v>1</v>
      </c>
      <c r="F92" s="5" t="s">
        <v>99</v>
      </c>
      <c r="G92" s="5">
        <v>1</v>
      </c>
      <c r="H92" s="5" t="s">
        <v>102</v>
      </c>
      <c r="I92" s="5">
        <v>0</v>
      </c>
      <c r="J92" s="5" t="s">
        <v>102</v>
      </c>
      <c r="K92" t="s">
        <v>99</v>
      </c>
      <c r="L92">
        <v>6206603</v>
      </c>
      <c r="M92" t="s">
        <v>99</v>
      </c>
      <c r="N92">
        <v>746240</v>
      </c>
      <c r="O92">
        <v>736120</v>
      </c>
      <c r="P92" t="s">
        <v>103</v>
      </c>
      <c r="Q92">
        <v>746240</v>
      </c>
      <c r="R92" t="s">
        <v>99</v>
      </c>
      <c r="S92">
        <v>3191</v>
      </c>
      <c r="T92" t="s">
        <v>104</v>
      </c>
      <c r="U92" s="1">
        <f t="shared" si="3"/>
        <v>6956034</v>
      </c>
      <c r="V92">
        <f t="shared" si="4"/>
        <v>6952843</v>
      </c>
      <c r="W92">
        <f t="shared" si="5"/>
        <v>0.99954126158670298</v>
      </c>
    </row>
    <row r="93" spans="1:23" ht="18" customHeight="1" x14ac:dyDescent="0.35">
      <c r="A93" t="s">
        <v>1301</v>
      </c>
      <c r="B93" t="s">
        <v>99</v>
      </c>
      <c r="C93" s="5">
        <v>1</v>
      </c>
      <c r="D93" t="s">
        <v>99</v>
      </c>
      <c r="E93">
        <v>1</v>
      </c>
      <c r="F93" s="5" t="s">
        <v>99</v>
      </c>
      <c r="G93" s="5">
        <v>1</v>
      </c>
      <c r="H93" s="5" t="s">
        <v>102</v>
      </c>
      <c r="I93" s="5">
        <v>0</v>
      </c>
      <c r="J93" s="5" t="s">
        <v>102</v>
      </c>
      <c r="K93" t="s">
        <v>99</v>
      </c>
      <c r="L93">
        <v>215653</v>
      </c>
      <c r="M93" t="s">
        <v>99</v>
      </c>
      <c r="N93" t="s">
        <v>103</v>
      </c>
      <c r="O93" t="s">
        <v>103</v>
      </c>
      <c r="P93">
        <v>504642</v>
      </c>
      <c r="Q93">
        <v>504642</v>
      </c>
      <c r="R93" t="s">
        <v>99</v>
      </c>
      <c r="S93">
        <v>132597720</v>
      </c>
      <c r="T93" t="s">
        <v>115</v>
      </c>
      <c r="U93" s="1">
        <f t="shared" si="3"/>
        <v>133318015</v>
      </c>
      <c r="V93">
        <f t="shared" si="4"/>
        <v>720295</v>
      </c>
      <c r="W93">
        <f t="shared" si="5"/>
        <v>5.4028332180013332E-3</v>
      </c>
    </row>
    <row r="94" spans="1:23" ht="18" customHeight="1" x14ac:dyDescent="0.35">
      <c r="A94" t="s">
        <v>1308</v>
      </c>
      <c r="B94" t="s">
        <v>99</v>
      </c>
      <c r="C94" s="5">
        <v>1</v>
      </c>
      <c r="D94" t="s">
        <v>99</v>
      </c>
      <c r="E94">
        <v>1</v>
      </c>
      <c r="F94" s="5" t="s">
        <v>99</v>
      </c>
      <c r="G94" s="5">
        <v>1</v>
      </c>
      <c r="H94" s="5" t="s">
        <v>102</v>
      </c>
      <c r="I94" s="5">
        <v>0</v>
      </c>
      <c r="J94" s="5" t="s">
        <v>102</v>
      </c>
      <c r="K94" t="s">
        <v>99</v>
      </c>
      <c r="L94">
        <v>5558</v>
      </c>
      <c r="M94" t="s">
        <v>99</v>
      </c>
      <c r="N94">
        <v>41757</v>
      </c>
      <c r="O94">
        <v>118095</v>
      </c>
      <c r="P94" t="s">
        <v>103</v>
      </c>
      <c r="Q94">
        <v>41757</v>
      </c>
      <c r="R94" t="s">
        <v>99</v>
      </c>
      <c r="S94">
        <v>4751876</v>
      </c>
      <c r="T94" t="s">
        <v>104</v>
      </c>
      <c r="U94" s="1">
        <f t="shared" si="3"/>
        <v>4799191</v>
      </c>
      <c r="V94">
        <f t="shared" si="4"/>
        <v>47315</v>
      </c>
      <c r="W94">
        <f t="shared" si="5"/>
        <v>9.8589533110893073E-3</v>
      </c>
    </row>
    <row r="95" spans="1:23" ht="18" customHeight="1" x14ac:dyDescent="0.35">
      <c r="A95" t="s">
        <v>1316</v>
      </c>
      <c r="B95" t="s">
        <v>99</v>
      </c>
      <c r="C95" s="5">
        <v>1</v>
      </c>
      <c r="D95" t="s">
        <v>99</v>
      </c>
      <c r="E95">
        <v>1</v>
      </c>
      <c r="F95" s="5" t="s">
        <v>99</v>
      </c>
      <c r="G95" s="5">
        <v>1</v>
      </c>
      <c r="H95" s="5" t="s">
        <v>99</v>
      </c>
      <c r="I95" s="5">
        <v>1</v>
      </c>
      <c r="J95" s="5"/>
      <c r="K95" t="s">
        <v>99</v>
      </c>
      <c r="L95">
        <v>299519</v>
      </c>
      <c r="M95" t="s">
        <v>99</v>
      </c>
      <c r="N95">
        <v>86557</v>
      </c>
      <c r="O95">
        <v>170546</v>
      </c>
      <c r="P95" t="s">
        <v>103</v>
      </c>
      <c r="Q95">
        <v>86557</v>
      </c>
      <c r="R95" t="s">
        <v>99</v>
      </c>
      <c r="S95">
        <v>7006046</v>
      </c>
      <c r="T95" t="s">
        <v>104</v>
      </c>
      <c r="U95" s="1">
        <f t="shared" si="3"/>
        <v>7392122</v>
      </c>
      <c r="V95">
        <f t="shared" si="4"/>
        <v>7392122</v>
      </c>
      <c r="W95">
        <f t="shared" si="5"/>
        <v>1</v>
      </c>
    </row>
    <row r="96" spans="1:23" ht="18" customHeight="1" x14ac:dyDescent="0.35">
      <c r="A96" t="s">
        <v>1324</v>
      </c>
      <c r="B96" t="s">
        <v>99</v>
      </c>
      <c r="C96" s="5">
        <v>1</v>
      </c>
      <c r="D96" t="s">
        <v>99</v>
      </c>
      <c r="E96">
        <v>1</v>
      </c>
      <c r="F96" s="5" t="s">
        <v>99</v>
      </c>
      <c r="G96" s="5">
        <v>1</v>
      </c>
      <c r="H96" s="5" t="s">
        <v>99</v>
      </c>
      <c r="I96" s="5">
        <v>1</v>
      </c>
      <c r="J96" s="5"/>
      <c r="K96" t="s">
        <v>99</v>
      </c>
      <c r="L96">
        <v>1700000</v>
      </c>
      <c r="M96" t="s">
        <v>99</v>
      </c>
      <c r="N96" t="s">
        <v>103</v>
      </c>
      <c r="O96" t="s">
        <v>103</v>
      </c>
      <c r="P96">
        <v>700000</v>
      </c>
      <c r="Q96">
        <v>700000</v>
      </c>
      <c r="R96" t="s">
        <v>99</v>
      </c>
      <c r="S96">
        <v>11200000</v>
      </c>
      <c r="T96" t="s">
        <v>115</v>
      </c>
      <c r="U96" s="1">
        <f t="shared" si="3"/>
        <v>13600000</v>
      </c>
      <c r="V96">
        <f t="shared" si="4"/>
        <v>13600000</v>
      </c>
      <c r="W96">
        <f t="shared" si="5"/>
        <v>1</v>
      </c>
    </row>
    <row r="97" spans="1:23" ht="18" customHeight="1" x14ac:dyDescent="0.35">
      <c r="A97" t="s">
        <v>1331</v>
      </c>
      <c r="B97" t="s">
        <v>99</v>
      </c>
      <c r="C97" s="5">
        <v>1</v>
      </c>
      <c r="D97" t="s">
        <v>99</v>
      </c>
      <c r="E97">
        <v>1</v>
      </c>
      <c r="F97" s="5" t="s">
        <v>99</v>
      </c>
      <c r="G97" s="5">
        <v>1</v>
      </c>
      <c r="H97" s="5" t="s">
        <v>102</v>
      </c>
      <c r="I97" s="5">
        <v>0</v>
      </c>
      <c r="J97" s="5" t="s">
        <v>102</v>
      </c>
      <c r="K97" t="s">
        <v>99</v>
      </c>
      <c r="L97">
        <v>18042</v>
      </c>
      <c r="M97" t="s">
        <v>99</v>
      </c>
      <c r="N97" t="s">
        <v>103</v>
      </c>
      <c r="O97" t="s">
        <v>103</v>
      </c>
      <c r="P97">
        <v>25160</v>
      </c>
      <c r="Q97">
        <v>25160</v>
      </c>
      <c r="R97" t="s">
        <v>99</v>
      </c>
      <c r="S97">
        <v>510389</v>
      </c>
      <c r="T97" t="s">
        <v>115</v>
      </c>
      <c r="U97" s="1">
        <f t="shared" si="3"/>
        <v>553591</v>
      </c>
      <c r="V97">
        <f t="shared" si="4"/>
        <v>43202</v>
      </c>
      <c r="W97">
        <f t="shared" si="5"/>
        <v>7.803956350446449E-2</v>
      </c>
    </row>
    <row r="98" spans="1:23" s="19" customFormat="1" ht="18" customHeight="1" x14ac:dyDescent="0.35">
      <c r="A98" s="19" t="s">
        <v>1344</v>
      </c>
      <c r="B98" s="19" t="s">
        <v>99</v>
      </c>
      <c r="C98" s="19">
        <v>1</v>
      </c>
      <c r="D98" s="19" t="s">
        <v>99</v>
      </c>
      <c r="E98" s="19">
        <v>1</v>
      </c>
      <c r="F98" s="19" t="s">
        <v>99</v>
      </c>
      <c r="G98" s="19">
        <v>1</v>
      </c>
      <c r="H98" s="19" t="s">
        <v>102</v>
      </c>
      <c r="I98" s="19">
        <v>0</v>
      </c>
      <c r="J98" s="19" t="s">
        <v>99</v>
      </c>
      <c r="K98" s="19" t="s">
        <v>99</v>
      </c>
      <c r="L98" s="19">
        <v>15725</v>
      </c>
      <c r="M98" s="19" t="s">
        <v>99</v>
      </c>
      <c r="N98" s="19">
        <v>0</v>
      </c>
      <c r="O98" s="19">
        <v>81290</v>
      </c>
      <c r="P98" s="19" t="s">
        <v>103</v>
      </c>
      <c r="Q98" s="19">
        <v>0</v>
      </c>
      <c r="R98" s="19" t="s">
        <v>99</v>
      </c>
      <c r="S98" s="19">
        <v>4823738</v>
      </c>
      <c r="T98" s="19" t="s">
        <v>104</v>
      </c>
      <c r="U98" s="20">
        <f t="shared" si="3"/>
        <v>4839463</v>
      </c>
      <c r="V98" s="19">
        <f t="shared" si="4"/>
        <v>15725</v>
      </c>
      <c r="W98" s="19">
        <f t="shared" si="5"/>
        <v>3.2493274563727423E-3</v>
      </c>
    </row>
    <row r="99" spans="1:23" ht="18" customHeight="1" x14ac:dyDescent="0.35">
      <c r="A99" t="s">
        <v>1352</v>
      </c>
      <c r="B99" t="s">
        <v>99</v>
      </c>
      <c r="C99" s="5">
        <v>1</v>
      </c>
      <c r="D99" t="s">
        <v>99</v>
      </c>
      <c r="E99">
        <v>1</v>
      </c>
      <c r="F99" s="5" t="s">
        <v>99</v>
      </c>
      <c r="G99" s="5">
        <v>1</v>
      </c>
      <c r="H99" s="5" t="s">
        <v>102</v>
      </c>
      <c r="I99" s="5">
        <v>0</v>
      </c>
      <c r="J99" s="5" t="s">
        <v>102</v>
      </c>
      <c r="K99" t="s">
        <v>99</v>
      </c>
      <c r="L99">
        <v>157000</v>
      </c>
      <c r="M99" t="s">
        <v>99</v>
      </c>
      <c r="N99">
        <v>466000</v>
      </c>
      <c r="O99">
        <v>488000</v>
      </c>
      <c r="P99" t="s">
        <v>103</v>
      </c>
      <c r="Q99">
        <v>466000</v>
      </c>
      <c r="R99" t="s">
        <v>99</v>
      </c>
      <c r="S99">
        <v>2987000</v>
      </c>
      <c r="T99" t="s">
        <v>381</v>
      </c>
      <c r="U99" s="1">
        <f t="shared" si="3"/>
        <v>3610000</v>
      </c>
      <c r="V99">
        <f t="shared" si="4"/>
        <v>623000</v>
      </c>
      <c r="W99">
        <f t="shared" si="5"/>
        <v>0.17257617728531857</v>
      </c>
    </row>
    <row r="100" spans="1:23" ht="18" customHeight="1" x14ac:dyDescent="0.35">
      <c r="A100" t="s">
        <v>1360</v>
      </c>
      <c r="B100" t="s">
        <v>99</v>
      </c>
      <c r="C100" s="5">
        <v>1</v>
      </c>
      <c r="D100" t="s">
        <v>99</v>
      </c>
      <c r="E100">
        <v>1</v>
      </c>
      <c r="F100" s="5" t="s">
        <v>99</v>
      </c>
      <c r="G100" s="5">
        <v>1</v>
      </c>
      <c r="H100" s="5" t="s">
        <v>99</v>
      </c>
      <c r="I100" s="5">
        <v>1</v>
      </c>
      <c r="J100" s="5"/>
      <c r="K100" t="s">
        <v>99</v>
      </c>
      <c r="L100">
        <v>163202</v>
      </c>
      <c r="M100" t="s">
        <v>99</v>
      </c>
      <c r="N100">
        <v>352184</v>
      </c>
      <c r="O100">
        <v>482416</v>
      </c>
      <c r="P100" t="s">
        <v>103</v>
      </c>
      <c r="Q100">
        <v>352184</v>
      </c>
      <c r="R100" t="s">
        <v>99</v>
      </c>
      <c r="S100">
        <v>595880600</v>
      </c>
      <c r="T100" t="s">
        <v>104</v>
      </c>
      <c r="U100" s="1">
        <f t="shared" si="3"/>
        <v>596395986</v>
      </c>
      <c r="V100">
        <f t="shared" si="4"/>
        <v>596395986</v>
      </c>
      <c r="W100">
        <f t="shared" si="5"/>
        <v>1</v>
      </c>
    </row>
    <row r="101" spans="1:23" ht="18" customHeight="1" x14ac:dyDescent="0.35">
      <c r="A101" t="s">
        <v>1373</v>
      </c>
      <c r="B101" t="s">
        <v>99</v>
      </c>
      <c r="C101" s="5">
        <v>1</v>
      </c>
      <c r="D101" t="s">
        <v>99</v>
      </c>
      <c r="E101">
        <v>1</v>
      </c>
      <c r="F101" s="5" t="s">
        <v>99</v>
      </c>
      <c r="G101" s="5">
        <v>1</v>
      </c>
      <c r="H101" s="5" t="s">
        <v>99</v>
      </c>
      <c r="I101" s="5">
        <v>1</v>
      </c>
      <c r="J101" s="5"/>
      <c r="K101" t="s">
        <v>99</v>
      </c>
      <c r="L101">
        <v>35663689</v>
      </c>
      <c r="M101" t="s">
        <v>99</v>
      </c>
      <c r="P101">
        <v>8766</v>
      </c>
      <c r="Q101">
        <v>8766</v>
      </c>
      <c r="R101" t="s">
        <v>99</v>
      </c>
      <c r="S101">
        <v>15455544</v>
      </c>
      <c r="T101" t="s">
        <v>115</v>
      </c>
      <c r="U101" s="1">
        <f t="shared" si="3"/>
        <v>51127999</v>
      </c>
      <c r="V101">
        <f t="shared" si="4"/>
        <v>51127999</v>
      </c>
      <c r="W101">
        <f t="shared" si="5"/>
        <v>1</v>
      </c>
    </row>
    <row r="102" spans="1:23" ht="18" customHeight="1" x14ac:dyDescent="0.35">
      <c r="A102" t="s">
        <v>1381</v>
      </c>
      <c r="B102" t="s">
        <v>99</v>
      </c>
      <c r="C102" s="5">
        <v>1</v>
      </c>
      <c r="D102" t="s">
        <v>99</v>
      </c>
      <c r="E102">
        <v>1</v>
      </c>
      <c r="F102" s="5" t="s">
        <v>99</v>
      </c>
      <c r="G102" s="5">
        <v>1</v>
      </c>
      <c r="H102" s="5" t="s">
        <v>102</v>
      </c>
      <c r="I102" s="5">
        <v>0</v>
      </c>
      <c r="J102" s="5" t="s">
        <v>102</v>
      </c>
      <c r="K102" t="s">
        <v>99</v>
      </c>
      <c r="L102">
        <v>5000000</v>
      </c>
      <c r="M102" t="s">
        <v>99</v>
      </c>
      <c r="N102" t="s">
        <v>103</v>
      </c>
      <c r="O102" t="s">
        <v>103</v>
      </c>
      <c r="P102">
        <v>400000</v>
      </c>
      <c r="Q102">
        <v>400000</v>
      </c>
      <c r="R102" t="s">
        <v>102</v>
      </c>
      <c r="U102" s="1">
        <f t="shared" si="3"/>
        <v>5400000</v>
      </c>
      <c r="V102">
        <f t="shared" si="4"/>
        <v>5400000</v>
      </c>
      <c r="W102">
        <f t="shared" si="5"/>
        <v>1</v>
      </c>
    </row>
    <row r="103" spans="1:23" ht="18" customHeight="1" x14ac:dyDescent="0.35">
      <c r="A103" t="s">
        <v>1396</v>
      </c>
      <c r="B103" t="s">
        <v>99</v>
      </c>
      <c r="C103" s="5">
        <v>1</v>
      </c>
      <c r="D103" t="s">
        <v>99</v>
      </c>
      <c r="E103">
        <v>1</v>
      </c>
      <c r="F103" s="5" t="s">
        <v>99</v>
      </c>
      <c r="G103" s="5">
        <v>1</v>
      </c>
      <c r="H103" s="5" t="s">
        <v>99</v>
      </c>
      <c r="I103" s="5">
        <v>1</v>
      </c>
      <c r="J103" s="5"/>
      <c r="K103" t="s">
        <v>99</v>
      </c>
      <c r="L103">
        <v>1089</v>
      </c>
      <c r="M103" t="s">
        <v>99</v>
      </c>
      <c r="N103" t="s">
        <v>103</v>
      </c>
      <c r="O103" t="s">
        <v>103</v>
      </c>
      <c r="P103">
        <v>27336</v>
      </c>
      <c r="Q103">
        <v>27336</v>
      </c>
      <c r="R103" t="s">
        <v>99</v>
      </c>
      <c r="S103">
        <v>230866</v>
      </c>
      <c r="T103" t="s">
        <v>104</v>
      </c>
      <c r="U103" s="1">
        <f t="shared" si="3"/>
        <v>259291</v>
      </c>
      <c r="V103">
        <f t="shared" si="4"/>
        <v>259291</v>
      </c>
      <c r="W103">
        <f t="shared" si="5"/>
        <v>1</v>
      </c>
    </row>
    <row r="104" spans="1:23" ht="18" customHeight="1" x14ac:dyDescent="0.35">
      <c r="A104" t="s">
        <v>1403</v>
      </c>
      <c r="B104" t="s">
        <v>99</v>
      </c>
      <c r="C104" s="5">
        <v>1</v>
      </c>
      <c r="D104" t="s">
        <v>99</v>
      </c>
      <c r="E104">
        <v>1</v>
      </c>
      <c r="F104" s="5" t="s">
        <v>99</v>
      </c>
      <c r="G104" s="5">
        <v>1</v>
      </c>
      <c r="H104" s="5" t="s">
        <v>102</v>
      </c>
      <c r="I104" s="5">
        <v>0</v>
      </c>
      <c r="J104" s="5" t="s">
        <v>102</v>
      </c>
      <c r="K104" t="s">
        <v>99</v>
      </c>
      <c r="L104">
        <v>40300</v>
      </c>
      <c r="M104" t="s">
        <v>99</v>
      </c>
      <c r="N104">
        <v>228200</v>
      </c>
      <c r="O104">
        <v>2405200</v>
      </c>
      <c r="P104" t="s">
        <v>103</v>
      </c>
      <c r="Q104">
        <v>228200</v>
      </c>
      <c r="R104" t="s">
        <v>99</v>
      </c>
      <c r="S104">
        <v>1292000</v>
      </c>
      <c r="T104" t="s">
        <v>104</v>
      </c>
      <c r="U104" s="1">
        <f t="shared" si="3"/>
        <v>1560500</v>
      </c>
      <c r="V104">
        <f t="shared" si="4"/>
        <v>268500</v>
      </c>
      <c r="W104">
        <f t="shared" si="5"/>
        <v>0.17206023710349247</v>
      </c>
    </row>
    <row r="105" spans="1:23" ht="18" customHeight="1" x14ac:dyDescent="0.35">
      <c r="A105" t="s">
        <v>1425</v>
      </c>
      <c r="B105" t="s">
        <v>99</v>
      </c>
      <c r="C105" s="5">
        <v>1</v>
      </c>
      <c r="D105" t="s">
        <v>99</v>
      </c>
      <c r="E105">
        <v>1</v>
      </c>
      <c r="F105" s="5" t="s">
        <v>99</v>
      </c>
      <c r="G105" s="5">
        <v>1</v>
      </c>
      <c r="H105" s="5" t="s">
        <v>99</v>
      </c>
      <c r="I105" s="5">
        <v>1</v>
      </c>
      <c r="J105" s="5"/>
      <c r="K105" t="s">
        <v>99</v>
      </c>
      <c r="L105">
        <v>371</v>
      </c>
      <c r="M105" t="s">
        <v>99</v>
      </c>
      <c r="N105">
        <v>0</v>
      </c>
      <c r="O105">
        <v>542</v>
      </c>
      <c r="P105" t="s">
        <v>103</v>
      </c>
      <c r="Q105">
        <v>0</v>
      </c>
      <c r="R105" t="s">
        <v>99</v>
      </c>
      <c r="S105">
        <v>531638</v>
      </c>
      <c r="T105" t="s">
        <v>104</v>
      </c>
      <c r="U105" s="1">
        <f t="shared" si="3"/>
        <v>532009</v>
      </c>
      <c r="V105">
        <f t="shared" si="4"/>
        <v>532009</v>
      </c>
      <c r="W105">
        <f t="shared" si="5"/>
        <v>1</v>
      </c>
    </row>
    <row r="106" spans="1:23" ht="18" customHeight="1" x14ac:dyDescent="0.35">
      <c r="A106" t="s">
        <v>1438</v>
      </c>
      <c r="B106" t="s">
        <v>99</v>
      </c>
      <c r="C106" s="5">
        <v>1</v>
      </c>
      <c r="D106" t="s">
        <v>99</v>
      </c>
      <c r="E106">
        <v>1</v>
      </c>
      <c r="F106" s="5" t="s">
        <v>99</v>
      </c>
      <c r="G106" s="5">
        <v>1</v>
      </c>
      <c r="H106" s="5" t="s">
        <v>101</v>
      </c>
      <c r="I106" s="5">
        <v>0</v>
      </c>
      <c r="J106" s="5" t="s">
        <v>101</v>
      </c>
      <c r="K106" t="s">
        <v>99</v>
      </c>
      <c r="L106">
        <v>27594888</v>
      </c>
      <c r="M106" t="s">
        <v>99</v>
      </c>
      <c r="N106">
        <v>3350</v>
      </c>
      <c r="O106" t="s">
        <v>103</v>
      </c>
      <c r="P106" t="s">
        <v>103</v>
      </c>
      <c r="Q106">
        <v>3350</v>
      </c>
      <c r="R106" t="s">
        <v>99</v>
      </c>
      <c r="S106">
        <v>9345</v>
      </c>
      <c r="T106" t="s">
        <v>104</v>
      </c>
      <c r="U106" s="1">
        <f t="shared" si="3"/>
        <v>27607583</v>
      </c>
      <c r="V106">
        <f t="shared" si="4"/>
        <v>27598238</v>
      </c>
      <c r="W106">
        <f t="shared" si="5"/>
        <v>0.99966150604346637</v>
      </c>
    </row>
    <row r="107" spans="1:23" ht="18" customHeight="1" x14ac:dyDescent="0.35">
      <c r="A107" t="s">
        <v>1446</v>
      </c>
      <c r="B107" t="s">
        <v>99</v>
      </c>
      <c r="C107" s="5">
        <v>1</v>
      </c>
      <c r="D107" t="s">
        <v>99</v>
      </c>
      <c r="E107">
        <v>1</v>
      </c>
      <c r="F107" s="5" t="s">
        <v>99</v>
      </c>
      <c r="G107" s="5">
        <v>1</v>
      </c>
      <c r="H107" s="5" t="s">
        <v>102</v>
      </c>
      <c r="I107" s="5">
        <v>0</v>
      </c>
      <c r="J107" s="5" t="s">
        <v>102</v>
      </c>
      <c r="K107" t="s">
        <v>99</v>
      </c>
      <c r="L107">
        <v>177219</v>
      </c>
      <c r="M107" t="s">
        <v>99</v>
      </c>
      <c r="N107">
        <v>542795</v>
      </c>
      <c r="O107" t="s">
        <v>103</v>
      </c>
      <c r="P107" t="s">
        <v>103</v>
      </c>
      <c r="Q107">
        <v>542795</v>
      </c>
      <c r="R107" t="s">
        <v>99</v>
      </c>
      <c r="S107">
        <v>32171608</v>
      </c>
      <c r="T107" t="s">
        <v>381</v>
      </c>
      <c r="U107" s="1">
        <f t="shared" si="3"/>
        <v>32891622</v>
      </c>
      <c r="V107">
        <f t="shared" si="4"/>
        <v>720014</v>
      </c>
      <c r="W107">
        <f t="shared" si="5"/>
        <v>2.1890498437565652E-2</v>
      </c>
    </row>
    <row r="108" spans="1:23" ht="18" customHeight="1" x14ac:dyDescent="0.35">
      <c r="A108" t="s">
        <v>1455</v>
      </c>
      <c r="B108" t="s">
        <v>99</v>
      </c>
      <c r="C108" s="5">
        <v>1</v>
      </c>
      <c r="D108" t="s">
        <v>99</v>
      </c>
      <c r="E108">
        <v>1</v>
      </c>
      <c r="F108" s="5" t="s">
        <v>99</v>
      </c>
      <c r="G108" s="5">
        <v>1</v>
      </c>
      <c r="H108" s="5" t="s">
        <v>102</v>
      </c>
      <c r="I108" s="5">
        <v>0</v>
      </c>
      <c r="J108" s="5" t="s">
        <v>102</v>
      </c>
      <c r="K108" t="s">
        <v>99</v>
      </c>
      <c r="L108">
        <v>452</v>
      </c>
      <c r="M108" t="s">
        <v>99</v>
      </c>
      <c r="N108">
        <v>5268</v>
      </c>
      <c r="O108" t="s">
        <v>103</v>
      </c>
      <c r="P108" t="s">
        <v>103</v>
      </c>
      <c r="Q108">
        <v>5268</v>
      </c>
      <c r="R108" t="s">
        <v>99</v>
      </c>
      <c r="S108">
        <v>84825800</v>
      </c>
      <c r="T108" t="s">
        <v>104</v>
      </c>
      <c r="U108" s="1">
        <f t="shared" si="3"/>
        <v>84831520</v>
      </c>
      <c r="V108">
        <f t="shared" si="4"/>
        <v>5720</v>
      </c>
      <c r="W108">
        <f t="shared" si="5"/>
        <v>6.7427767414753384E-5</v>
      </c>
    </row>
    <row r="109" spans="1:23" ht="18" customHeight="1" x14ac:dyDescent="0.35">
      <c r="A109" t="s">
        <v>1463</v>
      </c>
      <c r="B109" t="s">
        <v>99</v>
      </c>
      <c r="C109" s="5">
        <v>1</v>
      </c>
      <c r="D109" t="s">
        <v>99</v>
      </c>
      <c r="E109">
        <v>1</v>
      </c>
      <c r="F109" s="5" t="s">
        <v>99</v>
      </c>
      <c r="G109" s="5">
        <v>1</v>
      </c>
      <c r="H109" s="5" t="s">
        <v>102</v>
      </c>
      <c r="I109" s="5">
        <v>0</v>
      </c>
      <c r="J109" s="5" t="s">
        <v>102</v>
      </c>
      <c r="K109" t="s">
        <v>99</v>
      </c>
      <c r="L109">
        <v>3178</v>
      </c>
      <c r="M109" t="s">
        <v>99</v>
      </c>
      <c r="N109">
        <v>67</v>
      </c>
      <c r="O109">
        <v>14269</v>
      </c>
      <c r="P109" t="s">
        <v>103</v>
      </c>
      <c r="Q109">
        <v>67</v>
      </c>
      <c r="R109" t="s">
        <v>99</v>
      </c>
      <c r="S109">
        <v>554937</v>
      </c>
      <c r="T109" t="s">
        <v>104</v>
      </c>
      <c r="U109" s="1">
        <f t="shared" si="3"/>
        <v>558182</v>
      </c>
      <c r="V109">
        <f t="shared" si="4"/>
        <v>3245</v>
      </c>
      <c r="W109">
        <f t="shared" si="5"/>
        <v>5.8135160216560193E-3</v>
      </c>
    </row>
    <row r="110" spans="1:23" ht="18" customHeight="1" x14ac:dyDescent="0.35">
      <c r="A110" t="s">
        <v>1481</v>
      </c>
      <c r="B110" t="s">
        <v>99</v>
      </c>
      <c r="C110" s="5">
        <v>1</v>
      </c>
      <c r="D110" t="s">
        <v>99</v>
      </c>
      <c r="E110">
        <v>1</v>
      </c>
      <c r="F110" s="5" t="s">
        <v>99</v>
      </c>
      <c r="G110" s="5">
        <v>1</v>
      </c>
      <c r="H110" s="5" t="s">
        <v>102</v>
      </c>
      <c r="I110" s="5">
        <v>0</v>
      </c>
      <c r="J110" s="5" t="s">
        <v>102</v>
      </c>
      <c r="K110" t="s">
        <v>99</v>
      </c>
      <c r="L110">
        <v>96000000</v>
      </c>
      <c r="M110" t="s">
        <v>99</v>
      </c>
      <c r="N110">
        <v>4000000</v>
      </c>
      <c r="O110">
        <v>7000000</v>
      </c>
      <c r="P110" t="s">
        <v>103</v>
      </c>
      <c r="Q110">
        <v>4000000</v>
      </c>
      <c r="R110" t="s">
        <v>99</v>
      </c>
      <c r="S110">
        <v>540000000</v>
      </c>
      <c r="T110" t="s">
        <v>104</v>
      </c>
      <c r="U110" s="1">
        <f t="shared" si="3"/>
        <v>640000000</v>
      </c>
      <c r="V110">
        <f t="shared" si="4"/>
        <v>100000000</v>
      </c>
      <c r="W110">
        <f t="shared" si="5"/>
        <v>0.15625</v>
      </c>
    </row>
    <row r="111" spans="1:23" ht="18" customHeight="1" x14ac:dyDescent="0.35">
      <c r="A111" t="s">
        <v>1498</v>
      </c>
      <c r="B111" t="s">
        <v>99</v>
      </c>
      <c r="C111" s="5">
        <v>1</v>
      </c>
      <c r="D111" t="s">
        <v>99</v>
      </c>
      <c r="E111">
        <v>1</v>
      </c>
      <c r="F111" s="5" t="s">
        <v>99</v>
      </c>
      <c r="G111" s="5">
        <v>1</v>
      </c>
      <c r="H111" s="5" t="s">
        <v>102</v>
      </c>
      <c r="I111" s="5">
        <v>0</v>
      </c>
      <c r="J111" s="5" t="s">
        <v>102</v>
      </c>
      <c r="K111" t="s">
        <v>99</v>
      </c>
      <c r="L111">
        <v>1796.03</v>
      </c>
      <c r="M111" t="s">
        <v>99</v>
      </c>
      <c r="N111" t="s">
        <v>103</v>
      </c>
      <c r="O111" t="s">
        <v>103</v>
      </c>
      <c r="P111">
        <v>6400.26</v>
      </c>
      <c r="Q111">
        <v>6400.26</v>
      </c>
      <c r="R111" t="s">
        <v>102</v>
      </c>
      <c r="U111" s="1">
        <f t="shared" si="3"/>
        <v>8196.2900000000009</v>
      </c>
      <c r="V111">
        <f t="shared" si="4"/>
        <v>8196.2900000000009</v>
      </c>
      <c r="W111">
        <f t="shared" si="5"/>
        <v>1</v>
      </c>
    </row>
    <row r="112" spans="1:23" ht="18" customHeight="1" x14ac:dyDescent="0.35">
      <c r="A112" t="s">
        <v>1504</v>
      </c>
      <c r="B112" t="s">
        <v>99</v>
      </c>
      <c r="C112" s="5">
        <v>1</v>
      </c>
      <c r="D112" t="s">
        <v>99</v>
      </c>
      <c r="E112">
        <v>1</v>
      </c>
      <c r="F112" s="5" t="s">
        <v>99</v>
      </c>
      <c r="G112" s="5">
        <v>1</v>
      </c>
      <c r="H112" s="5" t="s">
        <v>101</v>
      </c>
      <c r="I112" s="5">
        <v>0</v>
      </c>
      <c r="J112" s="5" t="s">
        <v>101</v>
      </c>
      <c r="K112" t="s">
        <v>99</v>
      </c>
      <c r="L112">
        <v>137410</v>
      </c>
      <c r="M112" t="s">
        <v>99</v>
      </c>
      <c r="N112">
        <v>50182</v>
      </c>
      <c r="O112">
        <v>51117</v>
      </c>
      <c r="P112" t="s">
        <v>103</v>
      </c>
      <c r="Q112">
        <v>50182</v>
      </c>
      <c r="R112" t="s">
        <v>102</v>
      </c>
      <c r="U112" s="1">
        <f t="shared" si="3"/>
        <v>187592</v>
      </c>
      <c r="V112">
        <f t="shared" si="4"/>
        <v>187592</v>
      </c>
      <c r="W112">
        <f t="shared" si="5"/>
        <v>1</v>
      </c>
    </row>
    <row r="113" spans="1:23" ht="18" customHeight="1" x14ac:dyDescent="0.35">
      <c r="A113" t="s">
        <v>1510</v>
      </c>
      <c r="B113" t="s">
        <v>99</v>
      </c>
      <c r="C113" s="5">
        <v>1</v>
      </c>
      <c r="D113" t="s">
        <v>99</v>
      </c>
      <c r="E113">
        <v>1</v>
      </c>
      <c r="F113" s="5" t="s">
        <v>99</v>
      </c>
      <c r="G113" s="5">
        <v>1</v>
      </c>
      <c r="H113" s="5" t="s">
        <v>102</v>
      </c>
      <c r="I113" s="5">
        <v>0</v>
      </c>
      <c r="J113" s="5" t="s">
        <v>102</v>
      </c>
      <c r="K113" t="s">
        <v>99</v>
      </c>
      <c r="L113">
        <v>2630</v>
      </c>
      <c r="M113" t="s">
        <v>99</v>
      </c>
      <c r="N113">
        <v>13108</v>
      </c>
      <c r="O113">
        <v>24478</v>
      </c>
      <c r="P113" t="s">
        <v>103</v>
      </c>
      <c r="Q113">
        <v>13108</v>
      </c>
      <c r="R113" t="s">
        <v>99</v>
      </c>
      <c r="S113">
        <v>210082</v>
      </c>
      <c r="T113" t="s">
        <v>104</v>
      </c>
      <c r="U113" s="1">
        <f t="shared" si="3"/>
        <v>225820</v>
      </c>
      <c r="V113">
        <f t="shared" si="4"/>
        <v>15738</v>
      </c>
      <c r="W113">
        <f t="shared" si="5"/>
        <v>6.96926755823222E-2</v>
      </c>
    </row>
    <row r="114" spans="1:23" ht="18" customHeight="1" x14ac:dyDescent="0.35">
      <c r="A114" t="s">
        <v>1517</v>
      </c>
      <c r="B114" t="s">
        <v>99</v>
      </c>
      <c r="C114" s="5">
        <v>1</v>
      </c>
      <c r="D114" t="s">
        <v>99</v>
      </c>
      <c r="E114">
        <v>1</v>
      </c>
      <c r="F114" s="5" t="s">
        <v>99</v>
      </c>
      <c r="G114" s="5">
        <v>1</v>
      </c>
      <c r="H114" s="5" t="s">
        <v>102</v>
      </c>
      <c r="I114" s="5">
        <v>0</v>
      </c>
      <c r="J114" s="5" t="s">
        <v>102</v>
      </c>
      <c r="K114" t="s">
        <v>99</v>
      </c>
      <c r="L114">
        <v>17113617</v>
      </c>
      <c r="M114" t="s">
        <v>99</v>
      </c>
      <c r="N114">
        <v>864711</v>
      </c>
      <c r="O114" t="s">
        <v>103</v>
      </c>
      <c r="P114" t="s">
        <v>103</v>
      </c>
      <c r="Q114">
        <v>864711</v>
      </c>
      <c r="R114" t="s">
        <v>99</v>
      </c>
      <c r="S114">
        <v>4269004</v>
      </c>
      <c r="T114" t="s">
        <v>115</v>
      </c>
      <c r="U114" s="1">
        <f t="shared" si="3"/>
        <v>22247332</v>
      </c>
      <c r="V114">
        <f t="shared" si="4"/>
        <v>17978328</v>
      </c>
      <c r="W114">
        <f t="shared" si="5"/>
        <v>0.80811164233086463</v>
      </c>
    </row>
    <row r="115" spans="1:23" ht="18" customHeight="1" x14ac:dyDescent="0.35">
      <c r="A115" t="s">
        <v>1526</v>
      </c>
      <c r="B115" t="s">
        <v>99</v>
      </c>
      <c r="C115" s="5">
        <v>1</v>
      </c>
      <c r="D115" t="s">
        <v>99</v>
      </c>
      <c r="E115">
        <v>1</v>
      </c>
      <c r="F115" s="5" t="s">
        <v>99</v>
      </c>
      <c r="G115" s="5">
        <v>1</v>
      </c>
      <c r="H115" s="5" t="s">
        <v>102</v>
      </c>
      <c r="I115" s="5">
        <v>0</v>
      </c>
      <c r="J115" s="5" t="s">
        <v>102</v>
      </c>
      <c r="K115" t="s">
        <v>99</v>
      </c>
      <c r="L115">
        <v>11645</v>
      </c>
      <c r="M115" t="s">
        <v>99</v>
      </c>
      <c r="N115">
        <v>0</v>
      </c>
      <c r="O115">
        <v>65075</v>
      </c>
      <c r="P115" t="s">
        <v>103</v>
      </c>
      <c r="Q115">
        <v>0</v>
      </c>
      <c r="R115" t="s">
        <v>99</v>
      </c>
      <c r="S115">
        <v>297965</v>
      </c>
      <c r="T115" t="s">
        <v>104</v>
      </c>
      <c r="U115" s="1">
        <f t="shared" si="3"/>
        <v>309610</v>
      </c>
      <c r="V115">
        <f t="shared" si="4"/>
        <v>11645</v>
      </c>
      <c r="W115">
        <f t="shared" si="5"/>
        <v>3.7611834243080004E-2</v>
      </c>
    </row>
    <row r="116" spans="1:23" ht="18" customHeight="1" x14ac:dyDescent="0.35">
      <c r="A116" t="s">
        <v>1534</v>
      </c>
      <c r="B116" t="s">
        <v>99</v>
      </c>
      <c r="C116" s="5">
        <v>1</v>
      </c>
      <c r="D116" t="s">
        <v>99</v>
      </c>
      <c r="E116">
        <v>1</v>
      </c>
      <c r="F116" s="5" t="s">
        <v>102</v>
      </c>
      <c r="G116" s="5">
        <v>0</v>
      </c>
      <c r="H116" s="5" t="s">
        <v>102</v>
      </c>
      <c r="I116" s="5">
        <v>0</v>
      </c>
      <c r="J116" s="5" t="s">
        <v>102</v>
      </c>
      <c r="K116" t="s">
        <v>99</v>
      </c>
      <c r="L116">
        <v>16535625</v>
      </c>
      <c r="M116" t="s">
        <v>99</v>
      </c>
      <c r="N116">
        <v>886450</v>
      </c>
      <c r="O116">
        <v>874650</v>
      </c>
      <c r="P116" t="s">
        <v>103</v>
      </c>
      <c r="Q116">
        <v>886450</v>
      </c>
      <c r="R116" t="s">
        <v>99</v>
      </c>
      <c r="S116">
        <v>31830447</v>
      </c>
      <c r="T116" t="s">
        <v>104</v>
      </c>
      <c r="U116" s="1">
        <f t="shared" si="3"/>
        <v>49252522</v>
      </c>
      <c r="V116">
        <f t="shared" si="4"/>
        <v>16535625</v>
      </c>
      <c r="W116">
        <f t="shared" si="5"/>
        <v>0.33573153878292772</v>
      </c>
    </row>
    <row r="117" spans="1:23" ht="18" customHeight="1" x14ac:dyDescent="0.35">
      <c r="A117" t="s">
        <v>1542</v>
      </c>
      <c r="B117" t="s">
        <v>99</v>
      </c>
      <c r="C117" s="5">
        <v>1</v>
      </c>
      <c r="D117" t="s">
        <v>99</v>
      </c>
      <c r="E117">
        <v>1</v>
      </c>
      <c r="F117" s="5" t="s">
        <v>99</v>
      </c>
      <c r="G117" s="5">
        <v>1</v>
      </c>
      <c r="H117" s="5" t="s">
        <v>102</v>
      </c>
      <c r="I117" s="5">
        <v>0</v>
      </c>
      <c r="J117" s="5" t="s">
        <v>102</v>
      </c>
      <c r="K117" t="s">
        <v>99</v>
      </c>
      <c r="L117">
        <v>12922.44</v>
      </c>
      <c r="M117" t="s">
        <v>99</v>
      </c>
      <c r="N117">
        <v>57737.67</v>
      </c>
      <c r="O117">
        <v>58541.85</v>
      </c>
      <c r="P117" t="s">
        <v>103</v>
      </c>
      <c r="Q117">
        <v>57737.67</v>
      </c>
      <c r="R117" t="s">
        <v>99</v>
      </c>
      <c r="S117">
        <v>529011.37</v>
      </c>
      <c r="T117" t="s">
        <v>104</v>
      </c>
      <c r="U117" s="1">
        <f t="shared" si="3"/>
        <v>599671.48</v>
      </c>
      <c r="V117">
        <f t="shared" si="4"/>
        <v>70660.11</v>
      </c>
      <c r="W117">
        <f t="shared" si="5"/>
        <v>0.11783136660092623</v>
      </c>
    </row>
    <row r="118" spans="1:23" ht="18" customHeight="1" x14ac:dyDescent="0.35">
      <c r="A118" t="s">
        <v>1564</v>
      </c>
      <c r="B118" t="s">
        <v>99</v>
      </c>
      <c r="C118" s="5">
        <v>1</v>
      </c>
      <c r="D118" t="s">
        <v>99</v>
      </c>
      <c r="E118">
        <v>1</v>
      </c>
      <c r="F118" s="5" t="s">
        <v>99</v>
      </c>
      <c r="G118" s="5">
        <v>1</v>
      </c>
      <c r="H118" s="5" t="s">
        <v>99</v>
      </c>
      <c r="I118" s="5">
        <v>1</v>
      </c>
      <c r="J118" s="5"/>
      <c r="K118" t="s">
        <v>99</v>
      </c>
      <c r="L118">
        <v>102600</v>
      </c>
      <c r="M118" t="s">
        <v>99</v>
      </c>
      <c r="N118">
        <v>62450</v>
      </c>
      <c r="O118">
        <v>63270</v>
      </c>
      <c r="P118" t="s">
        <v>103</v>
      </c>
      <c r="Q118">
        <v>62450</v>
      </c>
      <c r="R118" t="s">
        <v>99</v>
      </c>
      <c r="S118">
        <v>2561890</v>
      </c>
      <c r="T118" t="s">
        <v>104</v>
      </c>
      <c r="U118" s="1">
        <f t="shared" si="3"/>
        <v>2726940</v>
      </c>
      <c r="V118">
        <f t="shared" si="4"/>
        <v>2726940</v>
      </c>
      <c r="W118">
        <f t="shared" si="5"/>
        <v>1</v>
      </c>
    </row>
    <row r="119" spans="1:23" ht="18" customHeight="1" x14ac:dyDescent="0.35">
      <c r="A119" t="s">
        <v>1572</v>
      </c>
      <c r="B119" t="s">
        <v>99</v>
      </c>
      <c r="C119" s="5">
        <v>1</v>
      </c>
      <c r="D119" t="s">
        <v>99</v>
      </c>
      <c r="E119">
        <v>1</v>
      </c>
      <c r="F119" s="5" t="s">
        <v>99</v>
      </c>
      <c r="G119" s="5">
        <v>1</v>
      </c>
      <c r="H119" s="5" t="s">
        <v>99</v>
      </c>
      <c r="I119" s="5">
        <v>1</v>
      </c>
      <c r="J119" s="5"/>
      <c r="K119" t="s">
        <v>99</v>
      </c>
      <c r="L119">
        <v>1250000</v>
      </c>
      <c r="M119" t="s">
        <v>99</v>
      </c>
      <c r="N119" t="s">
        <v>103</v>
      </c>
      <c r="O119" t="s">
        <v>103</v>
      </c>
      <c r="P119">
        <v>1750000</v>
      </c>
      <c r="Q119">
        <v>1750000</v>
      </c>
      <c r="R119" t="s">
        <v>99</v>
      </c>
      <c r="S119">
        <v>334800000</v>
      </c>
      <c r="T119" t="s">
        <v>104</v>
      </c>
      <c r="U119" s="1">
        <f t="shared" si="3"/>
        <v>337800000</v>
      </c>
      <c r="V119">
        <f t="shared" si="4"/>
        <v>337800000</v>
      </c>
      <c r="W119">
        <f t="shared" si="5"/>
        <v>1</v>
      </c>
    </row>
    <row r="120" spans="1:23" ht="18" customHeight="1" x14ac:dyDescent="0.35">
      <c r="A120" t="s">
        <v>1581</v>
      </c>
      <c r="B120" t="s">
        <v>99</v>
      </c>
      <c r="C120" s="5">
        <v>1</v>
      </c>
      <c r="D120" t="s">
        <v>99</v>
      </c>
      <c r="E120">
        <v>1</v>
      </c>
      <c r="F120" s="5" t="s">
        <v>99</v>
      </c>
      <c r="G120" s="5">
        <v>1</v>
      </c>
      <c r="H120" s="5" t="s">
        <v>99</v>
      </c>
      <c r="I120" s="5">
        <v>1</v>
      </c>
      <c r="J120" s="5"/>
      <c r="K120" t="s">
        <v>99</v>
      </c>
      <c r="L120">
        <v>1205.5999999999999</v>
      </c>
      <c r="M120" t="s">
        <v>99</v>
      </c>
      <c r="N120" t="s">
        <v>103</v>
      </c>
      <c r="O120">
        <v>4589.6000000000004</v>
      </c>
      <c r="P120" t="s">
        <v>103</v>
      </c>
      <c r="Q120">
        <v>4589.6000000000004</v>
      </c>
      <c r="R120" t="s">
        <v>99</v>
      </c>
      <c r="S120">
        <v>3812388</v>
      </c>
      <c r="T120" t="s">
        <v>104</v>
      </c>
      <c r="U120" s="1">
        <f t="shared" si="3"/>
        <v>3818183.2</v>
      </c>
      <c r="V120">
        <f t="shared" si="4"/>
        <v>3818183.2</v>
      </c>
      <c r="W120">
        <f t="shared" si="5"/>
        <v>1</v>
      </c>
    </row>
    <row r="121" spans="1:23" s="19" customFormat="1" ht="18" customHeight="1" x14ac:dyDescent="0.35">
      <c r="A121" s="19" t="s">
        <v>1608</v>
      </c>
      <c r="B121" s="19" t="s">
        <v>99</v>
      </c>
      <c r="C121" s="19">
        <v>1</v>
      </c>
      <c r="D121" s="19" t="s">
        <v>99</v>
      </c>
      <c r="E121" s="19">
        <v>1</v>
      </c>
      <c r="F121" s="19" t="s">
        <v>99</v>
      </c>
      <c r="G121" s="19">
        <v>1</v>
      </c>
      <c r="H121" s="19" t="s">
        <v>102</v>
      </c>
      <c r="I121" s="19">
        <v>0</v>
      </c>
      <c r="J121" s="19" t="s">
        <v>99</v>
      </c>
      <c r="K121" s="19" t="s">
        <v>99</v>
      </c>
      <c r="L121" s="19">
        <v>9943</v>
      </c>
      <c r="M121" s="19" t="s">
        <v>99</v>
      </c>
      <c r="N121" s="19">
        <v>21990</v>
      </c>
      <c r="O121" s="19">
        <v>22517</v>
      </c>
      <c r="P121" s="19" t="s">
        <v>103</v>
      </c>
      <c r="Q121" s="19">
        <v>21990</v>
      </c>
      <c r="R121" s="19" t="s">
        <v>99</v>
      </c>
      <c r="S121" s="19">
        <v>1709</v>
      </c>
      <c r="T121" s="19" t="s">
        <v>104</v>
      </c>
      <c r="U121" s="20">
        <f t="shared" si="3"/>
        <v>33642</v>
      </c>
      <c r="V121" s="19">
        <f t="shared" si="4"/>
        <v>31933</v>
      </c>
      <c r="W121" s="19">
        <f t="shared" si="5"/>
        <v>0.94920040425658403</v>
      </c>
    </row>
    <row r="122" spans="1:23" ht="18" customHeight="1" x14ac:dyDescent="0.35">
      <c r="A122" t="s">
        <v>1616</v>
      </c>
      <c r="B122" t="s">
        <v>99</v>
      </c>
      <c r="C122" s="5">
        <v>1</v>
      </c>
      <c r="D122" t="s">
        <v>99</v>
      </c>
      <c r="E122">
        <v>1</v>
      </c>
      <c r="F122" s="5" t="s">
        <v>99</v>
      </c>
      <c r="G122" s="5">
        <v>1</v>
      </c>
      <c r="H122" s="5" t="s">
        <v>102</v>
      </c>
      <c r="I122" s="5">
        <v>0</v>
      </c>
      <c r="J122" s="5" t="s">
        <v>102</v>
      </c>
      <c r="K122" t="s">
        <v>99</v>
      </c>
      <c r="L122">
        <v>4575559</v>
      </c>
      <c r="M122" t="s">
        <v>99</v>
      </c>
      <c r="N122" t="s">
        <v>103</v>
      </c>
      <c r="O122" t="s">
        <v>103</v>
      </c>
      <c r="P122">
        <v>2614155</v>
      </c>
      <c r="Q122">
        <v>2614155</v>
      </c>
      <c r="R122" t="s">
        <v>99</v>
      </c>
      <c r="S122">
        <v>5179522</v>
      </c>
      <c r="T122" t="s">
        <v>104</v>
      </c>
      <c r="U122" s="1">
        <f t="shared" si="3"/>
        <v>12369236</v>
      </c>
      <c r="V122">
        <f t="shared" si="4"/>
        <v>7189714</v>
      </c>
      <c r="W122">
        <f t="shared" si="5"/>
        <v>0.5812577268313095</v>
      </c>
    </row>
    <row r="123" spans="1:23" ht="18" customHeight="1" x14ac:dyDescent="0.35">
      <c r="A123" t="s">
        <v>1632</v>
      </c>
      <c r="B123" t="s">
        <v>99</v>
      </c>
      <c r="C123" s="5">
        <v>1</v>
      </c>
      <c r="D123" t="s">
        <v>99</v>
      </c>
      <c r="E123">
        <v>1</v>
      </c>
      <c r="F123" s="5" t="s">
        <v>99</v>
      </c>
      <c r="G123" s="5">
        <v>1</v>
      </c>
      <c r="H123" s="5" t="s">
        <v>99</v>
      </c>
      <c r="I123" s="5">
        <v>1</v>
      </c>
      <c r="J123" s="5"/>
      <c r="K123" t="s">
        <v>99</v>
      </c>
      <c r="L123">
        <v>2259.3000000000002</v>
      </c>
      <c r="M123" t="s">
        <v>99</v>
      </c>
      <c r="N123">
        <v>9747.6</v>
      </c>
      <c r="O123">
        <v>10761.4</v>
      </c>
      <c r="P123" t="s">
        <v>103</v>
      </c>
      <c r="Q123">
        <v>9747.6</v>
      </c>
      <c r="R123" t="s">
        <v>99</v>
      </c>
      <c r="S123">
        <v>39646.6</v>
      </c>
      <c r="T123" t="s">
        <v>104</v>
      </c>
      <c r="U123" s="1">
        <f t="shared" si="3"/>
        <v>51653.5</v>
      </c>
      <c r="V123">
        <f t="shared" si="4"/>
        <v>51653.5</v>
      </c>
      <c r="W123">
        <f t="shared" si="5"/>
        <v>1</v>
      </c>
    </row>
    <row r="124" spans="1:23" s="19" customFormat="1" ht="18" customHeight="1" x14ac:dyDescent="0.35">
      <c r="A124" s="19" t="s">
        <v>1655</v>
      </c>
      <c r="B124" s="19" t="s">
        <v>99</v>
      </c>
      <c r="C124" s="19">
        <v>1</v>
      </c>
      <c r="D124" s="19" t="s">
        <v>99</v>
      </c>
      <c r="E124" s="19">
        <v>1</v>
      </c>
      <c r="F124" s="19" t="s">
        <v>99</v>
      </c>
      <c r="G124" s="19">
        <v>1</v>
      </c>
      <c r="H124" s="19" t="s">
        <v>102</v>
      </c>
      <c r="I124" s="19">
        <v>0</v>
      </c>
      <c r="J124" s="19" t="s">
        <v>99</v>
      </c>
      <c r="K124" s="19" t="s">
        <v>99</v>
      </c>
      <c r="L124" s="19">
        <v>670000</v>
      </c>
      <c r="M124" s="19" t="s">
        <v>99</v>
      </c>
      <c r="N124" s="19">
        <v>960000</v>
      </c>
      <c r="O124" s="19" t="s">
        <v>103</v>
      </c>
      <c r="P124" s="19" t="s">
        <v>103</v>
      </c>
      <c r="Q124" s="19">
        <v>960000</v>
      </c>
      <c r="R124" s="19" t="s">
        <v>99</v>
      </c>
      <c r="S124" s="19">
        <v>354000000</v>
      </c>
      <c r="T124" s="19" t="s">
        <v>104</v>
      </c>
      <c r="U124" s="20">
        <f t="shared" si="3"/>
        <v>355630000</v>
      </c>
      <c r="V124" s="19">
        <f>(E124*L124)+(G124*Q124)+(1*S124)</f>
        <v>355630000</v>
      </c>
      <c r="W124" s="19">
        <f t="shared" si="5"/>
        <v>1</v>
      </c>
    </row>
    <row r="125" spans="1:23" ht="18" customHeight="1" x14ac:dyDescent="0.35">
      <c r="A125" t="s">
        <v>1663</v>
      </c>
      <c r="B125" t="s">
        <v>99</v>
      </c>
      <c r="C125" s="5">
        <v>1</v>
      </c>
      <c r="D125" t="s">
        <v>99</v>
      </c>
      <c r="E125">
        <v>1</v>
      </c>
      <c r="F125" s="5" t="s">
        <v>99</v>
      </c>
      <c r="G125" s="5">
        <v>1</v>
      </c>
      <c r="H125" s="5" t="s">
        <v>99</v>
      </c>
      <c r="I125" s="5">
        <v>1</v>
      </c>
      <c r="J125" s="5"/>
      <c r="K125" t="s">
        <v>99</v>
      </c>
      <c r="L125">
        <v>317900</v>
      </c>
      <c r="M125" t="s">
        <v>99</v>
      </c>
      <c r="N125">
        <v>74100</v>
      </c>
      <c r="O125">
        <v>514700</v>
      </c>
      <c r="P125" t="s">
        <v>103</v>
      </c>
      <c r="Q125">
        <v>74100</v>
      </c>
      <c r="R125" t="s">
        <v>99</v>
      </c>
      <c r="S125">
        <v>19626400</v>
      </c>
      <c r="T125" t="s">
        <v>104</v>
      </c>
      <c r="U125" s="1">
        <f t="shared" si="3"/>
        <v>20018400</v>
      </c>
      <c r="V125">
        <f t="shared" si="4"/>
        <v>20018400</v>
      </c>
      <c r="W125">
        <f t="shared" si="5"/>
        <v>1</v>
      </c>
    </row>
    <row r="126" spans="1:23" ht="18" customHeight="1" x14ac:dyDescent="0.35">
      <c r="A126" t="s">
        <v>1671</v>
      </c>
      <c r="B126" t="s">
        <v>99</v>
      </c>
      <c r="C126" s="5">
        <v>1</v>
      </c>
      <c r="D126" t="s">
        <v>99</v>
      </c>
      <c r="E126">
        <v>1</v>
      </c>
      <c r="F126" s="5" t="s">
        <v>99</v>
      </c>
      <c r="G126" s="5">
        <v>1</v>
      </c>
      <c r="H126" s="5" t="s">
        <v>99</v>
      </c>
      <c r="I126" s="5">
        <v>1</v>
      </c>
      <c r="J126" s="5"/>
      <c r="K126" t="s">
        <v>99</v>
      </c>
      <c r="L126">
        <v>1466452</v>
      </c>
      <c r="M126" t="s">
        <v>99</v>
      </c>
      <c r="N126">
        <v>2078738</v>
      </c>
      <c r="O126">
        <v>2996074</v>
      </c>
      <c r="P126" t="s">
        <v>103</v>
      </c>
      <c r="Q126">
        <v>2078738</v>
      </c>
      <c r="R126" t="s">
        <v>99</v>
      </c>
      <c r="S126">
        <v>272722604</v>
      </c>
      <c r="T126" t="s">
        <v>381</v>
      </c>
      <c r="U126" s="1">
        <f t="shared" si="3"/>
        <v>276267794</v>
      </c>
      <c r="V126">
        <f t="shared" si="4"/>
        <v>276267794</v>
      </c>
      <c r="W126">
        <f t="shared" si="5"/>
        <v>1</v>
      </c>
    </row>
    <row r="127" spans="1:23" ht="18" customHeight="1" x14ac:dyDescent="0.35">
      <c r="A127" t="s">
        <v>1686</v>
      </c>
      <c r="B127" t="s">
        <v>99</v>
      </c>
      <c r="C127" s="5">
        <v>1</v>
      </c>
      <c r="D127" t="s">
        <v>99</v>
      </c>
      <c r="E127">
        <v>1</v>
      </c>
      <c r="F127" s="5" t="s">
        <v>99</v>
      </c>
      <c r="G127" s="5">
        <v>1</v>
      </c>
      <c r="H127" s="5" t="s">
        <v>102</v>
      </c>
      <c r="I127" s="5">
        <v>0</v>
      </c>
      <c r="J127" s="5" t="s">
        <v>102</v>
      </c>
      <c r="K127" t="s">
        <v>99</v>
      </c>
      <c r="L127">
        <v>54584</v>
      </c>
      <c r="M127" t="s">
        <v>99</v>
      </c>
      <c r="N127">
        <v>34127</v>
      </c>
      <c r="O127">
        <v>56754</v>
      </c>
      <c r="P127" t="s">
        <v>103</v>
      </c>
      <c r="Q127">
        <v>34127</v>
      </c>
      <c r="R127" t="s">
        <v>99</v>
      </c>
      <c r="S127">
        <v>1002110</v>
      </c>
      <c r="T127" t="s">
        <v>381</v>
      </c>
      <c r="U127" s="1">
        <f t="shared" si="3"/>
        <v>1090821</v>
      </c>
      <c r="V127">
        <f t="shared" si="4"/>
        <v>88711</v>
      </c>
      <c r="W127">
        <f t="shared" si="5"/>
        <v>8.1324983659097141E-2</v>
      </c>
    </row>
    <row r="128" spans="1:23" ht="18" customHeight="1" x14ac:dyDescent="0.35">
      <c r="A128" t="s">
        <v>1694</v>
      </c>
      <c r="B128" t="s">
        <v>99</v>
      </c>
      <c r="C128" s="5">
        <v>1</v>
      </c>
      <c r="D128" t="s">
        <v>99</v>
      </c>
      <c r="E128">
        <v>1</v>
      </c>
      <c r="F128" s="5" t="s">
        <v>99</v>
      </c>
      <c r="G128" s="5">
        <v>1</v>
      </c>
      <c r="H128" s="5" t="s">
        <v>102</v>
      </c>
      <c r="I128" s="5">
        <v>0</v>
      </c>
      <c r="J128" s="5" t="s">
        <v>102</v>
      </c>
      <c r="K128" t="s">
        <v>99</v>
      </c>
      <c r="L128">
        <v>1397.7</v>
      </c>
      <c r="M128" t="s">
        <v>99</v>
      </c>
      <c r="N128">
        <v>49956.5</v>
      </c>
      <c r="O128">
        <v>48206.6</v>
      </c>
      <c r="P128" t="s">
        <v>103</v>
      </c>
      <c r="Q128">
        <v>49956.5</v>
      </c>
      <c r="R128" t="s">
        <v>102</v>
      </c>
      <c r="U128" s="1">
        <f t="shared" si="3"/>
        <v>51354.2</v>
      </c>
      <c r="V128">
        <f t="shared" si="4"/>
        <v>51354.2</v>
      </c>
      <c r="W128">
        <f t="shared" si="5"/>
        <v>1</v>
      </c>
    </row>
    <row r="129" spans="1:23" ht="18" customHeight="1" x14ac:dyDescent="0.35">
      <c r="A129" t="s">
        <v>1707</v>
      </c>
      <c r="B129" t="s">
        <v>99</v>
      </c>
      <c r="C129" s="5">
        <v>1</v>
      </c>
      <c r="D129" t="s">
        <v>99</v>
      </c>
      <c r="E129">
        <v>1</v>
      </c>
      <c r="F129" s="5" t="s">
        <v>99</v>
      </c>
      <c r="G129" s="5">
        <v>1</v>
      </c>
      <c r="H129" s="5" t="s">
        <v>99</v>
      </c>
      <c r="I129" s="5">
        <v>1</v>
      </c>
      <c r="J129" s="5"/>
      <c r="K129" t="s">
        <v>99</v>
      </c>
      <c r="L129">
        <v>11980</v>
      </c>
      <c r="M129" t="s">
        <v>99</v>
      </c>
      <c r="N129">
        <v>9840</v>
      </c>
      <c r="O129">
        <v>158151</v>
      </c>
      <c r="P129" t="s">
        <v>103</v>
      </c>
      <c r="Q129">
        <v>9840</v>
      </c>
      <c r="R129" t="s">
        <v>99</v>
      </c>
      <c r="S129">
        <v>57233</v>
      </c>
      <c r="T129" t="s">
        <v>104</v>
      </c>
      <c r="U129" s="1">
        <f t="shared" si="3"/>
        <v>79053</v>
      </c>
      <c r="V129">
        <f t="shared" si="4"/>
        <v>79053</v>
      </c>
      <c r="W129">
        <f t="shared" si="5"/>
        <v>1</v>
      </c>
    </row>
    <row r="130" spans="1:23" ht="18" customHeight="1" x14ac:dyDescent="0.35">
      <c r="A130" t="s">
        <v>1722</v>
      </c>
      <c r="B130" t="s">
        <v>99</v>
      </c>
      <c r="C130" s="5">
        <v>1</v>
      </c>
      <c r="D130" t="s">
        <v>99</v>
      </c>
      <c r="E130">
        <v>1</v>
      </c>
      <c r="F130" s="5" t="s">
        <v>99</v>
      </c>
      <c r="G130" s="5">
        <v>1</v>
      </c>
      <c r="H130" s="5" t="s">
        <v>99</v>
      </c>
      <c r="I130" s="5">
        <v>1</v>
      </c>
      <c r="J130" s="5"/>
      <c r="K130" t="s">
        <v>99</v>
      </c>
      <c r="L130">
        <v>7268</v>
      </c>
      <c r="M130" t="s">
        <v>99</v>
      </c>
      <c r="N130" t="s">
        <v>103</v>
      </c>
      <c r="O130" t="s">
        <v>103</v>
      </c>
      <c r="P130">
        <v>13048</v>
      </c>
      <c r="Q130">
        <v>13048</v>
      </c>
      <c r="R130" t="s">
        <v>99</v>
      </c>
      <c r="S130">
        <v>13476</v>
      </c>
      <c r="T130" t="s">
        <v>104</v>
      </c>
      <c r="U130" s="1">
        <f t="shared" si="3"/>
        <v>33792</v>
      </c>
      <c r="V130">
        <f t="shared" si="4"/>
        <v>33792</v>
      </c>
      <c r="W130">
        <f t="shared" si="5"/>
        <v>1</v>
      </c>
    </row>
    <row r="131" spans="1:23" ht="18" customHeight="1" x14ac:dyDescent="0.35">
      <c r="A131" t="s">
        <v>1730</v>
      </c>
      <c r="B131" t="s">
        <v>99</v>
      </c>
      <c r="C131" s="5">
        <v>1</v>
      </c>
      <c r="D131" t="s">
        <v>99</v>
      </c>
      <c r="E131">
        <v>1</v>
      </c>
      <c r="F131" s="5" t="s">
        <v>99</v>
      </c>
      <c r="G131" s="5">
        <v>1</v>
      </c>
      <c r="H131" s="5" t="s">
        <v>99</v>
      </c>
      <c r="I131" s="5">
        <v>1</v>
      </c>
      <c r="J131" s="5"/>
      <c r="K131" t="s">
        <v>99</v>
      </c>
      <c r="L131">
        <v>3605</v>
      </c>
      <c r="M131" t="s">
        <v>99</v>
      </c>
      <c r="N131">
        <v>48</v>
      </c>
      <c r="O131">
        <v>5911</v>
      </c>
      <c r="P131" t="s">
        <v>103</v>
      </c>
      <c r="Q131">
        <v>48</v>
      </c>
      <c r="R131" t="s">
        <v>99</v>
      </c>
      <c r="S131">
        <v>239034</v>
      </c>
      <c r="T131" t="s">
        <v>115</v>
      </c>
      <c r="U131" s="1">
        <f t="shared" ref="U131:U193" si="6">L131+Q131+S131</f>
        <v>242687</v>
      </c>
      <c r="V131">
        <f t="shared" ref="V131:V193" si="7">(E131*L131)+(G131*Q131)+(I131*S131)</f>
        <v>242687</v>
      </c>
      <c r="W131">
        <f t="shared" ref="W131:W193" si="8">V131/U131</f>
        <v>1</v>
      </c>
    </row>
    <row r="132" spans="1:23" ht="18" customHeight="1" x14ac:dyDescent="0.35">
      <c r="A132" t="s">
        <v>1755</v>
      </c>
      <c r="B132" t="s">
        <v>99</v>
      </c>
      <c r="C132" s="5">
        <v>1</v>
      </c>
      <c r="D132" t="s">
        <v>99</v>
      </c>
      <c r="E132">
        <v>1</v>
      </c>
      <c r="F132" s="5" t="s">
        <v>99</v>
      </c>
      <c r="G132" s="5">
        <v>1</v>
      </c>
      <c r="H132" s="5" t="s">
        <v>99</v>
      </c>
      <c r="I132" s="5">
        <v>1</v>
      </c>
      <c r="J132" s="5"/>
      <c r="K132" t="s">
        <v>99</v>
      </c>
      <c r="L132">
        <v>51322</v>
      </c>
      <c r="M132" t="s">
        <v>99</v>
      </c>
      <c r="N132" t="s">
        <v>103</v>
      </c>
      <c r="O132" t="s">
        <v>103</v>
      </c>
      <c r="P132">
        <v>11763</v>
      </c>
      <c r="Q132">
        <v>11763</v>
      </c>
      <c r="R132" t="s">
        <v>99</v>
      </c>
      <c r="S132">
        <v>88916</v>
      </c>
      <c r="T132" t="s">
        <v>115</v>
      </c>
      <c r="U132" s="1">
        <f t="shared" si="6"/>
        <v>152001</v>
      </c>
      <c r="V132">
        <f t="shared" si="7"/>
        <v>152001</v>
      </c>
      <c r="W132">
        <f t="shared" si="8"/>
        <v>1</v>
      </c>
    </row>
    <row r="133" spans="1:23" ht="18" customHeight="1" x14ac:dyDescent="0.35">
      <c r="A133" t="s">
        <v>1769</v>
      </c>
      <c r="B133" t="s">
        <v>99</v>
      </c>
      <c r="C133" s="5">
        <v>1</v>
      </c>
      <c r="D133" t="s">
        <v>99</v>
      </c>
      <c r="E133">
        <v>1</v>
      </c>
      <c r="F133" s="5" t="s">
        <v>99</v>
      </c>
      <c r="G133" s="5">
        <v>1</v>
      </c>
      <c r="H133" s="5" t="s">
        <v>102</v>
      </c>
      <c r="I133" s="5">
        <v>0</v>
      </c>
      <c r="J133" s="5" t="s">
        <v>102</v>
      </c>
      <c r="K133" t="s">
        <v>99</v>
      </c>
      <c r="L133">
        <v>2200000</v>
      </c>
      <c r="M133" t="s">
        <v>99</v>
      </c>
      <c r="N133" t="s">
        <v>103</v>
      </c>
      <c r="O133" t="s">
        <v>103</v>
      </c>
      <c r="P133">
        <v>400000</v>
      </c>
      <c r="Q133">
        <v>400000</v>
      </c>
      <c r="R133" t="s">
        <v>99</v>
      </c>
      <c r="S133">
        <v>48000000</v>
      </c>
      <c r="T133" t="s">
        <v>104</v>
      </c>
      <c r="U133" s="1">
        <f t="shared" si="6"/>
        <v>50600000</v>
      </c>
      <c r="V133">
        <f t="shared" si="7"/>
        <v>2600000</v>
      </c>
      <c r="W133">
        <f t="shared" si="8"/>
        <v>5.1383399209486168E-2</v>
      </c>
    </row>
    <row r="134" spans="1:23" ht="18" customHeight="1" x14ac:dyDescent="0.35">
      <c r="A134" t="s">
        <v>1777</v>
      </c>
      <c r="B134" t="s">
        <v>99</v>
      </c>
      <c r="C134" s="5">
        <v>1</v>
      </c>
      <c r="D134" t="s">
        <v>99</v>
      </c>
      <c r="E134">
        <v>1</v>
      </c>
      <c r="F134" s="5" t="s">
        <v>99</v>
      </c>
      <c r="G134" s="5">
        <v>1</v>
      </c>
      <c r="H134" s="5" t="s">
        <v>99</v>
      </c>
      <c r="I134" s="5">
        <v>1</v>
      </c>
      <c r="J134" s="5"/>
      <c r="K134" t="s">
        <v>99</v>
      </c>
      <c r="L134">
        <v>33362</v>
      </c>
      <c r="M134" t="s">
        <v>99</v>
      </c>
      <c r="N134">
        <v>119960</v>
      </c>
      <c r="O134">
        <v>272054</v>
      </c>
      <c r="P134" t="s">
        <v>103</v>
      </c>
      <c r="Q134">
        <v>119960</v>
      </c>
      <c r="R134" t="s">
        <v>99</v>
      </c>
      <c r="S134">
        <v>9495092</v>
      </c>
      <c r="T134" t="s">
        <v>381</v>
      </c>
      <c r="U134" s="1">
        <f t="shared" si="6"/>
        <v>9648414</v>
      </c>
      <c r="V134">
        <f t="shared" si="7"/>
        <v>9648414</v>
      </c>
      <c r="W134">
        <f t="shared" si="8"/>
        <v>1</v>
      </c>
    </row>
    <row r="135" spans="1:23" ht="18" customHeight="1" x14ac:dyDescent="0.35">
      <c r="A135" t="s">
        <v>1800</v>
      </c>
      <c r="B135" t="s">
        <v>99</v>
      </c>
      <c r="C135" s="5">
        <v>1</v>
      </c>
      <c r="D135" t="s">
        <v>99</v>
      </c>
      <c r="E135">
        <v>1</v>
      </c>
      <c r="F135" s="5" t="s">
        <v>99</v>
      </c>
      <c r="G135" s="5">
        <v>1</v>
      </c>
      <c r="H135" s="5" t="s">
        <v>102</v>
      </c>
      <c r="I135" s="5">
        <v>0</v>
      </c>
      <c r="J135" s="5" t="s">
        <v>102</v>
      </c>
      <c r="K135" t="s">
        <v>99</v>
      </c>
      <c r="L135">
        <v>1324742</v>
      </c>
      <c r="M135" t="s">
        <v>99</v>
      </c>
      <c r="N135">
        <v>808985</v>
      </c>
      <c r="O135">
        <v>693288</v>
      </c>
      <c r="P135" t="s">
        <v>103</v>
      </c>
      <c r="Q135">
        <v>808985</v>
      </c>
      <c r="R135" t="s">
        <v>99</v>
      </c>
      <c r="S135">
        <v>26852801</v>
      </c>
      <c r="T135" t="s">
        <v>104</v>
      </c>
      <c r="U135" s="1">
        <f t="shared" si="6"/>
        <v>28986528</v>
      </c>
      <c r="V135">
        <f t="shared" si="7"/>
        <v>2133727</v>
      </c>
      <c r="W135">
        <f t="shared" si="8"/>
        <v>7.3610989215403794E-2</v>
      </c>
    </row>
    <row r="136" spans="1:23" ht="18" customHeight="1" x14ac:dyDescent="0.35">
      <c r="A136" t="s">
        <v>1814</v>
      </c>
      <c r="B136" t="s">
        <v>99</v>
      </c>
      <c r="C136" s="5">
        <v>1</v>
      </c>
      <c r="D136" t="s">
        <v>99</v>
      </c>
      <c r="E136">
        <v>1</v>
      </c>
      <c r="F136" s="5" t="s">
        <v>99</v>
      </c>
      <c r="G136" s="5">
        <v>1</v>
      </c>
      <c r="H136" s="5" t="s">
        <v>101</v>
      </c>
      <c r="I136" s="5">
        <v>0</v>
      </c>
      <c r="J136" s="5" t="s">
        <v>101</v>
      </c>
      <c r="K136" t="s">
        <v>99</v>
      </c>
      <c r="L136">
        <v>73024</v>
      </c>
      <c r="M136" t="s">
        <v>99</v>
      </c>
      <c r="N136">
        <v>181471</v>
      </c>
      <c r="O136">
        <v>183881</v>
      </c>
      <c r="P136" t="s">
        <v>103</v>
      </c>
      <c r="Q136">
        <v>181471</v>
      </c>
      <c r="R136" t="s">
        <v>99</v>
      </c>
      <c r="S136">
        <v>74761</v>
      </c>
      <c r="T136" t="s">
        <v>104</v>
      </c>
      <c r="U136" s="1">
        <f t="shared" si="6"/>
        <v>329256</v>
      </c>
      <c r="V136">
        <f t="shared" si="7"/>
        <v>254495</v>
      </c>
      <c r="W136">
        <f t="shared" si="8"/>
        <v>0.77293959715236771</v>
      </c>
    </row>
    <row r="137" spans="1:23" ht="18" customHeight="1" x14ac:dyDescent="0.35">
      <c r="A137" t="s">
        <v>1829</v>
      </c>
      <c r="B137" t="s">
        <v>99</v>
      </c>
      <c r="C137" s="5">
        <v>1</v>
      </c>
      <c r="D137" t="s">
        <v>99</v>
      </c>
      <c r="E137">
        <v>1</v>
      </c>
      <c r="F137" s="5" t="s">
        <v>99</v>
      </c>
      <c r="G137" s="5">
        <v>1</v>
      </c>
      <c r="H137" s="5" t="s">
        <v>99</v>
      </c>
      <c r="I137" s="5">
        <v>1</v>
      </c>
      <c r="J137" s="5"/>
      <c r="K137" t="s">
        <v>99</v>
      </c>
      <c r="L137">
        <v>46800</v>
      </c>
      <c r="M137" t="s">
        <v>99</v>
      </c>
      <c r="N137">
        <v>104700</v>
      </c>
      <c r="O137">
        <v>196300</v>
      </c>
      <c r="P137" t="s">
        <v>103</v>
      </c>
      <c r="Q137">
        <v>104700</v>
      </c>
      <c r="R137" t="s">
        <v>99</v>
      </c>
      <c r="S137">
        <v>26748000</v>
      </c>
      <c r="T137" t="s">
        <v>381</v>
      </c>
      <c r="U137" s="1">
        <f t="shared" si="6"/>
        <v>26899500</v>
      </c>
      <c r="V137">
        <f t="shared" si="7"/>
        <v>26899500</v>
      </c>
      <c r="W137">
        <f t="shared" si="8"/>
        <v>1</v>
      </c>
    </row>
    <row r="138" spans="1:23" s="19" customFormat="1" ht="18" customHeight="1" x14ac:dyDescent="0.35">
      <c r="A138" s="19" t="s">
        <v>1860</v>
      </c>
      <c r="B138" s="19" t="s">
        <v>99</v>
      </c>
      <c r="C138" s="19">
        <v>1</v>
      </c>
      <c r="D138" s="19" t="s">
        <v>99</v>
      </c>
      <c r="E138" s="19">
        <v>1</v>
      </c>
      <c r="F138" s="19" t="s">
        <v>99</v>
      </c>
      <c r="G138" s="19">
        <v>1</v>
      </c>
      <c r="H138" s="19" t="s">
        <v>102</v>
      </c>
      <c r="I138" s="19">
        <v>0</v>
      </c>
      <c r="J138" s="19" t="s">
        <v>99</v>
      </c>
      <c r="K138" s="19" t="s">
        <v>99</v>
      </c>
      <c r="L138" s="19">
        <v>79000</v>
      </c>
      <c r="M138" s="19" t="s">
        <v>99</v>
      </c>
      <c r="N138" s="19">
        <v>183000</v>
      </c>
      <c r="O138" s="19">
        <v>330000</v>
      </c>
      <c r="P138" s="19" t="s">
        <v>103</v>
      </c>
      <c r="Q138" s="19">
        <v>183000</v>
      </c>
      <c r="R138" s="19" t="s">
        <v>99</v>
      </c>
      <c r="S138" s="19">
        <v>586000</v>
      </c>
      <c r="T138" s="19" t="s">
        <v>104</v>
      </c>
      <c r="U138" s="20">
        <f t="shared" si="6"/>
        <v>848000</v>
      </c>
      <c r="V138" s="19">
        <f t="shared" si="7"/>
        <v>262000</v>
      </c>
      <c r="W138" s="19">
        <f t="shared" si="8"/>
        <v>0.30896226415094341</v>
      </c>
    </row>
    <row r="139" spans="1:23" ht="18" customHeight="1" x14ac:dyDescent="0.35">
      <c r="A139" t="s">
        <v>1888</v>
      </c>
      <c r="B139" t="s">
        <v>99</v>
      </c>
      <c r="C139" s="5">
        <v>1</v>
      </c>
      <c r="D139" t="s">
        <v>99</v>
      </c>
      <c r="E139">
        <v>1</v>
      </c>
      <c r="F139" s="5" t="s">
        <v>99</v>
      </c>
      <c r="G139" s="5">
        <v>1</v>
      </c>
      <c r="H139" s="5" t="s">
        <v>99</v>
      </c>
      <c r="I139" s="5">
        <v>1</v>
      </c>
      <c r="J139" s="5"/>
      <c r="K139" t="s">
        <v>99</v>
      </c>
      <c r="L139">
        <v>18902</v>
      </c>
      <c r="M139" t="s">
        <v>99</v>
      </c>
      <c r="N139">
        <v>0</v>
      </c>
      <c r="O139">
        <v>21022</v>
      </c>
      <c r="P139" t="s">
        <v>103</v>
      </c>
      <c r="Q139">
        <v>0</v>
      </c>
      <c r="R139" t="s">
        <v>99</v>
      </c>
      <c r="S139">
        <v>358651</v>
      </c>
      <c r="T139" t="s">
        <v>381</v>
      </c>
      <c r="U139" s="1">
        <f t="shared" si="6"/>
        <v>377553</v>
      </c>
      <c r="V139">
        <f t="shared" si="7"/>
        <v>377553</v>
      </c>
      <c r="W139">
        <f t="shared" si="8"/>
        <v>1</v>
      </c>
    </row>
    <row r="140" spans="1:23" ht="18" customHeight="1" x14ac:dyDescent="0.35">
      <c r="A140" t="s">
        <v>1895</v>
      </c>
      <c r="B140" t="s">
        <v>99</v>
      </c>
      <c r="C140" s="5">
        <v>1</v>
      </c>
      <c r="D140" t="s">
        <v>99</v>
      </c>
      <c r="E140">
        <v>1</v>
      </c>
      <c r="F140" s="5" t="s">
        <v>99</v>
      </c>
      <c r="G140" s="5">
        <v>1</v>
      </c>
      <c r="H140" s="5" t="s">
        <v>102</v>
      </c>
      <c r="I140" s="5">
        <v>0</v>
      </c>
      <c r="J140" s="5" t="s">
        <v>102</v>
      </c>
      <c r="K140" t="s">
        <v>99</v>
      </c>
      <c r="L140">
        <v>8148</v>
      </c>
      <c r="M140" t="s">
        <v>99</v>
      </c>
      <c r="N140">
        <v>1260</v>
      </c>
      <c r="O140">
        <v>6375</v>
      </c>
      <c r="P140" t="s">
        <v>103</v>
      </c>
      <c r="Q140">
        <v>1260</v>
      </c>
      <c r="R140" t="s">
        <v>99</v>
      </c>
      <c r="S140">
        <v>11323</v>
      </c>
      <c r="T140" t="s">
        <v>104</v>
      </c>
      <c r="U140" s="1">
        <f t="shared" si="6"/>
        <v>20731</v>
      </c>
      <c r="V140">
        <f t="shared" si="7"/>
        <v>9408</v>
      </c>
      <c r="W140">
        <f t="shared" si="8"/>
        <v>0.45381313009502677</v>
      </c>
    </row>
    <row r="141" spans="1:23" ht="18" customHeight="1" x14ac:dyDescent="0.35">
      <c r="A141" t="s">
        <v>1903</v>
      </c>
      <c r="B141" t="s">
        <v>99</v>
      </c>
      <c r="C141" s="5">
        <v>1</v>
      </c>
      <c r="D141" t="s">
        <v>99</v>
      </c>
      <c r="E141">
        <v>1</v>
      </c>
      <c r="F141" s="5" t="s">
        <v>99</v>
      </c>
      <c r="G141" s="5">
        <v>1</v>
      </c>
      <c r="H141" s="5" t="s">
        <v>102</v>
      </c>
      <c r="I141" s="5">
        <v>0</v>
      </c>
      <c r="J141" s="5" t="s">
        <v>102</v>
      </c>
      <c r="K141" t="s">
        <v>99</v>
      </c>
      <c r="L141">
        <v>35771</v>
      </c>
      <c r="M141" t="s">
        <v>99</v>
      </c>
      <c r="N141">
        <v>52962</v>
      </c>
      <c r="O141">
        <v>65367</v>
      </c>
      <c r="P141" t="s">
        <v>103</v>
      </c>
      <c r="Q141">
        <v>52962</v>
      </c>
      <c r="R141" t="s">
        <v>99</v>
      </c>
      <c r="S141">
        <v>223886412</v>
      </c>
      <c r="T141" t="s">
        <v>381</v>
      </c>
      <c r="U141" s="1">
        <f t="shared" si="6"/>
        <v>223975145</v>
      </c>
      <c r="V141">
        <f t="shared" si="7"/>
        <v>88733</v>
      </c>
      <c r="W141">
        <f t="shared" si="8"/>
        <v>3.9617342361805371E-4</v>
      </c>
    </row>
    <row r="142" spans="1:23" ht="18" customHeight="1" x14ac:dyDescent="0.35">
      <c r="A142" t="s">
        <v>1908</v>
      </c>
      <c r="B142" t="s">
        <v>99</v>
      </c>
      <c r="C142" s="5">
        <v>1</v>
      </c>
      <c r="D142" t="s">
        <v>99</v>
      </c>
      <c r="E142">
        <v>1</v>
      </c>
      <c r="F142" s="5" t="s">
        <v>99</v>
      </c>
      <c r="G142" s="5">
        <v>1</v>
      </c>
      <c r="H142" s="5" t="s">
        <v>102</v>
      </c>
      <c r="I142" s="5">
        <v>0</v>
      </c>
      <c r="J142" s="5" t="s">
        <v>102</v>
      </c>
      <c r="K142" t="s">
        <v>99</v>
      </c>
      <c r="L142">
        <v>1190900</v>
      </c>
      <c r="M142" t="s">
        <v>99</v>
      </c>
      <c r="N142">
        <v>347600</v>
      </c>
      <c r="O142">
        <v>3303000</v>
      </c>
      <c r="P142" t="s">
        <v>103</v>
      </c>
      <c r="Q142">
        <v>347600</v>
      </c>
      <c r="R142" t="s">
        <v>99</v>
      </c>
      <c r="S142">
        <v>22791000</v>
      </c>
      <c r="T142" t="s">
        <v>104</v>
      </c>
      <c r="U142" s="1">
        <f t="shared" si="6"/>
        <v>24329500</v>
      </c>
      <c r="V142">
        <f t="shared" si="7"/>
        <v>1538500</v>
      </c>
      <c r="W142">
        <f t="shared" si="8"/>
        <v>6.3235989231180248E-2</v>
      </c>
    </row>
    <row r="143" spans="1:23" ht="18" customHeight="1" x14ac:dyDescent="0.35">
      <c r="A143" t="s">
        <v>1920</v>
      </c>
      <c r="B143" t="s">
        <v>99</v>
      </c>
      <c r="C143" s="5">
        <v>1</v>
      </c>
      <c r="D143" t="s">
        <v>99</v>
      </c>
      <c r="E143">
        <v>1</v>
      </c>
      <c r="F143" s="5" t="s">
        <v>99</v>
      </c>
      <c r="G143" s="5">
        <v>1</v>
      </c>
      <c r="H143" s="5" t="s">
        <v>99</v>
      </c>
      <c r="I143" s="5">
        <v>1</v>
      </c>
      <c r="J143" s="5"/>
      <c r="K143" t="s">
        <v>99</v>
      </c>
      <c r="L143">
        <v>828178</v>
      </c>
      <c r="M143" t="s">
        <v>99</v>
      </c>
      <c r="N143">
        <v>961357</v>
      </c>
      <c r="O143">
        <v>894118</v>
      </c>
      <c r="P143" t="s">
        <v>103</v>
      </c>
      <c r="Q143">
        <v>961357</v>
      </c>
      <c r="R143" t="s">
        <v>99</v>
      </c>
      <c r="S143">
        <v>8516583</v>
      </c>
      <c r="T143" t="s">
        <v>104</v>
      </c>
      <c r="U143" s="1">
        <f t="shared" si="6"/>
        <v>10306118</v>
      </c>
      <c r="V143">
        <f t="shared" si="7"/>
        <v>10306118</v>
      </c>
      <c r="W143">
        <f t="shared" si="8"/>
        <v>1</v>
      </c>
    </row>
    <row r="144" spans="1:23" ht="18" customHeight="1" x14ac:dyDescent="0.35">
      <c r="A144" t="s">
        <v>1936</v>
      </c>
      <c r="B144" t="s">
        <v>99</v>
      </c>
      <c r="C144" s="5">
        <v>1</v>
      </c>
      <c r="D144" t="s">
        <v>99</v>
      </c>
      <c r="E144">
        <v>1</v>
      </c>
      <c r="F144" s="5" t="s">
        <v>99</v>
      </c>
      <c r="G144" s="5">
        <v>1</v>
      </c>
      <c r="H144" s="5" t="s">
        <v>99</v>
      </c>
      <c r="I144" s="5">
        <v>1</v>
      </c>
      <c r="J144" s="5"/>
      <c r="K144" t="s">
        <v>99</v>
      </c>
      <c r="L144">
        <v>1304</v>
      </c>
      <c r="M144" t="s">
        <v>99</v>
      </c>
      <c r="N144" t="s">
        <v>103</v>
      </c>
      <c r="O144" t="s">
        <v>103</v>
      </c>
      <c r="P144">
        <v>0</v>
      </c>
      <c r="Q144">
        <v>0</v>
      </c>
      <c r="R144" t="s">
        <v>99</v>
      </c>
      <c r="S144">
        <v>6279</v>
      </c>
      <c r="T144" t="s">
        <v>104</v>
      </c>
      <c r="U144" s="1">
        <f t="shared" si="6"/>
        <v>7583</v>
      </c>
      <c r="V144">
        <f t="shared" si="7"/>
        <v>7583</v>
      </c>
      <c r="W144">
        <f t="shared" si="8"/>
        <v>1</v>
      </c>
    </row>
    <row r="145" spans="1:23" ht="18" customHeight="1" x14ac:dyDescent="0.35">
      <c r="A145" t="s">
        <v>1948</v>
      </c>
      <c r="B145" t="s">
        <v>99</v>
      </c>
      <c r="C145" s="5">
        <v>1</v>
      </c>
      <c r="D145" t="s">
        <v>99</v>
      </c>
      <c r="E145">
        <v>1</v>
      </c>
      <c r="F145" s="5" t="s">
        <v>99</v>
      </c>
      <c r="G145" s="5">
        <v>1</v>
      </c>
      <c r="H145" s="5" t="s">
        <v>102</v>
      </c>
      <c r="I145" s="5">
        <v>0</v>
      </c>
      <c r="J145" s="5" t="s">
        <v>102</v>
      </c>
      <c r="K145" t="s">
        <v>99</v>
      </c>
      <c r="L145">
        <v>509</v>
      </c>
      <c r="M145" t="s">
        <v>99</v>
      </c>
      <c r="N145">
        <v>10700</v>
      </c>
      <c r="O145">
        <v>9600</v>
      </c>
      <c r="P145" t="s">
        <v>103</v>
      </c>
      <c r="Q145">
        <v>10700</v>
      </c>
      <c r="R145" t="s">
        <v>99</v>
      </c>
      <c r="S145">
        <v>380136</v>
      </c>
      <c r="T145" t="s">
        <v>104</v>
      </c>
      <c r="U145" s="1">
        <f t="shared" si="6"/>
        <v>391345</v>
      </c>
      <c r="V145">
        <f t="shared" si="7"/>
        <v>11209</v>
      </c>
      <c r="W145">
        <f t="shared" si="8"/>
        <v>2.8642246611046519E-2</v>
      </c>
    </row>
    <row r="146" spans="1:23" ht="18" customHeight="1" x14ac:dyDescent="0.35">
      <c r="A146" t="s">
        <v>1955</v>
      </c>
      <c r="B146" t="s">
        <v>99</v>
      </c>
      <c r="C146" s="5">
        <v>1</v>
      </c>
      <c r="D146" t="s">
        <v>99</v>
      </c>
      <c r="E146">
        <v>1</v>
      </c>
      <c r="F146" s="5" t="s">
        <v>99</v>
      </c>
      <c r="G146" s="5">
        <v>1</v>
      </c>
      <c r="H146" s="5" t="s">
        <v>99</v>
      </c>
      <c r="I146" s="5">
        <v>1</v>
      </c>
      <c r="J146" s="5"/>
      <c r="K146" t="s">
        <v>99</v>
      </c>
      <c r="L146">
        <v>7587</v>
      </c>
      <c r="M146" t="s">
        <v>99</v>
      </c>
      <c r="N146">
        <v>28124</v>
      </c>
      <c r="O146" t="s">
        <v>103</v>
      </c>
      <c r="P146" t="s">
        <v>103</v>
      </c>
      <c r="Q146">
        <v>28124</v>
      </c>
      <c r="R146" t="s">
        <v>99</v>
      </c>
      <c r="S146">
        <v>620276</v>
      </c>
      <c r="T146" t="s">
        <v>104</v>
      </c>
      <c r="U146" s="1">
        <f t="shared" si="6"/>
        <v>655987</v>
      </c>
      <c r="V146">
        <f t="shared" si="7"/>
        <v>655987</v>
      </c>
      <c r="W146">
        <f t="shared" si="8"/>
        <v>1</v>
      </c>
    </row>
    <row r="147" spans="1:23" ht="18" customHeight="1" x14ac:dyDescent="0.35">
      <c r="A147" t="s">
        <v>1963</v>
      </c>
      <c r="B147" t="s">
        <v>99</v>
      </c>
      <c r="C147" s="5">
        <v>1</v>
      </c>
      <c r="D147" t="s">
        <v>99</v>
      </c>
      <c r="E147">
        <v>1</v>
      </c>
      <c r="F147" s="5" t="s">
        <v>99</v>
      </c>
      <c r="G147" s="5">
        <v>1</v>
      </c>
      <c r="H147" s="5" t="s">
        <v>99</v>
      </c>
      <c r="I147" s="5">
        <v>1</v>
      </c>
      <c r="J147" s="5"/>
      <c r="K147" t="s">
        <v>99</v>
      </c>
      <c r="L147">
        <v>162084</v>
      </c>
      <c r="M147" t="s">
        <v>99</v>
      </c>
      <c r="N147">
        <v>63308</v>
      </c>
      <c r="O147">
        <v>209112</v>
      </c>
      <c r="P147" t="s">
        <v>103</v>
      </c>
      <c r="Q147">
        <v>63308</v>
      </c>
      <c r="R147" t="s">
        <v>99</v>
      </c>
      <c r="S147">
        <v>121681</v>
      </c>
      <c r="T147" t="s">
        <v>104</v>
      </c>
      <c r="U147" s="1">
        <f t="shared" si="6"/>
        <v>347073</v>
      </c>
      <c r="V147">
        <f t="shared" si="7"/>
        <v>347073</v>
      </c>
      <c r="W147">
        <f t="shared" si="8"/>
        <v>1</v>
      </c>
    </row>
    <row r="148" spans="1:23" ht="18" customHeight="1" x14ac:dyDescent="0.35">
      <c r="A148" t="s">
        <v>1983</v>
      </c>
      <c r="B148" t="s">
        <v>99</v>
      </c>
      <c r="C148" s="5">
        <v>1</v>
      </c>
      <c r="D148" t="s">
        <v>99</v>
      </c>
      <c r="E148">
        <v>1</v>
      </c>
      <c r="F148" s="5" t="s">
        <v>99</v>
      </c>
      <c r="G148" s="5">
        <v>1</v>
      </c>
      <c r="H148" s="5" t="s">
        <v>99</v>
      </c>
      <c r="I148" s="5">
        <v>1</v>
      </c>
      <c r="J148" s="5"/>
      <c r="K148" t="s">
        <v>99</v>
      </c>
      <c r="L148">
        <v>16749</v>
      </c>
      <c r="M148" t="s">
        <v>99</v>
      </c>
      <c r="N148" t="s">
        <v>103</v>
      </c>
      <c r="O148">
        <v>44730</v>
      </c>
      <c r="P148" t="s">
        <v>103</v>
      </c>
      <c r="Q148">
        <v>44730</v>
      </c>
      <c r="R148" t="s">
        <v>99</v>
      </c>
      <c r="S148">
        <v>138179</v>
      </c>
      <c r="T148" t="s">
        <v>104</v>
      </c>
      <c r="U148" s="1">
        <f t="shared" si="6"/>
        <v>199658</v>
      </c>
      <c r="V148">
        <f t="shared" si="7"/>
        <v>199658</v>
      </c>
      <c r="W148">
        <f t="shared" si="8"/>
        <v>1</v>
      </c>
    </row>
    <row r="149" spans="1:23" ht="18" customHeight="1" x14ac:dyDescent="0.35">
      <c r="A149" t="s">
        <v>1998</v>
      </c>
      <c r="B149" t="s">
        <v>99</v>
      </c>
      <c r="C149" s="5">
        <v>1</v>
      </c>
      <c r="D149" t="s">
        <v>99</v>
      </c>
      <c r="E149">
        <v>1</v>
      </c>
      <c r="F149" s="5" t="s">
        <v>99</v>
      </c>
      <c r="G149" s="5">
        <v>1</v>
      </c>
      <c r="H149" s="5" t="s">
        <v>99</v>
      </c>
      <c r="I149" s="5">
        <v>1</v>
      </c>
      <c r="J149" s="5"/>
      <c r="K149" t="s">
        <v>99</v>
      </c>
      <c r="L149">
        <v>384662</v>
      </c>
      <c r="M149" t="s">
        <v>99</v>
      </c>
      <c r="N149">
        <v>298566</v>
      </c>
      <c r="O149">
        <v>606096</v>
      </c>
      <c r="P149" t="s">
        <v>103</v>
      </c>
      <c r="Q149">
        <v>298566</v>
      </c>
      <c r="R149" t="s">
        <v>99</v>
      </c>
      <c r="S149">
        <v>17944555</v>
      </c>
      <c r="T149" t="s">
        <v>104</v>
      </c>
      <c r="U149" s="1">
        <f t="shared" si="6"/>
        <v>18627783</v>
      </c>
      <c r="V149">
        <f t="shared" si="7"/>
        <v>18627783</v>
      </c>
      <c r="W149">
        <f t="shared" si="8"/>
        <v>1</v>
      </c>
    </row>
    <row r="150" spans="1:23" ht="18" customHeight="1" x14ac:dyDescent="0.35">
      <c r="A150" t="s">
        <v>2006</v>
      </c>
      <c r="B150" t="s">
        <v>99</v>
      </c>
      <c r="C150" s="5">
        <v>1</v>
      </c>
      <c r="D150" t="s">
        <v>99</v>
      </c>
      <c r="E150">
        <v>1</v>
      </c>
      <c r="F150" s="5" t="s">
        <v>99</v>
      </c>
      <c r="G150" s="5">
        <v>1</v>
      </c>
      <c r="H150" s="5" t="s">
        <v>102</v>
      </c>
      <c r="I150" s="5">
        <v>0</v>
      </c>
      <c r="J150" s="5" t="s">
        <v>102</v>
      </c>
      <c r="K150" t="s">
        <v>99</v>
      </c>
      <c r="L150">
        <v>410103</v>
      </c>
      <c r="M150" t="s">
        <v>99</v>
      </c>
      <c r="N150">
        <v>213336</v>
      </c>
      <c r="O150">
        <v>331839</v>
      </c>
      <c r="P150" t="s">
        <v>103</v>
      </c>
      <c r="Q150">
        <v>213336</v>
      </c>
      <c r="R150" t="s">
        <v>99</v>
      </c>
      <c r="S150">
        <v>121643000</v>
      </c>
      <c r="T150" t="s">
        <v>104</v>
      </c>
      <c r="U150" s="1">
        <f t="shared" si="6"/>
        <v>122266439</v>
      </c>
      <c r="V150">
        <f t="shared" si="7"/>
        <v>623439</v>
      </c>
      <c r="W150">
        <f t="shared" si="8"/>
        <v>5.0990198544998925E-3</v>
      </c>
    </row>
    <row r="151" spans="1:23" ht="18" customHeight="1" x14ac:dyDescent="0.35">
      <c r="A151" t="s">
        <v>2014</v>
      </c>
      <c r="B151" t="s">
        <v>99</v>
      </c>
      <c r="C151" s="5">
        <v>1</v>
      </c>
      <c r="D151" t="s">
        <v>99</v>
      </c>
      <c r="E151">
        <v>1</v>
      </c>
      <c r="F151" s="5" t="s">
        <v>99</v>
      </c>
      <c r="G151" s="5">
        <v>1</v>
      </c>
      <c r="H151" s="5" t="s">
        <v>101</v>
      </c>
      <c r="I151" s="5">
        <v>0</v>
      </c>
      <c r="J151" s="5" t="s">
        <v>101</v>
      </c>
      <c r="K151" t="s">
        <v>99</v>
      </c>
      <c r="L151">
        <v>88553</v>
      </c>
      <c r="M151" t="s">
        <v>99</v>
      </c>
      <c r="N151" t="s">
        <v>103</v>
      </c>
      <c r="O151">
        <v>783616</v>
      </c>
      <c r="P151" t="s">
        <v>103</v>
      </c>
      <c r="Q151">
        <v>783616</v>
      </c>
      <c r="R151" t="s">
        <v>99</v>
      </c>
      <c r="S151">
        <v>156845</v>
      </c>
      <c r="T151" t="s">
        <v>104</v>
      </c>
      <c r="U151" s="1">
        <f t="shared" si="6"/>
        <v>1029014</v>
      </c>
      <c r="V151">
        <f t="shared" si="7"/>
        <v>872169</v>
      </c>
      <c r="W151">
        <f t="shared" si="8"/>
        <v>0.84757738961763396</v>
      </c>
    </row>
    <row r="152" spans="1:23" ht="18" customHeight="1" x14ac:dyDescent="0.35">
      <c r="A152" t="s">
        <v>2023</v>
      </c>
      <c r="B152" t="s">
        <v>99</v>
      </c>
      <c r="C152" s="5">
        <v>1</v>
      </c>
      <c r="D152" t="s">
        <v>99</v>
      </c>
      <c r="E152">
        <v>1</v>
      </c>
      <c r="F152" s="5" t="s">
        <v>99</v>
      </c>
      <c r="G152" s="5">
        <v>1</v>
      </c>
      <c r="H152" s="5" t="s">
        <v>102</v>
      </c>
      <c r="I152" s="5">
        <v>0</v>
      </c>
      <c r="J152" s="5" t="s">
        <v>102</v>
      </c>
      <c r="K152" t="s">
        <v>99</v>
      </c>
      <c r="L152">
        <v>6855</v>
      </c>
      <c r="M152" t="s">
        <v>99</v>
      </c>
      <c r="N152">
        <v>36290</v>
      </c>
      <c r="O152">
        <v>98531</v>
      </c>
      <c r="P152" t="s">
        <v>103</v>
      </c>
      <c r="Q152">
        <v>36290</v>
      </c>
      <c r="R152" t="s">
        <v>99</v>
      </c>
      <c r="S152">
        <v>3603582</v>
      </c>
      <c r="T152" t="s">
        <v>104</v>
      </c>
      <c r="U152" s="1">
        <f t="shared" si="6"/>
        <v>3646727</v>
      </c>
      <c r="V152">
        <f t="shared" si="7"/>
        <v>43145</v>
      </c>
      <c r="W152">
        <f t="shared" si="8"/>
        <v>1.1831157089631332E-2</v>
      </c>
    </row>
    <row r="153" spans="1:23" ht="18" customHeight="1" x14ac:dyDescent="0.35">
      <c r="A153" t="s">
        <v>2029</v>
      </c>
      <c r="B153" t="s">
        <v>99</v>
      </c>
      <c r="C153" s="5">
        <v>1</v>
      </c>
      <c r="D153" t="s">
        <v>99</v>
      </c>
      <c r="E153">
        <v>1</v>
      </c>
      <c r="F153" s="5" t="s">
        <v>99</v>
      </c>
      <c r="G153" s="5">
        <v>1</v>
      </c>
      <c r="H153" s="5" t="s">
        <v>99</v>
      </c>
      <c r="I153" s="5">
        <v>1</v>
      </c>
      <c r="J153" s="5"/>
      <c r="K153" t="s">
        <v>99</v>
      </c>
      <c r="L153">
        <v>465042</v>
      </c>
      <c r="M153" t="s">
        <v>99</v>
      </c>
      <c r="N153">
        <v>443725</v>
      </c>
      <c r="O153">
        <v>587999</v>
      </c>
      <c r="P153" t="s">
        <v>103</v>
      </c>
      <c r="Q153">
        <v>443725</v>
      </c>
      <c r="R153" t="s">
        <v>99</v>
      </c>
      <c r="S153">
        <v>6823553</v>
      </c>
      <c r="T153" t="s">
        <v>381</v>
      </c>
      <c r="U153" s="1">
        <f t="shared" si="6"/>
        <v>7732320</v>
      </c>
      <c r="V153">
        <f t="shared" si="7"/>
        <v>7732320</v>
      </c>
      <c r="W153">
        <f t="shared" si="8"/>
        <v>1</v>
      </c>
    </row>
    <row r="154" spans="1:23" ht="18" customHeight="1" x14ac:dyDescent="0.35">
      <c r="A154" t="s">
        <v>2044</v>
      </c>
      <c r="B154" t="s">
        <v>99</v>
      </c>
      <c r="C154" s="5">
        <v>1</v>
      </c>
      <c r="D154" t="s">
        <v>99</v>
      </c>
      <c r="E154">
        <v>1</v>
      </c>
      <c r="F154" s="5" t="s">
        <v>99</v>
      </c>
      <c r="G154" s="5">
        <v>1</v>
      </c>
      <c r="H154" s="5" t="s">
        <v>102</v>
      </c>
      <c r="I154" s="5">
        <v>0</v>
      </c>
      <c r="J154" s="5" t="s">
        <v>102</v>
      </c>
      <c r="K154" t="s">
        <v>99</v>
      </c>
      <c r="L154">
        <v>11424</v>
      </c>
      <c r="M154" t="s">
        <v>99</v>
      </c>
      <c r="N154">
        <v>28930</v>
      </c>
      <c r="O154">
        <v>31084</v>
      </c>
      <c r="P154" t="s">
        <v>103</v>
      </c>
      <c r="Q154">
        <v>28930</v>
      </c>
      <c r="R154" t="s">
        <v>99</v>
      </c>
      <c r="S154">
        <v>76005</v>
      </c>
      <c r="T154" t="s">
        <v>104</v>
      </c>
      <c r="U154" s="1">
        <f t="shared" si="6"/>
        <v>116359</v>
      </c>
      <c r="V154">
        <f t="shared" si="7"/>
        <v>40354</v>
      </c>
      <c r="W154">
        <f t="shared" si="8"/>
        <v>0.3468060055517837</v>
      </c>
    </row>
    <row r="155" spans="1:23" ht="18" customHeight="1" x14ac:dyDescent="0.35">
      <c r="A155" t="s">
        <v>2051</v>
      </c>
      <c r="B155" t="s">
        <v>99</v>
      </c>
      <c r="C155" s="5">
        <v>1</v>
      </c>
      <c r="D155" t="s">
        <v>99</v>
      </c>
      <c r="E155">
        <v>1</v>
      </c>
      <c r="F155" s="5" t="s">
        <v>99</v>
      </c>
      <c r="G155" s="5">
        <v>1</v>
      </c>
      <c r="H155" s="5" t="s">
        <v>102</v>
      </c>
      <c r="I155" s="5">
        <v>0</v>
      </c>
      <c r="J155" s="5" t="s">
        <v>102</v>
      </c>
      <c r="K155" t="s">
        <v>99</v>
      </c>
      <c r="L155">
        <v>12403</v>
      </c>
      <c r="M155" t="s">
        <v>99</v>
      </c>
      <c r="N155">
        <v>81391</v>
      </c>
      <c r="O155">
        <v>75123</v>
      </c>
      <c r="P155" t="s">
        <v>103</v>
      </c>
      <c r="Q155">
        <v>81391</v>
      </c>
      <c r="R155" t="s">
        <v>99</v>
      </c>
      <c r="S155">
        <v>3254047</v>
      </c>
      <c r="T155" t="s">
        <v>104</v>
      </c>
      <c r="U155" s="1">
        <f t="shared" si="6"/>
        <v>3347841</v>
      </c>
      <c r="V155">
        <f t="shared" si="7"/>
        <v>93794</v>
      </c>
      <c r="W155">
        <f t="shared" si="8"/>
        <v>2.8016264810664545E-2</v>
      </c>
    </row>
    <row r="156" spans="1:23" ht="18" customHeight="1" x14ac:dyDescent="0.35">
      <c r="A156" t="s">
        <v>2066</v>
      </c>
      <c r="B156" t="s">
        <v>99</v>
      </c>
      <c r="C156" s="5">
        <v>1</v>
      </c>
      <c r="D156" t="s">
        <v>99</v>
      </c>
      <c r="E156">
        <v>1</v>
      </c>
      <c r="F156" s="5" t="s">
        <v>99</v>
      </c>
      <c r="G156" s="5">
        <v>1</v>
      </c>
      <c r="H156" s="5" t="s">
        <v>102</v>
      </c>
      <c r="I156" s="5">
        <v>0</v>
      </c>
      <c r="J156" s="5" t="s">
        <v>102</v>
      </c>
      <c r="K156" t="s">
        <v>99</v>
      </c>
      <c r="L156">
        <v>3646</v>
      </c>
      <c r="M156" t="s">
        <v>99</v>
      </c>
      <c r="N156" t="s">
        <v>103</v>
      </c>
      <c r="O156" t="s">
        <v>103</v>
      </c>
      <c r="P156">
        <v>42045</v>
      </c>
      <c r="Q156">
        <v>42045</v>
      </c>
      <c r="R156" t="s">
        <v>99</v>
      </c>
      <c r="S156">
        <v>165956</v>
      </c>
      <c r="T156" t="s">
        <v>104</v>
      </c>
      <c r="U156" s="1">
        <f t="shared" si="6"/>
        <v>211647</v>
      </c>
      <c r="V156">
        <f t="shared" si="7"/>
        <v>45691</v>
      </c>
      <c r="W156">
        <f t="shared" si="8"/>
        <v>0.21588305055115356</v>
      </c>
    </row>
    <row r="157" spans="1:23" ht="18" customHeight="1" x14ac:dyDescent="0.35">
      <c r="A157" t="s">
        <v>2080</v>
      </c>
      <c r="B157" t="s">
        <v>99</v>
      </c>
      <c r="C157" s="5">
        <v>1</v>
      </c>
      <c r="D157" t="s">
        <v>99</v>
      </c>
      <c r="E157">
        <v>1</v>
      </c>
      <c r="F157" s="5" t="s">
        <v>99</v>
      </c>
      <c r="G157" s="5">
        <v>1</v>
      </c>
      <c r="H157" s="5" t="s">
        <v>102</v>
      </c>
      <c r="I157" s="5">
        <v>0</v>
      </c>
      <c r="J157" s="5" t="s">
        <v>102</v>
      </c>
      <c r="K157" t="s">
        <v>99</v>
      </c>
      <c r="L157">
        <v>7964</v>
      </c>
      <c r="M157" t="s">
        <v>99</v>
      </c>
      <c r="N157">
        <v>36955</v>
      </c>
      <c r="O157">
        <v>68258</v>
      </c>
      <c r="P157" t="s">
        <v>103</v>
      </c>
      <c r="Q157">
        <v>36955</v>
      </c>
      <c r="R157" t="s">
        <v>99</v>
      </c>
      <c r="S157">
        <v>4268420</v>
      </c>
      <c r="T157" t="s">
        <v>104</v>
      </c>
      <c r="U157" s="1">
        <f t="shared" si="6"/>
        <v>4313339</v>
      </c>
      <c r="V157">
        <f t="shared" si="7"/>
        <v>44919</v>
      </c>
      <c r="W157">
        <f t="shared" si="8"/>
        <v>1.0413973953820927E-2</v>
      </c>
    </row>
    <row r="158" spans="1:23" ht="18" customHeight="1" x14ac:dyDescent="0.35">
      <c r="A158" t="s">
        <v>2086</v>
      </c>
      <c r="B158" t="s">
        <v>99</v>
      </c>
      <c r="C158" s="5">
        <v>1</v>
      </c>
      <c r="D158" t="s">
        <v>99</v>
      </c>
      <c r="E158">
        <v>1</v>
      </c>
      <c r="F158" s="5" t="s">
        <v>99</v>
      </c>
      <c r="G158" s="5">
        <v>1</v>
      </c>
      <c r="H158" s="5" t="s">
        <v>99</v>
      </c>
      <c r="I158" s="5">
        <v>1</v>
      </c>
      <c r="J158" s="5"/>
      <c r="K158" t="s">
        <v>99</v>
      </c>
      <c r="L158">
        <v>586455</v>
      </c>
      <c r="M158" t="s">
        <v>99</v>
      </c>
      <c r="N158">
        <v>616650</v>
      </c>
      <c r="O158">
        <v>645247</v>
      </c>
      <c r="P158" t="s">
        <v>103</v>
      </c>
      <c r="Q158">
        <v>616650</v>
      </c>
      <c r="R158" t="s">
        <v>99</v>
      </c>
      <c r="S158">
        <v>43940811</v>
      </c>
      <c r="T158" t="s">
        <v>104</v>
      </c>
      <c r="U158" s="1">
        <f t="shared" si="6"/>
        <v>45143916</v>
      </c>
      <c r="V158">
        <f t="shared" si="7"/>
        <v>45143916</v>
      </c>
      <c r="W158">
        <f t="shared" si="8"/>
        <v>1</v>
      </c>
    </row>
    <row r="159" spans="1:23" ht="18" customHeight="1" x14ac:dyDescent="0.35">
      <c r="A159" t="s">
        <v>2114</v>
      </c>
      <c r="B159" t="s">
        <v>99</v>
      </c>
      <c r="C159" s="5">
        <v>1</v>
      </c>
      <c r="D159" t="s">
        <v>99</v>
      </c>
      <c r="E159">
        <v>1</v>
      </c>
      <c r="F159" s="5" t="s">
        <v>99</v>
      </c>
      <c r="G159" s="5">
        <v>1</v>
      </c>
      <c r="H159" s="5" t="s">
        <v>99</v>
      </c>
      <c r="I159" s="5">
        <v>1</v>
      </c>
      <c r="J159" s="5"/>
      <c r="K159" t="s">
        <v>99</v>
      </c>
      <c r="L159">
        <v>432998</v>
      </c>
      <c r="M159" t="s">
        <v>99</v>
      </c>
      <c r="N159">
        <v>63300</v>
      </c>
      <c r="O159">
        <v>131084</v>
      </c>
      <c r="P159" t="s">
        <v>103</v>
      </c>
      <c r="Q159">
        <v>63300</v>
      </c>
      <c r="R159" t="s">
        <v>99</v>
      </c>
      <c r="S159">
        <v>6767144</v>
      </c>
      <c r="T159" t="s">
        <v>381</v>
      </c>
      <c r="U159" s="1">
        <f t="shared" si="6"/>
        <v>7263442</v>
      </c>
      <c r="V159">
        <f t="shared" si="7"/>
        <v>7263442</v>
      </c>
      <c r="W159">
        <f t="shared" si="8"/>
        <v>1</v>
      </c>
    </row>
    <row r="160" spans="1:23" ht="18" customHeight="1" x14ac:dyDescent="0.35">
      <c r="A160" t="s">
        <v>2157</v>
      </c>
      <c r="B160" t="s">
        <v>99</v>
      </c>
      <c r="C160" s="5">
        <v>1</v>
      </c>
      <c r="D160" t="s">
        <v>99</v>
      </c>
      <c r="E160">
        <v>1</v>
      </c>
      <c r="F160" s="5" t="s">
        <v>99</v>
      </c>
      <c r="G160" s="5">
        <v>1</v>
      </c>
      <c r="H160" s="5" t="s">
        <v>102</v>
      </c>
      <c r="I160" s="5">
        <v>0</v>
      </c>
      <c r="J160" s="5" t="s">
        <v>102</v>
      </c>
      <c r="K160" t="s">
        <v>99</v>
      </c>
      <c r="L160">
        <v>16813000</v>
      </c>
      <c r="M160" t="s">
        <v>99</v>
      </c>
      <c r="N160">
        <v>21981000</v>
      </c>
      <c r="O160" t="s">
        <v>103</v>
      </c>
      <c r="P160" t="s">
        <v>103</v>
      </c>
      <c r="Q160">
        <v>21981000</v>
      </c>
      <c r="R160" t="s">
        <v>99</v>
      </c>
      <c r="S160">
        <v>25859000</v>
      </c>
      <c r="T160" t="s">
        <v>381</v>
      </c>
      <c r="U160" s="1">
        <f t="shared" si="6"/>
        <v>64653000</v>
      </c>
      <c r="V160">
        <f t="shared" si="7"/>
        <v>38794000</v>
      </c>
      <c r="W160">
        <f t="shared" si="8"/>
        <v>0.60003402781000104</v>
      </c>
    </row>
    <row r="161" spans="1:23" ht="18" customHeight="1" x14ac:dyDescent="0.35">
      <c r="A161" t="s">
        <v>2170</v>
      </c>
      <c r="B161" t="s">
        <v>99</v>
      </c>
      <c r="C161" s="5">
        <v>1</v>
      </c>
      <c r="D161" t="s">
        <v>99</v>
      </c>
      <c r="E161">
        <v>1</v>
      </c>
      <c r="F161" s="5" t="s">
        <v>99</v>
      </c>
      <c r="G161" s="5">
        <v>1</v>
      </c>
      <c r="H161" s="5" t="s">
        <v>102</v>
      </c>
      <c r="I161" s="5">
        <v>0</v>
      </c>
      <c r="J161" s="5" t="s">
        <v>102</v>
      </c>
      <c r="K161" t="s">
        <v>99</v>
      </c>
      <c r="L161">
        <v>279546</v>
      </c>
      <c r="M161" t="s">
        <v>99</v>
      </c>
      <c r="N161" t="s">
        <v>103</v>
      </c>
      <c r="O161" t="s">
        <v>103</v>
      </c>
      <c r="P161">
        <v>76558</v>
      </c>
      <c r="Q161">
        <v>76558</v>
      </c>
      <c r="R161" t="s">
        <v>102</v>
      </c>
      <c r="U161" s="1">
        <f t="shared" si="6"/>
        <v>356104</v>
      </c>
      <c r="V161">
        <f t="shared" si="7"/>
        <v>356104</v>
      </c>
      <c r="W161">
        <f t="shared" si="8"/>
        <v>1</v>
      </c>
    </row>
    <row r="162" spans="1:23" ht="18" customHeight="1" x14ac:dyDescent="0.35">
      <c r="A162" t="s">
        <v>2192</v>
      </c>
      <c r="B162" t="s">
        <v>99</v>
      </c>
      <c r="C162" s="5">
        <v>1</v>
      </c>
      <c r="D162" t="s">
        <v>99</v>
      </c>
      <c r="E162">
        <v>1</v>
      </c>
      <c r="F162" s="5" t="s">
        <v>99</v>
      </c>
      <c r="G162" s="5">
        <v>1</v>
      </c>
      <c r="H162" s="5" t="s">
        <v>99</v>
      </c>
      <c r="I162" s="5">
        <v>1</v>
      </c>
      <c r="J162" s="5"/>
      <c r="K162" t="s">
        <v>99</v>
      </c>
      <c r="L162">
        <v>437</v>
      </c>
      <c r="M162" t="s">
        <v>99</v>
      </c>
      <c r="N162">
        <v>932</v>
      </c>
      <c r="O162">
        <v>1025</v>
      </c>
      <c r="P162" t="s">
        <v>103</v>
      </c>
      <c r="Q162">
        <v>932</v>
      </c>
      <c r="R162" t="s">
        <v>99</v>
      </c>
      <c r="S162">
        <v>163679</v>
      </c>
      <c r="T162" t="s">
        <v>104</v>
      </c>
      <c r="U162" s="1">
        <f t="shared" si="6"/>
        <v>165048</v>
      </c>
      <c r="V162">
        <f t="shared" si="7"/>
        <v>165048</v>
      </c>
      <c r="W162">
        <f t="shared" si="8"/>
        <v>1</v>
      </c>
    </row>
    <row r="163" spans="1:23" ht="18" customHeight="1" x14ac:dyDescent="0.35">
      <c r="A163" t="s">
        <v>2207</v>
      </c>
      <c r="B163" t="s">
        <v>99</v>
      </c>
      <c r="C163" s="5">
        <v>1</v>
      </c>
      <c r="D163" t="s">
        <v>99</v>
      </c>
      <c r="E163">
        <v>1</v>
      </c>
      <c r="F163" s="5" t="s">
        <v>99</v>
      </c>
      <c r="G163" s="5">
        <v>1</v>
      </c>
      <c r="H163" s="5" t="s">
        <v>102</v>
      </c>
      <c r="I163" s="5">
        <v>0</v>
      </c>
      <c r="J163" s="5" t="s">
        <v>102</v>
      </c>
      <c r="K163" t="s">
        <v>99</v>
      </c>
      <c r="L163">
        <v>14700000</v>
      </c>
      <c r="M163" t="s">
        <v>99</v>
      </c>
      <c r="N163">
        <v>7400000</v>
      </c>
      <c r="O163">
        <v>7000000</v>
      </c>
      <c r="P163" t="s">
        <v>103</v>
      </c>
      <c r="Q163">
        <v>7400000</v>
      </c>
      <c r="R163" t="s">
        <v>99</v>
      </c>
      <c r="S163">
        <v>101100000</v>
      </c>
      <c r="T163" t="s">
        <v>381</v>
      </c>
      <c r="U163" s="1">
        <f t="shared" si="6"/>
        <v>123200000</v>
      </c>
      <c r="V163">
        <f t="shared" si="7"/>
        <v>22100000</v>
      </c>
      <c r="W163">
        <f t="shared" si="8"/>
        <v>0.17938311688311689</v>
      </c>
    </row>
    <row r="164" spans="1:23" ht="18" customHeight="1" x14ac:dyDescent="0.35">
      <c r="A164" t="s">
        <v>2215</v>
      </c>
      <c r="B164" t="s">
        <v>99</v>
      </c>
      <c r="C164" s="5">
        <v>1</v>
      </c>
      <c r="D164" t="s">
        <v>99</v>
      </c>
      <c r="E164">
        <v>1</v>
      </c>
      <c r="F164" s="5" t="s">
        <v>99</v>
      </c>
      <c r="G164" s="5">
        <v>1</v>
      </c>
      <c r="H164" s="5" t="s">
        <v>102</v>
      </c>
      <c r="I164" s="5">
        <v>0</v>
      </c>
      <c r="J164" s="5" t="s">
        <v>102</v>
      </c>
      <c r="K164" t="s">
        <v>99</v>
      </c>
      <c r="L164">
        <v>18924</v>
      </c>
      <c r="M164" t="s">
        <v>99</v>
      </c>
      <c r="N164" t="s">
        <v>103</v>
      </c>
      <c r="O164">
        <v>40426</v>
      </c>
      <c r="P164" t="s">
        <v>103</v>
      </c>
      <c r="Q164">
        <v>40426</v>
      </c>
      <c r="R164" t="s">
        <v>99</v>
      </c>
      <c r="S164">
        <v>4700</v>
      </c>
      <c r="T164" t="s">
        <v>104</v>
      </c>
      <c r="U164" s="1">
        <f t="shared" si="6"/>
        <v>64050</v>
      </c>
      <c r="V164">
        <f t="shared" si="7"/>
        <v>59350</v>
      </c>
      <c r="W164">
        <f t="shared" si="8"/>
        <v>0.92661982825917255</v>
      </c>
    </row>
    <row r="165" spans="1:23" ht="18" customHeight="1" x14ac:dyDescent="0.35">
      <c r="A165" t="s">
        <v>2247</v>
      </c>
      <c r="B165" t="s">
        <v>99</v>
      </c>
      <c r="C165" s="5">
        <v>1</v>
      </c>
      <c r="D165" t="s">
        <v>99</v>
      </c>
      <c r="E165">
        <v>1</v>
      </c>
      <c r="F165" s="5" t="s">
        <v>99</v>
      </c>
      <c r="G165" s="5">
        <v>1</v>
      </c>
      <c r="H165" s="5" t="s">
        <v>99</v>
      </c>
      <c r="I165" s="5">
        <v>1</v>
      </c>
      <c r="J165" s="5"/>
      <c r="K165" t="s">
        <v>99</v>
      </c>
      <c r="L165">
        <v>1150317</v>
      </c>
      <c r="M165" t="s">
        <v>99</v>
      </c>
      <c r="N165">
        <v>4813113</v>
      </c>
      <c r="O165">
        <v>4806946</v>
      </c>
      <c r="P165" t="s">
        <v>103</v>
      </c>
      <c r="Q165">
        <v>4813113</v>
      </c>
      <c r="R165" t="s">
        <v>99</v>
      </c>
      <c r="S165">
        <v>4605592</v>
      </c>
      <c r="T165" t="s">
        <v>104</v>
      </c>
      <c r="U165" s="1">
        <f t="shared" si="6"/>
        <v>10569022</v>
      </c>
      <c r="V165">
        <f t="shared" si="7"/>
        <v>10569022</v>
      </c>
      <c r="W165">
        <f t="shared" si="8"/>
        <v>1</v>
      </c>
    </row>
    <row r="166" spans="1:23" ht="18" customHeight="1" x14ac:dyDescent="0.35">
      <c r="A166" t="s">
        <v>2255</v>
      </c>
      <c r="B166" t="s">
        <v>99</v>
      </c>
      <c r="C166" s="5">
        <v>1</v>
      </c>
      <c r="D166" t="s">
        <v>99</v>
      </c>
      <c r="E166">
        <v>1</v>
      </c>
      <c r="F166" s="5" t="s">
        <v>99</v>
      </c>
      <c r="G166" s="5">
        <v>1</v>
      </c>
      <c r="H166" s="5" t="s">
        <v>102</v>
      </c>
      <c r="I166" s="5">
        <v>0</v>
      </c>
      <c r="J166" s="5" t="s">
        <v>102</v>
      </c>
      <c r="K166" t="s">
        <v>99</v>
      </c>
      <c r="L166">
        <v>27036</v>
      </c>
      <c r="M166" t="s">
        <v>99</v>
      </c>
      <c r="N166">
        <v>68030</v>
      </c>
      <c r="O166" t="s">
        <v>103</v>
      </c>
      <c r="P166" t="s">
        <v>103</v>
      </c>
      <c r="Q166">
        <v>68030</v>
      </c>
      <c r="R166" t="s">
        <v>99</v>
      </c>
      <c r="S166">
        <v>50634</v>
      </c>
      <c r="T166" t="s">
        <v>104</v>
      </c>
      <c r="U166" s="1">
        <f t="shared" si="6"/>
        <v>145700</v>
      </c>
      <c r="V166">
        <f t="shared" si="7"/>
        <v>95066</v>
      </c>
      <c r="W166">
        <f t="shared" si="8"/>
        <v>0.65247769389155796</v>
      </c>
    </row>
    <row r="167" spans="1:23" ht="18" customHeight="1" x14ac:dyDescent="0.35">
      <c r="A167" t="s">
        <v>2263</v>
      </c>
      <c r="B167" t="s">
        <v>99</v>
      </c>
      <c r="C167" s="5">
        <v>1</v>
      </c>
      <c r="D167" t="s">
        <v>99</v>
      </c>
      <c r="E167">
        <v>1</v>
      </c>
      <c r="F167" s="5" t="s">
        <v>99</v>
      </c>
      <c r="G167" s="5">
        <v>1</v>
      </c>
      <c r="H167" s="5" t="s">
        <v>102</v>
      </c>
      <c r="I167" s="5">
        <v>0</v>
      </c>
      <c r="J167" s="5" t="s">
        <v>102</v>
      </c>
      <c r="K167" t="s">
        <v>99</v>
      </c>
      <c r="L167">
        <v>4609000</v>
      </c>
      <c r="M167" t="s">
        <v>99</v>
      </c>
      <c r="N167" t="s">
        <v>103</v>
      </c>
      <c r="O167" t="s">
        <v>103</v>
      </c>
      <c r="P167">
        <v>626000</v>
      </c>
      <c r="Q167">
        <v>626000</v>
      </c>
      <c r="R167" t="s">
        <v>102</v>
      </c>
      <c r="U167" s="1">
        <f t="shared" si="6"/>
        <v>5235000</v>
      </c>
      <c r="V167">
        <f t="shared" si="7"/>
        <v>5235000</v>
      </c>
      <c r="W167">
        <f t="shared" si="8"/>
        <v>1</v>
      </c>
    </row>
    <row r="168" spans="1:23" ht="18" customHeight="1" x14ac:dyDescent="0.35">
      <c r="A168" t="s">
        <v>2277</v>
      </c>
      <c r="B168" t="s">
        <v>99</v>
      </c>
      <c r="C168" s="5">
        <v>1</v>
      </c>
      <c r="D168" t="s">
        <v>99</v>
      </c>
      <c r="E168">
        <v>1</v>
      </c>
      <c r="F168" s="5" t="s">
        <v>99</v>
      </c>
      <c r="G168" s="5">
        <v>1</v>
      </c>
      <c r="H168" s="5" t="s">
        <v>99</v>
      </c>
      <c r="I168" s="5">
        <v>1</v>
      </c>
      <c r="J168" s="5"/>
      <c r="K168" t="s">
        <v>99</v>
      </c>
      <c r="L168">
        <v>4769</v>
      </c>
      <c r="M168" t="s">
        <v>99</v>
      </c>
      <c r="N168">
        <v>367</v>
      </c>
      <c r="O168">
        <v>51233</v>
      </c>
      <c r="P168" t="s">
        <v>103</v>
      </c>
      <c r="Q168">
        <v>367</v>
      </c>
      <c r="R168" t="s">
        <v>99</v>
      </c>
      <c r="S168">
        <v>506581</v>
      </c>
      <c r="T168" t="s">
        <v>104</v>
      </c>
      <c r="U168" s="1">
        <f t="shared" si="6"/>
        <v>511717</v>
      </c>
      <c r="V168">
        <f t="shared" si="7"/>
        <v>511717</v>
      </c>
      <c r="W168">
        <f t="shared" si="8"/>
        <v>1</v>
      </c>
    </row>
    <row r="169" spans="1:23" ht="18" customHeight="1" x14ac:dyDescent="0.35">
      <c r="A169" t="s">
        <v>2284</v>
      </c>
      <c r="B169" t="s">
        <v>99</v>
      </c>
      <c r="C169" s="5">
        <v>1</v>
      </c>
      <c r="D169" t="s">
        <v>99</v>
      </c>
      <c r="E169">
        <v>1</v>
      </c>
      <c r="F169" s="5" t="s">
        <v>99</v>
      </c>
      <c r="G169" s="5">
        <v>1</v>
      </c>
      <c r="H169" s="5" t="s">
        <v>99</v>
      </c>
      <c r="I169" s="5">
        <v>1</v>
      </c>
      <c r="J169" s="5"/>
      <c r="K169" t="s">
        <v>99</v>
      </c>
      <c r="L169">
        <v>883</v>
      </c>
      <c r="M169" t="s">
        <v>99</v>
      </c>
      <c r="N169" t="s">
        <v>103</v>
      </c>
      <c r="O169" t="s">
        <v>103</v>
      </c>
      <c r="P169">
        <v>5.2</v>
      </c>
      <c r="Q169">
        <v>5.2</v>
      </c>
      <c r="R169" t="s">
        <v>102</v>
      </c>
      <c r="U169" s="1">
        <f t="shared" si="6"/>
        <v>888.2</v>
      </c>
      <c r="V169">
        <f t="shared" si="7"/>
        <v>888.2</v>
      </c>
      <c r="W169">
        <f t="shared" si="8"/>
        <v>1</v>
      </c>
    </row>
    <row r="170" spans="1:23" ht="18" customHeight="1" x14ac:dyDescent="0.35">
      <c r="A170" t="s">
        <v>2291</v>
      </c>
      <c r="B170" t="s">
        <v>99</v>
      </c>
      <c r="C170" s="5">
        <v>1</v>
      </c>
      <c r="D170" t="s">
        <v>99</v>
      </c>
      <c r="E170">
        <v>1</v>
      </c>
      <c r="F170" s="5" t="s">
        <v>99</v>
      </c>
      <c r="G170" s="5">
        <v>1</v>
      </c>
      <c r="H170" s="5" t="s">
        <v>99</v>
      </c>
      <c r="I170" s="5">
        <v>1</v>
      </c>
      <c r="J170" s="5"/>
      <c r="K170" t="s">
        <v>99</v>
      </c>
      <c r="L170">
        <v>35903</v>
      </c>
      <c r="M170" t="s">
        <v>99</v>
      </c>
      <c r="N170" t="s">
        <v>103</v>
      </c>
      <c r="O170">
        <v>40520</v>
      </c>
      <c r="P170" t="s">
        <v>103</v>
      </c>
      <c r="Q170">
        <v>40520</v>
      </c>
      <c r="R170" t="s">
        <v>99</v>
      </c>
      <c r="S170">
        <v>2805360</v>
      </c>
      <c r="T170" t="s">
        <v>115</v>
      </c>
      <c r="U170" s="1">
        <f t="shared" si="6"/>
        <v>2881783</v>
      </c>
      <c r="V170">
        <f t="shared" si="7"/>
        <v>2881783</v>
      </c>
      <c r="W170">
        <f t="shared" si="8"/>
        <v>1</v>
      </c>
    </row>
    <row r="171" spans="1:23" ht="18" customHeight="1" x14ac:dyDescent="0.35">
      <c r="A171" t="s">
        <v>2298</v>
      </c>
      <c r="B171" t="s">
        <v>99</v>
      </c>
      <c r="C171" s="5">
        <v>1</v>
      </c>
      <c r="D171" t="s">
        <v>99</v>
      </c>
      <c r="E171">
        <v>1</v>
      </c>
      <c r="F171" s="5" t="s">
        <v>99</v>
      </c>
      <c r="G171" s="5">
        <v>1</v>
      </c>
      <c r="H171" s="5" t="s">
        <v>99</v>
      </c>
      <c r="I171" s="5">
        <v>1</v>
      </c>
      <c r="J171" s="5"/>
      <c r="K171" t="s">
        <v>99</v>
      </c>
      <c r="L171">
        <v>113286</v>
      </c>
      <c r="M171" t="s">
        <v>99</v>
      </c>
      <c r="N171">
        <v>469236</v>
      </c>
      <c r="O171" t="s">
        <v>103</v>
      </c>
      <c r="P171" t="s">
        <v>103</v>
      </c>
      <c r="Q171">
        <v>469236</v>
      </c>
      <c r="R171" t="s">
        <v>99</v>
      </c>
      <c r="S171">
        <v>56803958</v>
      </c>
      <c r="T171" t="s">
        <v>104</v>
      </c>
      <c r="U171" s="1">
        <f t="shared" si="6"/>
        <v>57386480</v>
      </c>
      <c r="V171">
        <f t="shared" si="7"/>
        <v>57386480</v>
      </c>
      <c r="W171">
        <f t="shared" si="8"/>
        <v>1</v>
      </c>
    </row>
    <row r="172" spans="1:23" ht="18" customHeight="1" x14ac:dyDescent="0.35">
      <c r="A172" t="s">
        <v>2313</v>
      </c>
      <c r="B172" t="s">
        <v>99</v>
      </c>
      <c r="C172" s="5">
        <v>1</v>
      </c>
      <c r="D172" t="s">
        <v>99</v>
      </c>
      <c r="E172">
        <v>1</v>
      </c>
      <c r="F172" s="5" t="s">
        <v>99</v>
      </c>
      <c r="G172" s="5">
        <v>1</v>
      </c>
      <c r="H172" s="5" t="s">
        <v>99</v>
      </c>
      <c r="I172" s="5">
        <v>1</v>
      </c>
      <c r="J172" s="5"/>
      <c r="K172" t="s">
        <v>99</v>
      </c>
      <c r="L172">
        <v>94900</v>
      </c>
      <c r="M172" t="s">
        <v>99</v>
      </c>
      <c r="N172" t="s">
        <v>103</v>
      </c>
      <c r="O172" t="s">
        <v>103</v>
      </c>
      <c r="P172">
        <v>189800</v>
      </c>
      <c r="Q172">
        <v>189800</v>
      </c>
      <c r="R172" t="s">
        <v>102</v>
      </c>
      <c r="U172" s="1">
        <f t="shared" si="6"/>
        <v>284700</v>
      </c>
      <c r="V172">
        <f t="shared" si="7"/>
        <v>284700</v>
      </c>
      <c r="W172">
        <f t="shared" si="8"/>
        <v>1</v>
      </c>
    </row>
    <row r="173" spans="1:23" ht="18" customHeight="1" x14ac:dyDescent="0.35">
      <c r="A173" t="s">
        <v>2320</v>
      </c>
      <c r="B173" t="s">
        <v>99</v>
      </c>
      <c r="C173" s="5">
        <v>1</v>
      </c>
      <c r="D173" t="s">
        <v>99</v>
      </c>
      <c r="E173">
        <v>1</v>
      </c>
      <c r="F173" s="5" t="s">
        <v>99</v>
      </c>
      <c r="G173" s="5">
        <v>1</v>
      </c>
      <c r="H173" s="5" t="s">
        <v>102</v>
      </c>
      <c r="I173" s="5">
        <v>0</v>
      </c>
      <c r="J173" s="5" t="s">
        <v>102</v>
      </c>
      <c r="K173" t="s">
        <v>99</v>
      </c>
      <c r="L173">
        <v>712400</v>
      </c>
      <c r="M173" t="s">
        <v>99</v>
      </c>
      <c r="N173">
        <v>218800</v>
      </c>
      <c r="O173">
        <v>352000</v>
      </c>
      <c r="P173" t="s">
        <v>103</v>
      </c>
      <c r="Q173">
        <v>218800</v>
      </c>
      <c r="R173" t="s">
        <v>99</v>
      </c>
      <c r="S173">
        <v>6787100</v>
      </c>
      <c r="T173" t="s">
        <v>104</v>
      </c>
      <c r="U173" s="1">
        <f t="shared" si="6"/>
        <v>7718300</v>
      </c>
      <c r="V173">
        <f t="shared" si="7"/>
        <v>931200</v>
      </c>
      <c r="W173">
        <f t="shared" si="8"/>
        <v>0.12064832929531115</v>
      </c>
    </row>
    <row r="174" spans="1:23" ht="18" customHeight="1" x14ac:dyDescent="0.35">
      <c r="A174" t="s">
        <v>2327</v>
      </c>
      <c r="B174" t="s">
        <v>99</v>
      </c>
      <c r="C174" s="5">
        <v>1</v>
      </c>
      <c r="D174" t="s">
        <v>99</v>
      </c>
      <c r="E174">
        <v>1</v>
      </c>
      <c r="F174" s="5" t="s">
        <v>99</v>
      </c>
      <c r="G174" s="5">
        <v>1</v>
      </c>
      <c r="H174" s="5" t="s">
        <v>99</v>
      </c>
      <c r="I174" s="5">
        <v>1</v>
      </c>
      <c r="J174" s="5"/>
      <c r="K174" t="s">
        <v>99</v>
      </c>
      <c r="L174">
        <v>66934</v>
      </c>
      <c r="M174" t="s">
        <v>99</v>
      </c>
      <c r="N174" t="s">
        <v>103</v>
      </c>
      <c r="O174" t="s">
        <v>103</v>
      </c>
      <c r="P174">
        <v>273</v>
      </c>
      <c r="Q174">
        <v>273</v>
      </c>
      <c r="R174" t="s">
        <v>99</v>
      </c>
      <c r="S174">
        <v>8466264</v>
      </c>
      <c r="T174" t="s">
        <v>104</v>
      </c>
      <c r="U174" s="1">
        <f t="shared" si="6"/>
        <v>8533471</v>
      </c>
      <c r="V174">
        <f t="shared" si="7"/>
        <v>8533471</v>
      </c>
      <c r="W174">
        <f t="shared" si="8"/>
        <v>1</v>
      </c>
    </row>
    <row r="175" spans="1:23" s="19" customFormat="1" ht="18" customHeight="1" x14ac:dyDescent="0.35">
      <c r="A175" s="19" t="s">
        <v>2334</v>
      </c>
      <c r="B175" s="19" t="s">
        <v>99</v>
      </c>
      <c r="C175" s="19">
        <v>1</v>
      </c>
      <c r="D175" s="19" t="s">
        <v>99</v>
      </c>
      <c r="E175" s="19">
        <v>1</v>
      </c>
      <c r="F175" s="19" t="s">
        <v>99</v>
      </c>
      <c r="G175" s="19">
        <v>1</v>
      </c>
      <c r="H175" s="19" t="s">
        <v>102</v>
      </c>
      <c r="I175" s="19">
        <v>0</v>
      </c>
      <c r="J175" s="19" t="s">
        <v>99</v>
      </c>
      <c r="K175" s="19" t="s">
        <v>99</v>
      </c>
      <c r="L175" s="19">
        <v>12464</v>
      </c>
      <c r="M175" s="19" t="s">
        <v>99</v>
      </c>
      <c r="N175" s="19" t="s">
        <v>103</v>
      </c>
      <c r="O175" s="19">
        <v>47108</v>
      </c>
      <c r="P175" s="19" t="s">
        <v>103</v>
      </c>
      <c r="Q175" s="19">
        <v>47108</v>
      </c>
      <c r="R175" s="19" t="s">
        <v>99</v>
      </c>
      <c r="S175" s="19">
        <v>7667</v>
      </c>
      <c r="T175" s="19" t="s">
        <v>104</v>
      </c>
      <c r="U175" s="20">
        <f t="shared" si="6"/>
        <v>67239</v>
      </c>
      <c r="V175" s="19">
        <f t="shared" si="7"/>
        <v>59572</v>
      </c>
      <c r="W175" s="19">
        <f t="shared" si="8"/>
        <v>0.88597391394875002</v>
      </c>
    </row>
    <row r="176" spans="1:23" s="19" customFormat="1" ht="18" customHeight="1" x14ac:dyDescent="0.35">
      <c r="A176" s="19" t="s">
        <v>2342</v>
      </c>
      <c r="B176" s="19" t="s">
        <v>99</v>
      </c>
      <c r="C176" s="19">
        <v>1</v>
      </c>
      <c r="D176" s="19" t="s">
        <v>99</v>
      </c>
      <c r="E176" s="19">
        <v>1</v>
      </c>
      <c r="F176" s="19" t="s">
        <v>99</v>
      </c>
      <c r="G176" s="19">
        <v>1</v>
      </c>
      <c r="H176" s="19" t="s">
        <v>102</v>
      </c>
      <c r="I176" s="19">
        <v>0</v>
      </c>
      <c r="J176" s="19" t="s">
        <v>99</v>
      </c>
      <c r="K176" s="19" t="s">
        <v>99</v>
      </c>
      <c r="L176" s="19">
        <v>27722</v>
      </c>
      <c r="M176" s="19" t="s">
        <v>99</v>
      </c>
      <c r="N176" s="19">
        <v>367</v>
      </c>
      <c r="O176" s="19">
        <v>36600</v>
      </c>
      <c r="P176" s="19" t="s">
        <v>103</v>
      </c>
      <c r="Q176" s="19">
        <v>367</v>
      </c>
      <c r="R176" s="19" t="s">
        <v>99</v>
      </c>
      <c r="S176" s="19">
        <v>1076002</v>
      </c>
      <c r="T176" s="19" t="s">
        <v>104</v>
      </c>
      <c r="U176" s="20">
        <f t="shared" si="6"/>
        <v>1104091</v>
      </c>
      <c r="V176" s="19">
        <f t="shared" si="7"/>
        <v>28089</v>
      </c>
      <c r="W176" s="19">
        <f t="shared" si="8"/>
        <v>2.5440837757032708E-2</v>
      </c>
    </row>
    <row r="177" spans="1:23" ht="18" customHeight="1" x14ac:dyDescent="0.35">
      <c r="A177" t="s">
        <v>2356</v>
      </c>
      <c r="B177" t="s">
        <v>99</v>
      </c>
      <c r="C177" s="5">
        <v>1</v>
      </c>
      <c r="D177" t="s">
        <v>99</v>
      </c>
      <c r="E177">
        <v>1</v>
      </c>
      <c r="F177" s="5" t="s">
        <v>99</v>
      </c>
      <c r="G177" s="5">
        <v>1</v>
      </c>
      <c r="H177" s="5" t="s">
        <v>99</v>
      </c>
      <c r="I177" s="5">
        <v>1</v>
      </c>
      <c r="J177" s="5"/>
      <c r="K177" t="s">
        <v>99</v>
      </c>
      <c r="L177">
        <v>423877</v>
      </c>
      <c r="M177" t="s">
        <v>99</v>
      </c>
      <c r="P177">
        <v>282119</v>
      </c>
      <c r="Q177">
        <v>282119</v>
      </c>
      <c r="R177" t="s">
        <v>99</v>
      </c>
      <c r="S177">
        <v>29495</v>
      </c>
      <c r="T177" t="s">
        <v>104</v>
      </c>
      <c r="U177" s="1">
        <f t="shared" si="6"/>
        <v>735491</v>
      </c>
      <c r="V177">
        <f t="shared" si="7"/>
        <v>735491</v>
      </c>
      <c r="W177">
        <f t="shared" si="8"/>
        <v>1</v>
      </c>
    </row>
    <row r="178" spans="1:23" ht="18" customHeight="1" x14ac:dyDescent="0.35">
      <c r="A178" t="s">
        <v>2364</v>
      </c>
      <c r="B178" t="s">
        <v>99</v>
      </c>
      <c r="C178" s="5">
        <v>1</v>
      </c>
      <c r="D178" t="s">
        <v>99</v>
      </c>
      <c r="E178">
        <v>1</v>
      </c>
      <c r="F178" s="5" t="s">
        <v>99</v>
      </c>
      <c r="G178" s="5">
        <v>1</v>
      </c>
      <c r="H178" s="5" t="s">
        <v>102</v>
      </c>
      <c r="I178" s="5">
        <v>0</v>
      </c>
      <c r="J178" s="5" t="s">
        <v>102</v>
      </c>
      <c r="K178" t="s">
        <v>99</v>
      </c>
      <c r="L178" s="1">
        <v>3478449</v>
      </c>
      <c r="M178" t="s">
        <v>99</v>
      </c>
      <c r="N178" s="1">
        <v>4132206</v>
      </c>
      <c r="O178" t="s">
        <v>103</v>
      </c>
      <c r="P178" t="s">
        <v>103</v>
      </c>
      <c r="Q178" s="1">
        <v>4132206</v>
      </c>
      <c r="R178" t="s">
        <v>99</v>
      </c>
      <c r="S178">
        <v>3977616</v>
      </c>
      <c r="T178" t="s">
        <v>381</v>
      </c>
      <c r="U178" s="1">
        <f t="shared" si="6"/>
        <v>11588271</v>
      </c>
      <c r="V178">
        <f t="shared" si="7"/>
        <v>7610655</v>
      </c>
      <c r="W178">
        <f t="shared" si="8"/>
        <v>0.65675500685132404</v>
      </c>
    </row>
    <row r="179" spans="1:23" ht="18" customHeight="1" x14ac:dyDescent="0.35">
      <c r="A179" t="s">
        <v>2371</v>
      </c>
      <c r="B179" t="s">
        <v>99</v>
      </c>
      <c r="C179" s="5">
        <v>1</v>
      </c>
      <c r="D179" t="s">
        <v>99</v>
      </c>
      <c r="E179">
        <v>1</v>
      </c>
      <c r="F179" s="5" t="s">
        <v>99</v>
      </c>
      <c r="G179" s="5">
        <v>1</v>
      </c>
      <c r="H179" s="5" t="s">
        <v>102</v>
      </c>
      <c r="I179" s="5">
        <v>0</v>
      </c>
      <c r="J179" s="5" t="s">
        <v>102</v>
      </c>
      <c r="K179" t="s">
        <v>99</v>
      </c>
      <c r="L179">
        <v>139.41300000000001</v>
      </c>
      <c r="M179" t="s">
        <v>99</v>
      </c>
      <c r="N179" s="1">
        <v>288029</v>
      </c>
      <c r="O179">
        <v>6381250</v>
      </c>
      <c r="P179" t="s">
        <v>103</v>
      </c>
      <c r="Q179" s="1">
        <v>288029</v>
      </c>
      <c r="R179" t="s">
        <v>99</v>
      </c>
      <c r="S179">
        <v>12571000</v>
      </c>
      <c r="T179" t="s">
        <v>104</v>
      </c>
      <c r="U179" s="1">
        <f t="shared" si="6"/>
        <v>12859168.413000001</v>
      </c>
      <c r="V179">
        <f t="shared" si="7"/>
        <v>288168.413</v>
      </c>
      <c r="W179">
        <f t="shared" si="8"/>
        <v>2.2409568313039249E-2</v>
      </c>
    </row>
    <row r="180" spans="1:23" ht="18" customHeight="1" x14ac:dyDescent="0.35">
      <c r="A180" t="s">
        <v>2386</v>
      </c>
      <c r="B180" t="s">
        <v>99</v>
      </c>
      <c r="C180" s="5">
        <v>1</v>
      </c>
      <c r="D180" t="s">
        <v>99</v>
      </c>
      <c r="E180">
        <v>1</v>
      </c>
      <c r="F180" s="5" t="s">
        <v>99</v>
      </c>
      <c r="G180" s="5">
        <v>1</v>
      </c>
      <c r="H180" s="5" t="s">
        <v>102</v>
      </c>
      <c r="I180" s="5">
        <v>0</v>
      </c>
      <c r="J180" s="5" t="s">
        <v>102</v>
      </c>
      <c r="K180" t="s">
        <v>99</v>
      </c>
      <c r="L180" s="1">
        <v>11891</v>
      </c>
      <c r="M180" t="s">
        <v>99</v>
      </c>
      <c r="N180">
        <v>225</v>
      </c>
      <c r="O180">
        <v>9880</v>
      </c>
      <c r="P180" t="s">
        <v>103</v>
      </c>
      <c r="Q180">
        <v>225</v>
      </c>
      <c r="R180" t="s">
        <v>102</v>
      </c>
      <c r="U180" s="1">
        <f t="shared" si="6"/>
        <v>12116</v>
      </c>
      <c r="V180">
        <f t="shared" si="7"/>
        <v>12116</v>
      </c>
      <c r="W180">
        <f t="shared" si="8"/>
        <v>1</v>
      </c>
    </row>
    <row r="181" spans="1:23" ht="18" customHeight="1" x14ac:dyDescent="0.35">
      <c r="A181" t="s">
        <v>2404</v>
      </c>
      <c r="B181" t="s">
        <v>99</v>
      </c>
      <c r="C181" s="5">
        <v>1</v>
      </c>
      <c r="D181" t="s">
        <v>99</v>
      </c>
      <c r="E181">
        <v>1</v>
      </c>
      <c r="F181" s="5" t="s">
        <v>99</v>
      </c>
      <c r="G181" s="5">
        <v>1</v>
      </c>
      <c r="H181" s="5" t="s">
        <v>99</v>
      </c>
      <c r="I181" s="5">
        <v>1</v>
      </c>
      <c r="J181" s="5" t="s">
        <v>102</v>
      </c>
      <c r="K181" t="s">
        <v>99</v>
      </c>
      <c r="L181" s="1">
        <v>603320</v>
      </c>
      <c r="M181" t="s">
        <v>99</v>
      </c>
      <c r="N181" s="1">
        <v>333157</v>
      </c>
      <c r="O181" t="s">
        <v>103</v>
      </c>
      <c r="P181" t="s">
        <v>103</v>
      </c>
      <c r="Q181" s="1">
        <v>333157</v>
      </c>
      <c r="R181" t="s">
        <v>99</v>
      </c>
      <c r="S181">
        <v>3731920</v>
      </c>
      <c r="T181" t="s">
        <v>115</v>
      </c>
      <c r="U181" s="1">
        <f t="shared" si="6"/>
        <v>4668397</v>
      </c>
      <c r="V181">
        <f t="shared" si="7"/>
        <v>4668397</v>
      </c>
      <c r="W181">
        <f t="shared" si="8"/>
        <v>1</v>
      </c>
    </row>
    <row r="182" spans="1:23" ht="18" customHeight="1" x14ac:dyDescent="0.35">
      <c r="A182" t="s">
        <v>2411</v>
      </c>
      <c r="B182" t="s">
        <v>99</v>
      </c>
      <c r="C182" s="5">
        <v>1</v>
      </c>
      <c r="D182" t="s">
        <v>99</v>
      </c>
      <c r="E182">
        <v>1</v>
      </c>
      <c r="F182" s="5" t="s">
        <v>99</v>
      </c>
      <c r="G182" s="5">
        <v>1</v>
      </c>
      <c r="H182" s="5" t="s">
        <v>99</v>
      </c>
      <c r="I182" s="5">
        <v>1</v>
      </c>
      <c r="J182" s="5"/>
      <c r="K182" t="s">
        <v>99</v>
      </c>
      <c r="L182" s="1">
        <v>880000</v>
      </c>
      <c r="M182" t="s">
        <v>99</v>
      </c>
      <c r="N182" s="1">
        <v>545000</v>
      </c>
      <c r="O182" t="s">
        <v>103</v>
      </c>
      <c r="P182" t="s">
        <v>103</v>
      </c>
      <c r="Q182" s="1">
        <v>545000</v>
      </c>
      <c r="R182" t="s">
        <v>99</v>
      </c>
      <c r="S182">
        <v>28500000</v>
      </c>
      <c r="T182" t="s">
        <v>104</v>
      </c>
      <c r="U182" s="1">
        <f t="shared" si="6"/>
        <v>29925000</v>
      </c>
      <c r="V182">
        <f t="shared" si="7"/>
        <v>29925000</v>
      </c>
      <c r="W182">
        <f t="shared" si="8"/>
        <v>1</v>
      </c>
    </row>
    <row r="183" spans="1:23" ht="18" customHeight="1" x14ac:dyDescent="0.35">
      <c r="A183" t="s">
        <v>2430</v>
      </c>
      <c r="B183" t="s">
        <v>99</v>
      </c>
      <c r="C183" s="5">
        <v>1</v>
      </c>
      <c r="D183" t="s">
        <v>99</v>
      </c>
      <c r="E183">
        <v>1</v>
      </c>
      <c r="F183" s="5" t="s">
        <v>99</v>
      </c>
      <c r="G183" s="5">
        <v>1</v>
      </c>
      <c r="H183" s="5" t="s">
        <v>99</v>
      </c>
      <c r="I183" s="5">
        <v>1</v>
      </c>
      <c r="J183" s="5"/>
      <c r="K183" t="s">
        <v>99</v>
      </c>
      <c r="L183">
        <v>810</v>
      </c>
      <c r="M183" t="s">
        <v>99</v>
      </c>
      <c r="N183">
        <v>440</v>
      </c>
      <c r="O183" s="1">
        <v>7696</v>
      </c>
      <c r="P183" t="s">
        <v>103</v>
      </c>
      <c r="Q183">
        <v>440</v>
      </c>
      <c r="R183" t="s">
        <v>99</v>
      </c>
      <c r="S183">
        <v>137981</v>
      </c>
      <c r="T183" t="s">
        <v>104</v>
      </c>
      <c r="U183" s="1">
        <f t="shared" si="6"/>
        <v>139231</v>
      </c>
      <c r="V183">
        <f t="shared" si="7"/>
        <v>139231</v>
      </c>
      <c r="W183">
        <f t="shared" si="8"/>
        <v>1</v>
      </c>
    </row>
    <row r="184" spans="1:23" s="19" customFormat="1" ht="18" customHeight="1" x14ac:dyDescent="0.35">
      <c r="A184" s="19" t="s">
        <v>2437</v>
      </c>
      <c r="B184" s="19" t="s">
        <v>99</v>
      </c>
      <c r="C184" s="19">
        <v>1</v>
      </c>
      <c r="D184" s="19" t="s">
        <v>99</v>
      </c>
      <c r="E184" s="19">
        <v>1</v>
      </c>
      <c r="F184" s="19" t="s">
        <v>99</v>
      </c>
      <c r="G184" s="19">
        <v>1</v>
      </c>
      <c r="H184" s="19" t="s">
        <v>102</v>
      </c>
      <c r="I184" s="19">
        <v>0</v>
      </c>
      <c r="J184" s="19" t="s">
        <v>99</v>
      </c>
      <c r="K184" s="19" t="s">
        <v>99</v>
      </c>
      <c r="L184" s="20">
        <v>27268</v>
      </c>
      <c r="M184" s="19" t="s">
        <v>99</v>
      </c>
      <c r="N184" s="20">
        <v>40150</v>
      </c>
      <c r="O184" s="20">
        <v>196553</v>
      </c>
      <c r="P184" s="19" t="s">
        <v>103</v>
      </c>
      <c r="Q184" s="20">
        <v>40150</v>
      </c>
      <c r="R184" s="19" t="s">
        <v>99</v>
      </c>
      <c r="S184" s="19">
        <v>57268</v>
      </c>
      <c r="T184" s="19" t="s">
        <v>104</v>
      </c>
      <c r="U184" s="20">
        <f t="shared" si="6"/>
        <v>124686</v>
      </c>
      <c r="V184" s="19">
        <f t="shared" si="7"/>
        <v>67418</v>
      </c>
      <c r="W184" s="19">
        <f t="shared" si="8"/>
        <v>0.54070224403702105</v>
      </c>
    </row>
    <row r="185" spans="1:23" ht="18" customHeight="1" x14ac:dyDescent="0.35">
      <c r="A185" t="s">
        <v>2451</v>
      </c>
      <c r="B185" t="s">
        <v>99</v>
      </c>
      <c r="C185" s="5">
        <v>1</v>
      </c>
      <c r="D185" t="s">
        <v>99</v>
      </c>
      <c r="E185">
        <v>1</v>
      </c>
      <c r="F185" s="5" t="s">
        <v>99</v>
      </c>
      <c r="G185" s="5">
        <v>1</v>
      </c>
      <c r="H185" s="5" t="s">
        <v>99</v>
      </c>
      <c r="I185" s="5">
        <v>1</v>
      </c>
      <c r="J185" s="5"/>
      <c r="K185" t="s">
        <v>99</v>
      </c>
      <c r="L185">
        <v>160</v>
      </c>
      <c r="M185" t="s">
        <v>99</v>
      </c>
      <c r="N185">
        <v>964</v>
      </c>
      <c r="O185" s="1">
        <v>6480</v>
      </c>
      <c r="P185" t="s">
        <v>103</v>
      </c>
      <c r="Q185">
        <v>964</v>
      </c>
      <c r="R185" t="s">
        <v>99</v>
      </c>
      <c r="S185">
        <v>37631</v>
      </c>
      <c r="T185" t="s">
        <v>104</v>
      </c>
      <c r="U185" s="1">
        <f t="shared" si="6"/>
        <v>38755</v>
      </c>
      <c r="V185">
        <f t="shared" si="7"/>
        <v>38755</v>
      </c>
      <c r="W185">
        <f t="shared" si="8"/>
        <v>1</v>
      </c>
    </row>
    <row r="186" spans="1:23" ht="18" customHeight="1" x14ac:dyDescent="0.35">
      <c r="A186" t="s">
        <v>2459</v>
      </c>
      <c r="B186" t="s">
        <v>99</v>
      </c>
      <c r="C186" s="5">
        <v>1</v>
      </c>
      <c r="D186" t="s">
        <v>99</v>
      </c>
      <c r="E186">
        <v>1</v>
      </c>
      <c r="F186" s="5" t="s">
        <v>99</v>
      </c>
      <c r="G186" s="5">
        <v>1</v>
      </c>
      <c r="H186" s="5" t="s">
        <v>99</v>
      </c>
      <c r="I186" s="5">
        <v>1</v>
      </c>
      <c r="J186" s="5"/>
      <c r="K186" t="s">
        <v>99</v>
      </c>
      <c r="L186">
        <v>52.5</v>
      </c>
      <c r="M186" t="s">
        <v>99</v>
      </c>
      <c r="N186">
        <v>149</v>
      </c>
      <c r="O186" s="1">
        <v>17094</v>
      </c>
      <c r="P186" t="s">
        <v>103</v>
      </c>
      <c r="Q186">
        <v>149</v>
      </c>
      <c r="R186" t="s">
        <v>99</v>
      </c>
      <c r="S186">
        <v>86658</v>
      </c>
      <c r="T186" t="s">
        <v>104</v>
      </c>
      <c r="U186" s="1">
        <f t="shared" si="6"/>
        <v>86859.5</v>
      </c>
      <c r="V186">
        <f t="shared" si="7"/>
        <v>86859.5</v>
      </c>
      <c r="W186">
        <f t="shared" si="8"/>
        <v>1</v>
      </c>
    </row>
    <row r="187" spans="1:23" s="19" customFormat="1" ht="18" customHeight="1" x14ac:dyDescent="0.35">
      <c r="A187" s="19" t="s">
        <v>2474</v>
      </c>
      <c r="B187" s="19" t="s">
        <v>99</v>
      </c>
      <c r="C187" s="19">
        <v>1</v>
      </c>
      <c r="D187" s="19" t="s">
        <v>99</v>
      </c>
      <c r="E187" s="19">
        <v>1</v>
      </c>
      <c r="F187" s="19" t="s">
        <v>99</v>
      </c>
      <c r="G187" s="19">
        <v>1</v>
      </c>
      <c r="H187" s="19" t="s">
        <v>102</v>
      </c>
      <c r="I187" s="19">
        <v>0</v>
      </c>
      <c r="J187" s="19" t="s">
        <v>99</v>
      </c>
      <c r="K187" s="19" t="s">
        <v>99</v>
      </c>
      <c r="L187" s="20">
        <v>59388</v>
      </c>
      <c r="M187" s="19" t="s">
        <v>99</v>
      </c>
      <c r="N187" s="19">
        <v>0</v>
      </c>
      <c r="O187" s="20">
        <v>41411</v>
      </c>
      <c r="P187" s="19" t="s">
        <v>103</v>
      </c>
      <c r="Q187" s="19">
        <v>0</v>
      </c>
      <c r="R187" s="19" t="s">
        <v>99</v>
      </c>
      <c r="S187" s="19">
        <v>1086833</v>
      </c>
      <c r="T187" s="19" t="s">
        <v>104</v>
      </c>
      <c r="U187" s="20">
        <f t="shared" si="6"/>
        <v>1146221</v>
      </c>
      <c r="V187" s="19">
        <f>(E187*L187)+(G187*Q187)+(1*S187)</f>
        <v>1146221</v>
      </c>
      <c r="W187" s="19">
        <f t="shared" si="8"/>
        <v>1</v>
      </c>
    </row>
    <row r="188" spans="1:23" ht="18" customHeight="1" x14ac:dyDescent="0.35">
      <c r="A188" t="s">
        <v>2481</v>
      </c>
      <c r="B188" t="s">
        <v>99</v>
      </c>
      <c r="C188" s="5">
        <v>1</v>
      </c>
      <c r="D188" t="s">
        <v>99</v>
      </c>
      <c r="E188">
        <v>1</v>
      </c>
      <c r="F188" s="5" t="s">
        <v>99</v>
      </c>
      <c r="G188" s="5">
        <v>1</v>
      </c>
      <c r="H188" s="5" t="s">
        <v>102</v>
      </c>
      <c r="I188" s="5">
        <v>0</v>
      </c>
      <c r="J188" s="5" t="s">
        <v>102</v>
      </c>
      <c r="K188" t="s">
        <v>102</v>
      </c>
      <c r="M188" t="s">
        <v>102</v>
      </c>
      <c r="Q188" s="1"/>
      <c r="R188" t="s">
        <v>102</v>
      </c>
      <c r="U188" s="1"/>
    </row>
    <row r="189" spans="1:23" ht="18" customHeight="1" x14ac:dyDescent="0.35">
      <c r="A189" t="s">
        <v>2489</v>
      </c>
      <c r="B189" t="s">
        <v>99</v>
      </c>
      <c r="C189" s="5">
        <v>1</v>
      </c>
      <c r="D189" t="s">
        <v>99</v>
      </c>
      <c r="E189">
        <v>1</v>
      </c>
      <c r="F189" s="5" t="s">
        <v>99</v>
      </c>
      <c r="G189" s="5">
        <v>1</v>
      </c>
      <c r="H189" s="5" t="s">
        <v>102</v>
      </c>
      <c r="I189" s="5">
        <v>0</v>
      </c>
      <c r="J189" s="5" t="s">
        <v>102</v>
      </c>
      <c r="K189" t="s">
        <v>99</v>
      </c>
      <c r="L189" s="1">
        <v>1731000</v>
      </c>
      <c r="M189" t="s">
        <v>99</v>
      </c>
      <c r="N189" s="3">
        <v>1538604.3</v>
      </c>
      <c r="O189" s="3">
        <v>1299806.3</v>
      </c>
      <c r="P189" t="s">
        <v>103</v>
      </c>
      <c r="Q189" s="3">
        <v>1538604.3</v>
      </c>
      <c r="R189" t="s">
        <v>99</v>
      </c>
      <c r="S189">
        <v>5119965.9000000004</v>
      </c>
      <c r="T189" t="s">
        <v>381</v>
      </c>
      <c r="U189" s="1">
        <f t="shared" si="6"/>
        <v>8389570.1999999993</v>
      </c>
      <c r="V189">
        <f t="shared" si="7"/>
        <v>3269604.3</v>
      </c>
      <c r="W189">
        <f t="shared" si="8"/>
        <v>0.38972250330535407</v>
      </c>
    </row>
    <row r="190" spans="1:23" ht="18" customHeight="1" x14ac:dyDescent="0.35">
      <c r="A190" t="s">
        <v>2497</v>
      </c>
      <c r="B190" t="s">
        <v>99</v>
      </c>
      <c r="C190" s="5">
        <v>1</v>
      </c>
      <c r="D190" t="s">
        <v>99</v>
      </c>
      <c r="E190">
        <v>1</v>
      </c>
      <c r="F190" s="5" t="s">
        <v>99</v>
      </c>
      <c r="G190" s="5">
        <v>1</v>
      </c>
      <c r="H190" s="5" t="s">
        <v>99</v>
      </c>
      <c r="I190" s="5">
        <v>1</v>
      </c>
      <c r="J190" s="5"/>
      <c r="K190" t="s">
        <v>99</v>
      </c>
      <c r="L190" s="1">
        <v>15441</v>
      </c>
      <c r="M190" t="s">
        <v>99</v>
      </c>
      <c r="N190" s="1">
        <v>81563</v>
      </c>
      <c r="O190" s="1">
        <v>96651</v>
      </c>
      <c r="P190" t="s">
        <v>103</v>
      </c>
      <c r="Q190" s="1">
        <v>81563</v>
      </c>
      <c r="R190" t="s">
        <v>99</v>
      </c>
      <c r="S190">
        <v>1072066</v>
      </c>
      <c r="T190" t="s">
        <v>104</v>
      </c>
      <c r="U190" s="1">
        <f t="shared" si="6"/>
        <v>1169070</v>
      </c>
      <c r="V190">
        <f t="shared" si="7"/>
        <v>1169070</v>
      </c>
      <c r="W190">
        <f t="shared" si="8"/>
        <v>1</v>
      </c>
    </row>
    <row r="191" spans="1:23" ht="18" customHeight="1" x14ac:dyDescent="0.35">
      <c r="A191" t="s">
        <v>2503</v>
      </c>
      <c r="B191" t="s">
        <v>99</v>
      </c>
      <c r="C191" s="5">
        <v>1</v>
      </c>
      <c r="D191" t="s">
        <v>99</v>
      </c>
      <c r="E191">
        <v>1</v>
      </c>
      <c r="F191" s="5" t="s">
        <v>99</v>
      </c>
      <c r="G191" s="5">
        <v>1</v>
      </c>
      <c r="H191" s="5" t="s">
        <v>102</v>
      </c>
      <c r="I191" s="5">
        <v>0</v>
      </c>
      <c r="J191" s="5" t="s">
        <v>102</v>
      </c>
      <c r="K191" t="s">
        <v>99</v>
      </c>
      <c r="L191" s="1">
        <v>43027155</v>
      </c>
      <c r="M191" t="s">
        <v>99</v>
      </c>
      <c r="N191" s="1">
        <v>17872</v>
      </c>
      <c r="O191" s="1">
        <v>17201</v>
      </c>
      <c r="P191" t="s">
        <v>103</v>
      </c>
      <c r="Q191" s="1">
        <v>17872</v>
      </c>
      <c r="R191" t="s">
        <v>99</v>
      </c>
      <c r="S191">
        <v>2392318</v>
      </c>
      <c r="T191" t="s">
        <v>104</v>
      </c>
      <c r="U191" s="1">
        <f t="shared" si="6"/>
        <v>45437345</v>
      </c>
      <c r="V191">
        <f t="shared" si="7"/>
        <v>43045027</v>
      </c>
      <c r="W191">
        <f t="shared" si="8"/>
        <v>0.94734908036550114</v>
      </c>
    </row>
    <row r="192" spans="1:23" ht="18" customHeight="1" x14ac:dyDescent="0.35">
      <c r="A192" t="s">
        <v>2526</v>
      </c>
      <c r="B192" t="s">
        <v>99</v>
      </c>
      <c r="C192" s="5">
        <v>1</v>
      </c>
      <c r="D192" t="s">
        <v>99</v>
      </c>
      <c r="E192">
        <v>1</v>
      </c>
      <c r="F192" s="5" t="s">
        <v>99</v>
      </c>
      <c r="G192" s="5">
        <v>1</v>
      </c>
      <c r="H192" s="5" t="s">
        <v>102</v>
      </c>
      <c r="I192" s="5">
        <v>0</v>
      </c>
      <c r="J192" s="5" t="s">
        <v>102</v>
      </c>
      <c r="K192" t="s">
        <v>99</v>
      </c>
      <c r="L192" s="1">
        <v>6350413</v>
      </c>
      <c r="M192" t="s">
        <v>99</v>
      </c>
      <c r="N192" t="s">
        <v>103</v>
      </c>
      <c r="O192" s="1">
        <v>76591</v>
      </c>
      <c r="P192" t="s">
        <v>103</v>
      </c>
      <c r="Q192" s="1">
        <v>76591</v>
      </c>
      <c r="R192" t="s">
        <v>99</v>
      </c>
      <c r="S192">
        <v>15642203</v>
      </c>
      <c r="T192" t="s">
        <v>104</v>
      </c>
      <c r="U192" s="1">
        <f t="shared" si="6"/>
        <v>22069207</v>
      </c>
      <c r="V192">
        <f t="shared" si="7"/>
        <v>6427004</v>
      </c>
      <c r="W192">
        <f t="shared" si="8"/>
        <v>0.29122043216142746</v>
      </c>
    </row>
    <row r="193" spans="1:23" ht="18" customHeight="1" x14ac:dyDescent="0.35">
      <c r="A193" t="s">
        <v>2534</v>
      </c>
      <c r="B193" t="s">
        <v>99</v>
      </c>
      <c r="C193" s="5">
        <v>1</v>
      </c>
      <c r="D193" t="s">
        <v>99</v>
      </c>
      <c r="E193">
        <v>1</v>
      </c>
      <c r="F193" s="5" t="s">
        <v>99</v>
      </c>
      <c r="G193" s="5">
        <v>1</v>
      </c>
      <c r="H193" s="5" t="s">
        <v>102</v>
      </c>
      <c r="I193" s="5">
        <v>0</v>
      </c>
      <c r="J193" s="5" t="s">
        <v>102</v>
      </c>
      <c r="K193" t="s">
        <v>99</v>
      </c>
      <c r="L193" s="1">
        <v>4739</v>
      </c>
      <c r="M193" t="s">
        <v>99</v>
      </c>
      <c r="N193" t="s">
        <v>103</v>
      </c>
      <c r="O193" t="s">
        <v>103</v>
      </c>
      <c r="P193" s="1">
        <v>30729</v>
      </c>
      <c r="Q193" s="1">
        <v>30729</v>
      </c>
      <c r="R193" t="s">
        <v>102</v>
      </c>
      <c r="U193" s="1">
        <f t="shared" si="6"/>
        <v>35468</v>
      </c>
      <c r="V193">
        <f t="shared" si="7"/>
        <v>35468</v>
      </c>
      <c r="W193">
        <f t="shared" si="8"/>
        <v>1</v>
      </c>
    </row>
    <row r="194" spans="1:23" s="19" customFormat="1" ht="18" customHeight="1" x14ac:dyDescent="0.35">
      <c r="A194" s="19" t="s">
        <v>2548</v>
      </c>
      <c r="B194" s="19" t="s">
        <v>99</v>
      </c>
      <c r="C194" s="19">
        <v>1</v>
      </c>
      <c r="D194" s="19" t="s">
        <v>99</v>
      </c>
      <c r="E194" s="19">
        <v>1</v>
      </c>
      <c r="F194" s="19" t="s">
        <v>99</v>
      </c>
      <c r="G194" s="19">
        <v>1</v>
      </c>
      <c r="H194" s="19" t="s">
        <v>102</v>
      </c>
      <c r="I194" s="19">
        <v>0</v>
      </c>
      <c r="J194" s="19" t="s">
        <v>99</v>
      </c>
      <c r="K194" s="19" t="s">
        <v>102</v>
      </c>
      <c r="M194" s="19" t="s">
        <v>102</v>
      </c>
      <c r="Q194" s="20"/>
      <c r="R194" s="19" t="s">
        <v>102</v>
      </c>
      <c r="U194" s="20"/>
    </row>
    <row r="195" spans="1:23" ht="18" customHeight="1" x14ac:dyDescent="0.35">
      <c r="A195" t="s">
        <v>2555</v>
      </c>
      <c r="B195" t="s">
        <v>99</v>
      </c>
      <c r="C195" s="5">
        <v>1</v>
      </c>
      <c r="D195" t="s">
        <v>99</v>
      </c>
      <c r="E195">
        <v>1</v>
      </c>
      <c r="F195" s="5" t="s">
        <v>99</v>
      </c>
      <c r="G195" s="5">
        <v>1</v>
      </c>
      <c r="H195" s="5" t="s">
        <v>102</v>
      </c>
      <c r="I195" s="5">
        <v>0</v>
      </c>
      <c r="J195" s="5" t="s">
        <v>102</v>
      </c>
      <c r="K195" t="s">
        <v>99</v>
      </c>
      <c r="L195" s="1">
        <v>282240</v>
      </c>
      <c r="M195" t="s">
        <v>99</v>
      </c>
      <c r="N195" s="1">
        <v>423000</v>
      </c>
      <c r="O195" s="1">
        <v>476926</v>
      </c>
      <c r="P195" t="s">
        <v>103</v>
      </c>
      <c r="Q195" s="1">
        <v>423000</v>
      </c>
      <c r="R195" t="s">
        <v>99</v>
      </c>
      <c r="S195">
        <v>110103</v>
      </c>
      <c r="T195" t="s">
        <v>104</v>
      </c>
      <c r="U195" s="1">
        <f t="shared" ref="U195:U258" si="9">L195+Q195+S195</f>
        <v>815343</v>
      </c>
      <c r="V195">
        <f t="shared" ref="V195:V258" si="10">(E195*L195)+(G195*Q195)+(I195*S195)</f>
        <v>705240</v>
      </c>
      <c r="W195">
        <f t="shared" ref="W195:W258" si="11">V195/U195</f>
        <v>0.86496112678958426</v>
      </c>
    </row>
    <row r="196" spans="1:23" s="19" customFormat="1" ht="18" customHeight="1" x14ac:dyDescent="0.35">
      <c r="A196" s="19" t="s">
        <v>2571</v>
      </c>
      <c r="B196" s="19" t="s">
        <v>99</v>
      </c>
      <c r="C196" s="19">
        <v>1</v>
      </c>
      <c r="D196" s="19" t="s">
        <v>99</v>
      </c>
      <c r="E196" s="19">
        <v>1</v>
      </c>
      <c r="F196" s="19" t="s">
        <v>99</v>
      </c>
      <c r="G196" s="19">
        <v>1</v>
      </c>
      <c r="H196" s="19" t="s">
        <v>102</v>
      </c>
      <c r="I196" s="19">
        <v>0</v>
      </c>
      <c r="J196" s="19" t="s">
        <v>99</v>
      </c>
      <c r="K196" s="19" t="s">
        <v>99</v>
      </c>
      <c r="L196" s="20">
        <v>2804367</v>
      </c>
      <c r="M196" s="19" t="s">
        <v>99</v>
      </c>
      <c r="N196" s="20">
        <v>4685</v>
      </c>
      <c r="O196" s="20">
        <v>4612</v>
      </c>
      <c r="P196" s="19" t="s">
        <v>103</v>
      </c>
      <c r="Q196" s="20">
        <v>4685</v>
      </c>
      <c r="R196" s="19" t="s">
        <v>99</v>
      </c>
      <c r="S196" s="19">
        <v>2260871</v>
      </c>
      <c r="T196" s="19" t="s">
        <v>104</v>
      </c>
      <c r="U196" s="20">
        <f t="shared" si="9"/>
        <v>5069923</v>
      </c>
      <c r="V196" s="19">
        <f t="shared" si="10"/>
        <v>2809052</v>
      </c>
      <c r="W196" s="19">
        <f t="shared" si="11"/>
        <v>0.55406206366447774</v>
      </c>
    </row>
    <row r="197" spans="1:23" s="19" customFormat="1" ht="18" customHeight="1" x14ac:dyDescent="0.35">
      <c r="A197" s="19" t="s">
        <v>2579</v>
      </c>
      <c r="B197" s="19" t="s">
        <v>99</v>
      </c>
      <c r="C197" s="19">
        <v>1</v>
      </c>
      <c r="D197" s="19" t="s">
        <v>99</v>
      </c>
      <c r="E197" s="19">
        <v>1</v>
      </c>
      <c r="F197" s="19" t="s">
        <v>99</v>
      </c>
      <c r="G197" s="19">
        <v>1</v>
      </c>
      <c r="H197" s="19" t="s">
        <v>102</v>
      </c>
      <c r="I197" s="19">
        <v>0</v>
      </c>
      <c r="J197" s="19" t="s">
        <v>99</v>
      </c>
      <c r="K197" s="19" t="s">
        <v>99</v>
      </c>
      <c r="L197" s="20">
        <v>35050795</v>
      </c>
      <c r="M197" s="19" t="s">
        <v>99</v>
      </c>
      <c r="N197" s="19" t="s">
        <v>103</v>
      </c>
      <c r="O197" s="20">
        <v>141831</v>
      </c>
      <c r="P197" s="19" t="s">
        <v>103</v>
      </c>
      <c r="Q197" s="20">
        <v>141831</v>
      </c>
      <c r="R197" s="19" t="s">
        <v>99</v>
      </c>
      <c r="S197" s="19">
        <v>2432</v>
      </c>
      <c r="T197" s="19" t="s">
        <v>104</v>
      </c>
      <c r="U197" s="20">
        <f t="shared" si="9"/>
        <v>35195058</v>
      </c>
      <c r="V197" s="19">
        <f>(E197*L197)+(G197*Q197)+(1*S197)</f>
        <v>35195058</v>
      </c>
      <c r="W197" s="19">
        <f t="shared" si="11"/>
        <v>1</v>
      </c>
    </row>
    <row r="198" spans="1:23" ht="18" customHeight="1" x14ac:dyDescent="0.35">
      <c r="A198" t="s">
        <v>2586</v>
      </c>
      <c r="B198" t="s">
        <v>99</v>
      </c>
      <c r="C198" s="5">
        <v>1</v>
      </c>
      <c r="D198" t="s">
        <v>99</v>
      </c>
      <c r="E198">
        <v>1</v>
      </c>
      <c r="F198" s="5" t="s">
        <v>99</v>
      </c>
      <c r="G198" s="5">
        <v>1</v>
      </c>
      <c r="H198" s="5" t="s">
        <v>99</v>
      </c>
      <c r="I198" s="5">
        <v>1</v>
      </c>
      <c r="J198" s="5"/>
      <c r="K198" t="s">
        <v>99</v>
      </c>
      <c r="L198" s="1">
        <v>6500000</v>
      </c>
      <c r="M198" t="s">
        <v>99</v>
      </c>
      <c r="N198" t="s">
        <v>103</v>
      </c>
      <c r="O198" t="s">
        <v>103</v>
      </c>
      <c r="P198" s="1">
        <v>5000000</v>
      </c>
      <c r="Q198" s="1">
        <v>5000000</v>
      </c>
      <c r="R198" t="s">
        <v>99</v>
      </c>
      <c r="S198">
        <v>8800000</v>
      </c>
      <c r="T198" t="s">
        <v>115</v>
      </c>
      <c r="U198" s="1">
        <f t="shared" si="9"/>
        <v>20300000</v>
      </c>
      <c r="V198">
        <f t="shared" si="10"/>
        <v>20300000</v>
      </c>
      <c r="W198">
        <f t="shared" si="11"/>
        <v>1</v>
      </c>
    </row>
    <row r="199" spans="1:23" ht="18" customHeight="1" x14ac:dyDescent="0.35">
      <c r="A199" t="s">
        <v>2605</v>
      </c>
      <c r="B199" t="s">
        <v>99</v>
      </c>
      <c r="C199" s="5">
        <v>1</v>
      </c>
      <c r="D199" t="s">
        <v>99</v>
      </c>
      <c r="E199">
        <v>1</v>
      </c>
      <c r="F199" s="5" t="s">
        <v>99</v>
      </c>
      <c r="G199" s="5">
        <v>1</v>
      </c>
      <c r="H199" s="5" t="s">
        <v>102</v>
      </c>
      <c r="I199" s="5">
        <v>0</v>
      </c>
      <c r="J199" s="5" t="s">
        <v>102</v>
      </c>
      <c r="K199" t="s">
        <v>99</v>
      </c>
      <c r="L199">
        <v>525886</v>
      </c>
      <c r="M199" t="s">
        <v>99</v>
      </c>
      <c r="N199" s="1">
        <v>639073</v>
      </c>
      <c r="O199" t="s">
        <v>103</v>
      </c>
      <c r="P199" t="s">
        <v>103</v>
      </c>
      <c r="Q199" s="1">
        <v>639073</v>
      </c>
      <c r="R199" t="s">
        <v>99</v>
      </c>
      <c r="S199">
        <v>29653</v>
      </c>
      <c r="T199" t="s">
        <v>104</v>
      </c>
      <c r="U199" s="1">
        <f t="shared" si="9"/>
        <v>1194612</v>
      </c>
      <c r="V199">
        <f t="shared" si="10"/>
        <v>1164959</v>
      </c>
      <c r="W199">
        <f t="shared" si="11"/>
        <v>0.97517771460524416</v>
      </c>
    </row>
    <row r="200" spans="1:23" ht="18" customHeight="1" x14ac:dyDescent="0.35">
      <c r="A200" t="s">
        <v>2613</v>
      </c>
      <c r="B200" t="s">
        <v>99</v>
      </c>
      <c r="C200" s="5">
        <v>1</v>
      </c>
      <c r="D200" t="s">
        <v>99</v>
      </c>
      <c r="E200">
        <v>1</v>
      </c>
      <c r="F200" s="5" t="s">
        <v>99</v>
      </c>
      <c r="G200" s="5">
        <v>1</v>
      </c>
      <c r="H200" s="5" t="s">
        <v>99</v>
      </c>
      <c r="I200" s="5">
        <v>1</v>
      </c>
      <c r="J200" s="5"/>
      <c r="K200" t="s">
        <v>99</v>
      </c>
      <c r="L200" s="1">
        <v>19810000</v>
      </c>
      <c r="M200" t="s">
        <v>99</v>
      </c>
      <c r="N200" t="s">
        <v>103</v>
      </c>
      <c r="O200" s="1">
        <v>4903258</v>
      </c>
      <c r="P200" t="s">
        <v>103</v>
      </c>
      <c r="Q200" s="1">
        <v>4903258</v>
      </c>
      <c r="R200" t="s">
        <v>99</v>
      </c>
      <c r="S200">
        <v>217000000</v>
      </c>
      <c r="T200" t="s">
        <v>381</v>
      </c>
      <c r="U200" s="1">
        <f t="shared" si="9"/>
        <v>241713258</v>
      </c>
      <c r="V200">
        <f t="shared" si="10"/>
        <v>241713258</v>
      </c>
      <c r="W200">
        <f t="shared" si="11"/>
        <v>1</v>
      </c>
    </row>
    <row r="201" spans="1:23" ht="18" customHeight="1" x14ac:dyDescent="0.35">
      <c r="A201" t="s">
        <v>2637</v>
      </c>
      <c r="B201" t="s">
        <v>99</v>
      </c>
      <c r="C201" s="5">
        <v>1</v>
      </c>
      <c r="D201" t="s">
        <v>99</v>
      </c>
      <c r="E201">
        <v>1</v>
      </c>
      <c r="F201" s="5" t="s">
        <v>99</v>
      </c>
      <c r="G201" s="5">
        <v>1</v>
      </c>
      <c r="H201" s="5" t="s">
        <v>99</v>
      </c>
      <c r="I201" s="5">
        <v>1</v>
      </c>
      <c r="J201" s="5"/>
      <c r="K201" t="s">
        <v>99</v>
      </c>
      <c r="L201" s="1">
        <v>841104</v>
      </c>
      <c r="M201" t="s">
        <v>99</v>
      </c>
      <c r="N201" t="s">
        <v>103</v>
      </c>
      <c r="O201" s="1">
        <v>741934</v>
      </c>
      <c r="P201" t="s">
        <v>103</v>
      </c>
      <c r="Q201" s="1">
        <v>741934</v>
      </c>
      <c r="R201" t="s">
        <v>99</v>
      </c>
      <c r="S201">
        <v>2143211</v>
      </c>
      <c r="T201" t="s">
        <v>104</v>
      </c>
      <c r="U201" s="1">
        <f t="shared" si="9"/>
        <v>3726249</v>
      </c>
      <c r="V201">
        <f t="shared" si="10"/>
        <v>3726249</v>
      </c>
      <c r="W201">
        <f t="shared" si="11"/>
        <v>1</v>
      </c>
    </row>
    <row r="202" spans="1:23" ht="18" customHeight="1" x14ac:dyDescent="0.35">
      <c r="A202" t="s">
        <v>2651</v>
      </c>
      <c r="B202" t="s">
        <v>99</v>
      </c>
      <c r="C202" s="5">
        <v>1</v>
      </c>
      <c r="D202" t="s">
        <v>99</v>
      </c>
      <c r="E202">
        <v>1</v>
      </c>
      <c r="F202" s="5" t="s">
        <v>99</v>
      </c>
      <c r="G202" s="5">
        <v>1</v>
      </c>
      <c r="H202" s="5" t="s">
        <v>99</v>
      </c>
      <c r="I202" s="5">
        <v>1</v>
      </c>
      <c r="J202" s="5"/>
      <c r="K202" t="s">
        <v>99</v>
      </c>
      <c r="L202" s="1">
        <v>10237</v>
      </c>
      <c r="M202" t="s">
        <v>99</v>
      </c>
      <c r="N202" s="1">
        <v>262339</v>
      </c>
      <c r="O202" s="1">
        <v>787719</v>
      </c>
      <c r="P202" t="s">
        <v>103</v>
      </c>
      <c r="Q202" s="1">
        <v>262339</v>
      </c>
      <c r="R202" t="s">
        <v>99</v>
      </c>
      <c r="S202">
        <v>841968</v>
      </c>
      <c r="T202" t="s">
        <v>381</v>
      </c>
      <c r="U202" s="1">
        <f t="shared" si="9"/>
        <v>1114544</v>
      </c>
      <c r="V202">
        <f t="shared" si="10"/>
        <v>1114544</v>
      </c>
      <c r="W202">
        <f t="shared" si="11"/>
        <v>1</v>
      </c>
    </row>
    <row r="203" spans="1:23" ht="18" customHeight="1" x14ac:dyDescent="0.35">
      <c r="A203" t="s">
        <v>2658</v>
      </c>
      <c r="B203" t="s">
        <v>99</v>
      </c>
      <c r="C203" s="5">
        <v>1</v>
      </c>
      <c r="D203" t="s">
        <v>99</v>
      </c>
      <c r="E203">
        <v>1</v>
      </c>
      <c r="F203" s="5" t="s">
        <v>99</v>
      </c>
      <c r="G203" s="5">
        <v>1</v>
      </c>
      <c r="H203" s="5" t="s">
        <v>99</v>
      </c>
      <c r="I203" s="5">
        <v>1</v>
      </c>
      <c r="J203" s="5"/>
      <c r="K203" t="s">
        <v>99</v>
      </c>
      <c r="L203" s="1">
        <v>281705</v>
      </c>
      <c r="M203" t="s">
        <v>99</v>
      </c>
      <c r="N203" t="s">
        <v>103</v>
      </c>
      <c r="O203" t="s">
        <v>103</v>
      </c>
      <c r="P203" s="1">
        <v>212875</v>
      </c>
      <c r="Q203" s="1">
        <v>212875</v>
      </c>
      <c r="R203" t="s">
        <v>99</v>
      </c>
      <c r="S203">
        <v>2711660</v>
      </c>
      <c r="T203" t="s">
        <v>115</v>
      </c>
      <c r="U203" s="1">
        <f t="shared" si="9"/>
        <v>3206240</v>
      </c>
      <c r="V203">
        <f t="shared" si="10"/>
        <v>3206240</v>
      </c>
      <c r="W203">
        <f t="shared" si="11"/>
        <v>1</v>
      </c>
    </row>
    <row r="204" spans="1:23" ht="18" customHeight="1" x14ac:dyDescent="0.35">
      <c r="A204" t="s">
        <v>2665</v>
      </c>
      <c r="B204" t="s">
        <v>99</v>
      </c>
      <c r="C204" s="5">
        <v>1</v>
      </c>
      <c r="D204" t="s">
        <v>99</v>
      </c>
      <c r="E204">
        <v>1</v>
      </c>
      <c r="F204" s="5" t="s">
        <v>99</v>
      </c>
      <c r="G204" s="5">
        <v>1</v>
      </c>
      <c r="H204" s="5" t="s">
        <v>99</v>
      </c>
      <c r="I204" s="5">
        <v>1</v>
      </c>
      <c r="J204" s="5"/>
      <c r="K204" t="s">
        <v>99</v>
      </c>
      <c r="L204" s="1">
        <v>20678</v>
      </c>
      <c r="M204" t="s">
        <v>99</v>
      </c>
      <c r="N204" s="1">
        <v>30784</v>
      </c>
      <c r="O204" s="1">
        <v>24479</v>
      </c>
      <c r="P204" t="s">
        <v>103</v>
      </c>
      <c r="Q204" s="1">
        <v>30784</v>
      </c>
      <c r="R204" t="s">
        <v>99</v>
      </c>
      <c r="S204">
        <v>1029000</v>
      </c>
      <c r="T204" t="s">
        <v>381</v>
      </c>
      <c r="U204" s="1">
        <f t="shared" si="9"/>
        <v>1080462</v>
      </c>
      <c r="V204">
        <f t="shared" si="10"/>
        <v>1080462</v>
      </c>
      <c r="W204">
        <f t="shared" si="11"/>
        <v>1</v>
      </c>
    </row>
    <row r="205" spans="1:23" ht="18" customHeight="1" x14ac:dyDescent="0.35">
      <c r="A205" t="s">
        <v>2672</v>
      </c>
      <c r="B205" t="s">
        <v>99</v>
      </c>
      <c r="C205" s="5">
        <v>1</v>
      </c>
      <c r="D205" t="s">
        <v>102</v>
      </c>
      <c r="E205">
        <v>1</v>
      </c>
      <c r="F205" s="5" t="s">
        <v>99</v>
      </c>
      <c r="G205" s="5">
        <v>1</v>
      </c>
      <c r="H205" s="5" t="s">
        <v>102</v>
      </c>
      <c r="I205" s="5">
        <v>0</v>
      </c>
      <c r="J205" s="5" t="s">
        <v>102</v>
      </c>
      <c r="K205" t="s">
        <v>99</v>
      </c>
      <c r="L205" s="1">
        <v>131732</v>
      </c>
      <c r="M205" t="s">
        <v>99</v>
      </c>
      <c r="N205" t="s">
        <v>103</v>
      </c>
      <c r="O205" s="1">
        <v>66807</v>
      </c>
      <c r="P205" t="s">
        <v>103</v>
      </c>
      <c r="Q205" s="1">
        <v>66807</v>
      </c>
      <c r="R205" t="s">
        <v>102</v>
      </c>
      <c r="U205" s="1">
        <f t="shared" si="9"/>
        <v>198539</v>
      </c>
      <c r="V205">
        <f t="shared" si="10"/>
        <v>198539</v>
      </c>
      <c r="W205">
        <f t="shared" si="11"/>
        <v>1</v>
      </c>
    </row>
    <row r="206" spans="1:23" ht="18" customHeight="1" x14ac:dyDescent="0.35">
      <c r="A206" t="s">
        <v>2686</v>
      </c>
      <c r="B206" t="s">
        <v>99</v>
      </c>
      <c r="C206" s="5">
        <v>1</v>
      </c>
      <c r="D206" t="s">
        <v>99</v>
      </c>
      <c r="E206">
        <v>1</v>
      </c>
      <c r="F206" s="5" t="s">
        <v>99</v>
      </c>
      <c r="G206" s="5">
        <v>1</v>
      </c>
      <c r="H206" s="5" t="s">
        <v>99</v>
      </c>
      <c r="I206" s="5">
        <v>1</v>
      </c>
      <c r="J206" s="5"/>
      <c r="K206" t="s">
        <v>99</v>
      </c>
      <c r="L206" s="1">
        <v>1819000</v>
      </c>
      <c r="M206" t="s">
        <v>99</v>
      </c>
      <c r="N206" s="1">
        <v>1430000</v>
      </c>
      <c r="O206" s="1">
        <v>1070000</v>
      </c>
      <c r="P206" t="s">
        <v>103</v>
      </c>
      <c r="Q206" s="1">
        <v>1430000</v>
      </c>
      <c r="R206" t="s">
        <v>99</v>
      </c>
      <c r="S206">
        <v>2430000</v>
      </c>
      <c r="T206" t="s">
        <v>104</v>
      </c>
      <c r="U206" s="1">
        <f t="shared" si="9"/>
        <v>5679000</v>
      </c>
      <c r="V206">
        <f t="shared" si="10"/>
        <v>5679000</v>
      </c>
      <c r="W206">
        <f t="shared" si="11"/>
        <v>1</v>
      </c>
    </row>
    <row r="207" spans="1:23" ht="18" customHeight="1" x14ac:dyDescent="0.35">
      <c r="A207" t="s">
        <v>2699</v>
      </c>
      <c r="B207" t="s">
        <v>99</v>
      </c>
      <c r="C207" s="5">
        <v>1</v>
      </c>
      <c r="D207" t="s">
        <v>99</v>
      </c>
      <c r="E207">
        <v>1</v>
      </c>
      <c r="F207" s="5" t="s">
        <v>99</v>
      </c>
      <c r="G207" s="5">
        <v>1</v>
      </c>
      <c r="H207" s="5" t="s">
        <v>102</v>
      </c>
      <c r="I207" s="5">
        <v>0</v>
      </c>
      <c r="J207" s="5" t="s">
        <v>102</v>
      </c>
      <c r="K207" t="s">
        <v>99</v>
      </c>
      <c r="L207">
        <v>137</v>
      </c>
      <c r="M207" t="s">
        <v>99</v>
      </c>
      <c r="N207">
        <v>523</v>
      </c>
      <c r="O207" t="s">
        <v>103</v>
      </c>
      <c r="P207" t="s">
        <v>103</v>
      </c>
      <c r="Q207">
        <v>523</v>
      </c>
      <c r="R207" t="s">
        <v>102</v>
      </c>
      <c r="U207" s="1">
        <f t="shared" si="9"/>
        <v>660</v>
      </c>
      <c r="V207">
        <f t="shared" si="10"/>
        <v>660</v>
      </c>
      <c r="W207">
        <f t="shared" si="11"/>
        <v>1</v>
      </c>
    </row>
    <row r="208" spans="1:23" ht="18" customHeight="1" x14ac:dyDescent="0.35">
      <c r="A208" t="s">
        <v>2706</v>
      </c>
      <c r="B208" t="s">
        <v>99</v>
      </c>
      <c r="C208" s="5">
        <v>1</v>
      </c>
      <c r="D208" t="s">
        <v>99</v>
      </c>
      <c r="E208">
        <v>1</v>
      </c>
      <c r="F208" s="5" t="s">
        <v>99</v>
      </c>
      <c r="G208" s="5">
        <v>1</v>
      </c>
      <c r="H208" s="5" t="s">
        <v>101</v>
      </c>
      <c r="I208" s="5">
        <v>0</v>
      </c>
      <c r="J208" s="5" t="s">
        <v>101</v>
      </c>
      <c r="K208" t="s">
        <v>99</v>
      </c>
      <c r="L208" s="3">
        <v>2289.85</v>
      </c>
      <c r="M208" t="s">
        <v>99</v>
      </c>
      <c r="N208" s="3">
        <v>3746.63</v>
      </c>
      <c r="O208" s="3">
        <v>3746.63</v>
      </c>
      <c r="P208" t="s">
        <v>103</v>
      </c>
      <c r="Q208" s="3">
        <v>3746.63</v>
      </c>
      <c r="R208" t="s">
        <v>99</v>
      </c>
      <c r="S208">
        <v>35510.93</v>
      </c>
      <c r="T208" t="s">
        <v>104</v>
      </c>
      <c r="U208" s="1">
        <f t="shared" si="9"/>
        <v>41547.410000000003</v>
      </c>
      <c r="V208">
        <f t="shared" si="10"/>
        <v>6036.48</v>
      </c>
      <c r="W208">
        <f t="shared" si="11"/>
        <v>0.1452913671393716</v>
      </c>
    </row>
    <row r="209" spans="1:23" ht="18" customHeight="1" x14ac:dyDescent="0.35">
      <c r="A209" t="s">
        <v>2720</v>
      </c>
      <c r="B209" t="s">
        <v>99</v>
      </c>
      <c r="C209" s="5">
        <v>1</v>
      </c>
      <c r="D209" t="s">
        <v>99</v>
      </c>
      <c r="E209">
        <v>1</v>
      </c>
      <c r="F209" s="5" t="s">
        <v>99</v>
      </c>
      <c r="G209" s="5">
        <v>1</v>
      </c>
      <c r="H209" s="5" t="s">
        <v>99</v>
      </c>
      <c r="I209" s="5">
        <v>1</v>
      </c>
      <c r="J209" s="5"/>
      <c r="K209" t="s">
        <v>99</v>
      </c>
      <c r="L209">
        <v>3900</v>
      </c>
      <c r="M209" t="s">
        <v>99</v>
      </c>
      <c r="N209">
        <v>6700</v>
      </c>
      <c r="O209" t="s">
        <v>103</v>
      </c>
      <c r="P209" t="s">
        <v>103</v>
      </c>
      <c r="Q209">
        <v>6700</v>
      </c>
      <c r="R209" t="s">
        <v>99</v>
      </c>
      <c r="S209">
        <v>507000</v>
      </c>
      <c r="T209" t="s">
        <v>104</v>
      </c>
      <c r="U209" s="1">
        <f t="shared" si="9"/>
        <v>517600</v>
      </c>
      <c r="V209">
        <f t="shared" si="10"/>
        <v>517600</v>
      </c>
      <c r="W209">
        <f t="shared" si="11"/>
        <v>1</v>
      </c>
    </row>
    <row r="210" spans="1:23" ht="18" customHeight="1" x14ac:dyDescent="0.35">
      <c r="A210" t="s">
        <v>2736</v>
      </c>
      <c r="B210" t="s">
        <v>99</v>
      </c>
      <c r="C210" s="5">
        <v>1</v>
      </c>
      <c r="D210" t="s">
        <v>99</v>
      </c>
      <c r="E210">
        <v>1</v>
      </c>
      <c r="F210" s="5" t="s">
        <v>99</v>
      </c>
      <c r="G210" s="5">
        <v>1</v>
      </c>
      <c r="H210" s="5" t="s">
        <v>102</v>
      </c>
      <c r="I210" s="5">
        <v>0</v>
      </c>
      <c r="J210" s="5" t="s">
        <v>102</v>
      </c>
      <c r="K210" t="s">
        <v>99</v>
      </c>
      <c r="L210" s="3">
        <v>53963.199999999997</v>
      </c>
      <c r="M210" t="s">
        <v>99</v>
      </c>
      <c r="N210" s="3">
        <v>45841.3</v>
      </c>
      <c r="O210" t="s">
        <v>103</v>
      </c>
      <c r="P210" t="s">
        <v>103</v>
      </c>
      <c r="Q210" s="3">
        <v>45841.3</v>
      </c>
      <c r="R210" t="s">
        <v>102</v>
      </c>
      <c r="U210" s="1">
        <f t="shared" si="9"/>
        <v>99804.5</v>
      </c>
      <c r="V210">
        <f t="shared" si="10"/>
        <v>99804.5</v>
      </c>
      <c r="W210">
        <f t="shared" si="11"/>
        <v>1</v>
      </c>
    </row>
    <row r="211" spans="1:23" ht="18" customHeight="1" x14ac:dyDescent="0.35">
      <c r="A211" t="s">
        <v>2742</v>
      </c>
      <c r="B211" t="s">
        <v>99</v>
      </c>
      <c r="C211" s="5">
        <v>1</v>
      </c>
      <c r="D211" t="s">
        <v>99</v>
      </c>
      <c r="E211">
        <v>1</v>
      </c>
      <c r="F211" s="5" t="s">
        <v>99</v>
      </c>
      <c r="G211" s="5">
        <v>1</v>
      </c>
      <c r="H211" s="5" t="s">
        <v>99</v>
      </c>
      <c r="I211" s="5">
        <v>1</v>
      </c>
      <c r="J211" s="5"/>
      <c r="K211" t="s">
        <v>99</v>
      </c>
      <c r="L211" s="1">
        <v>3500000</v>
      </c>
      <c r="M211" t="s">
        <v>99</v>
      </c>
      <c r="N211" s="1">
        <v>800000</v>
      </c>
      <c r="O211" t="s">
        <v>103</v>
      </c>
      <c r="P211" t="s">
        <v>103</v>
      </c>
      <c r="Q211" s="1">
        <v>800000</v>
      </c>
      <c r="R211" t="s">
        <v>99</v>
      </c>
      <c r="S211">
        <v>57000000</v>
      </c>
      <c r="T211" t="s">
        <v>381</v>
      </c>
      <c r="U211" s="1">
        <f t="shared" si="9"/>
        <v>61300000</v>
      </c>
      <c r="V211">
        <f t="shared" si="10"/>
        <v>61300000</v>
      </c>
      <c r="W211">
        <f t="shared" si="11"/>
        <v>1</v>
      </c>
    </row>
    <row r="212" spans="1:23" ht="18" customHeight="1" x14ac:dyDescent="0.35">
      <c r="A212" t="s">
        <v>2750</v>
      </c>
      <c r="B212" t="s">
        <v>99</v>
      </c>
      <c r="C212" s="5">
        <v>1</v>
      </c>
      <c r="D212" t="s">
        <v>99</v>
      </c>
      <c r="E212">
        <v>1</v>
      </c>
      <c r="F212" s="5" t="s">
        <v>99</v>
      </c>
      <c r="G212" s="5">
        <v>1</v>
      </c>
      <c r="H212" s="5" t="s">
        <v>102</v>
      </c>
      <c r="I212" s="5">
        <v>0</v>
      </c>
      <c r="J212" s="5" t="s">
        <v>102</v>
      </c>
      <c r="K212" t="s">
        <v>99</v>
      </c>
      <c r="L212" s="1">
        <v>1723</v>
      </c>
      <c r="M212" t="s">
        <v>99</v>
      </c>
      <c r="N212" s="1">
        <v>30370</v>
      </c>
      <c r="O212" t="s">
        <v>103</v>
      </c>
      <c r="P212" t="s">
        <v>103</v>
      </c>
      <c r="Q212" s="1">
        <v>30370</v>
      </c>
      <c r="R212" t="s">
        <v>102</v>
      </c>
      <c r="U212" s="1">
        <f t="shared" si="9"/>
        <v>32093</v>
      </c>
      <c r="V212">
        <f t="shared" si="10"/>
        <v>32093</v>
      </c>
      <c r="W212">
        <f t="shared" si="11"/>
        <v>1</v>
      </c>
    </row>
    <row r="213" spans="1:23" ht="18" customHeight="1" x14ac:dyDescent="0.35">
      <c r="A213" t="s">
        <v>2757</v>
      </c>
      <c r="B213" t="s">
        <v>99</v>
      </c>
      <c r="C213" s="5">
        <v>1</v>
      </c>
      <c r="D213" t="s">
        <v>99</v>
      </c>
      <c r="E213">
        <v>1</v>
      </c>
      <c r="F213" s="5" t="s">
        <v>99</v>
      </c>
      <c r="G213" s="5">
        <v>1</v>
      </c>
      <c r="H213" s="5" t="s">
        <v>99</v>
      </c>
      <c r="I213" s="5">
        <v>1</v>
      </c>
      <c r="J213" s="5"/>
      <c r="K213" t="s">
        <v>99</v>
      </c>
      <c r="L213">
        <v>650587</v>
      </c>
      <c r="M213" t="s">
        <v>99</v>
      </c>
      <c r="N213">
        <v>475107</v>
      </c>
      <c r="O213">
        <v>489611</v>
      </c>
      <c r="P213" t="s">
        <v>103</v>
      </c>
      <c r="Q213">
        <v>475107</v>
      </c>
      <c r="R213" t="s">
        <v>99</v>
      </c>
      <c r="S213">
        <v>9678551</v>
      </c>
      <c r="T213" t="s">
        <v>104</v>
      </c>
      <c r="U213" s="1">
        <f t="shared" si="9"/>
        <v>10804245</v>
      </c>
      <c r="V213">
        <f t="shared" si="10"/>
        <v>10804245</v>
      </c>
      <c r="W213">
        <f t="shared" si="11"/>
        <v>1</v>
      </c>
    </row>
    <row r="214" spans="1:23" ht="18" customHeight="1" x14ac:dyDescent="0.35">
      <c r="A214" t="s">
        <v>2764</v>
      </c>
      <c r="B214" t="s">
        <v>99</v>
      </c>
      <c r="C214" s="5">
        <v>1</v>
      </c>
      <c r="D214" t="s">
        <v>99</v>
      </c>
      <c r="E214">
        <v>1</v>
      </c>
      <c r="F214" s="5" t="s">
        <v>99</v>
      </c>
      <c r="G214" s="5">
        <v>1</v>
      </c>
      <c r="H214" s="5" t="s">
        <v>99</v>
      </c>
      <c r="I214" s="5">
        <v>1</v>
      </c>
      <c r="J214" s="5"/>
      <c r="K214" t="s">
        <v>99</v>
      </c>
      <c r="L214" s="1">
        <v>297602</v>
      </c>
      <c r="M214" t="s">
        <v>99</v>
      </c>
      <c r="N214" s="1">
        <v>42482</v>
      </c>
      <c r="O214" s="1">
        <v>358475</v>
      </c>
      <c r="P214" t="s">
        <v>103</v>
      </c>
      <c r="Q214" s="1">
        <v>42482</v>
      </c>
      <c r="R214" t="s">
        <v>99</v>
      </c>
      <c r="S214">
        <v>4257276</v>
      </c>
      <c r="T214" t="s">
        <v>104</v>
      </c>
      <c r="U214" s="1">
        <f t="shared" si="9"/>
        <v>4597360</v>
      </c>
      <c r="V214">
        <f t="shared" si="10"/>
        <v>4597360</v>
      </c>
      <c r="W214">
        <f t="shared" si="11"/>
        <v>1</v>
      </c>
    </row>
    <row r="215" spans="1:23" ht="18" customHeight="1" x14ac:dyDescent="0.35">
      <c r="A215" t="s">
        <v>2786</v>
      </c>
      <c r="B215" t="s">
        <v>99</v>
      </c>
      <c r="C215" s="5">
        <v>1</v>
      </c>
      <c r="D215" t="s">
        <v>99</v>
      </c>
      <c r="E215">
        <v>1</v>
      </c>
      <c r="F215" s="5" t="s">
        <v>99</v>
      </c>
      <c r="G215" s="5">
        <v>1</v>
      </c>
      <c r="H215" s="5" t="s">
        <v>102</v>
      </c>
      <c r="I215" s="5">
        <v>0</v>
      </c>
      <c r="J215" s="5" t="s">
        <v>102</v>
      </c>
      <c r="K215" t="s">
        <v>99</v>
      </c>
      <c r="L215" s="1">
        <v>2867859</v>
      </c>
      <c r="M215" t="s">
        <v>99</v>
      </c>
      <c r="N215" t="s">
        <v>103</v>
      </c>
      <c r="O215" s="1">
        <v>482284</v>
      </c>
      <c r="P215" t="s">
        <v>103</v>
      </c>
      <c r="Q215" s="1">
        <v>482284</v>
      </c>
      <c r="R215" t="s">
        <v>99</v>
      </c>
      <c r="S215">
        <v>161000000</v>
      </c>
      <c r="T215" t="s">
        <v>104</v>
      </c>
      <c r="U215" s="1">
        <f t="shared" si="9"/>
        <v>164350143</v>
      </c>
      <c r="V215">
        <f t="shared" si="10"/>
        <v>3350143</v>
      </c>
      <c r="W215">
        <f t="shared" si="11"/>
        <v>2.0384180621004996E-2</v>
      </c>
    </row>
    <row r="216" spans="1:23" s="19" customFormat="1" ht="18" customHeight="1" x14ac:dyDescent="0.35">
      <c r="A216" s="19" t="s">
        <v>2814</v>
      </c>
      <c r="B216" s="19" t="s">
        <v>99</v>
      </c>
      <c r="C216" s="19">
        <v>1</v>
      </c>
      <c r="D216" s="19" t="s">
        <v>101</v>
      </c>
      <c r="E216" s="19">
        <v>0</v>
      </c>
      <c r="F216" s="19" t="s">
        <v>101</v>
      </c>
      <c r="G216" s="19">
        <v>0</v>
      </c>
      <c r="H216" s="19" t="s">
        <v>102</v>
      </c>
      <c r="I216" s="19">
        <v>0</v>
      </c>
      <c r="J216" s="19" t="s">
        <v>99</v>
      </c>
      <c r="K216" s="19" t="s">
        <v>99</v>
      </c>
      <c r="L216" s="20">
        <v>218612</v>
      </c>
      <c r="M216" s="19" t="s">
        <v>99</v>
      </c>
      <c r="N216" s="19" t="s">
        <v>103</v>
      </c>
      <c r="O216" s="19" t="s">
        <v>103</v>
      </c>
      <c r="P216" s="20">
        <v>26020</v>
      </c>
      <c r="Q216" s="20">
        <v>26020</v>
      </c>
      <c r="R216" s="19" t="s">
        <v>99</v>
      </c>
      <c r="S216" s="19">
        <v>11159644</v>
      </c>
      <c r="T216" s="19" t="s">
        <v>115</v>
      </c>
      <c r="U216" s="20">
        <f t="shared" si="9"/>
        <v>11404276</v>
      </c>
      <c r="V216" s="19">
        <f t="shared" si="10"/>
        <v>0</v>
      </c>
      <c r="W216" s="19">
        <f t="shared" si="11"/>
        <v>0</v>
      </c>
    </row>
    <row r="217" spans="1:23" ht="18" customHeight="1" x14ac:dyDescent="0.35">
      <c r="A217" t="s">
        <v>2823</v>
      </c>
      <c r="B217" t="s">
        <v>99</v>
      </c>
      <c r="C217" s="5">
        <v>1</v>
      </c>
      <c r="D217" t="s">
        <v>99</v>
      </c>
      <c r="E217">
        <v>1</v>
      </c>
      <c r="F217" s="5" t="s">
        <v>99</v>
      </c>
      <c r="G217" s="5">
        <v>1</v>
      </c>
      <c r="H217" s="5" t="s">
        <v>102</v>
      </c>
      <c r="I217" s="5">
        <v>0</v>
      </c>
      <c r="J217" s="5" t="s">
        <v>102</v>
      </c>
      <c r="K217" t="s">
        <v>99</v>
      </c>
      <c r="L217" s="1">
        <v>5144</v>
      </c>
      <c r="M217" t="s">
        <v>99</v>
      </c>
      <c r="N217" s="1">
        <v>20298</v>
      </c>
      <c r="O217" s="1">
        <v>27200</v>
      </c>
      <c r="P217" t="s">
        <v>103</v>
      </c>
      <c r="Q217" s="1">
        <v>20298</v>
      </c>
      <c r="R217" t="s">
        <v>102</v>
      </c>
      <c r="U217" s="1">
        <f t="shared" si="9"/>
        <v>25442</v>
      </c>
      <c r="V217">
        <f t="shared" si="10"/>
        <v>25442</v>
      </c>
      <c r="W217">
        <f t="shared" si="11"/>
        <v>1</v>
      </c>
    </row>
    <row r="218" spans="1:23" ht="18" customHeight="1" x14ac:dyDescent="0.35">
      <c r="A218" t="s">
        <v>2830</v>
      </c>
      <c r="B218" t="s">
        <v>99</v>
      </c>
      <c r="C218" s="5">
        <v>1</v>
      </c>
      <c r="D218" t="s">
        <v>99</v>
      </c>
      <c r="E218">
        <v>1</v>
      </c>
      <c r="F218" s="5" t="s">
        <v>99</v>
      </c>
      <c r="G218" s="5">
        <v>1</v>
      </c>
      <c r="H218" s="5" t="s">
        <v>99</v>
      </c>
      <c r="I218" s="5">
        <v>1</v>
      </c>
      <c r="J218" s="5"/>
      <c r="K218" t="s">
        <v>99</v>
      </c>
      <c r="L218" s="1">
        <v>2217575</v>
      </c>
      <c r="M218" t="s">
        <v>99</v>
      </c>
      <c r="N218" s="1">
        <v>401780</v>
      </c>
      <c r="O218" s="1">
        <v>2566617</v>
      </c>
      <c r="P218" t="s">
        <v>103</v>
      </c>
      <c r="Q218" s="1">
        <v>401780</v>
      </c>
      <c r="R218" t="s">
        <v>99</v>
      </c>
      <c r="S218">
        <v>190840000</v>
      </c>
      <c r="T218" t="s">
        <v>104</v>
      </c>
      <c r="U218" s="1">
        <f t="shared" si="9"/>
        <v>193459355</v>
      </c>
      <c r="V218">
        <f t="shared" si="10"/>
        <v>193459355</v>
      </c>
      <c r="W218">
        <f t="shared" si="11"/>
        <v>1</v>
      </c>
    </row>
    <row r="219" spans="1:23" ht="18" customHeight="1" x14ac:dyDescent="0.35">
      <c r="A219" t="s">
        <v>2838</v>
      </c>
      <c r="B219" t="s">
        <v>99</v>
      </c>
      <c r="C219" s="5">
        <v>1</v>
      </c>
      <c r="D219" t="s">
        <v>99</v>
      </c>
      <c r="E219">
        <v>1</v>
      </c>
      <c r="F219" s="5" t="s">
        <v>99</v>
      </c>
      <c r="G219" s="5">
        <v>1</v>
      </c>
      <c r="H219" s="5" t="s">
        <v>102</v>
      </c>
      <c r="I219" s="5">
        <v>0</v>
      </c>
      <c r="J219" s="5" t="s">
        <v>102</v>
      </c>
      <c r="K219" t="s">
        <v>99</v>
      </c>
      <c r="L219" s="1">
        <v>31896</v>
      </c>
      <c r="M219" t="s">
        <v>99</v>
      </c>
      <c r="N219">
        <v>16553</v>
      </c>
      <c r="O219" s="1">
        <v>50543</v>
      </c>
      <c r="P219" t="s">
        <v>103</v>
      </c>
      <c r="Q219">
        <v>16553</v>
      </c>
      <c r="R219" t="s">
        <v>102</v>
      </c>
      <c r="U219" s="1">
        <f t="shared" si="9"/>
        <v>48449</v>
      </c>
      <c r="V219">
        <f t="shared" si="10"/>
        <v>48449</v>
      </c>
      <c r="W219">
        <f t="shared" si="11"/>
        <v>1</v>
      </c>
    </row>
    <row r="220" spans="1:23" ht="18" customHeight="1" x14ac:dyDescent="0.35">
      <c r="A220" t="s">
        <v>2845</v>
      </c>
      <c r="B220" t="s">
        <v>99</v>
      </c>
      <c r="C220" s="5">
        <v>1</v>
      </c>
      <c r="D220" t="s">
        <v>99</v>
      </c>
      <c r="E220">
        <v>1</v>
      </c>
      <c r="F220" s="5" t="s">
        <v>99</v>
      </c>
      <c r="G220" s="5">
        <v>1</v>
      </c>
      <c r="H220" s="5" t="s">
        <v>99</v>
      </c>
      <c r="I220" s="5">
        <v>1</v>
      </c>
      <c r="J220" s="5"/>
      <c r="K220" t="s">
        <v>99</v>
      </c>
      <c r="L220" s="1">
        <v>3898</v>
      </c>
      <c r="M220" t="s">
        <v>99</v>
      </c>
      <c r="N220">
        <v>0</v>
      </c>
      <c r="O220" s="1">
        <v>2042</v>
      </c>
      <c r="P220" t="s">
        <v>103</v>
      </c>
      <c r="Q220">
        <v>0</v>
      </c>
      <c r="R220" t="s">
        <v>99</v>
      </c>
      <c r="S220">
        <v>4917156</v>
      </c>
      <c r="T220" t="s">
        <v>104</v>
      </c>
      <c r="U220" s="1">
        <f t="shared" si="9"/>
        <v>4921054</v>
      </c>
      <c r="V220">
        <f t="shared" si="10"/>
        <v>4921054</v>
      </c>
      <c r="W220">
        <f t="shared" si="11"/>
        <v>1</v>
      </c>
    </row>
    <row r="221" spans="1:23" ht="18" customHeight="1" x14ac:dyDescent="0.35">
      <c r="A221" t="s">
        <v>2853</v>
      </c>
      <c r="B221" t="s">
        <v>99</v>
      </c>
      <c r="C221" s="5">
        <v>1</v>
      </c>
      <c r="D221" t="s">
        <v>99</v>
      </c>
      <c r="E221">
        <v>1</v>
      </c>
      <c r="F221" s="5" t="s">
        <v>99</v>
      </c>
      <c r="G221" s="5">
        <v>1</v>
      </c>
      <c r="H221" s="5" t="s">
        <v>102</v>
      </c>
      <c r="I221" s="5">
        <v>0</v>
      </c>
      <c r="J221" s="5" t="s">
        <v>102</v>
      </c>
      <c r="K221" t="s">
        <v>99</v>
      </c>
      <c r="L221" s="1">
        <v>12722</v>
      </c>
      <c r="M221" t="s">
        <v>99</v>
      </c>
      <c r="N221" s="1">
        <v>29226</v>
      </c>
      <c r="O221" t="s">
        <v>103</v>
      </c>
      <c r="P221" t="s">
        <v>103</v>
      </c>
      <c r="Q221" s="1">
        <v>29226</v>
      </c>
      <c r="R221" t="s">
        <v>99</v>
      </c>
      <c r="S221">
        <v>373511</v>
      </c>
      <c r="T221" t="s">
        <v>104</v>
      </c>
      <c r="U221" s="1">
        <f t="shared" si="9"/>
        <v>415459</v>
      </c>
      <c r="V221">
        <f t="shared" si="10"/>
        <v>41948</v>
      </c>
      <c r="W221">
        <f t="shared" si="11"/>
        <v>0.10096784520253503</v>
      </c>
    </row>
    <row r="222" spans="1:23" ht="18" customHeight="1" x14ac:dyDescent="0.35">
      <c r="A222" t="s">
        <v>2862</v>
      </c>
      <c r="B222" t="s">
        <v>99</v>
      </c>
      <c r="C222" s="5">
        <v>1</v>
      </c>
      <c r="D222" t="s">
        <v>99</v>
      </c>
      <c r="E222">
        <v>1</v>
      </c>
      <c r="F222" s="5" t="s">
        <v>99</v>
      </c>
      <c r="G222" s="5">
        <v>1</v>
      </c>
      <c r="H222" s="5" t="s">
        <v>99</v>
      </c>
      <c r="I222" s="5">
        <v>1</v>
      </c>
      <c r="J222" s="5"/>
      <c r="K222" t="s">
        <v>102</v>
      </c>
      <c r="M222" t="s">
        <v>102</v>
      </c>
      <c r="R222" t="s">
        <v>102</v>
      </c>
      <c r="U222" s="1"/>
    </row>
    <row r="223" spans="1:23" ht="18" customHeight="1" x14ac:dyDescent="0.35">
      <c r="A223" t="s">
        <v>2869</v>
      </c>
      <c r="B223" t="s">
        <v>99</v>
      </c>
      <c r="C223" s="5">
        <v>1</v>
      </c>
      <c r="D223" t="s">
        <v>99</v>
      </c>
      <c r="E223">
        <v>1</v>
      </c>
      <c r="F223" s="5" t="s">
        <v>99</v>
      </c>
      <c r="G223" s="5">
        <v>1</v>
      </c>
      <c r="H223" s="5" t="s">
        <v>102</v>
      </c>
      <c r="I223" s="5">
        <v>0</v>
      </c>
      <c r="J223" s="5" t="s">
        <v>102</v>
      </c>
      <c r="K223" t="s">
        <v>99</v>
      </c>
      <c r="L223" s="1">
        <v>1878390</v>
      </c>
      <c r="M223" t="s">
        <v>99</v>
      </c>
      <c r="N223" t="s">
        <v>103</v>
      </c>
      <c r="O223" s="1">
        <v>990221</v>
      </c>
      <c r="P223" t="s">
        <v>103</v>
      </c>
      <c r="Q223" s="1">
        <v>990221</v>
      </c>
      <c r="R223" t="s">
        <v>99</v>
      </c>
      <c r="S223">
        <v>27181293</v>
      </c>
      <c r="T223" t="s">
        <v>104</v>
      </c>
      <c r="U223" s="1">
        <f t="shared" si="9"/>
        <v>30049904</v>
      </c>
      <c r="V223">
        <f t="shared" si="10"/>
        <v>2868611</v>
      </c>
      <c r="W223">
        <f t="shared" si="11"/>
        <v>9.5461569527809473E-2</v>
      </c>
    </row>
    <row r="224" spans="1:23" ht="18" customHeight="1" x14ac:dyDescent="0.35">
      <c r="A224" t="s">
        <v>2891</v>
      </c>
      <c r="B224" t="s">
        <v>99</v>
      </c>
      <c r="C224" s="5">
        <v>1</v>
      </c>
      <c r="D224" t="s">
        <v>99</v>
      </c>
      <c r="E224">
        <v>1</v>
      </c>
      <c r="F224" s="5" t="s">
        <v>99</v>
      </c>
      <c r="G224" s="5">
        <v>1</v>
      </c>
      <c r="H224" s="5" t="s">
        <v>99</v>
      </c>
      <c r="I224" s="5">
        <v>1</v>
      </c>
      <c r="J224" s="5"/>
      <c r="K224" t="s">
        <v>99</v>
      </c>
      <c r="L224" s="1">
        <v>15363</v>
      </c>
      <c r="M224" t="s">
        <v>99</v>
      </c>
      <c r="N224" s="1">
        <v>31626</v>
      </c>
      <c r="O224" s="1">
        <v>67758</v>
      </c>
      <c r="P224" t="s">
        <v>103</v>
      </c>
      <c r="Q224" s="1">
        <v>31626</v>
      </c>
      <c r="R224" t="s">
        <v>99</v>
      </c>
      <c r="S224">
        <v>1574308</v>
      </c>
      <c r="T224" t="s">
        <v>104</v>
      </c>
      <c r="U224" s="1">
        <f t="shared" si="9"/>
        <v>1621297</v>
      </c>
      <c r="V224">
        <f t="shared" si="10"/>
        <v>1621297</v>
      </c>
      <c r="W224">
        <f t="shared" si="11"/>
        <v>1</v>
      </c>
    </row>
    <row r="225" spans="1:23" ht="18" customHeight="1" x14ac:dyDescent="0.35">
      <c r="A225" t="s">
        <v>2905</v>
      </c>
      <c r="B225" t="s">
        <v>99</v>
      </c>
      <c r="C225" s="5">
        <v>1</v>
      </c>
      <c r="D225" t="s">
        <v>99</v>
      </c>
      <c r="E225">
        <v>1</v>
      </c>
      <c r="F225" s="5" t="s">
        <v>99</v>
      </c>
      <c r="G225" s="5">
        <v>1</v>
      </c>
      <c r="H225" s="5" t="s">
        <v>99</v>
      </c>
      <c r="I225" s="5">
        <v>1</v>
      </c>
      <c r="J225" s="5"/>
      <c r="K225" t="s">
        <v>99</v>
      </c>
      <c r="L225" s="1">
        <v>112479</v>
      </c>
      <c r="M225" t="s">
        <v>99</v>
      </c>
      <c r="N225" s="1">
        <v>203047</v>
      </c>
      <c r="O225" t="s">
        <v>103</v>
      </c>
      <c r="P225" t="s">
        <v>103</v>
      </c>
      <c r="Q225" s="1">
        <v>203047</v>
      </c>
      <c r="R225" t="s">
        <v>99</v>
      </c>
      <c r="S225">
        <v>2752259</v>
      </c>
      <c r="T225" t="s">
        <v>104</v>
      </c>
      <c r="U225" s="1">
        <f t="shared" si="9"/>
        <v>3067785</v>
      </c>
      <c r="V225">
        <f t="shared" si="10"/>
        <v>3067785</v>
      </c>
      <c r="W225">
        <f t="shared" si="11"/>
        <v>1</v>
      </c>
    </row>
    <row r="226" spans="1:23" ht="18" customHeight="1" x14ac:dyDescent="0.35">
      <c r="A226" t="s">
        <v>2926</v>
      </c>
      <c r="B226" t="s">
        <v>99</v>
      </c>
      <c r="C226" s="5">
        <v>1</v>
      </c>
      <c r="D226" t="s">
        <v>99</v>
      </c>
      <c r="E226">
        <v>1</v>
      </c>
      <c r="F226" s="5" t="s">
        <v>99</v>
      </c>
      <c r="G226" s="5">
        <v>1</v>
      </c>
      <c r="H226" s="5" t="s">
        <v>99</v>
      </c>
      <c r="I226" s="5">
        <v>1</v>
      </c>
      <c r="J226" s="5"/>
      <c r="K226" t="s">
        <v>99</v>
      </c>
      <c r="L226" s="1">
        <v>12206</v>
      </c>
      <c r="M226" t="s">
        <v>99</v>
      </c>
      <c r="N226" s="1">
        <v>62381</v>
      </c>
      <c r="O226" s="1">
        <v>60808</v>
      </c>
      <c r="P226" t="s">
        <v>103</v>
      </c>
      <c r="Q226" s="1">
        <v>62381</v>
      </c>
      <c r="R226" t="s">
        <v>99</v>
      </c>
      <c r="S226">
        <v>1242761</v>
      </c>
      <c r="T226" t="s">
        <v>104</v>
      </c>
      <c r="U226" s="1">
        <f t="shared" si="9"/>
        <v>1317348</v>
      </c>
      <c r="V226">
        <f t="shared" si="10"/>
        <v>1317348</v>
      </c>
      <c r="W226">
        <f t="shared" si="11"/>
        <v>1</v>
      </c>
    </row>
    <row r="227" spans="1:23" ht="18" customHeight="1" x14ac:dyDescent="0.35">
      <c r="A227" t="s">
        <v>2957</v>
      </c>
      <c r="B227" t="s">
        <v>99</v>
      </c>
      <c r="C227" s="5">
        <v>1</v>
      </c>
      <c r="D227" t="s">
        <v>99</v>
      </c>
      <c r="E227">
        <v>1</v>
      </c>
      <c r="F227" s="5" t="s">
        <v>99</v>
      </c>
      <c r="G227" s="5">
        <v>1</v>
      </c>
      <c r="H227" s="5" t="s">
        <v>102</v>
      </c>
      <c r="I227" s="5">
        <v>0</v>
      </c>
      <c r="J227" s="5" t="s">
        <v>102</v>
      </c>
      <c r="K227" t="s">
        <v>99</v>
      </c>
      <c r="L227" s="1">
        <v>2341</v>
      </c>
      <c r="M227" t="s">
        <v>99</v>
      </c>
      <c r="N227" s="1">
        <v>20598</v>
      </c>
      <c r="O227" s="1">
        <v>22894</v>
      </c>
      <c r="P227" t="s">
        <v>103</v>
      </c>
      <c r="Q227" s="1">
        <v>20598</v>
      </c>
      <c r="R227" t="s">
        <v>99</v>
      </c>
      <c r="S227">
        <v>293036</v>
      </c>
      <c r="T227" t="s">
        <v>104</v>
      </c>
      <c r="U227" s="1">
        <f t="shared" si="9"/>
        <v>315975</v>
      </c>
      <c r="V227">
        <f t="shared" si="10"/>
        <v>22939</v>
      </c>
      <c r="W227">
        <f t="shared" si="11"/>
        <v>7.2597515626236259E-2</v>
      </c>
    </row>
    <row r="228" spans="1:23" ht="18" customHeight="1" x14ac:dyDescent="0.35">
      <c r="A228" t="s">
        <v>2987</v>
      </c>
      <c r="B228" t="s">
        <v>99</v>
      </c>
      <c r="C228" s="5">
        <v>1</v>
      </c>
      <c r="D228" t="s">
        <v>99</v>
      </c>
      <c r="E228">
        <v>1</v>
      </c>
      <c r="F228" s="5" t="s">
        <v>99</v>
      </c>
      <c r="G228" s="5">
        <v>1</v>
      </c>
      <c r="H228" s="5" t="s">
        <v>99</v>
      </c>
      <c r="I228" s="5">
        <v>1</v>
      </c>
      <c r="J228" s="5"/>
      <c r="K228" t="s">
        <v>102</v>
      </c>
      <c r="M228" t="s">
        <v>102</v>
      </c>
      <c r="R228" t="s">
        <v>102</v>
      </c>
      <c r="U228" s="1"/>
    </row>
    <row r="229" spans="1:23" ht="18" customHeight="1" x14ac:dyDescent="0.35">
      <c r="A229" t="s">
        <v>3000</v>
      </c>
      <c r="B229" t="s">
        <v>99</v>
      </c>
      <c r="C229" s="5">
        <v>1</v>
      </c>
      <c r="D229" t="s">
        <v>99</v>
      </c>
      <c r="E229">
        <v>1</v>
      </c>
      <c r="F229" s="5" t="s">
        <v>99</v>
      </c>
      <c r="G229" s="5">
        <v>1</v>
      </c>
      <c r="H229" s="5" t="s">
        <v>102</v>
      </c>
      <c r="I229" s="5">
        <v>0</v>
      </c>
      <c r="J229" s="5" t="s">
        <v>102</v>
      </c>
      <c r="K229" t="s">
        <v>99</v>
      </c>
      <c r="L229" s="1">
        <v>26280</v>
      </c>
      <c r="M229" t="s">
        <v>99</v>
      </c>
      <c r="N229" t="s">
        <v>103</v>
      </c>
      <c r="O229" t="s">
        <v>103</v>
      </c>
      <c r="P229">
        <v>83218</v>
      </c>
      <c r="Q229">
        <v>83218</v>
      </c>
      <c r="R229" t="s">
        <v>102</v>
      </c>
      <c r="U229" s="1">
        <f t="shared" si="9"/>
        <v>109498</v>
      </c>
      <c r="V229">
        <f t="shared" si="10"/>
        <v>109498</v>
      </c>
      <c r="W229">
        <f t="shared" si="11"/>
        <v>1</v>
      </c>
    </row>
    <row r="230" spans="1:23" ht="18" customHeight="1" x14ac:dyDescent="0.35">
      <c r="A230" t="s">
        <v>3020</v>
      </c>
      <c r="B230" t="s">
        <v>99</v>
      </c>
      <c r="C230" s="5">
        <v>1</v>
      </c>
      <c r="D230" t="s">
        <v>99</v>
      </c>
      <c r="E230">
        <v>1</v>
      </c>
      <c r="F230" s="5" t="s">
        <v>99</v>
      </c>
      <c r="G230" s="5">
        <v>1</v>
      </c>
      <c r="H230" s="5" t="s">
        <v>102</v>
      </c>
      <c r="I230" s="5">
        <v>0</v>
      </c>
      <c r="J230" s="5" t="s">
        <v>102</v>
      </c>
      <c r="K230" t="s">
        <v>99</v>
      </c>
      <c r="L230" s="1">
        <v>29832</v>
      </c>
      <c r="M230" t="s">
        <v>99</v>
      </c>
      <c r="N230" s="1">
        <v>235693</v>
      </c>
      <c r="O230" s="1">
        <v>245536</v>
      </c>
      <c r="P230" t="s">
        <v>103</v>
      </c>
      <c r="Q230" s="1">
        <v>235693</v>
      </c>
      <c r="R230" t="s">
        <v>99</v>
      </c>
      <c r="S230">
        <v>100604</v>
      </c>
      <c r="T230" t="s">
        <v>104</v>
      </c>
      <c r="U230" s="1">
        <f t="shared" si="9"/>
        <v>366129</v>
      </c>
      <c r="V230">
        <f t="shared" si="10"/>
        <v>265525</v>
      </c>
      <c r="W230">
        <f t="shared" si="11"/>
        <v>0.7252225308566107</v>
      </c>
    </row>
    <row r="231" spans="1:23" ht="18" customHeight="1" x14ac:dyDescent="0.35">
      <c r="A231" t="s">
        <v>3026</v>
      </c>
      <c r="B231" t="s">
        <v>99</v>
      </c>
      <c r="C231" s="5">
        <v>1</v>
      </c>
      <c r="D231" t="s">
        <v>99</v>
      </c>
      <c r="E231">
        <v>1</v>
      </c>
      <c r="F231" s="5" t="s">
        <v>99</v>
      </c>
      <c r="G231" s="5">
        <v>1</v>
      </c>
      <c r="H231" s="5" t="s">
        <v>99</v>
      </c>
      <c r="I231" s="5">
        <v>1</v>
      </c>
      <c r="J231" s="5"/>
      <c r="K231" t="s">
        <v>99</v>
      </c>
      <c r="L231" s="1">
        <v>4979842</v>
      </c>
      <c r="M231" t="s">
        <v>99</v>
      </c>
      <c r="N231" s="1">
        <v>10167</v>
      </c>
      <c r="O231" s="1">
        <v>10100</v>
      </c>
      <c r="P231" t="s">
        <v>103</v>
      </c>
      <c r="Q231" s="1">
        <v>10167</v>
      </c>
      <c r="R231" t="s">
        <v>102</v>
      </c>
      <c r="U231" s="1">
        <f t="shared" si="9"/>
        <v>4990009</v>
      </c>
      <c r="V231">
        <f t="shared" si="10"/>
        <v>4990009</v>
      </c>
      <c r="W231">
        <f t="shared" si="11"/>
        <v>1</v>
      </c>
    </row>
    <row r="232" spans="1:23" s="19" customFormat="1" ht="18" customHeight="1" x14ac:dyDescent="0.35">
      <c r="A232" s="19" t="s">
        <v>3035</v>
      </c>
      <c r="B232" s="19" t="s">
        <v>99</v>
      </c>
      <c r="C232" s="19">
        <v>1</v>
      </c>
      <c r="D232" s="19" t="s">
        <v>99</v>
      </c>
      <c r="E232" s="19">
        <v>1</v>
      </c>
      <c r="F232" s="19" t="s">
        <v>99</v>
      </c>
      <c r="G232" s="19">
        <v>1</v>
      </c>
      <c r="H232" s="19" t="s">
        <v>102</v>
      </c>
      <c r="I232" s="19">
        <v>0</v>
      </c>
      <c r="J232" s="19" t="s">
        <v>99</v>
      </c>
      <c r="K232" s="19" t="s">
        <v>99</v>
      </c>
      <c r="L232" s="20">
        <v>3717</v>
      </c>
      <c r="M232" s="19" t="s">
        <v>99</v>
      </c>
      <c r="N232" s="20">
        <v>23191</v>
      </c>
      <c r="O232" s="20">
        <v>22786</v>
      </c>
      <c r="P232" s="19" t="s">
        <v>103</v>
      </c>
      <c r="Q232" s="20">
        <v>23191</v>
      </c>
      <c r="R232" s="19" t="s">
        <v>99</v>
      </c>
      <c r="S232" s="19">
        <v>358457</v>
      </c>
      <c r="T232" s="19" t="s">
        <v>381</v>
      </c>
      <c r="U232" s="20">
        <f t="shared" si="9"/>
        <v>385365</v>
      </c>
      <c r="V232" s="19">
        <f t="shared" si="10"/>
        <v>26908</v>
      </c>
      <c r="W232" s="19">
        <f t="shared" si="11"/>
        <v>6.9824711637019449E-2</v>
      </c>
    </row>
    <row r="233" spans="1:23" ht="18" customHeight="1" x14ac:dyDescent="0.35">
      <c r="A233" t="s">
        <v>3042</v>
      </c>
      <c r="B233" t="s">
        <v>99</v>
      </c>
      <c r="C233" s="5">
        <v>1</v>
      </c>
      <c r="D233" t="s">
        <v>99</v>
      </c>
      <c r="E233">
        <v>1</v>
      </c>
      <c r="F233" s="5" t="s">
        <v>99</v>
      </c>
      <c r="G233" s="5">
        <v>1</v>
      </c>
      <c r="H233" s="5" t="s">
        <v>99</v>
      </c>
      <c r="I233" s="5">
        <v>1</v>
      </c>
      <c r="J233" s="5"/>
      <c r="K233" t="s">
        <v>102</v>
      </c>
      <c r="M233" t="s">
        <v>102</v>
      </c>
      <c r="R233" t="s">
        <v>102</v>
      </c>
      <c r="U233" s="1"/>
    </row>
    <row r="234" spans="1:23" ht="18" customHeight="1" x14ac:dyDescent="0.35">
      <c r="A234" t="s">
        <v>3055</v>
      </c>
      <c r="B234" t="s">
        <v>99</v>
      </c>
      <c r="C234" s="5">
        <v>1</v>
      </c>
      <c r="D234" t="s">
        <v>99</v>
      </c>
      <c r="E234">
        <v>1</v>
      </c>
      <c r="F234" s="5" t="s">
        <v>99</v>
      </c>
      <c r="G234" s="5">
        <v>1</v>
      </c>
      <c r="H234" s="5" t="s">
        <v>99</v>
      </c>
      <c r="I234" s="5">
        <v>1</v>
      </c>
      <c r="J234" s="5"/>
      <c r="K234" t="s">
        <v>99</v>
      </c>
      <c r="L234" s="1">
        <v>1483000</v>
      </c>
      <c r="M234" t="s">
        <v>99</v>
      </c>
      <c r="N234" s="1">
        <v>312000</v>
      </c>
      <c r="O234" s="1">
        <v>401000</v>
      </c>
      <c r="P234" t="s">
        <v>103</v>
      </c>
      <c r="Q234" s="1">
        <v>312000</v>
      </c>
      <c r="R234" t="s">
        <v>99</v>
      </c>
      <c r="S234">
        <v>34850000</v>
      </c>
      <c r="T234" t="s">
        <v>381</v>
      </c>
      <c r="U234" s="1">
        <f t="shared" si="9"/>
        <v>36645000</v>
      </c>
      <c r="V234">
        <f t="shared" si="10"/>
        <v>36645000</v>
      </c>
      <c r="W234">
        <f t="shared" si="11"/>
        <v>1</v>
      </c>
    </row>
    <row r="235" spans="1:23" ht="18" customHeight="1" x14ac:dyDescent="0.35">
      <c r="A235" t="s">
        <v>3062</v>
      </c>
      <c r="B235" t="s">
        <v>99</v>
      </c>
      <c r="C235" s="5">
        <v>1</v>
      </c>
      <c r="D235" t="s">
        <v>99</v>
      </c>
      <c r="E235">
        <v>1</v>
      </c>
      <c r="F235" s="5" t="s">
        <v>99</v>
      </c>
      <c r="G235" s="5">
        <v>1</v>
      </c>
      <c r="H235" s="5" t="s">
        <v>99</v>
      </c>
      <c r="I235" s="5">
        <v>1</v>
      </c>
      <c r="J235" s="5"/>
      <c r="K235" t="s">
        <v>99</v>
      </c>
      <c r="L235" s="1">
        <v>355206</v>
      </c>
      <c r="M235" t="s">
        <v>99</v>
      </c>
      <c r="N235" s="1">
        <v>749492</v>
      </c>
      <c r="O235" s="1">
        <v>871685</v>
      </c>
      <c r="P235" t="s">
        <v>103</v>
      </c>
      <c r="Q235" s="1">
        <v>749492</v>
      </c>
      <c r="R235" t="s">
        <v>99</v>
      </c>
      <c r="S235">
        <v>11056100</v>
      </c>
      <c r="T235" t="s">
        <v>104</v>
      </c>
      <c r="U235" s="1">
        <f t="shared" si="9"/>
        <v>12160798</v>
      </c>
      <c r="V235">
        <f t="shared" si="10"/>
        <v>12160798</v>
      </c>
      <c r="W235">
        <f t="shared" si="11"/>
        <v>1</v>
      </c>
    </row>
    <row r="236" spans="1:23" ht="18" customHeight="1" x14ac:dyDescent="0.35">
      <c r="A236" t="s">
        <v>3069</v>
      </c>
      <c r="B236" t="s">
        <v>99</v>
      </c>
      <c r="C236" s="5">
        <v>1</v>
      </c>
      <c r="D236" t="s">
        <v>99</v>
      </c>
      <c r="E236">
        <v>1</v>
      </c>
      <c r="F236" s="5" t="s">
        <v>99</v>
      </c>
      <c r="G236" s="5">
        <v>1</v>
      </c>
      <c r="H236" s="5" t="s">
        <v>102</v>
      </c>
      <c r="I236" s="5">
        <v>0</v>
      </c>
      <c r="J236" s="5" t="s">
        <v>102</v>
      </c>
      <c r="K236" t="s">
        <v>99</v>
      </c>
      <c r="L236" s="1">
        <v>109301</v>
      </c>
      <c r="M236" t="s">
        <v>99</v>
      </c>
      <c r="N236" s="1">
        <v>269678</v>
      </c>
      <c r="O236" t="s">
        <v>103</v>
      </c>
      <c r="P236" t="s">
        <v>103</v>
      </c>
      <c r="Q236" s="1">
        <v>269678</v>
      </c>
      <c r="R236" t="s">
        <v>99</v>
      </c>
      <c r="S236">
        <v>2549914</v>
      </c>
      <c r="T236" t="s">
        <v>104</v>
      </c>
      <c r="U236" s="1">
        <f t="shared" si="9"/>
        <v>2928893</v>
      </c>
      <c r="V236">
        <f t="shared" si="10"/>
        <v>378979</v>
      </c>
      <c r="W236">
        <f t="shared" si="11"/>
        <v>0.12939325540400418</v>
      </c>
    </row>
    <row r="237" spans="1:23" ht="18" customHeight="1" x14ac:dyDescent="0.35">
      <c r="A237" t="s">
        <v>3076</v>
      </c>
      <c r="B237" t="s">
        <v>99</v>
      </c>
      <c r="C237" s="5">
        <v>1</v>
      </c>
      <c r="D237" t="s">
        <v>99</v>
      </c>
      <c r="E237">
        <v>1</v>
      </c>
      <c r="F237" s="5" t="s">
        <v>99</v>
      </c>
      <c r="G237" s="5">
        <v>1</v>
      </c>
      <c r="H237" s="5" t="s">
        <v>101</v>
      </c>
      <c r="I237" s="5">
        <v>0</v>
      </c>
      <c r="J237" s="5" t="s">
        <v>101</v>
      </c>
      <c r="K237" t="s">
        <v>99</v>
      </c>
      <c r="L237" s="1">
        <v>7200000</v>
      </c>
      <c r="M237" t="s">
        <v>99</v>
      </c>
      <c r="N237" t="s">
        <v>103</v>
      </c>
      <c r="O237" t="s">
        <v>103</v>
      </c>
      <c r="P237" s="1">
        <v>359000</v>
      </c>
      <c r="Q237" s="1">
        <v>359000</v>
      </c>
      <c r="R237" t="s">
        <v>99</v>
      </c>
      <c r="S237">
        <v>66600000</v>
      </c>
      <c r="T237" t="s">
        <v>104</v>
      </c>
      <c r="U237" s="1">
        <f t="shared" si="9"/>
        <v>74159000</v>
      </c>
      <c r="V237">
        <f t="shared" si="10"/>
        <v>7559000</v>
      </c>
      <c r="W237">
        <f t="shared" si="11"/>
        <v>0.10192963767041087</v>
      </c>
    </row>
    <row r="238" spans="1:23" ht="18" customHeight="1" x14ac:dyDescent="0.35">
      <c r="A238" t="s">
        <v>3085</v>
      </c>
      <c r="B238" t="s">
        <v>99</v>
      </c>
      <c r="C238" s="5">
        <v>1</v>
      </c>
      <c r="D238" t="s">
        <v>99</v>
      </c>
      <c r="E238">
        <v>1</v>
      </c>
      <c r="F238" s="5" t="s">
        <v>99</v>
      </c>
      <c r="G238" s="5">
        <v>1</v>
      </c>
      <c r="H238" s="5" t="s">
        <v>99</v>
      </c>
      <c r="I238" s="5">
        <v>1</v>
      </c>
      <c r="J238" s="5"/>
      <c r="K238" t="s">
        <v>99</v>
      </c>
      <c r="L238" s="1">
        <v>2270</v>
      </c>
      <c r="M238" t="s">
        <v>99</v>
      </c>
      <c r="N238">
        <v>635</v>
      </c>
      <c r="O238" s="1">
        <v>41979</v>
      </c>
      <c r="P238" t="s">
        <v>103</v>
      </c>
      <c r="Q238">
        <v>635</v>
      </c>
      <c r="R238" t="s">
        <v>99</v>
      </c>
      <c r="S238">
        <v>217084</v>
      </c>
      <c r="T238" t="s">
        <v>104</v>
      </c>
      <c r="U238" s="1">
        <f t="shared" si="9"/>
        <v>219989</v>
      </c>
      <c r="V238">
        <f t="shared" si="10"/>
        <v>219989</v>
      </c>
      <c r="W238">
        <f t="shared" si="11"/>
        <v>1</v>
      </c>
    </row>
    <row r="239" spans="1:23" ht="18" customHeight="1" x14ac:dyDescent="0.35">
      <c r="A239" t="s">
        <v>3124</v>
      </c>
      <c r="B239" t="s">
        <v>99</v>
      </c>
      <c r="C239" s="5">
        <v>1</v>
      </c>
      <c r="D239" t="s">
        <v>99</v>
      </c>
      <c r="E239">
        <v>1</v>
      </c>
      <c r="F239" s="5" t="s">
        <v>101</v>
      </c>
      <c r="G239" s="5">
        <v>0</v>
      </c>
      <c r="H239" s="5" t="s">
        <v>101</v>
      </c>
      <c r="I239" s="5">
        <v>0</v>
      </c>
      <c r="J239" s="5" t="s">
        <v>101</v>
      </c>
      <c r="K239" t="s">
        <v>99</v>
      </c>
      <c r="L239" s="1">
        <v>84800000</v>
      </c>
      <c r="M239" t="s">
        <v>99</v>
      </c>
      <c r="N239" t="s">
        <v>103</v>
      </c>
      <c r="O239" t="s">
        <v>103</v>
      </c>
      <c r="P239" s="1">
        <v>200000</v>
      </c>
      <c r="Q239" s="1">
        <v>200000</v>
      </c>
      <c r="R239" t="s">
        <v>99</v>
      </c>
      <c r="S239">
        <v>38500000</v>
      </c>
      <c r="T239" t="s">
        <v>104</v>
      </c>
      <c r="U239" s="1">
        <f t="shared" si="9"/>
        <v>123500000</v>
      </c>
      <c r="V239">
        <f t="shared" si="10"/>
        <v>84800000</v>
      </c>
      <c r="W239">
        <f t="shared" si="11"/>
        <v>0.6866396761133603</v>
      </c>
    </row>
    <row r="240" spans="1:23" ht="18" customHeight="1" x14ac:dyDescent="0.35">
      <c r="A240" t="s">
        <v>3133</v>
      </c>
      <c r="B240" t="s">
        <v>99</v>
      </c>
      <c r="C240" s="5">
        <v>1</v>
      </c>
      <c r="D240" t="s">
        <v>99</v>
      </c>
      <c r="E240">
        <v>1</v>
      </c>
      <c r="F240" s="5" t="s">
        <v>99</v>
      </c>
      <c r="G240" s="5">
        <v>1</v>
      </c>
      <c r="H240" s="5" t="s">
        <v>99</v>
      </c>
      <c r="I240" s="5">
        <v>1</v>
      </c>
      <c r="J240" s="5"/>
      <c r="K240" t="s">
        <v>99</v>
      </c>
      <c r="L240" s="1">
        <v>18627259</v>
      </c>
      <c r="M240" t="s">
        <v>99</v>
      </c>
      <c r="N240" s="1">
        <v>30376</v>
      </c>
      <c r="O240" s="1">
        <v>36487</v>
      </c>
      <c r="P240" t="s">
        <v>103</v>
      </c>
      <c r="Q240" s="1">
        <v>30376</v>
      </c>
      <c r="R240" t="s">
        <v>99</v>
      </c>
      <c r="S240">
        <v>5610029</v>
      </c>
      <c r="T240" t="s">
        <v>104</v>
      </c>
      <c r="U240" s="1">
        <f t="shared" si="9"/>
        <v>24267664</v>
      </c>
      <c r="V240">
        <f t="shared" si="10"/>
        <v>24267664</v>
      </c>
      <c r="W240">
        <f t="shared" si="11"/>
        <v>1</v>
      </c>
    </row>
    <row r="241" spans="1:23" s="19" customFormat="1" ht="18" customHeight="1" x14ac:dyDescent="0.35">
      <c r="A241" s="19" t="s">
        <v>3155</v>
      </c>
      <c r="B241" s="19" t="s">
        <v>99</v>
      </c>
      <c r="C241" s="19">
        <v>1</v>
      </c>
      <c r="D241" s="19" t="s">
        <v>99</v>
      </c>
      <c r="E241" s="19">
        <v>1</v>
      </c>
      <c r="F241" s="19" t="s">
        <v>99</v>
      </c>
      <c r="G241" s="19">
        <v>1</v>
      </c>
      <c r="H241" s="19" t="s">
        <v>102</v>
      </c>
      <c r="I241" s="19">
        <v>0</v>
      </c>
      <c r="J241" s="19" t="s">
        <v>99</v>
      </c>
      <c r="K241" s="19" t="s">
        <v>99</v>
      </c>
      <c r="L241" s="20">
        <v>6831</v>
      </c>
      <c r="M241" s="19" t="s">
        <v>99</v>
      </c>
      <c r="N241" s="19" t="s">
        <v>103</v>
      </c>
      <c r="O241" s="20">
        <v>57135</v>
      </c>
      <c r="P241" s="19" t="s">
        <v>103</v>
      </c>
      <c r="Q241" s="20">
        <v>57135</v>
      </c>
      <c r="R241" s="19" t="s">
        <v>99</v>
      </c>
      <c r="S241" s="19">
        <v>31759</v>
      </c>
      <c r="T241" s="19" t="s">
        <v>104</v>
      </c>
      <c r="U241" s="20">
        <f t="shared" si="9"/>
        <v>95725</v>
      </c>
      <c r="V241" s="19">
        <f t="shared" si="10"/>
        <v>63966</v>
      </c>
      <c r="W241" s="19">
        <f t="shared" si="11"/>
        <v>0.66822669104204757</v>
      </c>
    </row>
    <row r="242" spans="1:23" ht="18" customHeight="1" x14ac:dyDescent="0.35">
      <c r="A242" t="s">
        <v>3170</v>
      </c>
      <c r="B242" t="s">
        <v>99</v>
      </c>
      <c r="C242" s="5">
        <v>1</v>
      </c>
      <c r="D242" t="s">
        <v>99</v>
      </c>
      <c r="E242">
        <v>1</v>
      </c>
      <c r="F242" s="5" t="s">
        <v>99</v>
      </c>
      <c r="G242" s="5">
        <v>1</v>
      </c>
      <c r="H242" s="5" t="s">
        <v>102</v>
      </c>
      <c r="I242" s="5">
        <v>0</v>
      </c>
      <c r="J242" s="5" t="s">
        <v>102</v>
      </c>
      <c r="K242" t="s">
        <v>99</v>
      </c>
      <c r="L242" s="1">
        <v>24883</v>
      </c>
      <c r="M242" t="s">
        <v>99</v>
      </c>
      <c r="N242" s="1">
        <v>114213</v>
      </c>
      <c r="O242" s="1">
        <v>127696</v>
      </c>
      <c r="P242" t="s">
        <v>103</v>
      </c>
      <c r="Q242" s="1">
        <v>114213</v>
      </c>
      <c r="R242" t="s">
        <v>99</v>
      </c>
      <c r="S242">
        <v>23586</v>
      </c>
      <c r="T242" t="s">
        <v>104</v>
      </c>
      <c r="U242" s="1">
        <f t="shared" si="9"/>
        <v>162682</v>
      </c>
      <c r="V242">
        <f t="shared" si="10"/>
        <v>139096</v>
      </c>
      <c r="W242">
        <f t="shared" si="11"/>
        <v>0.85501776471889945</v>
      </c>
    </row>
    <row r="243" spans="1:23" s="19" customFormat="1" ht="18" customHeight="1" x14ac:dyDescent="0.35">
      <c r="A243" s="19" t="s">
        <v>3175</v>
      </c>
      <c r="B243" s="19" t="s">
        <v>99</v>
      </c>
      <c r="C243" s="19">
        <v>1</v>
      </c>
      <c r="D243" s="19" t="s">
        <v>99</v>
      </c>
      <c r="E243" s="19">
        <v>1</v>
      </c>
      <c r="F243" s="19" t="s">
        <v>99</v>
      </c>
      <c r="G243" s="19">
        <v>1</v>
      </c>
      <c r="H243" s="19" t="s">
        <v>102</v>
      </c>
      <c r="I243" s="19">
        <v>0</v>
      </c>
      <c r="J243" s="19" t="s">
        <v>99</v>
      </c>
      <c r="K243" s="19" t="s">
        <v>99</v>
      </c>
      <c r="L243" s="19">
        <v>306</v>
      </c>
      <c r="M243" s="19" t="s">
        <v>99</v>
      </c>
      <c r="N243" s="20">
        <v>5581</v>
      </c>
      <c r="O243" s="20">
        <v>5749</v>
      </c>
      <c r="P243" s="19" t="s">
        <v>103</v>
      </c>
      <c r="Q243" s="20">
        <v>5581</v>
      </c>
      <c r="R243" s="19" t="s">
        <v>99</v>
      </c>
      <c r="S243" s="19">
        <v>10348</v>
      </c>
      <c r="T243" s="19" t="s">
        <v>104</v>
      </c>
      <c r="U243" s="20">
        <f t="shared" si="9"/>
        <v>16235</v>
      </c>
      <c r="V243" s="19">
        <f t="shared" si="10"/>
        <v>5887</v>
      </c>
      <c r="W243" s="19">
        <f t="shared" si="11"/>
        <v>0.36261164151524483</v>
      </c>
    </row>
    <row r="244" spans="1:23" ht="18" customHeight="1" x14ac:dyDescent="0.35">
      <c r="A244" t="s">
        <v>3189</v>
      </c>
      <c r="B244" t="s">
        <v>99</v>
      </c>
      <c r="C244" s="5">
        <v>1</v>
      </c>
      <c r="D244" t="s">
        <v>99</v>
      </c>
      <c r="E244">
        <v>1</v>
      </c>
      <c r="F244" s="5" t="s">
        <v>99</v>
      </c>
      <c r="G244" s="5">
        <v>1</v>
      </c>
      <c r="H244" s="5" t="s">
        <v>102</v>
      </c>
      <c r="I244" s="5">
        <v>0</v>
      </c>
      <c r="J244" s="5" t="s">
        <v>102</v>
      </c>
      <c r="K244" t="s">
        <v>99</v>
      </c>
      <c r="L244" s="1">
        <v>4104</v>
      </c>
      <c r="M244" t="s">
        <v>99</v>
      </c>
      <c r="N244" s="1">
        <v>30218</v>
      </c>
      <c r="O244" s="1">
        <v>34592</v>
      </c>
      <c r="P244" t="s">
        <v>103</v>
      </c>
      <c r="Q244" s="1">
        <v>30218</v>
      </c>
      <c r="R244" t="s">
        <v>99</v>
      </c>
      <c r="S244">
        <v>22723</v>
      </c>
      <c r="T244" t="s">
        <v>104</v>
      </c>
      <c r="U244" s="1">
        <f t="shared" si="9"/>
        <v>57045</v>
      </c>
      <c r="V244">
        <f t="shared" si="10"/>
        <v>34322</v>
      </c>
      <c r="W244">
        <f t="shared" si="11"/>
        <v>0.60166535191515469</v>
      </c>
    </row>
    <row r="245" spans="1:23" s="19" customFormat="1" ht="18" customHeight="1" x14ac:dyDescent="0.35">
      <c r="A245" s="19" t="s">
        <v>3204</v>
      </c>
      <c r="B245" s="19" t="s">
        <v>99</v>
      </c>
      <c r="C245" s="19">
        <v>1</v>
      </c>
      <c r="D245" s="19" t="s">
        <v>99</v>
      </c>
      <c r="E245" s="19">
        <v>1</v>
      </c>
      <c r="F245" s="19" t="s">
        <v>99</v>
      </c>
      <c r="G245" s="19">
        <v>1</v>
      </c>
      <c r="H245" s="19" t="s">
        <v>102</v>
      </c>
      <c r="I245" s="19">
        <v>0</v>
      </c>
      <c r="J245" s="19" t="s">
        <v>99</v>
      </c>
      <c r="K245" s="19" t="s">
        <v>99</v>
      </c>
      <c r="L245" s="19">
        <v>941</v>
      </c>
      <c r="M245" s="19" t="s">
        <v>99</v>
      </c>
      <c r="N245" s="19" t="s">
        <v>103</v>
      </c>
      <c r="O245" s="19" t="s">
        <v>103</v>
      </c>
      <c r="P245" s="20">
        <v>19210</v>
      </c>
      <c r="Q245" s="20">
        <v>19210</v>
      </c>
      <c r="R245" s="19" t="s">
        <v>99</v>
      </c>
      <c r="S245" s="19">
        <v>14826</v>
      </c>
      <c r="T245" s="19" t="s">
        <v>104</v>
      </c>
      <c r="U245" s="20">
        <f t="shared" si="9"/>
        <v>34977</v>
      </c>
      <c r="V245" s="19">
        <f t="shared" si="10"/>
        <v>20151</v>
      </c>
      <c r="W245" s="19">
        <f t="shared" si="11"/>
        <v>0.57612145123938585</v>
      </c>
    </row>
    <row r="246" spans="1:23" ht="18" customHeight="1" x14ac:dyDescent="0.35">
      <c r="A246" t="s">
        <v>3218</v>
      </c>
      <c r="B246" t="s">
        <v>99</v>
      </c>
      <c r="C246" s="5">
        <v>1</v>
      </c>
      <c r="D246" t="s">
        <v>99</v>
      </c>
      <c r="E246">
        <v>1</v>
      </c>
      <c r="F246" s="5" t="s">
        <v>99</v>
      </c>
      <c r="G246" s="5">
        <v>1</v>
      </c>
      <c r="H246" s="5" t="s">
        <v>99</v>
      </c>
      <c r="I246" s="5">
        <v>1</v>
      </c>
      <c r="J246" s="5"/>
      <c r="K246" t="s">
        <v>99</v>
      </c>
      <c r="L246" s="1">
        <v>6600</v>
      </c>
      <c r="M246" t="s">
        <v>99</v>
      </c>
      <c r="N246" s="1">
        <v>16396</v>
      </c>
      <c r="O246" s="1">
        <v>41674</v>
      </c>
      <c r="P246" t="s">
        <v>103</v>
      </c>
      <c r="Q246" s="1">
        <v>16396</v>
      </c>
      <c r="R246" t="s">
        <v>99</v>
      </c>
      <c r="S246">
        <v>444729</v>
      </c>
      <c r="T246" t="s">
        <v>104</v>
      </c>
      <c r="U246" s="1">
        <f t="shared" si="9"/>
        <v>467725</v>
      </c>
      <c r="V246">
        <f t="shared" si="10"/>
        <v>467725</v>
      </c>
      <c r="W246">
        <f t="shared" si="11"/>
        <v>1</v>
      </c>
    </row>
    <row r="247" spans="1:23" ht="18" customHeight="1" x14ac:dyDescent="0.35">
      <c r="A247" t="s">
        <v>3227</v>
      </c>
      <c r="B247" t="s">
        <v>99</v>
      </c>
      <c r="C247" s="5">
        <v>1</v>
      </c>
      <c r="D247" t="s">
        <v>99</v>
      </c>
      <c r="E247">
        <v>1</v>
      </c>
      <c r="F247" s="5" t="s">
        <v>99</v>
      </c>
      <c r="G247" s="5">
        <v>1</v>
      </c>
      <c r="H247" s="5" t="s">
        <v>99</v>
      </c>
      <c r="I247" s="5">
        <v>1</v>
      </c>
      <c r="J247" s="5"/>
      <c r="K247" t="s">
        <v>99</v>
      </c>
      <c r="L247" s="1">
        <v>779858</v>
      </c>
      <c r="M247" t="s">
        <v>99</v>
      </c>
      <c r="N247" s="1">
        <v>891321</v>
      </c>
      <c r="O247" s="1">
        <v>1505539</v>
      </c>
      <c r="P247" t="s">
        <v>103</v>
      </c>
      <c r="Q247" s="1">
        <v>891321</v>
      </c>
      <c r="R247" t="s">
        <v>99</v>
      </c>
      <c r="S247">
        <v>67197000</v>
      </c>
      <c r="T247" t="s">
        <v>104</v>
      </c>
      <c r="U247" s="1">
        <f t="shared" si="9"/>
        <v>68868179</v>
      </c>
      <c r="V247">
        <f t="shared" si="10"/>
        <v>68868179</v>
      </c>
      <c r="W247">
        <f t="shared" si="11"/>
        <v>1</v>
      </c>
    </row>
    <row r="248" spans="1:23" ht="18" customHeight="1" x14ac:dyDescent="0.35">
      <c r="A248" t="s">
        <v>3250</v>
      </c>
      <c r="B248" t="s">
        <v>99</v>
      </c>
      <c r="C248" s="5">
        <v>1</v>
      </c>
      <c r="D248" t="s">
        <v>99</v>
      </c>
      <c r="E248">
        <v>1</v>
      </c>
      <c r="F248" s="5" t="s">
        <v>99</v>
      </c>
      <c r="G248" s="5">
        <v>1</v>
      </c>
      <c r="H248" s="5" t="s">
        <v>99</v>
      </c>
      <c r="I248" s="5">
        <v>1</v>
      </c>
      <c r="J248" s="5"/>
      <c r="K248" t="s">
        <v>102</v>
      </c>
      <c r="M248" t="s">
        <v>102</v>
      </c>
      <c r="R248" t="s">
        <v>102</v>
      </c>
      <c r="U248" s="1"/>
    </row>
    <row r="249" spans="1:23" ht="18" customHeight="1" x14ac:dyDescent="0.35">
      <c r="A249" t="s">
        <v>3256</v>
      </c>
      <c r="B249" t="s">
        <v>99</v>
      </c>
      <c r="C249" s="5">
        <v>1</v>
      </c>
      <c r="D249" t="s">
        <v>99</v>
      </c>
      <c r="E249">
        <v>1</v>
      </c>
      <c r="F249" s="5" t="s">
        <v>99</v>
      </c>
      <c r="G249" s="5">
        <v>1</v>
      </c>
      <c r="H249" s="5" t="s">
        <v>99</v>
      </c>
      <c r="I249" s="5">
        <v>1</v>
      </c>
      <c r="J249" s="5"/>
      <c r="K249" t="s">
        <v>99</v>
      </c>
      <c r="L249" s="1">
        <v>3928</v>
      </c>
      <c r="M249" t="s">
        <v>99</v>
      </c>
      <c r="N249" t="s">
        <v>103</v>
      </c>
      <c r="O249" s="1">
        <v>29601</v>
      </c>
      <c r="P249" t="s">
        <v>103</v>
      </c>
      <c r="Q249" s="1">
        <v>29601</v>
      </c>
      <c r="R249" t="s">
        <v>99</v>
      </c>
      <c r="S249">
        <v>3854136</v>
      </c>
      <c r="T249" t="s">
        <v>104</v>
      </c>
      <c r="U249" s="1">
        <f t="shared" si="9"/>
        <v>3887665</v>
      </c>
      <c r="V249">
        <f t="shared" si="10"/>
        <v>3887665</v>
      </c>
      <c r="W249">
        <f t="shared" si="11"/>
        <v>1</v>
      </c>
    </row>
    <row r="250" spans="1:23" ht="18" customHeight="1" x14ac:dyDescent="0.35">
      <c r="A250" t="s">
        <v>3262</v>
      </c>
      <c r="B250" t="s">
        <v>99</v>
      </c>
      <c r="C250" s="5">
        <v>1</v>
      </c>
      <c r="D250" t="s">
        <v>99</v>
      </c>
      <c r="E250">
        <v>1</v>
      </c>
      <c r="F250" s="5" t="s">
        <v>99</v>
      </c>
      <c r="G250" s="5">
        <v>1</v>
      </c>
      <c r="H250" s="5" t="s">
        <v>102</v>
      </c>
      <c r="I250" s="5">
        <v>0</v>
      </c>
      <c r="J250" s="5" t="s">
        <v>102</v>
      </c>
      <c r="K250" t="s">
        <v>99</v>
      </c>
      <c r="L250" s="1">
        <v>202000</v>
      </c>
      <c r="M250" t="s">
        <v>99</v>
      </c>
      <c r="N250" t="s">
        <v>103</v>
      </c>
      <c r="O250" s="1">
        <v>408000</v>
      </c>
      <c r="P250" t="s">
        <v>103</v>
      </c>
      <c r="Q250" s="1">
        <v>408000</v>
      </c>
      <c r="R250" t="s">
        <v>99</v>
      </c>
      <c r="S250">
        <v>30100000</v>
      </c>
      <c r="T250" t="s">
        <v>104</v>
      </c>
      <c r="U250" s="1">
        <f t="shared" si="9"/>
        <v>30710000</v>
      </c>
      <c r="V250">
        <f t="shared" si="10"/>
        <v>610000</v>
      </c>
      <c r="W250">
        <f t="shared" si="11"/>
        <v>1.9863236730706609E-2</v>
      </c>
    </row>
    <row r="251" spans="1:23" ht="18" customHeight="1" x14ac:dyDescent="0.35">
      <c r="A251" t="s">
        <v>3269</v>
      </c>
      <c r="B251" t="s">
        <v>99</v>
      </c>
      <c r="C251" s="5">
        <v>1</v>
      </c>
      <c r="D251" t="s">
        <v>99</v>
      </c>
      <c r="E251">
        <v>1</v>
      </c>
      <c r="F251" s="5" t="s">
        <v>99</v>
      </c>
      <c r="G251" s="5">
        <v>1</v>
      </c>
      <c r="H251" s="5" t="s">
        <v>102</v>
      </c>
      <c r="I251" s="5">
        <v>0</v>
      </c>
      <c r="J251" s="5" t="s">
        <v>102</v>
      </c>
      <c r="K251" t="s">
        <v>99</v>
      </c>
      <c r="L251" s="1">
        <v>17828</v>
      </c>
      <c r="M251" t="s">
        <v>99</v>
      </c>
      <c r="N251" t="s">
        <v>103</v>
      </c>
      <c r="O251" s="1">
        <v>20322</v>
      </c>
      <c r="P251" t="s">
        <v>103</v>
      </c>
      <c r="Q251" s="1">
        <v>20322</v>
      </c>
      <c r="R251" t="s">
        <v>99</v>
      </c>
      <c r="S251">
        <v>10094</v>
      </c>
      <c r="T251" t="s">
        <v>104</v>
      </c>
      <c r="U251" s="1">
        <f t="shared" si="9"/>
        <v>48244</v>
      </c>
      <c r="V251">
        <f t="shared" si="10"/>
        <v>38150</v>
      </c>
      <c r="W251">
        <f t="shared" si="11"/>
        <v>0.79077190946024378</v>
      </c>
    </row>
    <row r="252" spans="1:23" ht="18" customHeight="1" x14ac:dyDescent="0.35">
      <c r="A252" t="s">
        <v>3275</v>
      </c>
      <c r="B252" t="s">
        <v>99</v>
      </c>
      <c r="C252" s="5">
        <v>1</v>
      </c>
      <c r="D252" t="s">
        <v>99</v>
      </c>
      <c r="E252">
        <v>1</v>
      </c>
      <c r="F252" s="5" t="s">
        <v>99</v>
      </c>
      <c r="G252" s="5">
        <v>1</v>
      </c>
      <c r="H252" s="5" t="s">
        <v>102</v>
      </c>
      <c r="I252" s="5">
        <v>0</v>
      </c>
      <c r="J252" s="5" t="s">
        <v>102</v>
      </c>
      <c r="K252" t="s">
        <v>99</v>
      </c>
      <c r="L252" s="1">
        <v>14535</v>
      </c>
      <c r="M252" t="s">
        <v>99</v>
      </c>
      <c r="N252" s="1">
        <v>168687</v>
      </c>
      <c r="O252" s="1">
        <v>154289</v>
      </c>
      <c r="P252" t="s">
        <v>103</v>
      </c>
      <c r="Q252" s="1">
        <v>168687</v>
      </c>
      <c r="R252" t="s">
        <v>99</v>
      </c>
      <c r="S252">
        <v>85919</v>
      </c>
      <c r="T252" t="s">
        <v>104</v>
      </c>
      <c r="U252" s="1">
        <f t="shared" si="9"/>
        <v>269141</v>
      </c>
      <c r="V252">
        <f t="shared" si="10"/>
        <v>183222</v>
      </c>
      <c r="W252">
        <f t="shared" si="11"/>
        <v>0.68076584392567463</v>
      </c>
    </row>
    <row r="253" spans="1:23" ht="18" customHeight="1" x14ac:dyDescent="0.35">
      <c r="A253" t="s">
        <v>3283</v>
      </c>
      <c r="B253" t="s">
        <v>99</v>
      </c>
      <c r="C253" s="5">
        <v>1</v>
      </c>
      <c r="D253" t="s">
        <v>99</v>
      </c>
      <c r="E253">
        <v>1</v>
      </c>
      <c r="F253" s="5" t="s">
        <v>99</v>
      </c>
      <c r="G253" s="5">
        <v>1</v>
      </c>
      <c r="H253" s="5" t="s">
        <v>99</v>
      </c>
      <c r="I253" s="5">
        <v>1</v>
      </c>
      <c r="J253" s="5"/>
      <c r="K253" t="s">
        <v>99</v>
      </c>
      <c r="L253" s="1">
        <v>38206</v>
      </c>
      <c r="M253" t="s">
        <v>99</v>
      </c>
      <c r="N253" s="1">
        <v>9902</v>
      </c>
      <c r="O253" s="1">
        <v>178466</v>
      </c>
      <c r="P253" t="s">
        <v>103</v>
      </c>
      <c r="Q253" s="1">
        <v>9902</v>
      </c>
      <c r="R253" t="s">
        <v>99</v>
      </c>
      <c r="S253">
        <v>108086</v>
      </c>
      <c r="T253" t="s">
        <v>104</v>
      </c>
      <c r="U253" s="1">
        <f t="shared" si="9"/>
        <v>156194</v>
      </c>
      <c r="V253">
        <f t="shared" si="10"/>
        <v>156194</v>
      </c>
      <c r="W253">
        <f t="shared" si="11"/>
        <v>1</v>
      </c>
    </row>
    <row r="254" spans="1:23" s="19" customFormat="1" ht="18" customHeight="1" x14ac:dyDescent="0.35">
      <c r="A254" s="19" t="s">
        <v>3291</v>
      </c>
      <c r="B254" s="19" t="s">
        <v>99</v>
      </c>
      <c r="C254" s="19">
        <v>1</v>
      </c>
      <c r="D254" s="19" t="s">
        <v>99</v>
      </c>
      <c r="E254" s="19">
        <v>1</v>
      </c>
      <c r="F254" s="19" t="s">
        <v>99</v>
      </c>
      <c r="G254" s="19">
        <v>1</v>
      </c>
      <c r="H254" s="19" t="s">
        <v>102</v>
      </c>
      <c r="I254" s="19">
        <v>0</v>
      </c>
      <c r="J254" s="19" t="s">
        <v>99</v>
      </c>
      <c r="K254" s="19" t="s">
        <v>99</v>
      </c>
      <c r="L254" s="20">
        <v>77476</v>
      </c>
      <c r="M254" s="19" t="s">
        <v>99</v>
      </c>
      <c r="N254" s="20">
        <v>4424</v>
      </c>
      <c r="O254" s="20">
        <v>593495</v>
      </c>
      <c r="P254" s="19" t="s">
        <v>103</v>
      </c>
      <c r="Q254" s="20">
        <v>4424</v>
      </c>
      <c r="R254" s="19" t="s">
        <v>99</v>
      </c>
      <c r="S254" s="19">
        <v>2047109</v>
      </c>
      <c r="T254" s="19" t="s">
        <v>104</v>
      </c>
      <c r="U254" s="20">
        <f t="shared" si="9"/>
        <v>2129009</v>
      </c>
      <c r="V254" s="19">
        <f t="shared" si="10"/>
        <v>81900</v>
      </c>
      <c r="W254" s="19">
        <f t="shared" si="11"/>
        <v>3.8468602058516425E-2</v>
      </c>
    </row>
    <row r="255" spans="1:23" ht="18" customHeight="1" x14ac:dyDescent="0.35">
      <c r="A255" t="s">
        <v>3299</v>
      </c>
      <c r="B255" t="s">
        <v>99</v>
      </c>
      <c r="C255" s="5">
        <v>1</v>
      </c>
      <c r="D255" t="s">
        <v>99</v>
      </c>
      <c r="E255">
        <v>1</v>
      </c>
      <c r="F255" s="5" t="s">
        <v>99</v>
      </c>
      <c r="G255" s="5">
        <v>1</v>
      </c>
      <c r="H255" s="5" t="s">
        <v>102</v>
      </c>
      <c r="I255" s="5">
        <v>0</v>
      </c>
      <c r="J255" s="5" t="s">
        <v>102</v>
      </c>
      <c r="K255" t="s">
        <v>99</v>
      </c>
      <c r="L255" s="1">
        <v>11354</v>
      </c>
      <c r="M255" t="s">
        <v>99</v>
      </c>
      <c r="N255" s="1">
        <v>24225</v>
      </c>
      <c r="O255" t="s">
        <v>103</v>
      </c>
      <c r="P255" t="s">
        <v>103</v>
      </c>
      <c r="Q255" s="1">
        <v>24225</v>
      </c>
      <c r="R255" t="s">
        <v>99</v>
      </c>
      <c r="S255">
        <v>308996</v>
      </c>
      <c r="T255" t="s">
        <v>104</v>
      </c>
      <c r="U255" s="1">
        <f t="shared" si="9"/>
        <v>344575</v>
      </c>
      <c r="V255">
        <f t="shared" si="10"/>
        <v>35579</v>
      </c>
      <c r="W255">
        <f t="shared" si="11"/>
        <v>0.10325473409272291</v>
      </c>
    </row>
    <row r="256" spans="1:23" ht="18" customHeight="1" x14ac:dyDescent="0.35">
      <c r="A256" t="s">
        <v>3325</v>
      </c>
      <c r="B256" t="s">
        <v>99</v>
      </c>
      <c r="C256" s="5">
        <v>1</v>
      </c>
      <c r="D256" t="s">
        <v>99</v>
      </c>
      <c r="E256">
        <v>1</v>
      </c>
      <c r="F256" s="5" t="s">
        <v>99</v>
      </c>
      <c r="G256" s="5">
        <v>1</v>
      </c>
      <c r="H256" s="5" t="s">
        <v>99</v>
      </c>
      <c r="I256" s="5">
        <v>1</v>
      </c>
      <c r="J256" s="5"/>
      <c r="K256" t="s">
        <v>99</v>
      </c>
      <c r="L256" s="1">
        <v>4400000</v>
      </c>
      <c r="M256" t="s">
        <v>99</v>
      </c>
      <c r="P256" s="1">
        <v>3500000</v>
      </c>
      <c r="Q256" s="1">
        <v>3500000</v>
      </c>
      <c r="R256" t="s">
        <v>99</v>
      </c>
      <c r="S256">
        <v>57000000</v>
      </c>
      <c r="T256" t="s">
        <v>115</v>
      </c>
      <c r="U256" s="1">
        <f t="shared" si="9"/>
        <v>64900000</v>
      </c>
      <c r="V256">
        <f t="shared" si="10"/>
        <v>64900000</v>
      </c>
      <c r="W256">
        <f t="shared" si="11"/>
        <v>1</v>
      </c>
    </row>
    <row r="257" spans="1:23" ht="18" customHeight="1" x14ac:dyDescent="0.35">
      <c r="A257" t="s">
        <v>3801</v>
      </c>
      <c r="B257" t="s">
        <v>99</v>
      </c>
      <c r="C257" s="5">
        <v>1</v>
      </c>
      <c r="D257" t="s">
        <v>99</v>
      </c>
      <c r="E257">
        <v>1</v>
      </c>
      <c r="F257" s="5" t="s">
        <v>99</v>
      </c>
      <c r="G257" s="5">
        <v>1</v>
      </c>
      <c r="H257" s="5" t="s">
        <v>102</v>
      </c>
      <c r="I257" s="5">
        <v>0</v>
      </c>
      <c r="J257" s="5" t="s">
        <v>102</v>
      </c>
      <c r="K257" t="s">
        <v>99</v>
      </c>
      <c r="L257" s="1">
        <v>29500</v>
      </c>
      <c r="M257" t="s">
        <v>99</v>
      </c>
      <c r="N257" s="1">
        <v>1300</v>
      </c>
      <c r="O257" s="1">
        <v>60200</v>
      </c>
      <c r="P257" t="s">
        <v>103</v>
      </c>
      <c r="Q257" s="1">
        <v>1300</v>
      </c>
      <c r="R257" t="s">
        <v>99</v>
      </c>
      <c r="S257">
        <v>2280500</v>
      </c>
      <c r="T257" t="s">
        <v>104</v>
      </c>
      <c r="U257" s="1">
        <f t="shared" si="9"/>
        <v>2311300</v>
      </c>
      <c r="V257">
        <f t="shared" si="10"/>
        <v>30800</v>
      </c>
      <c r="W257">
        <f t="shared" si="11"/>
        <v>1.3325833946264007E-2</v>
      </c>
    </row>
    <row r="258" spans="1:23" ht="18" customHeight="1" x14ac:dyDescent="0.35">
      <c r="A258" t="s">
        <v>3345</v>
      </c>
      <c r="B258" t="s">
        <v>99</v>
      </c>
      <c r="C258" s="5">
        <v>1</v>
      </c>
      <c r="D258" t="s">
        <v>99</v>
      </c>
      <c r="E258">
        <v>1</v>
      </c>
      <c r="F258" s="5" t="s">
        <v>99</v>
      </c>
      <c r="G258" s="5">
        <v>1</v>
      </c>
      <c r="H258" s="5" t="s">
        <v>99</v>
      </c>
      <c r="I258" s="5">
        <v>1</v>
      </c>
      <c r="J258" s="5"/>
      <c r="K258" t="s">
        <v>99</v>
      </c>
      <c r="L258" s="1">
        <v>12299</v>
      </c>
      <c r="M258" t="s">
        <v>99</v>
      </c>
      <c r="N258" s="1">
        <v>36075</v>
      </c>
      <c r="O258" s="1">
        <v>40245</v>
      </c>
      <c r="P258" t="s">
        <v>103</v>
      </c>
      <c r="Q258" s="1">
        <v>36075</v>
      </c>
      <c r="R258" t="s">
        <v>99</v>
      </c>
      <c r="S258">
        <v>350619</v>
      </c>
      <c r="T258" t="s">
        <v>381</v>
      </c>
      <c r="U258" s="1">
        <f t="shared" si="9"/>
        <v>398993</v>
      </c>
      <c r="V258">
        <f t="shared" si="10"/>
        <v>398993</v>
      </c>
      <c r="W258">
        <f t="shared" si="11"/>
        <v>1</v>
      </c>
    </row>
    <row r="259" spans="1:23" ht="18" customHeight="1" x14ac:dyDescent="0.35">
      <c r="A259" t="s">
        <v>3361</v>
      </c>
      <c r="B259" t="s">
        <v>99</v>
      </c>
      <c r="C259" s="5">
        <v>1</v>
      </c>
      <c r="D259" t="s">
        <v>99</v>
      </c>
      <c r="E259">
        <v>1</v>
      </c>
      <c r="F259" s="5" t="s">
        <v>99</v>
      </c>
      <c r="G259" s="5">
        <v>1</v>
      </c>
      <c r="H259" s="5" t="s">
        <v>102</v>
      </c>
      <c r="I259" s="5">
        <v>0</v>
      </c>
      <c r="J259" s="5" t="s">
        <v>102</v>
      </c>
      <c r="K259" t="s">
        <v>99</v>
      </c>
      <c r="L259" s="1">
        <v>3229612</v>
      </c>
      <c r="M259" t="s">
        <v>99</v>
      </c>
      <c r="N259" s="1">
        <v>1284403</v>
      </c>
      <c r="O259" s="1">
        <v>1204824</v>
      </c>
      <c r="P259" t="s">
        <v>103</v>
      </c>
      <c r="Q259" s="1">
        <v>1284403</v>
      </c>
      <c r="R259" t="s">
        <v>99</v>
      </c>
      <c r="S259">
        <v>10077403</v>
      </c>
      <c r="T259" t="s">
        <v>381</v>
      </c>
      <c r="U259" s="1">
        <f t="shared" ref="U259:U286" si="12">L259+Q259+S259</f>
        <v>14591418</v>
      </c>
      <c r="V259">
        <f t="shared" ref="V259:V286" si="13">(E259*L259)+(G259*Q259)+(I259*S259)</f>
        <v>4514015</v>
      </c>
      <c r="W259">
        <f t="shared" ref="W259:W286" si="14">V259/U259</f>
        <v>0.30936095450078943</v>
      </c>
    </row>
    <row r="260" spans="1:23" ht="18" customHeight="1" x14ac:dyDescent="0.35">
      <c r="A260" t="s">
        <v>3369</v>
      </c>
      <c r="B260" t="s">
        <v>99</v>
      </c>
      <c r="C260" s="5">
        <v>1</v>
      </c>
      <c r="D260" t="s">
        <v>99</v>
      </c>
      <c r="E260">
        <v>1</v>
      </c>
      <c r="F260" s="5" t="s">
        <v>99</v>
      </c>
      <c r="G260" s="5">
        <v>1</v>
      </c>
      <c r="H260" s="5" t="s">
        <v>99</v>
      </c>
      <c r="I260" s="5">
        <v>1</v>
      </c>
      <c r="J260" s="5"/>
      <c r="K260" t="s">
        <v>99</v>
      </c>
      <c r="L260" s="1">
        <v>351834</v>
      </c>
      <c r="M260" t="s">
        <v>99</v>
      </c>
      <c r="N260" s="1">
        <v>254395</v>
      </c>
      <c r="O260" s="1">
        <v>416928</v>
      </c>
      <c r="P260" t="s">
        <v>103</v>
      </c>
      <c r="Q260" s="1">
        <v>254395</v>
      </c>
      <c r="R260" t="s">
        <v>99</v>
      </c>
      <c r="S260">
        <v>12568651</v>
      </c>
      <c r="T260" t="s">
        <v>381</v>
      </c>
      <c r="U260" s="1">
        <f t="shared" si="12"/>
        <v>13174880</v>
      </c>
      <c r="V260">
        <f t="shared" si="13"/>
        <v>13174880</v>
      </c>
      <c r="W260">
        <f t="shared" si="14"/>
        <v>1</v>
      </c>
    </row>
    <row r="261" spans="1:23" ht="18" customHeight="1" x14ac:dyDescent="0.35">
      <c r="A261" t="s">
        <v>3376</v>
      </c>
      <c r="B261" t="s">
        <v>99</v>
      </c>
      <c r="C261" s="5">
        <v>1</v>
      </c>
      <c r="D261" t="s">
        <v>99</v>
      </c>
      <c r="E261">
        <v>1</v>
      </c>
      <c r="F261" s="5" t="s">
        <v>99</v>
      </c>
      <c r="G261" s="5">
        <v>1</v>
      </c>
      <c r="H261" s="5" t="s">
        <v>102</v>
      </c>
      <c r="I261" s="5">
        <v>0</v>
      </c>
      <c r="J261" s="5" t="s">
        <v>102</v>
      </c>
      <c r="K261" t="s">
        <v>99</v>
      </c>
      <c r="L261" s="1">
        <v>128450</v>
      </c>
      <c r="M261" t="s">
        <v>99</v>
      </c>
      <c r="N261" s="1">
        <v>441194</v>
      </c>
      <c r="O261" s="1">
        <v>598025</v>
      </c>
      <c r="P261" t="s">
        <v>103</v>
      </c>
      <c r="Q261" s="1">
        <v>441194</v>
      </c>
      <c r="R261" t="s">
        <v>99</v>
      </c>
      <c r="S261">
        <v>61800</v>
      </c>
      <c r="T261" t="s">
        <v>104</v>
      </c>
      <c r="U261" s="1">
        <f t="shared" si="12"/>
        <v>631444</v>
      </c>
      <c r="V261">
        <f t="shared" si="13"/>
        <v>569644</v>
      </c>
      <c r="W261">
        <f t="shared" si="14"/>
        <v>0.90212908824852245</v>
      </c>
    </row>
    <row r="262" spans="1:23" ht="18" customHeight="1" x14ac:dyDescent="0.35">
      <c r="A262" t="s">
        <v>3383</v>
      </c>
      <c r="B262" t="s">
        <v>99</v>
      </c>
      <c r="C262" s="5">
        <v>1</v>
      </c>
      <c r="D262" t="s">
        <v>99</v>
      </c>
      <c r="E262">
        <v>1</v>
      </c>
      <c r="F262" s="5" t="s">
        <v>99</v>
      </c>
      <c r="G262" s="5">
        <v>1</v>
      </c>
      <c r="H262" s="5" t="s">
        <v>99</v>
      </c>
      <c r="I262" s="5">
        <v>1</v>
      </c>
      <c r="J262" s="5"/>
      <c r="K262" t="s">
        <v>99</v>
      </c>
      <c r="L262" s="1">
        <v>97080</v>
      </c>
      <c r="M262" t="s">
        <v>99</v>
      </c>
      <c r="N262">
        <v>0</v>
      </c>
      <c r="O262" s="1">
        <v>2971861</v>
      </c>
      <c r="P262" t="s">
        <v>103</v>
      </c>
      <c r="Q262">
        <v>0</v>
      </c>
      <c r="R262" t="s">
        <v>99</v>
      </c>
      <c r="S262">
        <v>7168946</v>
      </c>
      <c r="T262" t="s">
        <v>381</v>
      </c>
      <c r="U262" s="1">
        <f t="shared" si="12"/>
        <v>7266026</v>
      </c>
      <c r="V262">
        <f t="shared" si="13"/>
        <v>7266026</v>
      </c>
      <c r="W262">
        <f t="shared" si="14"/>
        <v>1</v>
      </c>
    </row>
    <row r="263" spans="1:23" ht="18" customHeight="1" x14ac:dyDescent="0.35">
      <c r="A263" t="s">
        <v>3390</v>
      </c>
      <c r="B263" t="s">
        <v>99</v>
      </c>
      <c r="C263" s="5">
        <v>1</v>
      </c>
      <c r="D263" t="s">
        <v>99</v>
      </c>
      <c r="E263">
        <v>1</v>
      </c>
      <c r="F263" s="5" t="s">
        <v>99</v>
      </c>
      <c r="G263" s="5">
        <v>1</v>
      </c>
      <c r="H263" s="5" t="s">
        <v>102</v>
      </c>
      <c r="I263" s="5">
        <v>0</v>
      </c>
      <c r="J263" s="5" t="s">
        <v>102</v>
      </c>
      <c r="K263" t="s">
        <v>99</v>
      </c>
      <c r="L263" s="1">
        <v>70000</v>
      </c>
      <c r="M263" t="s">
        <v>99</v>
      </c>
      <c r="N263" s="1">
        <v>149000</v>
      </c>
      <c r="O263" s="1">
        <v>185000</v>
      </c>
      <c r="P263" t="s">
        <v>103</v>
      </c>
      <c r="Q263" s="1">
        <v>149000</v>
      </c>
      <c r="R263" t="s">
        <v>99</v>
      </c>
      <c r="S263">
        <v>27434000</v>
      </c>
      <c r="T263" t="s">
        <v>381</v>
      </c>
      <c r="U263" s="1">
        <f t="shared" si="12"/>
        <v>27653000</v>
      </c>
      <c r="V263">
        <f t="shared" si="13"/>
        <v>219000</v>
      </c>
      <c r="W263">
        <f t="shared" si="14"/>
        <v>7.919574729685748E-3</v>
      </c>
    </row>
    <row r="264" spans="1:23" ht="18" customHeight="1" x14ac:dyDescent="0.35">
      <c r="A264" t="s">
        <v>3397</v>
      </c>
      <c r="B264" t="s">
        <v>99</v>
      </c>
      <c r="C264" s="5">
        <v>1</v>
      </c>
      <c r="D264" t="s">
        <v>99</v>
      </c>
      <c r="E264">
        <v>1</v>
      </c>
      <c r="F264" s="5" t="s">
        <v>99</v>
      </c>
      <c r="G264" s="5">
        <v>1</v>
      </c>
      <c r="H264" s="5" t="s">
        <v>99</v>
      </c>
      <c r="I264" s="5">
        <v>1</v>
      </c>
      <c r="J264" s="5"/>
      <c r="K264" t="s">
        <v>99</v>
      </c>
      <c r="L264" s="1">
        <v>237639</v>
      </c>
      <c r="M264" t="s">
        <v>99</v>
      </c>
      <c r="N264" s="1">
        <v>55708</v>
      </c>
      <c r="O264" s="1">
        <v>124057</v>
      </c>
      <c r="P264" t="s">
        <v>103</v>
      </c>
      <c r="Q264" s="1">
        <v>55708</v>
      </c>
      <c r="R264" t="s">
        <v>99</v>
      </c>
      <c r="S264">
        <v>303159898</v>
      </c>
      <c r="T264" t="s">
        <v>104</v>
      </c>
      <c r="U264" s="1">
        <f t="shared" si="12"/>
        <v>303453245</v>
      </c>
      <c r="V264">
        <f t="shared" si="13"/>
        <v>303453245</v>
      </c>
      <c r="W264">
        <f t="shared" si="14"/>
        <v>1</v>
      </c>
    </row>
    <row r="265" spans="1:23" ht="18" customHeight="1" x14ac:dyDescent="0.35">
      <c r="A265" t="s">
        <v>3425</v>
      </c>
      <c r="B265" t="s">
        <v>99</v>
      </c>
      <c r="C265" s="5">
        <v>1</v>
      </c>
      <c r="D265" t="s">
        <v>99</v>
      </c>
      <c r="E265">
        <v>1</v>
      </c>
      <c r="F265" s="5" t="s">
        <v>99</v>
      </c>
      <c r="G265" s="5">
        <v>1</v>
      </c>
      <c r="H265" s="5" t="s">
        <v>99</v>
      </c>
      <c r="I265" s="5">
        <v>1</v>
      </c>
      <c r="J265" s="5"/>
      <c r="K265" t="s">
        <v>99</v>
      </c>
      <c r="L265" s="1">
        <v>3560000</v>
      </c>
      <c r="M265" t="s">
        <v>99</v>
      </c>
      <c r="N265" t="s">
        <v>103</v>
      </c>
      <c r="O265" t="s">
        <v>103</v>
      </c>
      <c r="P265" s="1">
        <v>2200000</v>
      </c>
      <c r="Q265" s="1">
        <v>2200000</v>
      </c>
      <c r="R265" t="s">
        <v>99</v>
      </c>
      <c r="S265">
        <v>98105200</v>
      </c>
      <c r="T265" t="s">
        <v>104</v>
      </c>
      <c r="U265" s="1">
        <f t="shared" si="12"/>
        <v>103865200</v>
      </c>
      <c r="V265">
        <f t="shared" si="13"/>
        <v>103865200</v>
      </c>
      <c r="W265">
        <f t="shared" si="14"/>
        <v>1</v>
      </c>
    </row>
    <row r="266" spans="1:23" ht="18" customHeight="1" x14ac:dyDescent="0.35">
      <c r="A266" t="s">
        <v>3445</v>
      </c>
      <c r="B266" t="s">
        <v>99</v>
      </c>
      <c r="C266" s="5">
        <v>1</v>
      </c>
      <c r="D266" t="s">
        <v>99</v>
      </c>
      <c r="E266">
        <v>1</v>
      </c>
      <c r="F266" s="5" t="s">
        <v>99</v>
      </c>
      <c r="G266" s="5">
        <v>1</v>
      </c>
      <c r="H266" s="5" t="s">
        <v>99</v>
      </c>
      <c r="I266" s="5">
        <v>1</v>
      </c>
      <c r="J266" s="5"/>
      <c r="K266" t="s">
        <v>99</v>
      </c>
      <c r="L266" s="1">
        <v>9266469</v>
      </c>
      <c r="M266" t="s">
        <v>99</v>
      </c>
      <c r="N266" s="1">
        <v>245798</v>
      </c>
      <c r="O266" s="1">
        <v>237327</v>
      </c>
      <c r="P266" t="s">
        <v>103</v>
      </c>
      <c r="Q266" s="1">
        <v>245798</v>
      </c>
      <c r="R266" t="s">
        <v>99</v>
      </c>
      <c r="S266">
        <v>5812587</v>
      </c>
      <c r="T266" t="s">
        <v>104</v>
      </c>
      <c r="U266" s="1">
        <f t="shared" si="12"/>
        <v>15324854</v>
      </c>
      <c r="V266">
        <f t="shared" si="13"/>
        <v>15324854</v>
      </c>
      <c r="W266">
        <f t="shared" si="14"/>
        <v>1</v>
      </c>
    </row>
    <row r="267" spans="1:23" ht="18" customHeight="1" x14ac:dyDescent="0.35">
      <c r="A267" t="s">
        <v>3452</v>
      </c>
      <c r="B267" t="s">
        <v>99</v>
      </c>
      <c r="C267" s="5">
        <v>1</v>
      </c>
      <c r="D267" t="s">
        <v>99</v>
      </c>
      <c r="E267">
        <v>1</v>
      </c>
      <c r="F267" s="5" t="s">
        <v>99</v>
      </c>
      <c r="G267" s="5">
        <v>1</v>
      </c>
      <c r="H267" s="5" t="s">
        <v>99</v>
      </c>
      <c r="I267" s="5">
        <v>1</v>
      </c>
      <c r="J267" s="5"/>
      <c r="K267" t="s">
        <v>99</v>
      </c>
      <c r="L267" s="1">
        <v>30401144</v>
      </c>
      <c r="M267" t="s">
        <v>99</v>
      </c>
      <c r="N267" s="1">
        <v>149251</v>
      </c>
      <c r="O267" s="1">
        <v>166757</v>
      </c>
      <c r="P267" t="s">
        <v>103</v>
      </c>
      <c r="Q267" s="1">
        <v>149251</v>
      </c>
      <c r="R267" t="s">
        <v>99</v>
      </c>
      <c r="S267">
        <v>13343676</v>
      </c>
      <c r="T267" t="s">
        <v>104</v>
      </c>
      <c r="U267" s="1">
        <f t="shared" si="12"/>
        <v>43894071</v>
      </c>
      <c r="V267">
        <f t="shared" si="13"/>
        <v>43894071</v>
      </c>
      <c r="W267">
        <f t="shared" si="14"/>
        <v>1</v>
      </c>
    </row>
    <row r="268" spans="1:23" ht="18" customHeight="1" x14ac:dyDescent="0.35">
      <c r="A268" t="s">
        <v>3459</v>
      </c>
      <c r="B268" t="s">
        <v>99</v>
      </c>
      <c r="C268" s="5">
        <v>1</v>
      </c>
      <c r="D268" t="s">
        <v>99</v>
      </c>
      <c r="E268">
        <v>1</v>
      </c>
      <c r="F268" s="5" t="s">
        <v>99</v>
      </c>
      <c r="G268" s="5">
        <v>1</v>
      </c>
      <c r="H268" s="5" t="s">
        <v>99</v>
      </c>
      <c r="I268" s="5">
        <v>1</v>
      </c>
      <c r="J268" s="5"/>
      <c r="K268" t="s">
        <v>99</v>
      </c>
      <c r="L268" s="1">
        <v>15845000</v>
      </c>
      <c r="M268" t="s">
        <v>99</v>
      </c>
      <c r="N268" s="1">
        <v>632000</v>
      </c>
      <c r="O268" s="1">
        <v>660000</v>
      </c>
      <c r="P268" t="s">
        <v>103</v>
      </c>
      <c r="Q268" s="1">
        <v>632000</v>
      </c>
      <c r="R268" t="s">
        <v>99</v>
      </c>
      <c r="S268">
        <v>16862000</v>
      </c>
      <c r="T268" t="s">
        <v>381</v>
      </c>
      <c r="U268" s="1">
        <f t="shared" si="12"/>
        <v>33339000</v>
      </c>
      <c r="V268">
        <f t="shared" si="13"/>
        <v>33339000</v>
      </c>
      <c r="W268">
        <f t="shared" si="14"/>
        <v>1</v>
      </c>
    </row>
    <row r="269" spans="1:23" ht="18" customHeight="1" x14ac:dyDescent="0.35">
      <c r="A269" t="s">
        <v>3473</v>
      </c>
      <c r="B269" t="s">
        <v>99</v>
      </c>
      <c r="C269" s="5">
        <v>1</v>
      </c>
      <c r="D269" t="s">
        <v>99</v>
      </c>
      <c r="E269">
        <v>1</v>
      </c>
      <c r="F269" s="5" t="s">
        <v>99</v>
      </c>
      <c r="G269" s="5">
        <v>1</v>
      </c>
      <c r="H269" s="5" t="s">
        <v>99</v>
      </c>
      <c r="I269" s="5">
        <v>1</v>
      </c>
      <c r="J269" s="5"/>
      <c r="K269" t="s">
        <v>99</v>
      </c>
      <c r="L269" s="1">
        <v>122356</v>
      </c>
      <c r="M269" t="s">
        <v>99</v>
      </c>
      <c r="N269" s="1">
        <v>383896</v>
      </c>
      <c r="O269" s="1">
        <v>383896</v>
      </c>
      <c r="P269" t="s">
        <v>103</v>
      </c>
      <c r="Q269" s="1">
        <v>383896</v>
      </c>
      <c r="R269" t="s">
        <v>99</v>
      </c>
      <c r="S269">
        <v>13788578</v>
      </c>
      <c r="T269" t="s">
        <v>104</v>
      </c>
      <c r="U269" s="1">
        <f t="shared" si="12"/>
        <v>14294830</v>
      </c>
      <c r="V269">
        <f t="shared" si="13"/>
        <v>14294830</v>
      </c>
      <c r="W269">
        <f t="shared" si="14"/>
        <v>1</v>
      </c>
    </row>
    <row r="270" spans="1:23" ht="18" customHeight="1" x14ac:dyDescent="0.35">
      <c r="A270" t="s">
        <v>3496</v>
      </c>
      <c r="B270" t="s">
        <v>99</v>
      </c>
      <c r="C270" s="5">
        <v>1</v>
      </c>
      <c r="D270" t="s">
        <v>99</v>
      </c>
      <c r="E270">
        <v>1</v>
      </c>
      <c r="F270" s="5" t="s">
        <v>99</v>
      </c>
      <c r="G270" s="5">
        <v>1</v>
      </c>
      <c r="H270" s="5" t="s">
        <v>102</v>
      </c>
      <c r="I270" s="5">
        <v>0</v>
      </c>
      <c r="J270" s="5" t="s">
        <v>102</v>
      </c>
      <c r="K270" t="s">
        <v>99</v>
      </c>
      <c r="L270" s="1">
        <v>130216</v>
      </c>
      <c r="M270" t="s">
        <v>99</v>
      </c>
      <c r="N270" s="1">
        <v>255446</v>
      </c>
      <c r="O270" s="1">
        <v>288579</v>
      </c>
      <c r="P270" t="s">
        <v>103</v>
      </c>
      <c r="Q270" s="1">
        <v>255446</v>
      </c>
      <c r="R270" t="s">
        <v>99</v>
      </c>
      <c r="S270">
        <v>391926</v>
      </c>
      <c r="T270" t="s">
        <v>104</v>
      </c>
      <c r="U270" s="1">
        <f t="shared" si="12"/>
        <v>777588</v>
      </c>
      <c r="V270">
        <f t="shared" si="13"/>
        <v>385662</v>
      </c>
      <c r="W270">
        <f t="shared" si="14"/>
        <v>0.49597216006419853</v>
      </c>
    </row>
    <row r="271" spans="1:23" ht="18" customHeight="1" x14ac:dyDescent="0.35">
      <c r="A271" t="s">
        <v>3517</v>
      </c>
      <c r="B271" t="s">
        <v>99</v>
      </c>
      <c r="C271" s="5">
        <v>1</v>
      </c>
      <c r="D271" t="s">
        <v>99</v>
      </c>
      <c r="E271">
        <v>1</v>
      </c>
      <c r="F271" s="5" t="s">
        <v>99</v>
      </c>
      <c r="G271" s="5">
        <v>1</v>
      </c>
      <c r="H271" s="5" t="s">
        <v>102</v>
      </c>
      <c r="I271" s="5">
        <v>0</v>
      </c>
      <c r="J271" s="5" t="s">
        <v>102</v>
      </c>
      <c r="K271" t="s">
        <v>99</v>
      </c>
      <c r="L271" s="1">
        <v>273904</v>
      </c>
      <c r="M271" t="s">
        <v>99</v>
      </c>
      <c r="N271" s="1">
        <v>3075077</v>
      </c>
      <c r="O271" s="1">
        <v>3498643</v>
      </c>
      <c r="P271" t="s">
        <v>103</v>
      </c>
      <c r="Q271" s="1">
        <v>3075077</v>
      </c>
      <c r="R271" t="s">
        <v>99</v>
      </c>
      <c r="S271">
        <v>14401431</v>
      </c>
      <c r="T271" t="s">
        <v>381</v>
      </c>
      <c r="U271" s="1">
        <f t="shared" si="12"/>
        <v>17750412</v>
      </c>
      <c r="V271">
        <f t="shared" si="13"/>
        <v>3348981</v>
      </c>
      <c r="W271">
        <f t="shared" si="14"/>
        <v>0.18867060663155311</v>
      </c>
    </row>
    <row r="272" spans="1:23" ht="18" customHeight="1" x14ac:dyDescent="0.35">
      <c r="A272" t="s">
        <v>3531</v>
      </c>
      <c r="B272" t="s">
        <v>99</v>
      </c>
      <c r="C272" s="5">
        <v>1</v>
      </c>
      <c r="D272" t="s">
        <v>99</v>
      </c>
      <c r="E272">
        <v>1</v>
      </c>
      <c r="F272" s="5" t="s">
        <v>99</v>
      </c>
      <c r="G272" s="5">
        <v>1</v>
      </c>
      <c r="H272" s="5" t="s">
        <v>99</v>
      </c>
      <c r="I272" s="5">
        <v>1</v>
      </c>
      <c r="J272" s="5"/>
      <c r="K272" t="s">
        <v>99</v>
      </c>
      <c r="L272" s="1">
        <v>11456</v>
      </c>
      <c r="M272" t="s">
        <v>99</v>
      </c>
      <c r="N272" s="1">
        <v>34445</v>
      </c>
      <c r="O272" s="1">
        <v>45432</v>
      </c>
      <c r="P272" t="s">
        <v>103</v>
      </c>
      <c r="Q272" s="1">
        <v>34445</v>
      </c>
      <c r="R272" t="s">
        <v>99</v>
      </c>
      <c r="S272">
        <v>5347000</v>
      </c>
      <c r="T272" t="s">
        <v>104</v>
      </c>
      <c r="U272" s="1">
        <f t="shared" si="12"/>
        <v>5392901</v>
      </c>
      <c r="V272">
        <f t="shared" si="13"/>
        <v>5392901</v>
      </c>
      <c r="W272">
        <f t="shared" si="14"/>
        <v>1</v>
      </c>
    </row>
    <row r="273" spans="1:23" ht="18" customHeight="1" x14ac:dyDescent="0.35">
      <c r="A273" t="s">
        <v>3554</v>
      </c>
      <c r="B273" t="s">
        <v>99</v>
      </c>
      <c r="C273" s="5">
        <v>1</v>
      </c>
      <c r="D273" t="s">
        <v>99</v>
      </c>
      <c r="E273">
        <v>1</v>
      </c>
      <c r="F273" s="5" t="s">
        <v>99</v>
      </c>
      <c r="G273" s="5">
        <v>1</v>
      </c>
      <c r="H273" s="5" t="s">
        <v>99</v>
      </c>
      <c r="I273" s="5">
        <v>1</v>
      </c>
      <c r="J273" s="5"/>
      <c r="K273" t="s">
        <v>99</v>
      </c>
      <c r="L273" s="1">
        <v>6400</v>
      </c>
      <c r="M273" t="s">
        <v>99</v>
      </c>
      <c r="N273">
        <v>0</v>
      </c>
      <c r="O273" s="1">
        <v>60900</v>
      </c>
      <c r="P273" t="s">
        <v>103</v>
      </c>
      <c r="Q273">
        <v>0</v>
      </c>
      <c r="R273" t="s">
        <v>99</v>
      </c>
      <c r="S273">
        <v>403900</v>
      </c>
      <c r="T273" t="s">
        <v>104</v>
      </c>
      <c r="U273" s="1">
        <f t="shared" si="12"/>
        <v>410300</v>
      </c>
      <c r="V273">
        <f t="shared" si="13"/>
        <v>410300</v>
      </c>
      <c r="W273">
        <f t="shared" si="14"/>
        <v>1</v>
      </c>
    </row>
    <row r="274" spans="1:23" ht="18" customHeight="1" x14ac:dyDescent="0.35">
      <c r="A274" t="s">
        <v>3561</v>
      </c>
      <c r="B274" t="s">
        <v>99</v>
      </c>
      <c r="C274" s="5">
        <v>1</v>
      </c>
      <c r="D274" t="s">
        <v>99</v>
      </c>
      <c r="E274">
        <v>1</v>
      </c>
      <c r="F274" s="5" t="s">
        <v>99</v>
      </c>
      <c r="G274" s="5">
        <v>1</v>
      </c>
      <c r="H274" s="5" t="s">
        <v>102</v>
      </c>
      <c r="I274" s="5">
        <v>0</v>
      </c>
      <c r="J274" s="5" t="s">
        <v>102</v>
      </c>
      <c r="K274" t="s">
        <v>99</v>
      </c>
      <c r="L274" s="1">
        <v>31311</v>
      </c>
      <c r="M274" t="s">
        <v>99</v>
      </c>
      <c r="N274" s="1">
        <v>61472</v>
      </c>
      <c r="O274" s="1">
        <v>166129</v>
      </c>
      <c r="P274" t="s">
        <v>103</v>
      </c>
      <c r="Q274" s="1">
        <v>61472</v>
      </c>
      <c r="R274" t="s">
        <v>99</v>
      </c>
      <c r="S274">
        <v>43871</v>
      </c>
      <c r="T274" t="s">
        <v>104</v>
      </c>
      <c r="U274" s="1">
        <f t="shared" si="12"/>
        <v>136654</v>
      </c>
      <c r="V274">
        <f t="shared" si="13"/>
        <v>92783</v>
      </c>
      <c r="W274">
        <f t="shared" si="14"/>
        <v>0.67896292827140081</v>
      </c>
    </row>
    <row r="275" spans="1:23" ht="18" customHeight="1" x14ac:dyDescent="0.35">
      <c r="A275" t="s">
        <v>3598</v>
      </c>
      <c r="B275" t="s">
        <v>99</v>
      </c>
      <c r="C275" s="5">
        <v>1</v>
      </c>
      <c r="D275" t="s">
        <v>99</v>
      </c>
      <c r="E275">
        <v>1</v>
      </c>
      <c r="F275" s="5" t="s">
        <v>99</v>
      </c>
      <c r="G275" s="5">
        <v>1</v>
      </c>
      <c r="H275" s="5" t="s">
        <v>102</v>
      </c>
      <c r="I275" s="5">
        <v>0</v>
      </c>
      <c r="J275" s="5" t="s">
        <v>102</v>
      </c>
      <c r="K275" t="s">
        <v>99</v>
      </c>
      <c r="L275" s="1">
        <v>7880866</v>
      </c>
      <c r="M275" t="s">
        <v>99</v>
      </c>
      <c r="N275" s="1">
        <v>6740036</v>
      </c>
      <c r="O275" s="1">
        <v>9881536</v>
      </c>
      <c r="P275" t="s">
        <v>103</v>
      </c>
      <c r="Q275" s="1">
        <v>6740036</v>
      </c>
      <c r="R275" t="s">
        <v>99</v>
      </c>
      <c r="S275">
        <v>283950350</v>
      </c>
      <c r="T275" t="s">
        <v>104</v>
      </c>
      <c r="U275" s="1">
        <f t="shared" si="12"/>
        <v>298571252</v>
      </c>
      <c r="V275">
        <f t="shared" si="13"/>
        <v>14620902</v>
      </c>
      <c r="W275">
        <f t="shared" si="14"/>
        <v>4.8969557189652006E-2</v>
      </c>
    </row>
    <row r="276" spans="1:23" ht="18" customHeight="1" x14ac:dyDescent="0.35">
      <c r="A276" t="s">
        <v>3624</v>
      </c>
      <c r="B276" t="s">
        <v>99</v>
      </c>
      <c r="C276" s="5">
        <v>1</v>
      </c>
      <c r="D276" t="s">
        <v>99</v>
      </c>
      <c r="E276">
        <v>1</v>
      </c>
      <c r="F276" s="5" t="s">
        <v>102</v>
      </c>
      <c r="G276" s="5">
        <v>0</v>
      </c>
      <c r="H276" s="5" t="s">
        <v>102</v>
      </c>
      <c r="I276" s="5">
        <v>0</v>
      </c>
      <c r="J276" s="5" t="s">
        <v>102</v>
      </c>
      <c r="K276" t="s">
        <v>99</v>
      </c>
      <c r="L276" s="1">
        <v>18871000</v>
      </c>
      <c r="M276" t="s">
        <v>99</v>
      </c>
      <c r="N276" s="1">
        <v>194000</v>
      </c>
      <c r="O276" s="1">
        <v>231000</v>
      </c>
      <c r="P276" t="s">
        <v>103</v>
      </c>
      <c r="Q276" s="1">
        <v>194000</v>
      </c>
      <c r="R276" t="s">
        <v>102</v>
      </c>
      <c r="U276" s="1">
        <f t="shared" si="12"/>
        <v>19065000</v>
      </c>
      <c r="V276">
        <f t="shared" si="13"/>
        <v>18871000</v>
      </c>
      <c r="W276">
        <f t="shared" si="14"/>
        <v>0.98982428533962763</v>
      </c>
    </row>
    <row r="277" spans="1:23" ht="18" customHeight="1" x14ac:dyDescent="0.35">
      <c r="A277" t="s">
        <v>3646</v>
      </c>
      <c r="B277" t="s">
        <v>99</v>
      </c>
      <c r="C277" s="5">
        <v>1</v>
      </c>
      <c r="D277" t="s">
        <v>99</v>
      </c>
      <c r="E277">
        <v>1</v>
      </c>
      <c r="F277" s="5" t="s">
        <v>99</v>
      </c>
      <c r="G277" s="5">
        <v>1</v>
      </c>
      <c r="H277" s="5" t="s">
        <v>102</v>
      </c>
      <c r="I277" s="5">
        <v>0</v>
      </c>
      <c r="J277" s="5" t="s">
        <v>102</v>
      </c>
      <c r="K277" t="s">
        <v>99</v>
      </c>
      <c r="L277" s="3">
        <v>44733.9</v>
      </c>
      <c r="M277" t="s">
        <v>99</v>
      </c>
      <c r="N277" s="3">
        <v>763549.5</v>
      </c>
      <c r="O277" t="s">
        <v>103</v>
      </c>
      <c r="P277" t="s">
        <v>103</v>
      </c>
      <c r="Q277" s="3">
        <v>763549.5</v>
      </c>
      <c r="R277" t="s">
        <v>99</v>
      </c>
      <c r="S277">
        <v>4937.5</v>
      </c>
      <c r="T277" t="s">
        <v>104</v>
      </c>
      <c r="U277" s="1">
        <f t="shared" si="12"/>
        <v>813220.9</v>
      </c>
      <c r="V277">
        <f t="shared" si="13"/>
        <v>808283.4</v>
      </c>
      <c r="W277">
        <f t="shared" si="14"/>
        <v>0.99392846396348156</v>
      </c>
    </row>
    <row r="278" spans="1:23" ht="18" customHeight="1" x14ac:dyDescent="0.35">
      <c r="A278" t="s">
        <v>3662</v>
      </c>
      <c r="B278" t="s">
        <v>99</v>
      </c>
      <c r="C278" s="5">
        <v>1</v>
      </c>
      <c r="D278" t="s">
        <v>99</v>
      </c>
      <c r="E278">
        <v>1</v>
      </c>
      <c r="F278" s="5" t="s">
        <v>99</v>
      </c>
      <c r="G278" s="5">
        <v>1</v>
      </c>
      <c r="H278" s="5" t="s">
        <v>99</v>
      </c>
      <c r="I278" s="5">
        <v>1</v>
      </c>
      <c r="J278" s="5"/>
      <c r="K278" t="s">
        <v>99</v>
      </c>
      <c r="L278" s="1">
        <v>400000</v>
      </c>
      <c r="M278" t="s">
        <v>99</v>
      </c>
      <c r="N278" s="1">
        <v>400000</v>
      </c>
      <c r="O278" s="1">
        <v>500000</v>
      </c>
      <c r="P278" t="s">
        <v>103</v>
      </c>
      <c r="Q278" s="1">
        <v>400000</v>
      </c>
      <c r="R278" t="s">
        <v>99</v>
      </c>
      <c r="S278">
        <v>9200000</v>
      </c>
      <c r="T278" t="s">
        <v>104</v>
      </c>
      <c r="U278" s="1">
        <f t="shared" si="12"/>
        <v>10000000</v>
      </c>
      <c r="V278">
        <f t="shared" si="13"/>
        <v>10000000</v>
      </c>
      <c r="W278">
        <f t="shared" si="14"/>
        <v>1</v>
      </c>
    </row>
    <row r="279" spans="1:23" ht="18" customHeight="1" x14ac:dyDescent="0.35">
      <c r="A279" t="s">
        <v>3669</v>
      </c>
      <c r="B279" t="s">
        <v>99</v>
      </c>
      <c r="C279" s="5">
        <v>1</v>
      </c>
      <c r="D279" t="s">
        <v>99</v>
      </c>
      <c r="E279">
        <v>1</v>
      </c>
      <c r="F279" s="5" t="s">
        <v>99</v>
      </c>
      <c r="G279" s="5">
        <v>1</v>
      </c>
      <c r="H279" s="5" t="s">
        <v>102</v>
      </c>
      <c r="I279" s="5">
        <v>0</v>
      </c>
      <c r="J279" s="5" t="s">
        <v>102</v>
      </c>
      <c r="K279" t="s">
        <v>99</v>
      </c>
      <c r="L279" s="1">
        <v>140806</v>
      </c>
      <c r="M279" t="s">
        <v>99</v>
      </c>
      <c r="N279" s="1">
        <v>174042</v>
      </c>
      <c r="O279" s="1">
        <v>300549</v>
      </c>
      <c r="P279" t="s">
        <v>103</v>
      </c>
      <c r="Q279" s="1">
        <v>174042</v>
      </c>
      <c r="R279" t="s">
        <v>99</v>
      </c>
      <c r="S279">
        <v>49500813</v>
      </c>
      <c r="T279" t="s">
        <v>104</v>
      </c>
      <c r="U279" s="1">
        <f t="shared" si="12"/>
        <v>49815661</v>
      </c>
      <c r="V279">
        <f t="shared" si="13"/>
        <v>314848</v>
      </c>
      <c r="W279">
        <f t="shared" si="14"/>
        <v>6.3202614133735973E-3</v>
      </c>
    </row>
    <row r="280" spans="1:23" ht="18" customHeight="1" x14ac:dyDescent="0.35">
      <c r="A280" t="s">
        <v>3676</v>
      </c>
      <c r="B280" t="s">
        <v>99</v>
      </c>
      <c r="C280" s="5">
        <v>1</v>
      </c>
      <c r="D280" t="s">
        <v>99</v>
      </c>
      <c r="E280">
        <v>1</v>
      </c>
      <c r="F280" s="5" t="s">
        <v>99</v>
      </c>
      <c r="G280" s="5">
        <v>1</v>
      </c>
      <c r="H280" s="5" t="s">
        <v>102</v>
      </c>
      <c r="I280" s="5">
        <v>0</v>
      </c>
      <c r="J280" s="5" t="s">
        <v>102</v>
      </c>
      <c r="K280" t="s">
        <v>99</v>
      </c>
      <c r="L280" s="1">
        <v>12094016</v>
      </c>
      <c r="M280" t="s">
        <v>99</v>
      </c>
      <c r="N280" t="s">
        <v>103</v>
      </c>
      <c r="O280" t="s">
        <v>3678</v>
      </c>
      <c r="P280" t="s">
        <v>103</v>
      </c>
      <c r="Q280">
        <v>177732971</v>
      </c>
      <c r="R280" t="s">
        <v>99</v>
      </c>
      <c r="S280">
        <v>22117983</v>
      </c>
      <c r="T280" t="s">
        <v>104</v>
      </c>
      <c r="U280" s="1">
        <f t="shared" si="12"/>
        <v>211944970</v>
      </c>
      <c r="V280">
        <f t="shared" si="13"/>
        <v>189826987</v>
      </c>
      <c r="W280">
        <f t="shared" si="14"/>
        <v>0.89564280294078225</v>
      </c>
    </row>
    <row r="281" spans="1:23" ht="18" customHeight="1" x14ac:dyDescent="0.35">
      <c r="A281" t="s">
        <v>3685</v>
      </c>
      <c r="B281" t="s">
        <v>99</v>
      </c>
      <c r="C281" s="5">
        <v>1</v>
      </c>
      <c r="D281" t="s">
        <v>99</v>
      </c>
      <c r="E281">
        <v>1</v>
      </c>
      <c r="F281" s="5" t="s">
        <v>99</v>
      </c>
      <c r="G281" s="5">
        <v>1</v>
      </c>
      <c r="H281" s="5" t="s">
        <v>102</v>
      </c>
      <c r="I281" s="5">
        <v>0</v>
      </c>
      <c r="J281" s="5" t="s">
        <v>102</v>
      </c>
      <c r="K281" t="s">
        <v>99</v>
      </c>
      <c r="L281" s="1">
        <v>310606</v>
      </c>
      <c r="M281" t="s">
        <v>99</v>
      </c>
      <c r="N281" s="1">
        <v>39595</v>
      </c>
      <c r="O281" t="s">
        <v>103</v>
      </c>
      <c r="P281" t="s">
        <v>103</v>
      </c>
      <c r="Q281" s="1">
        <v>39595</v>
      </c>
      <c r="R281" t="s">
        <v>102</v>
      </c>
      <c r="U281" s="1">
        <f t="shared" si="12"/>
        <v>350201</v>
      </c>
      <c r="V281">
        <f t="shared" si="13"/>
        <v>350201</v>
      </c>
      <c r="W281">
        <f t="shared" si="14"/>
        <v>1</v>
      </c>
    </row>
    <row r="282" spans="1:23" ht="18" customHeight="1" x14ac:dyDescent="0.35">
      <c r="A282" t="s">
        <v>3691</v>
      </c>
      <c r="B282" t="s">
        <v>99</v>
      </c>
      <c r="C282" s="5">
        <v>1</v>
      </c>
      <c r="D282" t="s">
        <v>99</v>
      </c>
      <c r="E282">
        <v>1</v>
      </c>
      <c r="F282" s="5" t="s">
        <v>99</v>
      </c>
      <c r="G282" s="5">
        <v>1</v>
      </c>
      <c r="H282" s="5" t="s">
        <v>99</v>
      </c>
      <c r="I282" s="5">
        <v>1</v>
      </c>
      <c r="J282" s="5"/>
      <c r="K282" t="s">
        <v>99</v>
      </c>
      <c r="L282" s="1">
        <v>37960000</v>
      </c>
      <c r="M282" t="s">
        <v>99</v>
      </c>
      <c r="N282" t="s">
        <v>103</v>
      </c>
      <c r="O282" t="s">
        <v>103</v>
      </c>
      <c r="P282" s="1">
        <v>740000</v>
      </c>
      <c r="Q282" s="1">
        <v>740000</v>
      </c>
      <c r="R282" t="s">
        <v>99</v>
      </c>
      <c r="S282">
        <v>62960000</v>
      </c>
      <c r="T282" t="s">
        <v>104</v>
      </c>
      <c r="U282" s="1">
        <f t="shared" si="12"/>
        <v>101660000</v>
      </c>
      <c r="V282">
        <f t="shared" si="13"/>
        <v>101660000</v>
      </c>
      <c r="W282">
        <f t="shared" si="14"/>
        <v>1</v>
      </c>
    </row>
    <row r="283" spans="1:23" ht="18" customHeight="1" x14ac:dyDescent="0.35">
      <c r="A283" t="s">
        <v>3700</v>
      </c>
      <c r="B283" t="s">
        <v>99</v>
      </c>
      <c r="C283" s="5">
        <v>1</v>
      </c>
      <c r="D283" t="s">
        <v>99</v>
      </c>
      <c r="E283">
        <v>1</v>
      </c>
      <c r="F283" s="5" t="s">
        <v>99</v>
      </c>
      <c r="G283" s="5">
        <v>1</v>
      </c>
      <c r="H283" s="5" t="s">
        <v>99</v>
      </c>
      <c r="I283" s="5">
        <v>1</v>
      </c>
      <c r="J283" s="5"/>
      <c r="K283" t="s">
        <v>99</v>
      </c>
      <c r="L283" s="1">
        <v>41826</v>
      </c>
      <c r="M283" t="s">
        <v>99</v>
      </c>
      <c r="N283" s="1">
        <v>10132</v>
      </c>
      <c r="O283" s="1">
        <v>43268</v>
      </c>
      <c r="P283" t="s">
        <v>103</v>
      </c>
      <c r="Q283" s="1">
        <v>10132</v>
      </c>
      <c r="R283" t="s">
        <v>99</v>
      </c>
      <c r="S283">
        <v>83875951</v>
      </c>
      <c r="T283" t="s">
        <v>104</v>
      </c>
      <c r="U283" s="1">
        <f t="shared" si="12"/>
        <v>83927909</v>
      </c>
      <c r="V283">
        <f t="shared" si="13"/>
        <v>83927909</v>
      </c>
      <c r="W283">
        <f t="shared" si="14"/>
        <v>1</v>
      </c>
    </row>
    <row r="284" spans="1:23" ht="18" customHeight="1" x14ac:dyDescent="0.35">
      <c r="A284" t="s">
        <v>3706</v>
      </c>
      <c r="B284" t="s">
        <v>99</v>
      </c>
      <c r="C284" s="5">
        <v>1</v>
      </c>
      <c r="D284" t="s">
        <v>99</v>
      </c>
      <c r="E284">
        <v>1</v>
      </c>
      <c r="F284" s="5" t="s">
        <v>99</v>
      </c>
      <c r="G284" s="5">
        <v>1</v>
      </c>
      <c r="H284" s="5" t="s">
        <v>101</v>
      </c>
      <c r="I284" s="5">
        <v>0</v>
      </c>
      <c r="J284" s="5" t="s">
        <v>101</v>
      </c>
      <c r="K284" t="s">
        <v>99</v>
      </c>
      <c r="L284">
        <v>4291918</v>
      </c>
      <c r="M284" t="s">
        <v>99</v>
      </c>
      <c r="N284" s="3">
        <v>37856.11</v>
      </c>
      <c r="O284" s="3">
        <v>100477.74</v>
      </c>
      <c r="P284" t="s">
        <v>103</v>
      </c>
      <c r="Q284" s="3">
        <v>37856.11</v>
      </c>
      <c r="R284" t="s">
        <v>99</v>
      </c>
      <c r="S284">
        <v>29451002.100000001</v>
      </c>
      <c r="T284" t="s">
        <v>104</v>
      </c>
      <c r="U284" s="1">
        <f t="shared" si="12"/>
        <v>33780776.210000001</v>
      </c>
      <c r="V284">
        <f t="shared" si="13"/>
        <v>4329774.1100000003</v>
      </c>
      <c r="W284">
        <f t="shared" si="14"/>
        <v>0.12817272412817657</v>
      </c>
    </row>
    <row r="285" spans="1:23" ht="18" customHeight="1" x14ac:dyDescent="0.35">
      <c r="A285" t="s">
        <v>3720</v>
      </c>
      <c r="B285" t="s">
        <v>99</v>
      </c>
      <c r="C285" s="5">
        <v>1</v>
      </c>
      <c r="D285" t="s">
        <v>99</v>
      </c>
      <c r="E285">
        <v>1</v>
      </c>
      <c r="F285" s="5" t="s">
        <v>99</v>
      </c>
      <c r="G285" s="5">
        <v>1</v>
      </c>
      <c r="H285" s="5" t="s">
        <v>102</v>
      </c>
      <c r="I285" s="5">
        <v>0</v>
      </c>
      <c r="J285" s="5" t="s">
        <v>102</v>
      </c>
      <c r="K285" t="s">
        <v>99</v>
      </c>
      <c r="L285" s="1">
        <v>11294</v>
      </c>
      <c r="M285" t="s">
        <v>99</v>
      </c>
      <c r="N285" s="1">
        <v>75507</v>
      </c>
      <c r="O285" s="1">
        <v>105803</v>
      </c>
      <c r="P285" t="s">
        <v>103</v>
      </c>
      <c r="Q285" s="1">
        <v>75507</v>
      </c>
      <c r="R285" t="s">
        <v>102</v>
      </c>
      <c r="U285" s="1">
        <f t="shared" si="12"/>
        <v>86801</v>
      </c>
      <c r="V285">
        <f t="shared" si="13"/>
        <v>86801</v>
      </c>
      <c r="W285">
        <f t="shared" si="14"/>
        <v>1</v>
      </c>
    </row>
    <row r="286" spans="1:23" ht="18" customHeight="1" x14ac:dyDescent="0.35">
      <c r="A286" t="s">
        <v>3727</v>
      </c>
      <c r="B286" t="s">
        <v>99</v>
      </c>
      <c r="C286" s="5">
        <v>1</v>
      </c>
      <c r="D286" t="s">
        <v>99</v>
      </c>
      <c r="E286">
        <v>1</v>
      </c>
      <c r="F286" s="5" t="s">
        <v>99</v>
      </c>
      <c r="G286" s="5">
        <v>1</v>
      </c>
      <c r="H286" s="5" t="s">
        <v>102</v>
      </c>
      <c r="I286" s="5">
        <v>0</v>
      </c>
      <c r="J286" s="5" t="s">
        <v>102</v>
      </c>
      <c r="K286" t="s">
        <v>99</v>
      </c>
      <c r="L286" s="1">
        <v>112577</v>
      </c>
      <c r="M286" t="s">
        <v>99</v>
      </c>
      <c r="N286" s="1">
        <v>190609</v>
      </c>
      <c r="O286" s="1">
        <v>226423</v>
      </c>
      <c r="P286" t="s">
        <v>103</v>
      </c>
      <c r="Q286" s="1">
        <v>190609</v>
      </c>
      <c r="R286" t="s">
        <v>102</v>
      </c>
      <c r="U286" s="1">
        <f t="shared" si="12"/>
        <v>303186</v>
      </c>
      <c r="V286">
        <f t="shared" si="13"/>
        <v>303186</v>
      </c>
      <c r="W286">
        <f t="shared" si="14"/>
        <v>1</v>
      </c>
    </row>
    <row r="289" spans="19:23" ht="18" customHeight="1" x14ac:dyDescent="0.35">
      <c r="S289" t="s">
        <v>3802</v>
      </c>
      <c r="U289" s="1">
        <f>SUM(U2:U286)</f>
        <v>10402714427.002996</v>
      </c>
    </row>
    <row r="290" spans="19:23" ht="18" customHeight="1" x14ac:dyDescent="0.35">
      <c r="S290" t="s">
        <v>3803</v>
      </c>
      <c r="V290">
        <f>SUM(V2:V286)</f>
        <v>5066372204.2029991</v>
      </c>
    </row>
    <row r="292" spans="19:23" ht="18" customHeight="1" x14ac:dyDescent="0.35">
      <c r="S292" t="s">
        <v>3804</v>
      </c>
      <c r="V292">
        <f>V290/U289</f>
        <v>0.48702405893714529</v>
      </c>
      <c r="W292">
        <f>AVERAGE(W2:W286)</f>
        <v>0.69142478087362247</v>
      </c>
    </row>
  </sheetData>
  <autoFilter ref="A1:T286" xr:uid="{704F3F0B-022F-4C10-905B-85B3E6D965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Dissertation Net Zero &amp; Governa</vt:lpstr>
      <vt:lpstr>Sheet1</vt:lpstr>
      <vt:lpstr>NZ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Kelly Clark</cp:lastModifiedBy>
  <cp:revision/>
  <dcterms:created xsi:type="dcterms:W3CDTF">2024-04-04T21:48:47Z</dcterms:created>
  <dcterms:modified xsi:type="dcterms:W3CDTF">2024-05-29T23:33:33Z</dcterms:modified>
  <cp:category/>
  <cp:contentStatus/>
</cp:coreProperties>
</file>