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ihir\Google Drive\UN Habitat SDG 11 Costing\Report (1)\Bolivia Briefs\"/>
    </mc:Choice>
  </mc:AlternateContent>
  <xr:revisionPtr revIDLastSave="0" documentId="13_ncr:1_{643C8A18-5D58-48D3-B0A8-D613C8953B11}" xr6:coauthVersionLast="45" xr6:coauthVersionMax="45" xr10:uidLastSave="{00000000-0000-0000-0000-000000000000}"/>
  <bookViews>
    <workbookView xWindow="57480" yWindow="-120" windowWidth="29040" windowHeight="15840" tabRatio="528" activeTab="1" xr2:uid="{00000000-000D-0000-FFFF-FFFF00000000}"/>
  </bookViews>
  <sheets>
    <sheet name="Summary Sheet - Gov. &amp; Plng." sheetId="1" r:id="rId1"/>
    <sheet name="Cost Calculations" sheetId="8" r:id="rId2"/>
    <sheet name="Variables" sheetId="3" r:id="rId3"/>
    <sheet name="Population" sheetId="10" state="hidden" r:id="rId4"/>
  </sheets>
  <definedNames>
    <definedName name="_xlnm._FilterDatabase" localSheetId="1" hidden="1">'Cost Calculations'!$A$2:$I$242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D41" i="8" l="1"/>
  <c r="E41" i="8" s="1"/>
  <c r="D81" i="8"/>
  <c r="E81" i="8" s="1"/>
  <c r="D121" i="8"/>
  <c r="E121" i="8" s="1"/>
  <c r="D161" i="8"/>
  <c r="E161" i="8" s="1"/>
  <c r="D201" i="8"/>
  <c r="E201" i="8" s="1"/>
  <c r="D241" i="8"/>
  <c r="E241" i="8" s="1"/>
  <c r="D4" i="10"/>
  <c r="E4" i="10" s="1"/>
  <c r="F4" i="10" s="1"/>
  <c r="G4" i="10" s="1"/>
  <c r="H4" i="10" s="1"/>
  <c r="I4" i="10" s="1"/>
  <c r="J4" i="10" s="1"/>
  <c r="D5" i="10"/>
  <c r="E5" i="10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D225" i="8" s="1"/>
  <c r="E225" i="8" s="1"/>
  <c r="D6" i="10"/>
  <c r="E6" i="10" s="1"/>
  <c r="F6" i="10" s="1"/>
  <c r="G6" i="10" s="1"/>
  <c r="H6" i="10" s="1"/>
  <c r="I6" i="10" s="1"/>
  <c r="J6" i="10" s="1"/>
  <c r="D7" i="10"/>
  <c r="E7" i="10" s="1"/>
  <c r="F7" i="10" s="1"/>
  <c r="G7" i="10" s="1"/>
  <c r="H7" i="10" s="1"/>
  <c r="I7" i="10" s="1"/>
  <c r="J7" i="10" s="1"/>
  <c r="D8" i="10"/>
  <c r="E8" i="10"/>
  <c r="F8" i="10" s="1"/>
  <c r="G8" i="10" s="1"/>
  <c r="H8" i="10" s="1"/>
  <c r="I8" i="10" s="1"/>
  <c r="J8" i="10" s="1"/>
  <c r="D9" i="10"/>
  <c r="E9" i="10" s="1"/>
  <c r="F9" i="10" s="1"/>
  <c r="G9" i="10" s="1"/>
  <c r="H9" i="10" s="1"/>
  <c r="I9" i="10" s="1"/>
  <c r="J9" i="10" s="1"/>
  <c r="D10" i="10"/>
  <c r="E10" i="10" s="1"/>
  <c r="F10" i="10" s="1"/>
  <c r="G10" i="10" s="1"/>
  <c r="H10" i="10" s="1"/>
  <c r="I10" i="10" s="1"/>
  <c r="J10" i="10" s="1"/>
  <c r="D11" i="10"/>
  <c r="E11" i="10" s="1"/>
  <c r="F11" i="10" s="1"/>
  <c r="G11" i="10" s="1"/>
  <c r="H11" i="10" s="1"/>
  <c r="I11" i="10" s="1"/>
  <c r="J11" i="10" s="1"/>
  <c r="D12" i="10"/>
  <c r="E12" i="10" s="1"/>
  <c r="F12" i="10" s="1"/>
  <c r="G12" i="10" s="1"/>
  <c r="H12" i="10" s="1"/>
  <c r="I12" i="10" s="1"/>
  <c r="J12" i="10" s="1"/>
  <c r="D13" i="10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D233" i="8" s="1"/>
  <c r="E233" i="8" s="1"/>
  <c r="D14" i="10"/>
  <c r="E14" i="10" s="1"/>
  <c r="F14" i="10" s="1"/>
  <c r="G14" i="10" s="1"/>
  <c r="H14" i="10" s="1"/>
  <c r="I14" i="10" s="1"/>
  <c r="J14" i="10" s="1"/>
  <c r="D15" i="10"/>
  <c r="E15" i="10" s="1"/>
  <c r="F15" i="10" s="1"/>
  <c r="G15" i="10" s="1"/>
  <c r="H15" i="10" s="1"/>
  <c r="I15" i="10" s="1"/>
  <c r="J15" i="10" s="1"/>
  <c r="D16" i="10"/>
  <c r="E16" i="10"/>
  <c r="F16" i="10" s="1"/>
  <c r="G16" i="10" s="1"/>
  <c r="H16" i="10" s="1"/>
  <c r="I16" i="10" s="1"/>
  <c r="J16" i="10" s="1"/>
  <c r="D17" i="10"/>
  <c r="E17" i="10" s="1"/>
  <c r="F17" i="10" s="1"/>
  <c r="G17" i="10" s="1"/>
  <c r="H17" i="10" s="1"/>
  <c r="I17" i="10" s="1"/>
  <c r="J17" i="10" s="1"/>
  <c r="D18" i="10"/>
  <c r="E18" i="10" s="1"/>
  <c r="F18" i="10" s="1"/>
  <c r="G18" i="10" s="1"/>
  <c r="H18" i="10" s="1"/>
  <c r="I18" i="10" s="1"/>
  <c r="J18" i="10" s="1"/>
  <c r="D19" i="10"/>
  <c r="E19" i="10" s="1"/>
  <c r="F19" i="10" s="1"/>
  <c r="G19" i="10" s="1"/>
  <c r="H19" i="10" s="1"/>
  <c r="I19" i="10" s="1"/>
  <c r="J19" i="10" s="1"/>
  <c r="D20" i="10"/>
  <c r="E20" i="10" s="1"/>
  <c r="F20" i="10" s="1"/>
  <c r="G20" i="10" s="1"/>
  <c r="H20" i="10" s="1"/>
  <c r="I20" i="10" s="1"/>
  <c r="J20" i="10" s="1"/>
  <c r="D21" i="10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D22" i="10"/>
  <c r="E22" i="10" s="1"/>
  <c r="F22" i="10" s="1"/>
  <c r="G22" i="10" s="1"/>
  <c r="H22" i="10" s="1"/>
  <c r="I22" i="10" s="1"/>
  <c r="J22" i="10" s="1"/>
  <c r="D3" i="10"/>
  <c r="E3" i="10" s="1"/>
  <c r="K18" i="10" l="1"/>
  <c r="D18" i="8"/>
  <c r="E18" i="8" s="1"/>
  <c r="K12" i="10"/>
  <c r="D12" i="8"/>
  <c r="E12" i="8" s="1"/>
  <c r="K17" i="10"/>
  <c r="D17" i="8"/>
  <c r="E17" i="8" s="1"/>
  <c r="K11" i="10"/>
  <c r="D11" i="8"/>
  <c r="E11" i="8" s="1"/>
  <c r="K10" i="10"/>
  <c r="D10" i="8"/>
  <c r="E10" i="8" s="1"/>
  <c r="K4" i="10"/>
  <c r="D4" i="8"/>
  <c r="E4" i="8" s="1"/>
  <c r="F3" i="10"/>
  <c r="G3" i="10" s="1"/>
  <c r="H3" i="10" s="1"/>
  <c r="I3" i="10" s="1"/>
  <c r="J3" i="10" s="1"/>
  <c r="K9" i="10"/>
  <c r="D9" i="8"/>
  <c r="E9" i="8" s="1"/>
  <c r="K22" i="10"/>
  <c r="D22" i="8"/>
  <c r="E22" i="8" s="1"/>
  <c r="K15" i="10"/>
  <c r="D15" i="8"/>
  <c r="E15" i="8" s="1"/>
  <c r="K8" i="10"/>
  <c r="D8" i="8"/>
  <c r="E8" i="8" s="1"/>
  <c r="K14" i="10"/>
  <c r="D14" i="8"/>
  <c r="E14" i="8" s="1"/>
  <c r="K16" i="10"/>
  <c r="D16" i="8"/>
  <c r="E16" i="8" s="1"/>
  <c r="K7" i="10"/>
  <c r="D7" i="8"/>
  <c r="E7" i="8" s="1"/>
  <c r="K20" i="10"/>
  <c r="D20" i="8"/>
  <c r="E20" i="8" s="1"/>
  <c r="K19" i="10"/>
  <c r="D19" i="8"/>
  <c r="E19" i="8" s="1"/>
  <c r="K6" i="10"/>
  <c r="D6" i="8"/>
  <c r="E6" i="8" s="1"/>
  <c r="D113" i="8"/>
  <c r="E113" i="8" s="1"/>
  <c r="D25" i="8"/>
  <c r="E25" i="8" s="1"/>
  <c r="D153" i="8"/>
  <c r="E153" i="8" s="1"/>
  <c r="D105" i="8"/>
  <c r="E105" i="8" s="1"/>
  <c r="D65" i="8"/>
  <c r="E65" i="8" s="1"/>
  <c r="D193" i="8"/>
  <c r="E193" i="8" s="1"/>
  <c r="D145" i="8"/>
  <c r="E145" i="8" s="1"/>
  <c r="D185" i="8"/>
  <c r="E185" i="8" s="1"/>
  <c r="D73" i="8"/>
  <c r="E73" i="8" s="1"/>
  <c r="D221" i="8"/>
  <c r="E221" i="8" s="1"/>
  <c r="D213" i="8"/>
  <c r="E213" i="8" s="1"/>
  <c r="D205" i="8"/>
  <c r="E205" i="8" s="1"/>
  <c r="D181" i="8"/>
  <c r="E181" i="8" s="1"/>
  <c r="D173" i="8"/>
  <c r="E173" i="8" s="1"/>
  <c r="D165" i="8"/>
  <c r="E165" i="8" s="1"/>
  <c r="D141" i="8"/>
  <c r="E141" i="8" s="1"/>
  <c r="D133" i="8"/>
  <c r="E133" i="8" s="1"/>
  <c r="D125" i="8"/>
  <c r="E125" i="8" s="1"/>
  <c r="D101" i="8"/>
  <c r="E101" i="8" s="1"/>
  <c r="D93" i="8"/>
  <c r="E93" i="8" s="1"/>
  <c r="D85" i="8"/>
  <c r="E85" i="8" s="1"/>
  <c r="D61" i="8"/>
  <c r="E61" i="8" s="1"/>
  <c r="D53" i="8"/>
  <c r="E53" i="8" s="1"/>
  <c r="D45" i="8"/>
  <c r="E45" i="8" s="1"/>
  <c r="D21" i="8"/>
  <c r="E21" i="8" s="1"/>
  <c r="D13" i="8"/>
  <c r="E13" i="8" s="1"/>
  <c r="D5" i="8"/>
  <c r="E5" i="8" s="1"/>
  <c r="D33" i="8"/>
  <c r="E33" i="8" s="1"/>
  <c r="K3" i="10" l="1"/>
  <c r="D3" i="8"/>
  <c r="E3" i="8" s="1"/>
  <c r="L19" i="10"/>
  <c r="D39" i="8"/>
  <c r="E39" i="8" s="1"/>
  <c r="L14" i="10"/>
  <c r="D34" i="8"/>
  <c r="E34" i="8" s="1"/>
  <c r="L9" i="10"/>
  <c r="D29" i="8"/>
  <c r="E29" i="8" s="1"/>
  <c r="L11" i="10"/>
  <c r="D31" i="8"/>
  <c r="E31" i="8" s="1"/>
  <c r="L20" i="10"/>
  <c r="D40" i="8"/>
  <c r="E40" i="8" s="1"/>
  <c r="L8" i="10"/>
  <c r="D28" i="8"/>
  <c r="E28" i="8" s="1"/>
  <c r="L17" i="10"/>
  <c r="D37" i="8"/>
  <c r="E37" i="8" s="1"/>
  <c r="L7" i="10"/>
  <c r="D27" i="8"/>
  <c r="E27" i="8" s="1"/>
  <c r="L15" i="10"/>
  <c r="D35" i="8"/>
  <c r="E35" i="8" s="1"/>
  <c r="L4" i="10"/>
  <c r="D24" i="8"/>
  <c r="E24" i="8" s="1"/>
  <c r="L12" i="10"/>
  <c r="D32" i="8"/>
  <c r="E32" i="8" s="1"/>
  <c r="L6" i="10"/>
  <c r="D26" i="8"/>
  <c r="E26" i="8" s="1"/>
  <c r="L16" i="10"/>
  <c r="D36" i="8"/>
  <c r="E36" i="8" s="1"/>
  <c r="L22" i="10"/>
  <c r="D42" i="8"/>
  <c r="E42" i="8" s="1"/>
  <c r="L10" i="10"/>
  <c r="D30" i="8"/>
  <c r="E30" i="8" s="1"/>
  <c r="L18" i="10"/>
  <c r="D38" i="8"/>
  <c r="E38" i="8" s="1"/>
  <c r="M10" i="10" l="1"/>
  <c r="D50" i="8"/>
  <c r="E50" i="8" s="1"/>
  <c r="M12" i="10"/>
  <c r="D52" i="8"/>
  <c r="E52" i="8" s="1"/>
  <c r="M17" i="10"/>
  <c r="D57" i="8"/>
  <c r="E57" i="8" s="1"/>
  <c r="M9" i="10"/>
  <c r="D49" i="8"/>
  <c r="E49" i="8" s="1"/>
  <c r="M8" i="10"/>
  <c r="D48" i="8"/>
  <c r="E48" i="8" s="1"/>
  <c r="M16" i="10"/>
  <c r="D56" i="8"/>
  <c r="E56" i="8" s="1"/>
  <c r="M15" i="10"/>
  <c r="D55" i="8"/>
  <c r="E55" i="8" s="1"/>
  <c r="M20" i="10"/>
  <c r="D60" i="8"/>
  <c r="E60" i="8" s="1"/>
  <c r="M19" i="10"/>
  <c r="D59" i="8"/>
  <c r="E59" i="8" s="1"/>
  <c r="M22" i="10"/>
  <c r="D62" i="8"/>
  <c r="E62" i="8" s="1"/>
  <c r="F4" i="1"/>
  <c r="F5" i="1"/>
  <c r="F3" i="1"/>
  <c r="M4" i="10"/>
  <c r="D44" i="8"/>
  <c r="E44" i="8" s="1"/>
  <c r="M14" i="10"/>
  <c r="D54" i="8"/>
  <c r="E54" i="8" s="1"/>
  <c r="M18" i="10"/>
  <c r="D58" i="8"/>
  <c r="E58" i="8" s="1"/>
  <c r="M6" i="10"/>
  <c r="D46" i="8"/>
  <c r="E46" i="8" s="1"/>
  <c r="M7" i="10"/>
  <c r="D47" i="8"/>
  <c r="E47" i="8" s="1"/>
  <c r="M11" i="10"/>
  <c r="D51" i="8"/>
  <c r="E51" i="8" s="1"/>
  <c r="L3" i="10"/>
  <c r="D23" i="8"/>
  <c r="E23" i="8" s="1"/>
  <c r="G225" i="8"/>
  <c r="G241" i="8"/>
  <c r="M3" i="10" l="1"/>
  <c r="D43" i="8"/>
  <c r="E43" i="8" s="1"/>
  <c r="N18" i="10"/>
  <c r="D78" i="8"/>
  <c r="E78" i="8" s="1"/>
  <c r="N20" i="10"/>
  <c r="D80" i="8"/>
  <c r="E80" i="8" s="1"/>
  <c r="N9" i="10"/>
  <c r="D69" i="8"/>
  <c r="E69" i="8" s="1"/>
  <c r="N11" i="10"/>
  <c r="D71" i="8"/>
  <c r="E71" i="8" s="1"/>
  <c r="N14" i="10"/>
  <c r="D74" i="8"/>
  <c r="E74" i="8" s="1"/>
  <c r="N15" i="10"/>
  <c r="D75" i="8"/>
  <c r="E75" i="8" s="1"/>
  <c r="N17" i="10"/>
  <c r="D77" i="8"/>
  <c r="E77" i="8" s="1"/>
  <c r="N7" i="10"/>
  <c r="D67" i="8"/>
  <c r="E67" i="8" s="1"/>
  <c r="N4" i="10"/>
  <c r="D64" i="8"/>
  <c r="E64" i="8" s="1"/>
  <c r="N22" i="10"/>
  <c r="D82" i="8"/>
  <c r="E82" i="8" s="1"/>
  <c r="N16" i="10"/>
  <c r="D76" i="8"/>
  <c r="E76" i="8" s="1"/>
  <c r="N12" i="10"/>
  <c r="D72" i="8"/>
  <c r="E72" i="8" s="1"/>
  <c r="N6" i="10"/>
  <c r="D66" i="8"/>
  <c r="E66" i="8" s="1"/>
  <c r="N19" i="10"/>
  <c r="D79" i="8"/>
  <c r="E79" i="8" s="1"/>
  <c r="N8" i="10"/>
  <c r="D68" i="8"/>
  <c r="E68" i="8" s="1"/>
  <c r="N10" i="10"/>
  <c r="D70" i="8"/>
  <c r="E70" i="8" s="1"/>
  <c r="G35" i="8"/>
  <c r="G33" i="8"/>
  <c r="G3" i="8"/>
  <c r="G81" i="8"/>
  <c r="G25" i="8"/>
  <c r="G161" i="8"/>
  <c r="G61" i="8"/>
  <c r="G53" i="8"/>
  <c r="G45" i="8"/>
  <c r="G101" i="8"/>
  <c r="G85" i="8"/>
  <c r="G141" i="8"/>
  <c r="G125" i="8"/>
  <c r="G181" i="8"/>
  <c r="G165" i="8"/>
  <c r="G221" i="8"/>
  <c r="G205" i="8"/>
  <c r="G41" i="8"/>
  <c r="G65" i="8"/>
  <c r="G121" i="8"/>
  <c r="G145" i="8"/>
  <c r="G105" i="8"/>
  <c r="G201" i="8"/>
  <c r="G185" i="8"/>
  <c r="O8" i="10" l="1"/>
  <c r="D88" i="8"/>
  <c r="E88" i="8" s="1"/>
  <c r="O16" i="10"/>
  <c r="D96" i="8"/>
  <c r="E96" i="8" s="1"/>
  <c r="O17" i="10"/>
  <c r="D97" i="8"/>
  <c r="E97" i="8" s="1"/>
  <c r="O9" i="10"/>
  <c r="D89" i="8"/>
  <c r="E89" i="8" s="1"/>
  <c r="O19" i="10"/>
  <c r="D99" i="8"/>
  <c r="E99" i="8" s="1"/>
  <c r="O22" i="10"/>
  <c r="D102" i="8"/>
  <c r="E102" i="8" s="1"/>
  <c r="O15" i="10"/>
  <c r="D95" i="8"/>
  <c r="E95" i="8" s="1"/>
  <c r="O20" i="10"/>
  <c r="D100" i="8"/>
  <c r="E100" i="8" s="1"/>
  <c r="O6" i="10"/>
  <c r="D86" i="8"/>
  <c r="E86" i="8" s="1"/>
  <c r="O4" i="10"/>
  <c r="D84" i="8"/>
  <c r="E84" i="8" s="1"/>
  <c r="O14" i="10"/>
  <c r="D94" i="8"/>
  <c r="E94" i="8" s="1"/>
  <c r="O18" i="10"/>
  <c r="D98" i="8"/>
  <c r="E98" i="8" s="1"/>
  <c r="O10" i="10"/>
  <c r="D90" i="8"/>
  <c r="E90" i="8" s="1"/>
  <c r="O12" i="10"/>
  <c r="D92" i="8"/>
  <c r="E92" i="8" s="1"/>
  <c r="O7" i="10"/>
  <c r="D87" i="8"/>
  <c r="E87" i="8" s="1"/>
  <c r="O11" i="10"/>
  <c r="D91" i="8"/>
  <c r="E91" i="8" s="1"/>
  <c r="N3" i="10"/>
  <c r="D63" i="8"/>
  <c r="E63" i="8" s="1"/>
  <c r="G9" i="8"/>
  <c r="I9" i="8"/>
  <c r="I3" i="8"/>
  <c r="I7" i="8"/>
  <c r="G7" i="8"/>
  <c r="G21" i="8"/>
  <c r="I21" i="8"/>
  <c r="G20" i="8"/>
  <c r="I20" i="8"/>
  <c r="G16" i="8"/>
  <c r="I16" i="8"/>
  <c r="I6" i="8"/>
  <c r="G6" i="8"/>
  <c r="I15" i="8"/>
  <c r="G15" i="8"/>
  <c r="G17" i="8"/>
  <c r="I17" i="8"/>
  <c r="I10" i="8"/>
  <c r="G10" i="8"/>
  <c r="I11" i="8"/>
  <c r="G11" i="8"/>
  <c r="I14" i="8"/>
  <c r="G14" i="8"/>
  <c r="I19" i="8"/>
  <c r="G19" i="8"/>
  <c r="G13" i="8"/>
  <c r="I13" i="8"/>
  <c r="G4" i="8"/>
  <c r="I4" i="8"/>
  <c r="G5" i="8"/>
  <c r="I5" i="8"/>
  <c r="G8" i="8"/>
  <c r="I8" i="8"/>
  <c r="I18" i="8"/>
  <c r="G18" i="8"/>
  <c r="G12" i="8"/>
  <c r="I12" i="8"/>
  <c r="I22" i="8"/>
  <c r="G22" i="8"/>
  <c r="G55" i="8"/>
  <c r="G75" i="8"/>
  <c r="G73" i="8"/>
  <c r="G39" i="8"/>
  <c r="G28" i="8"/>
  <c r="G42" i="8"/>
  <c r="G29" i="8"/>
  <c r="G27" i="8"/>
  <c r="G40" i="8"/>
  <c r="G36" i="8"/>
  <c r="G26" i="8"/>
  <c r="G38" i="8"/>
  <c r="G24" i="8"/>
  <c r="G32" i="8"/>
  <c r="G23" i="8"/>
  <c r="G37" i="8"/>
  <c r="G30" i="8"/>
  <c r="G31" i="8"/>
  <c r="G34" i="8"/>
  <c r="P20" i="10" l="1"/>
  <c r="D120" i="8"/>
  <c r="E120" i="8" s="1"/>
  <c r="P9" i="10"/>
  <c r="D109" i="8"/>
  <c r="E109" i="8" s="1"/>
  <c r="P7" i="10"/>
  <c r="D107" i="8"/>
  <c r="E107" i="8" s="1"/>
  <c r="P14" i="10"/>
  <c r="D114" i="8"/>
  <c r="E114" i="8" s="1"/>
  <c r="P15" i="10"/>
  <c r="D115" i="8"/>
  <c r="E115" i="8" s="1"/>
  <c r="P17" i="10"/>
  <c r="D117" i="8"/>
  <c r="E117" i="8" s="1"/>
  <c r="P12" i="10"/>
  <c r="D112" i="8"/>
  <c r="E112" i="8" s="1"/>
  <c r="P4" i="10"/>
  <c r="D104" i="8"/>
  <c r="E104" i="8" s="1"/>
  <c r="P22" i="10"/>
  <c r="D122" i="8"/>
  <c r="E122" i="8" s="1"/>
  <c r="P11" i="10"/>
  <c r="D111" i="8"/>
  <c r="E111" i="8" s="1"/>
  <c r="P16" i="10"/>
  <c r="D116" i="8"/>
  <c r="E116" i="8" s="1"/>
  <c r="P18" i="10"/>
  <c r="D118" i="8"/>
  <c r="E118" i="8" s="1"/>
  <c r="O3" i="10"/>
  <c r="D83" i="8"/>
  <c r="E83" i="8" s="1"/>
  <c r="P10" i="10"/>
  <c r="D110" i="8"/>
  <c r="E110" i="8" s="1"/>
  <c r="P6" i="10"/>
  <c r="D106" i="8"/>
  <c r="E106" i="8" s="1"/>
  <c r="P19" i="10"/>
  <c r="D119" i="8"/>
  <c r="E119" i="8" s="1"/>
  <c r="P8" i="10"/>
  <c r="D108" i="8"/>
  <c r="E108" i="8" s="1"/>
  <c r="I243" i="8"/>
  <c r="C3" i="1" s="1"/>
  <c r="G93" i="8"/>
  <c r="G59" i="8"/>
  <c r="G95" i="8"/>
  <c r="G47" i="8"/>
  <c r="G58" i="8"/>
  <c r="G54" i="8"/>
  <c r="G46" i="8"/>
  <c r="G51" i="8"/>
  <c r="G52" i="8"/>
  <c r="G56" i="8"/>
  <c r="G49" i="8"/>
  <c r="G43" i="8"/>
  <c r="G50" i="8"/>
  <c r="G44" i="8"/>
  <c r="G60" i="8"/>
  <c r="G62" i="8"/>
  <c r="G57" i="8"/>
  <c r="G48" i="8"/>
  <c r="Q6" i="10" l="1"/>
  <c r="D126" i="8"/>
  <c r="E126" i="8" s="1"/>
  <c r="Q16" i="10"/>
  <c r="D136" i="8"/>
  <c r="E136" i="8" s="1"/>
  <c r="Q12" i="10"/>
  <c r="D132" i="8"/>
  <c r="E132" i="8" s="1"/>
  <c r="Q14" i="10"/>
  <c r="D134" i="8"/>
  <c r="E134" i="8" s="1"/>
  <c r="Q10" i="10"/>
  <c r="D130" i="8"/>
  <c r="E130" i="8" s="1"/>
  <c r="Q11" i="10"/>
  <c r="D131" i="8"/>
  <c r="E131" i="8" s="1"/>
  <c r="Q7" i="10"/>
  <c r="D127" i="8"/>
  <c r="E127" i="8" s="1"/>
  <c r="Q17" i="10"/>
  <c r="D137" i="8"/>
  <c r="P3" i="10"/>
  <c r="D103" i="8"/>
  <c r="E103" i="8" s="1"/>
  <c r="Q9" i="10"/>
  <c r="D129" i="8"/>
  <c r="E129" i="8" s="1"/>
  <c r="Q8" i="10"/>
  <c r="D128" i="8"/>
  <c r="E128" i="8" s="1"/>
  <c r="Q22" i="10"/>
  <c r="D142" i="8"/>
  <c r="E142" i="8" s="1"/>
  <c r="Q19" i="10"/>
  <c r="D139" i="8"/>
  <c r="E139" i="8" s="1"/>
  <c r="Q18" i="10"/>
  <c r="D138" i="8"/>
  <c r="E138" i="8" s="1"/>
  <c r="Q4" i="10"/>
  <c r="D124" i="8"/>
  <c r="E124" i="8" s="1"/>
  <c r="Q15" i="10"/>
  <c r="D135" i="8"/>
  <c r="E135" i="8" s="1"/>
  <c r="Q20" i="10"/>
  <c r="D140" i="8"/>
  <c r="E140" i="8" s="1"/>
  <c r="G115" i="8"/>
  <c r="G113" i="8"/>
  <c r="G79" i="8"/>
  <c r="G68" i="8"/>
  <c r="G64" i="8"/>
  <c r="G76" i="8"/>
  <c r="G74" i="8"/>
  <c r="G69" i="8"/>
  <c r="G77" i="8"/>
  <c r="G70" i="8"/>
  <c r="G72" i="8"/>
  <c r="G78" i="8"/>
  <c r="G80" i="8"/>
  <c r="G66" i="8"/>
  <c r="G82" i="8"/>
  <c r="G63" i="8"/>
  <c r="G71" i="8"/>
  <c r="G67" i="8"/>
  <c r="E137" i="8" l="1"/>
  <c r="G137" i="8"/>
  <c r="R14" i="10"/>
  <c r="D154" i="8"/>
  <c r="E154" i="8" s="1"/>
  <c r="R17" i="10"/>
  <c r="D157" i="8"/>
  <c r="E157" i="8" s="1"/>
  <c r="R4" i="10"/>
  <c r="D144" i="8"/>
  <c r="E144" i="8" s="1"/>
  <c r="R8" i="10"/>
  <c r="D148" i="8"/>
  <c r="E148" i="8" s="1"/>
  <c r="R7" i="10"/>
  <c r="D147" i="8"/>
  <c r="E147" i="8" s="1"/>
  <c r="R12" i="10"/>
  <c r="D152" i="8"/>
  <c r="E152" i="8" s="1"/>
  <c r="R18" i="10"/>
  <c r="D158" i="8"/>
  <c r="E158" i="8" s="1"/>
  <c r="R9" i="10"/>
  <c r="D149" i="8"/>
  <c r="E149" i="8" s="1"/>
  <c r="R11" i="10"/>
  <c r="D151" i="8"/>
  <c r="E151" i="8" s="1"/>
  <c r="R16" i="10"/>
  <c r="D156" i="8"/>
  <c r="E156" i="8" s="1"/>
  <c r="R15" i="10"/>
  <c r="D155" i="8"/>
  <c r="E155" i="8" s="1"/>
  <c r="R22" i="10"/>
  <c r="D162" i="8"/>
  <c r="E162" i="8" s="1"/>
  <c r="R20" i="10"/>
  <c r="D160" i="8"/>
  <c r="E160" i="8" s="1"/>
  <c r="R19" i="10"/>
  <c r="D159" i="8"/>
  <c r="E159" i="8" s="1"/>
  <c r="Q3" i="10"/>
  <c r="D123" i="8"/>
  <c r="E123" i="8" s="1"/>
  <c r="R10" i="10"/>
  <c r="D150" i="8"/>
  <c r="E150" i="8" s="1"/>
  <c r="R6" i="10"/>
  <c r="D146" i="8"/>
  <c r="E146" i="8" s="1"/>
  <c r="G133" i="8"/>
  <c r="G135" i="8"/>
  <c r="G99" i="8"/>
  <c r="G92" i="8"/>
  <c r="G83" i="8"/>
  <c r="G98" i="8"/>
  <c r="G89" i="8"/>
  <c r="G88" i="8"/>
  <c r="G102" i="8"/>
  <c r="G90" i="8"/>
  <c r="G94" i="8"/>
  <c r="G87" i="8"/>
  <c r="G86" i="8"/>
  <c r="G96" i="8"/>
  <c r="G91" i="8"/>
  <c r="G100" i="8"/>
  <c r="G97" i="8"/>
  <c r="G84" i="8"/>
  <c r="R3" i="10" l="1"/>
  <c r="D143" i="8"/>
  <c r="E143" i="8" s="1"/>
  <c r="S15" i="10"/>
  <c r="D175" i="8"/>
  <c r="E175" i="8" s="1"/>
  <c r="S18" i="10"/>
  <c r="D178" i="8"/>
  <c r="E178" i="8" s="1"/>
  <c r="S4" i="10"/>
  <c r="D164" i="8"/>
  <c r="E164" i="8" s="1"/>
  <c r="S12" i="10"/>
  <c r="D172" i="8"/>
  <c r="E172" i="8" s="1"/>
  <c r="S17" i="10"/>
  <c r="D177" i="8"/>
  <c r="E177" i="8" s="1"/>
  <c r="S19" i="10"/>
  <c r="D179" i="8"/>
  <c r="E179" i="8" s="1"/>
  <c r="S6" i="10"/>
  <c r="D166" i="8"/>
  <c r="E166" i="8" s="1"/>
  <c r="S11" i="10"/>
  <c r="D171" i="8"/>
  <c r="E171" i="8" s="1"/>
  <c r="S14" i="10"/>
  <c r="D174" i="8"/>
  <c r="E174" i="8" s="1"/>
  <c r="S10" i="10"/>
  <c r="D170" i="8"/>
  <c r="E170" i="8" s="1"/>
  <c r="S22" i="10"/>
  <c r="D182" i="8"/>
  <c r="E182" i="8" s="1"/>
  <c r="S9" i="10"/>
  <c r="D169" i="8"/>
  <c r="E169" i="8" s="1"/>
  <c r="S8" i="10"/>
  <c r="D168" i="8"/>
  <c r="E168" i="8" s="1"/>
  <c r="S16" i="10"/>
  <c r="D176" i="8"/>
  <c r="E176" i="8" s="1"/>
  <c r="S20" i="10"/>
  <c r="D180" i="8"/>
  <c r="E180" i="8" s="1"/>
  <c r="S7" i="10"/>
  <c r="D167" i="8"/>
  <c r="E167" i="8" s="1"/>
  <c r="G155" i="8"/>
  <c r="G153" i="8"/>
  <c r="G119" i="8"/>
  <c r="G120" i="8"/>
  <c r="G107" i="8"/>
  <c r="G108" i="8"/>
  <c r="G112" i="8"/>
  <c r="G111" i="8"/>
  <c r="G109" i="8"/>
  <c r="G110" i="8"/>
  <c r="G114" i="8"/>
  <c r="G116" i="8"/>
  <c r="G118" i="8"/>
  <c r="G117" i="8"/>
  <c r="G106" i="8"/>
  <c r="G122" i="8"/>
  <c r="G103" i="8"/>
  <c r="G104" i="8"/>
  <c r="T20" i="10" l="1"/>
  <c r="D200" i="8"/>
  <c r="E200" i="8" s="1"/>
  <c r="T22" i="10"/>
  <c r="D202" i="8"/>
  <c r="E202" i="8" s="1"/>
  <c r="T6" i="10"/>
  <c r="D186" i="8"/>
  <c r="E186" i="8" s="1"/>
  <c r="T4" i="10"/>
  <c r="D184" i="8"/>
  <c r="E184" i="8" s="1"/>
  <c r="T16" i="10"/>
  <c r="D196" i="8"/>
  <c r="E196" i="8" s="1"/>
  <c r="T10" i="10"/>
  <c r="D190" i="8"/>
  <c r="E190" i="8" s="1"/>
  <c r="T19" i="10"/>
  <c r="D199" i="8"/>
  <c r="E199" i="8" s="1"/>
  <c r="T18" i="10"/>
  <c r="D198" i="8"/>
  <c r="E198" i="8" s="1"/>
  <c r="T8" i="10"/>
  <c r="D188" i="8"/>
  <c r="E188" i="8" s="1"/>
  <c r="T14" i="10"/>
  <c r="D194" i="8"/>
  <c r="E194" i="8" s="1"/>
  <c r="T17" i="10"/>
  <c r="D197" i="8"/>
  <c r="E197" i="8" s="1"/>
  <c r="T15" i="10"/>
  <c r="D195" i="8"/>
  <c r="E195" i="8" s="1"/>
  <c r="T7" i="10"/>
  <c r="D187" i="8"/>
  <c r="E187" i="8" s="1"/>
  <c r="T9" i="10"/>
  <c r="D189" i="8"/>
  <c r="E189" i="8" s="1"/>
  <c r="T11" i="10"/>
  <c r="D191" i="8"/>
  <c r="E191" i="8" s="1"/>
  <c r="T12" i="10"/>
  <c r="D192" i="8"/>
  <c r="E192" i="8" s="1"/>
  <c r="S3" i="10"/>
  <c r="D163" i="8"/>
  <c r="E163" i="8" s="1"/>
  <c r="G173" i="8"/>
  <c r="G139" i="8"/>
  <c r="G175" i="8"/>
  <c r="G142" i="8"/>
  <c r="G136" i="8"/>
  <c r="G131" i="8"/>
  <c r="G140" i="8"/>
  <c r="G126" i="8"/>
  <c r="G134" i="8"/>
  <c r="G132" i="8"/>
  <c r="G130" i="8"/>
  <c r="G124" i="8"/>
  <c r="G128" i="8"/>
  <c r="G123" i="8"/>
  <c r="G138" i="8"/>
  <c r="G129" i="8"/>
  <c r="G127" i="8"/>
  <c r="U15" i="10" l="1"/>
  <c r="D235" i="8" s="1"/>
  <c r="E235" i="8" s="1"/>
  <c r="D215" i="8"/>
  <c r="E215" i="8" s="1"/>
  <c r="U18" i="10"/>
  <c r="D238" i="8" s="1"/>
  <c r="E238" i="8" s="1"/>
  <c r="D218" i="8"/>
  <c r="E218" i="8" s="1"/>
  <c r="U11" i="10"/>
  <c r="D231" i="8" s="1"/>
  <c r="E231" i="8" s="1"/>
  <c r="D211" i="8"/>
  <c r="E211" i="8" s="1"/>
  <c r="U6" i="10"/>
  <c r="D226" i="8" s="1"/>
  <c r="E226" i="8" s="1"/>
  <c r="D206" i="8"/>
  <c r="E206" i="8" s="1"/>
  <c r="U12" i="10"/>
  <c r="D232" i="8" s="1"/>
  <c r="E232" i="8" s="1"/>
  <c r="D212" i="8"/>
  <c r="E212" i="8" s="1"/>
  <c r="U19" i="10"/>
  <c r="D239" i="8" s="1"/>
  <c r="E239" i="8" s="1"/>
  <c r="D219" i="8"/>
  <c r="E219" i="8" s="1"/>
  <c r="U4" i="10"/>
  <c r="D224" i="8" s="1"/>
  <c r="D204" i="8"/>
  <c r="E204" i="8" s="1"/>
  <c r="U17" i="10"/>
  <c r="D237" i="8" s="1"/>
  <c r="E237" i="8" s="1"/>
  <c r="D217" i="8"/>
  <c r="E217" i="8" s="1"/>
  <c r="U9" i="10"/>
  <c r="D229" i="8" s="1"/>
  <c r="E229" i="8" s="1"/>
  <c r="D209" i="8"/>
  <c r="E209" i="8" s="1"/>
  <c r="U14" i="10"/>
  <c r="D234" i="8" s="1"/>
  <c r="E234" i="8" s="1"/>
  <c r="D214" i="8"/>
  <c r="E214" i="8" s="1"/>
  <c r="U10" i="10"/>
  <c r="D230" i="8" s="1"/>
  <c r="E230" i="8" s="1"/>
  <c r="D210" i="8"/>
  <c r="E210" i="8" s="1"/>
  <c r="U22" i="10"/>
  <c r="D242" i="8" s="1"/>
  <c r="E242" i="8" s="1"/>
  <c r="D222" i="8"/>
  <c r="E222" i="8" s="1"/>
  <c r="T3" i="10"/>
  <c r="D183" i="8"/>
  <c r="E183" i="8" s="1"/>
  <c r="U7" i="10"/>
  <c r="D227" i="8" s="1"/>
  <c r="E227" i="8" s="1"/>
  <c r="D207" i="8"/>
  <c r="E207" i="8" s="1"/>
  <c r="U8" i="10"/>
  <c r="D228" i="8" s="1"/>
  <c r="E228" i="8" s="1"/>
  <c r="D208" i="8"/>
  <c r="E208" i="8" s="1"/>
  <c r="U16" i="10"/>
  <c r="D236" i="8" s="1"/>
  <c r="E236" i="8" s="1"/>
  <c r="D216" i="8"/>
  <c r="E216" i="8" s="1"/>
  <c r="U20" i="10"/>
  <c r="D240" i="8" s="1"/>
  <c r="E240" i="8" s="1"/>
  <c r="D220" i="8"/>
  <c r="E220" i="8" s="1"/>
  <c r="G195" i="8"/>
  <c r="G159" i="8"/>
  <c r="G193" i="8"/>
  <c r="G143" i="8"/>
  <c r="G150" i="8"/>
  <c r="G160" i="8"/>
  <c r="G147" i="8"/>
  <c r="G148" i="8"/>
  <c r="G152" i="8"/>
  <c r="G151" i="8"/>
  <c r="G149" i="8"/>
  <c r="G157" i="8"/>
  <c r="G154" i="8"/>
  <c r="G156" i="8"/>
  <c r="G158" i="8"/>
  <c r="G144" i="8"/>
  <c r="G146" i="8"/>
  <c r="G162" i="8"/>
  <c r="U3" i="10" l="1"/>
  <c r="D223" i="8" s="1"/>
  <c r="E223" i="8" s="1"/>
  <c r="D203" i="8"/>
  <c r="E203" i="8" s="1"/>
  <c r="E224" i="8"/>
  <c r="G224" i="8"/>
  <c r="G233" i="8"/>
  <c r="G213" i="8"/>
  <c r="G179" i="8"/>
  <c r="G235" i="8"/>
  <c r="G215" i="8"/>
  <c r="G178" i="8"/>
  <c r="G169" i="8"/>
  <c r="G182" i="8"/>
  <c r="G176" i="8"/>
  <c r="G171" i="8"/>
  <c r="G180" i="8"/>
  <c r="G166" i="8"/>
  <c r="G174" i="8"/>
  <c r="G172" i="8"/>
  <c r="G170" i="8"/>
  <c r="G167" i="8"/>
  <c r="G164" i="8"/>
  <c r="G177" i="8"/>
  <c r="G168" i="8"/>
  <c r="G163" i="8"/>
  <c r="G199" i="8" l="1"/>
  <c r="G196" i="8"/>
  <c r="G183" i="8"/>
  <c r="G187" i="8"/>
  <c r="G186" i="8"/>
  <c r="G202" i="8"/>
  <c r="G184" i="8"/>
  <c r="G188" i="8"/>
  <c r="G190" i="8"/>
  <c r="G200" i="8"/>
  <c r="G189" i="8"/>
  <c r="G194" i="8"/>
  <c r="G197" i="8"/>
  <c r="G192" i="8"/>
  <c r="G191" i="8"/>
  <c r="G198" i="8"/>
  <c r="G239" i="8" l="1"/>
  <c r="G219" i="8"/>
  <c r="G228" i="8"/>
  <c r="G208" i="8"/>
  <c r="G227" i="8"/>
  <c r="G207" i="8"/>
  <c r="G230" i="8"/>
  <c r="G210" i="8"/>
  <c r="G234" i="8"/>
  <c r="G214" i="8"/>
  <c r="G229" i="8"/>
  <c r="G209" i="8"/>
  <c r="G223" i="8"/>
  <c r="G203" i="8"/>
  <c r="G237" i="8"/>
  <c r="G217" i="8"/>
  <c r="G231" i="8"/>
  <c r="G211" i="8"/>
  <c r="G226" i="8"/>
  <c r="G206" i="8"/>
  <c r="G238" i="8"/>
  <c r="G218" i="8"/>
  <c r="G204" i="8"/>
  <c r="G232" i="8"/>
  <c r="G212" i="8"/>
  <c r="G240" i="8"/>
  <c r="G220" i="8"/>
  <c r="G242" i="8"/>
  <c r="G222" i="8"/>
  <c r="G236" i="8"/>
  <c r="G216" i="8"/>
  <c r="G4" i="1" l="1"/>
  <c r="G5" i="1"/>
  <c r="G3" i="1"/>
  <c r="G243" i="8"/>
  <c r="C2" i="1" s="1"/>
  <c r="C4" i="1" s="1"/>
</calcChain>
</file>

<file path=xl/sharedStrings.xml><?xml version="1.0" encoding="utf-8"?>
<sst xmlns="http://schemas.openxmlformats.org/spreadsheetml/2006/main" count="306" uniqueCount="59">
  <si>
    <t>Year</t>
  </si>
  <si>
    <t>City</t>
  </si>
  <si>
    <t>Variable</t>
  </si>
  <si>
    <t>Category</t>
  </si>
  <si>
    <t>Source</t>
  </si>
  <si>
    <t>Date</t>
  </si>
  <si>
    <t>Notes</t>
  </si>
  <si>
    <t>S.No.</t>
  </si>
  <si>
    <t>Item</t>
  </si>
  <si>
    <t xml:space="preserve"> Sucre</t>
  </si>
  <si>
    <t xml:space="preserve"> La Paz</t>
  </si>
  <si>
    <t xml:space="preserve"> El Alto</t>
  </si>
  <si>
    <t xml:space="preserve"> Viacha</t>
  </si>
  <si>
    <t xml:space="preserve"> Cochabamba</t>
  </si>
  <si>
    <t xml:space="preserve"> Quillacollo</t>
  </si>
  <si>
    <t xml:space="preserve"> Tiquipaya</t>
  </si>
  <si>
    <t xml:space="preserve"> Colcapirhua</t>
  </si>
  <si>
    <t xml:space="preserve"> Sacaba</t>
  </si>
  <si>
    <t xml:space="preserve"> Oruro</t>
  </si>
  <si>
    <t xml:space="preserve"> Potosí</t>
  </si>
  <si>
    <t xml:space="preserve"> Tarija</t>
  </si>
  <si>
    <t xml:space="preserve"> Yacuiba</t>
  </si>
  <si>
    <t xml:space="preserve"> Santa Cruz de la Sierra</t>
  </si>
  <si>
    <t xml:space="preserve"> La Guardia</t>
  </si>
  <si>
    <t xml:space="preserve"> Warnes</t>
  </si>
  <si>
    <t xml:space="preserve"> Montero</t>
  </si>
  <si>
    <t xml:space="preserve"> Trinidad</t>
  </si>
  <si>
    <t xml:space="preserve"> Riberalta</t>
  </si>
  <si>
    <t xml:space="preserve"> Cobija</t>
  </si>
  <si>
    <t>No</t>
  </si>
  <si>
    <t>Cost (USD 2019)</t>
  </si>
  <si>
    <t>Comment</t>
  </si>
  <si>
    <t>Population (2019)</t>
  </si>
  <si>
    <t>TOTAL</t>
  </si>
  <si>
    <r>
      <t>Value USD 2019 (</t>
    </r>
    <r>
      <rPr>
        <b/>
        <i/>
        <u/>
        <sz val="11"/>
        <color rgb="FF000000"/>
        <rFont val="Calibri"/>
        <family val="2"/>
      </rPr>
      <t>not</t>
    </r>
    <r>
      <rPr>
        <b/>
        <sz val="11"/>
        <color rgb="FF000000"/>
        <rFont val="Calibri"/>
        <family val="2"/>
      </rPr>
      <t xml:space="preserve"> adjusted to PPP)</t>
    </r>
  </si>
  <si>
    <t>ANNUAL OPERATING
COST (USD 2019)</t>
  </si>
  <si>
    <t xml:space="preserve">PLANNING DEPT. </t>
  </si>
  <si>
    <t>PLAN DEVELOPMENT</t>
  </si>
  <si>
    <t>ONE TIME
COST (USD 2019)</t>
  </si>
  <si>
    <t>Population of Medellin</t>
  </si>
  <si>
    <t>Annual Operating Budget of Medellin's Planning and Citizen Engagement Dept. (2018)</t>
  </si>
  <si>
    <t>Annual Operating Budget of Planning and Citizen Engagement Department in Cities 100K-1Million</t>
  </si>
  <si>
    <t>Annual Operating Budget of Planning and Citizen Engagement Department in Cities 1Million and above</t>
  </si>
  <si>
    <t>Annual Operating Budget of Planning and Citizen Engagement Department in Cities below 100K</t>
  </si>
  <si>
    <t>Plan Development Cost for Cities 1Million and above</t>
  </si>
  <si>
    <t>Plan Development Cost for Cities 100K-1Million</t>
  </si>
  <si>
    <t>Plan Development Cost for Cities below 100K</t>
  </si>
  <si>
    <t>Operating Cost of Planning and Citizen Engagement Department(s)</t>
  </si>
  <si>
    <t>Plan Development Costs (one time)</t>
  </si>
  <si>
    <t>Expert Interview</t>
  </si>
  <si>
    <t>Average population growth rate</t>
  </si>
  <si>
    <t>gen</t>
  </si>
  <si>
    <t>City Size</t>
  </si>
  <si>
    <t>Average Annual Cost by City Type</t>
  </si>
  <si>
    <t>Sample Size</t>
  </si>
  <si>
    <t>Small</t>
  </si>
  <si>
    <t>Medium</t>
  </si>
  <si>
    <t>Large</t>
  </si>
  <si>
    <t>Gov &amp;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</si>
</sst>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u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65" fontId="4" fillId="0" borderId="0" xfId="0" applyNumberFormat="1" applyFont="1"/>
    <xf numFmtId="44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44" fontId="0" fillId="4" borderId="1" xfId="0" applyNumberFormat="1" applyFill="1" applyBorder="1" applyAlignment="1">
      <alignment vertical="center"/>
    </xf>
    <xf numFmtId="164" fontId="4" fillId="0" borderId="0" xfId="0" applyNumberFormat="1" applyFont="1"/>
    <xf numFmtId="44" fontId="6" fillId="0" borderId="2" xfId="0" applyNumberFormat="1" applyFont="1" applyBorder="1"/>
    <xf numFmtId="0" fontId="0" fillId="0" borderId="0" xfId="2" applyNumberFormat="1" applyFont="1"/>
    <xf numFmtId="164" fontId="4" fillId="0" borderId="0" xfId="1" applyNumberFormat="1" applyFont="1"/>
    <xf numFmtId="0" fontId="9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44" fontId="5" fillId="5" borderId="0" xfId="0" applyNumberFormat="1" applyFont="1" applyFill="1"/>
    <xf numFmtId="0" fontId="5" fillId="3" borderId="0" xfId="0" applyFont="1" applyFill="1" applyAlignment="1">
      <alignment horizontal="center" vertical="center" wrapText="1"/>
    </xf>
    <xf numFmtId="44" fontId="0" fillId="0" borderId="0" xfId="2" applyNumberFormat="1" applyFont="1"/>
    <xf numFmtId="44" fontId="5" fillId="3" borderId="0" xfId="2" applyFont="1" applyFill="1"/>
    <xf numFmtId="1" fontId="0" fillId="0" borderId="0" xfId="0" applyNumberFormat="1"/>
    <xf numFmtId="164" fontId="11" fillId="0" borderId="0" xfId="0" applyNumberFormat="1" applyFont="1"/>
    <xf numFmtId="0" fontId="13" fillId="2" borderId="0" xfId="0" applyFont="1" applyFill="1" applyAlignment="1">
      <alignment horizontal="center"/>
    </xf>
    <xf numFmtId="0" fontId="12" fillId="0" borderId="0" xfId="0" applyFont="1"/>
    <xf numFmtId="0" fontId="0" fillId="4" borderId="1" xfId="0" applyFill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"/>
  <sheetViews>
    <sheetView workbookViewId="0">
      <selection activeCell="F10" sqref="F10"/>
    </sheetView>
  </sheetViews>
  <sheetFormatPr defaultColWidth="8.85546875" defaultRowHeight="15" x14ac:dyDescent="0.25"/>
  <cols>
    <col min="1" max="1" width="5.7109375" style="4" bestFit="1" customWidth="1"/>
    <col min="2" max="2" width="74.28515625" bestFit="1" customWidth="1"/>
    <col min="3" max="3" width="25.7109375" customWidth="1"/>
    <col min="4" max="4" width="20.140625" customWidth="1"/>
    <col min="7" max="7" width="18.85546875" customWidth="1"/>
  </cols>
  <sheetData>
    <row r="1" spans="1:7" s="3" customFormat="1" x14ac:dyDescent="0.25">
      <c r="A1" s="5" t="s">
        <v>7</v>
      </c>
      <c r="B1" s="6" t="s">
        <v>8</v>
      </c>
      <c r="C1" s="6" t="s">
        <v>30</v>
      </c>
      <c r="D1" s="3" t="s">
        <v>31</v>
      </c>
      <c r="E1" s="32" t="s">
        <v>53</v>
      </c>
      <c r="F1" s="32"/>
      <c r="G1" s="32"/>
    </row>
    <row r="2" spans="1:7" x14ac:dyDescent="0.25">
      <c r="A2" s="4">
        <v>1</v>
      </c>
      <c r="B2" t="s">
        <v>47</v>
      </c>
      <c r="C2" s="2">
        <f>'Cost Calculations'!G243</f>
        <v>944055800</v>
      </c>
      <c r="E2" s="29" t="s">
        <v>52</v>
      </c>
      <c r="F2" s="29" t="s">
        <v>54</v>
      </c>
      <c r="G2" s="29" t="s">
        <v>58</v>
      </c>
    </row>
    <row r="3" spans="1:7" x14ac:dyDescent="0.25">
      <c r="A3" s="4">
        <v>2</v>
      </c>
      <c r="B3" t="s">
        <v>48</v>
      </c>
      <c r="C3" s="2">
        <f>'Cost Calculations'!I243</f>
        <v>40500000</v>
      </c>
      <c r="E3" s="30" t="s">
        <v>55</v>
      </c>
      <c r="F3">
        <f>COUNTIF('Cost Calculations'!$E$3:$E$22,E3)</f>
        <v>8</v>
      </c>
      <c r="G3" s="2">
        <f>(SUMIF('Cost Calculations'!$E$3:$E$242,$E3,'Cost Calculations'!$G$3:$G$242)+SUMIF('Cost Calculations'!$E$3:$E$242,$E3,'Cost Calculations'!$I$3:$I$242))/COUNTIF('Cost Calculations'!$E$3:$E$242,$E3)</f>
        <v>1357556.5217391304</v>
      </c>
    </row>
    <row r="4" spans="1:7" ht="15.75" thickBot="1" x14ac:dyDescent="0.3">
      <c r="A4" s="31" t="s">
        <v>33</v>
      </c>
      <c r="B4" s="31"/>
      <c r="C4" s="11">
        <f>SUM(C2,C3)</f>
        <v>984555800</v>
      </c>
      <c r="E4" s="30" t="s">
        <v>56</v>
      </c>
      <c r="F4">
        <f>COUNTIF('Cost Calculations'!$E$3:$E$22,E4)</f>
        <v>11</v>
      </c>
      <c r="G4" s="2">
        <f>(SUMIF('Cost Calculations'!$E$3:$E$242,$E4,'Cost Calculations'!$G$3:$G$242)+SUMIF('Cost Calculations'!$E$3:$E$242,$E4,'Cost Calculations'!$I$3:$I$242))/COUNTIF('Cost Calculations'!$E$3:$E$242,$E4)</f>
        <v>4660278.2945736432</v>
      </c>
    </row>
    <row r="5" spans="1:7" ht="15.75" thickTop="1" x14ac:dyDescent="0.25">
      <c r="E5" s="30" t="s">
        <v>57</v>
      </c>
      <c r="F5">
        <f>COUNTIF('Cost Calculations'!$E$3:$E$22,E5)</f>
        <v>1</v>
      </c>
      <c r="G5" s="2">
        <f>(SUMIF('Cost Calculations'!$E$3:$E$242,$E5,'Cost Calculations'!$G$3:$G$242)+SUMIF('Cost Calculations'!$E$3:$E$242,$E5,'Cost Calculations'!$I$3:$I$242))/COUNTIF('Cost Calculations'!$E$3:$E$242,$E5)</f>
        <v>13604457.894736841</v>
      </c>
    </row>
  </sheetData>
  <mergeCells count="2">
    <mergeCell ref="A4:B4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C000"/>
  </sheetPr>
  <dimension ref="A1:I244"/>
  <sheetViews>
    <sheetView tabSelected="1" zoomScale="111" zoomScaleNormal="111" workbookViewId="0">
      <pane ySplit="2" topLeftCell="A3" activePane="bottomLeft" state="frozen"/>
      <selection activeCell="B1" sqref="B1"/>
      <selection pane="bottomLeft" activeCell="G16" sqref="G16:G236"/>
    </sheetView>
  </sheetViews>
  <sheetFormatPr defaultColWidth="8.85546875" defaultRowHeight="15" x14ac:dyDescent="0.25"/>
  <cols>
    <col min="1" max="1" width="3.42578125" bestFit="1" customWidth="1"/>
    <col min="2" max="2" width="23.42578125" bestFit="1" customWidth="1"/>
    <col min="3" max="3" width="21.140625" customWidth="1"/>
    <col min="4" max="4" width="16.7109375" bestFit="1" customWidth="1"/>
    <col min="5" max="5" width="16.7109375" customWidth="1"/>
    <col min="6" max="6" width="3" customWidth="1"/>
    <col min="7" max="7" width="36.85546875" customWidth="1"/>
    <col min="8" max="8" width="4.7109375" customWidth="1"/>
    <col min="9" max="9" width="37" customWidth="1"/>
    <col min="10" max="10" width="18.85546875" bestFit="1" customWidth="1"/>
    <col min="12" max="12" width="14.28515625" bestFit="1" customWidth="1"/>
    <col min="13" max="13" width="14.85546875" bestFit="1" customWidth="1"/>
  </cols>
  <sheetData>
    <row r="1" spans="1:9" x14ac:dyDescent="0.25">
      <c r="G1" s="21" t="s">
        <v>36</v>
      </c>
      <c r="I1" s="21" t="s">
        <v>37</v>
      </c>
    </row>
    <row r="2" spans="1:9" s="10" customFormat="1" ht="60" customHeight="1" x14ac:dyDescent="0.25">
      <c r="A2" s="10" t="s">
        <v>29</v>
      </c>
      <c r="B2" s="10" t="s">
        <v>1</v>
      </c>
      <c r="C2" s="10" t="s">
        <v>0</v>
      </c>
      <c r="D2" s="10" t="s">
        <v>32</v>
      </c>
      <c r="E2" s="10" t="s">
        <v>52</v>
      </c>
      <c r="G2" s="22" t="s">
        <v>35</v>
      </c>
      <c r="I2" s="24" t="s">
        <v>38</v>
      </c>
    </row>
    <row r="3" spans="1:9" hidden="1" x14ac:dyDescent="0.25">
      <c r="A3" s="7">
        <v>1</v>
      </c>
      <c r="B3" t="s">
        <v>9</v>
      </c>
      <c r="C3" s="27">
        <v>2019</v>
      </c>
      <c r="D3" s="12">
        <f>INDEX(Population!$C$3:$U$22,MATCH('Cost Calculations'!B3,Population!$B$3:$B$22,0),MATCH(C3,Population!$C$2:$U$2,0))</f>
        <v>265028.74551111914</v>
      </c>
      <c r="E3" s="28" t="str">
        <f>IF(D3&lt;100000,"Small",IF(D3&lt;1000000,"Medium","Large"))</f>
        <v>Medium</v>
      </c>
      <c r="F3" s="1"/>
      <c r="G3" s="23">
        <f>IF(D3&gt;1000000,Variables!$C$5,IF(D3&gt;100000,Variables!$C$6,Variables!$C$7))</f>
        <v>4447100</v>
      </c>
      <c r="I3" s="26">
        <f>IF(D3&gt;1000000,Variables!$C$10,IF(D3&gt;100000,Variables!$C$11,Variables!$C$12))</f>
        <v>2500000</v>
      </c>
    </row>
    <row r="4" spans="1:9" hidden="1" x14ac:dyDescent="0.25">
      <c r="A4" s="7">
        <v>2</v>
      </c>
      <c r="B4" t="s">
        <v>10</v>
      </c>
      <c r="C4" s="27">
        <v>2019</v>
      </c>
      <c r="D4" s="12">
        <f>INDEX(Population!$C$3:$U$22,MATCH('Cost Calculations'!B4,Population!$B$3:$B$22,0),MATCH(C4,Population!$C$2:$U$2,0))</f>
        <v>842200.26293095096</v>
      </c>
      <c r="E4" s="28" t="str">
        <f t="shared" ref="E4:E67" si="0">IF(D4&lt;100000,"Small",IF(D4&lt;1000000,"Medium","Large"))</f>
        <v>Medium</v>
      </c>
      <c r="F4" s="1"/>
      <c r="G4" s="23">
        <f>IF(D4&gt;1000000,Variables!$C$5,IF(D4&gt;100000,Variables!$C$6,Variables!$C$7))</f>
        <v>4447100</v>
      </c>
      <c r="I4" s="26">
        <f>IF(D4&gt;1000000,Variables!$C$10,IF(D4&gt;100000,Variables!$C$11,Variables!$C$12))</f>
        <v>2500000</v>
      </c>
    </row>
    <row r="5" spans="1:9" hidden="1" x14ac:dyDescent="0.25">
      <c r="A5" s="7">
        <v>3</v>
      </c>
      <c r="B5" t="s">
        <v>11</v>
      </c>
      <c r="C5" s="27">
        <v>2019</v>
      </c>
      <c r="D5" s="12">
        <f>INDEX(Population!$C$3:$U$22,MATCH('Cost Calculations'!B5,Population!$B$3:$B$22,0),MATCH(C5,Population!$C$2:$U$2,0))</f>
        <v>939905.45983825892</v>
      </c>
      <c r="E5" s="28" t="str">
        <f t="shared" si="0"/>
        <v>Medium</v>
      </c>
      <c r="F5" s="1"/>
      <c r="G5" s="23">
        <f>IF(D5&gt;1000000,Variables!$C$5,IF(D5&gt;100000,Variables!$C$6,Variables!$C$7))</f>
        <v>4447100</v>
      </c>
      <c r="I5" s="26">
        <f>IF(D5&gt;1000000,Variables!$C$10,IF(D5&gt;100000,Variables!$C$11,Variables!$C$12))</f>
        <v>2500000</v>
      </c>
    </row>
    <row r="6" spans="1:9" hidden="1" x14ac:dyDescent="0.25">
      <c r="A6" s="7">
        <v>4</v>
      </c>
      <c r="B6" t="s">
        <v>12</v>
      </c>
      <c r="C6" s="27">
        <v>2019</v>
      </c>
      <c r="D6" s="12">
        <f>INDEX(Population!$C$3:$U$22,MATCH('Cost Calculations'!B6,Population!$B$3:$B$22,0),MATCH(C6,Population!$C$2:$U$2,0))</f>
        <v>69896.922769641169</v>
      </c>
      <c r="E6" s="28" t="str">
        <f t="shared" si="0"/>
        <v>Small</v>
      </c>
      <c r="F6" s="1"/>
      <c r="G6" s="23">
        <f>IF(D6&gt;1000000,Variables!$C$5,IF(D6&gt;100000,Variables!$C$6,Variables!$C$7))</f>
        <v>1270600</v>
      </c>
      <c r="I6" s="26">
        <f>IF(D6&gt;1000000,Variables!$C$10,IF(D6&gt;100000,Variables!$C$11,Variables!$C$12))</f>
        <v>1000000</v>
      </c>
    </row>
    <row r="7" spans="1:9" hidden="1" x14ac:dyDescent="0.25">
      <c r="A7" s="7">
        <v>5</v>
      </c>
      <c r="B7" t="s">
        <v>13</v>
      </c>
      <c r="C7" s="27">
        <v>2019</v>
      </c>
      <c r="D7" s="12">
        <f>INDEX(Population!$C$3:$U$22,MATCH('Cost Calculations'!B7,Population!$B$3:$B$22,0),MATCH(C7,Population!$C$2:$U$2,0))</f>
        <v>701436.41293779237</v>
      </c>
      <c r="E7" s="28" t="str">
        <f t="shared" si="0"/>
        <v>Medium</v>
      </c>
      <c r="F7" s="1"/>
      <c r="G7" s="23">
        <f>IF(D7&gt;1000000,Variables!$C$5,IF(D7&gt;100000,Variables!$C$6,Variables!$C$7))</f>
        <v>4447100</v>
      </c>
      <c r="I7" s="26">
        <f>IF(D7&gt;1000000,Variables!$C$10,IF(D7&gt;100000,Variables!$C$11,Variables!$C$12))</f>
        <v>2500000</v>
      </c>
    </row>
    <row r="8" spans="1:9" hidden="1" x14ac:dyDescent="0.25">
      <c r="A8" s="7">
        <v>6</v>
      </c>
      <c r="B8" t="s">
        <v>14</v>
      </c>
      <c r="C8" s="27">
        <v>2019</v>
      </c>
      <c r="D8" s="12">
        <f>INDEX(Population!$C$3:$U$22,MATCH('Cost Calculations'!B8,Population!$B$3:$B$22,0),MATCH(C8,Population!$C$2:$U$2,0))</f>
        <v>130805.21158969084</v>
      </c>
      <c r="E8" s="28" t="str">
        <f t="shared" si="0"/>
        <v>Medium</v>
      </c>
      <c r="F8" s="1"/>
      <c r="G8" s="23">
        <f>IF(D8&gt;1000000,Variables!$C$5,IF(D8&gt;100000,Variables!$C$6,Variables!$C$7))</f>
        <v>4447100</v>
      </c>
      <c r="I8" s="26">
        <f>IF(D8&gt;1000000,Variables!$C$10,IF(D8&gt;100000,Variables!$C$11,Variables!$C$12))</f>
        <v>2500000</v>
      </c>
    </row>
    <row r="9" spans="1:9" hidden="1" x14ac:dyDescent="0.25">
      <c r="A9" s="7">
        <v>7</v>
      </c>
      <c r="B9" t="s">
        <v>15</v>
      </c>
      <c r="C9" s="27">
        <v>2019</v>
      </c>
      <c r="D9" s="12">
        <f>INDEX(Population!$C$3:$U$22,MATCH('Cost Calculations'!B9,Population!$B$3:$B$22,0),MATCH(C9,Population!$C$2:$U$2,0))</f>
        <v>54907.357375989734</v>
      </c>
      <c r="E9" s="28" t="str">
        <f t="shared" si="0"/>
        <v>Small</v>
      </c>
      <c r="F9" s="1"/>
      <c r="G9" s="23">
        <f>IF(D9&gt;1000000,Variables!$C$5,IF(D9&gt;100000,Variables!$C$6,Variables!$C$7))</f>
        <v>1270600</v>
      </c>
      <c r="I9" s="26">
        <f>IF(D9&gt;1000000,Variables!$C$10,IF(D9&gt;100000,Variables!$C$11,Variables!$C$12))</f>
        <v>1000000</v>
      </c>
    </row>
    <row r="10" spans="1:9" hidden="1" x14ac:dyDescent="0.25">
      <c r="A10" s="7">
        <v>8</v>
      </c>
      <c r="B10" t="s">
        <v>16</v>
      </c>
      <c r="C10" s="27">
        <v>2019</v>
      </c>
      <c r="D10" s="12">
        <f>INDEX(Population!$C$3:$U$22,MATCH('Cost Calculations'!B10,Population!$B$3:$B$22,0),MATCH(C10,Population!$C$2:$U$2,0))</f>
        <v>57700.837021763517</v>
      </c>
      <c r="E10" s="28" t="str">
        <f t="shared" si="0"/>
        <v>Small</v>
      </c>
      <c r="F10" s="1"/>
      <c r="G10" s="23">
        <f>IF(D10&gt;1000000,Variables!$C$5,IF(D10&gt;100000,Variables!$C$6,Variables!$C$7))</f>
        <v>1270600</v>
      </c>
      <c r="I10" s="26">
        <f>IF(D10&gt;1000000,Variables!$C$10,IF(D10&gt;100000,Variables!$C$11,Variables!$C$12))</f>
        <v>1000000</v>
      </c>
    </row>
    <row r="11" spans="1:9" hidden="1" x14ac:dyDescent="0.25">
      <c r="A11" s="7">
        <v>9</v>
      </c>
      <c r="B11" t="s">
        <v>17</v>
      </c>
      <c r="C11" s="27">
        <v>2019</v>
      </c>
      <c r="D11" s="12">
        <f>INDEX(Population!$C$3:$U$22,MATCH('Cost Calculations'!B11,Population!$B$3:$B$22,0),MATCH(C11,Population!$C$2:$U$2,0))</f>
        <v>166598.81987568614</v>
      </c>
      <c r="E11" s="28" t="str">
        <f t="shared" si="0"/>
        <v>Medium</v>
      </c>
      <c r="F11" s="1"/>
      <c r="G11" s="23">
        <f>IF(D11&gt;1000000,Variables!$C$5,IF(D11&gt;100000,Variables!$C$6,Variables!$C$7))</f>
        <v>4447100</v>
      </c>
      <c r="I11" s="26">
        <f>IF(D11&gt;1000000,Variables!$C$10,IF(D11&gt;100000,Variables!$C$11,Variables!$C$12))</f>
        <v>2500000</v>
      </c>
    </row>
    <row r="12" spans="1:9" hidden="1" x14ac:dyDescent="0.25">
      <c r="A12" s="7">
        <v>10</v>
      </c>
      <c r="B12" t="s">
        <v>18</v>
      </c>
      <c r="C12" s="27">
        <v>2019</v>
      </c>
      <c r="D12" s="12">
        <f>INDEX(Population!$C$3:$U$22,MATCH('Cost Calculations'!B12,Population!$B$3:$B$22,0),MATCH(C12,Population!$C$2:$U$2,0))</f>
        <v>294045.64075893624</v>
      </c>
      <c r="E12" s="28" t="str">
        <f t="shared" si="0"/>
        <v>Medium</v>
      </c>
      <c r="F12" s="1"/>
      <c r="G12" s="23">
        <f>IF(D12&gt;1000000,Variables!$C$5,IF(D12&gt;100000,Variables!$C$6,Variables!$C$7))</f>
        <v>4447100</v>
      </c>
      <c r="I12" s="26">
        <f>IF(D12&gt;1000000,Variables!$C$10,IF(D12&gt;100000,Variables!$C$11,Variables!$C$12))</f>
        <v>2500000</v>
      </c>
    </row>
    <row r="13" spans="1:9" hidden="1" x14ac:dyDescent="0.25">
      <c r="A13" s="7">
        <v>11</v>
      </c>
      <c r="B13" t="s">
        <v>19</v>
      </c>
      <c r="C13" s="27">
        <v>2019</v>
      </c>
      <c r="D13" s="12">
        <f>INDEX(Population!$C$3:$U$22,MATCH('Cost Calculations'!B13,Population!$B$3:$B$22,0),MATCH(C13,Population!$C$2:$U$2,0))</f>
        <v>195357.12125879704</v>
      </c>
      <c r="E13" s="28" t="str">
        <f t="shared" si="0"/>
        <v>Medium</v>
      </c>
      <c r="F13" s="1"/>
      <c r="G13" s="23">
        <f>IF(D13&gt;1000000,Variables!$C$5,IF(D13&gt;100000,Variables!$C$6,Variables!$C$7))</f>
        <v>4447100</v>
      </c>
      <c r="I13" s="26">
        <f>IF(D13&gt;1000000,Variables!$C$10,IF(D13&gt;100000,Variables!$C$11,Variables!$C$12))</f>
        <v>2500000</v>
      </c>
    </row>
    <row r="14" spans="1:9" hidden="1" x14ac:dyDescent="0.25">
      <c r="A14" s="7">
        <v>12</v>
      </c>
      <c r="B14" t="s">
        <v>20</v>
      </c>
      <c r="C14" s="27">
        <v>2019</v>
      </c>
      <c r="D14" s="12">
        <f>INDEX(Population!$C$3:$U$22,MATCH('Cost Calculations'!B14,Population!$B$3:$B$22,0),MATCH(C14,Population!$C$2:$U$2,0))</f>
        <v>199284.86240555646</v>
      </c>
      <c r="E14" s="28" t="str">
        <f t="shared" si="0"/>
        <v>Medium</v>
      </c>
      <c r="F14" s="1"/>
      <c r="G14" s="23">
        <f>IF(D14&gt;1000000,Variables!$C$5,IF(D14&gt;100000,Variables!$C$6,Variables!$C$7))</f>
        <v>4447100</v>
      </c>
      <c r="I14" s="26">
        <f>IF(D14&gt;1000000,Variables!$C$10,IF(D14&gt;100000,Variables!$C$11,Variables!$C$12))</f>
        <v>2500000</v>
      </c>
    </row>
    <row r="15" spans="1:9" hidden="1" x14ac:dyDescent="0.25">
      <c r="A15" s="7">
        <v>13</v>
      </c>
      <c r="B15" t="s">
        <v>21</v>
      </c>
      <c r="C15" s="27">
        <v>2019</v>
      </c>
      <c r="D15" s="12">
        <f>INDEX(Population!$C$3:$U$22,MATCH('Cost Calculations'!B15,Population!$B$3:$B$22,0),MATCH(C15,Population!$C$2:$U$2,0))</f>
        <v>68718.267472139472</v>
      </c>
      <c r="E15" s="28" t="str">
        <f t="shared" si="0"/>
        <v>Small</v>
      </c>
      <c r="F15" s="1"/>
      <c r="G15" s="23">
        <f>IF(D15&gt;1000000,Variables!$C$5,IF(D15&gt;100000,Variables!$C$6,Variables!$C$7))</f>
        <v>1270600</v>
      </c>
      <c r="I15" s="26">
        <f>IF(D15&gt;1000000,Variables!$C$10,IF(D15&gt;100000,Variables!$C$11,Variables!$C$12))</f>
        <v>1000000</v>
      </c>
    </row>
    <row r="16" spans="1:9" x14ac:dyDescent="0.25">
      <c r="A16" s="7">
        <v>14</v>
      </c>
      <c r="B16" t="s">
        <v>22</v>
      </c>
      <c r="C16" s="27">
        <v>2019</v>
      </c>
      <c r="D16" s="12">
        <f>INDEX(Population!$C$3:$U$22,MATCH('Cost Calculations'!B16,Population!$B$3:$B$22,0),MATCH(C16,Population!$C$2:$U$2,0))</f>
        <v>1600835.8629898753</v>
      </c>
      <c r="E16" s="28" t="str">
        <f t="shared" si="0"/>
        <v>Large</v>
      </c>
      <c r="F16" s="1"/>
      <c r="G16" s="23">
        <f>IF(D16&gt;1000000,Variables!$C$5,IF(D16&gt;100000,Variables!$C$6,Variables!$C$7))</f>
        <v>13341300</v>
      </c>
      <c r="I16" s="26">
        <f>IF(D16&gt;1000000,Variables!$C$10,IF(D16&gt;100000,Variables!$C$11,Variables!$C$12))</f>
        <v>5000000</v>
      </c>
    </row>
    <row r="17" spans="1:9" hidden="1" x14ac:dyDescent="0.25">
      <c r="A17" s="7">
        <v>15</v>
      </c>
      <c r="B17" t="s">
        <v>23</v>
      </c>
      <c r="C17" s="27">
        <v>2019</v>
      </c>
      <c r="D17" s="12">
        <f>INDEX(Population!$C$3:$U$22,MATCH('Cost Calculations'!B17,Population!$B$3:$B$22,0),MATCH(C17,Population!$C$2:$U$2,0))</f>
        <v>82734.498877176069</v>
      </c>
      <c r="E17" s="28" t="str">
        <f t="shared" si="0"/>
        <v>Small</v>
      </c>
      <c r="F17" s="1"/>
      <c r="G17" s="23">
        <f>IF(D17&gt;1000000,Variables!$C$5,IF(D17&gt;100000,Variables!$C$6,Variables!$C$7))</f>
        <v>1270600</v>
      </c>
      <c r="I17" s="26">
        <f>IF(D17&gt;1000000,Variables!$C$10,IF(D17&gt;100000,Variables!$C$11,Variables!$C$12))</f>
        <v>1000000</v>
      </c>
    </row>
    <row r="18" spans="1:9" hidden="1" x14ac:dyDescent="0.25">
      <c r="A18" s="7">
        <v>16</v>
      </c>
      <c r="B18" t="s">
        <v>24</v>
      </c>
      <c r="C18" s="27">
        <v>2019</v>
      </c>
      <c r="D18" s="12">
        <f>INDEX(Population!$C$3:$U$22,MATCH('Cost Calculations'!B18,Population!$B$3:$B$22,0),MATCH(C18,Population!$C$2:$U$2,0))</f>
        <v>86476.895923480843</v>
      </c>
      <c r="E18" s="28" t="str">
        <f t="shared" si="0"/>
        <v>Small</v>
      </c>
      <c r="F18" s="1"/>
      <c r="G18" s="23">
        <f>IF(D18&gt;1000000,Variables!$C$5,IF(D18&gt;100000,Variables!$C$6,Variables!$C$7))</f>
        <v>1270600</v>
      </c>
      <c r="I18" s="26">
        <f>IF(D18&gt;1000000,Variables!$C$10,IF(D18&gt;100000,Variables!$C$11,Variables!$C$12))</f>
        <v>1000000</v>
      </c>
    </row>
    <row r="19" spans="1:9" hidden="1" x14ac:dyDescent="0.25">
      <c r="A19" s="7">
        <v>17</v>
      </c>
      <c r="B19" t="s">
        <v>25</v>
      </c>
      <c r="C19" s="27">
        <v>2019</v>
      </c>
      <c r="D19" s="12">
        <f>INDEX(Population!$C$3:$U$22,MATCH('Cost Calculations'!B19,Population!$B$3:$B$22,0),MATCH(C19,Population!$C$2:$U$2,0))</f>
        <v>119084.13946453515</v>
      </c>
      <c r="E19" s="28" t="str">
        <f t="shared" si="0"/>
        <v>Medium</v>
      </c>
      <c r="F19" s="1"/>
      <c r="G19" s="23">
        <f>IF(D19&gt;1000000,Variables!$C$5,IF(D19&gt;100000,Variables!$C$6,Variables!$C$7))</f>
        <v>4447100</v>
      </c>
      <c r="I19" s="26">
        <f>IF(D19&gt;1000000,Variables!$C$10,IF(D19&gt;100000,Variables!$C$11,Variables!$C$12))</f>
        <v>2500000</v>
      </c>
    </row>
    <row r="20" spans="1:9" hidden="1" x14ac:dyDescent="0.25">
      <c r="A20" s="7">
        <v>18</v>
      </c>
      <c r="B20" t="s">
        <v>26</v>
      </c>
      <c r="C20" s="27">
        <v>2019</v>
      </c>
      <c r="D20" s="12">
        <f>INDEX(Population!$C$3:$U$22,MATCH('Cost Calculations'!B20,Population!$B$3:$B$22,0),MATCH(C20,Population!$C$2:$U$2,0))</f>
        <v>112791.31880838204</v>
      </c>
      <c r="E20" s="28" t="str">
        <f t="shared" si="0"/>
        <v>Medium</v>
      </c>
      <c r="F20" s="1"/>
      <c r="G20" s="23">
        <f>IF(D20&gt;1000000,Variables!$C$5,IF(D20&gt;100000,Variables!$C$6,Variables!$C$7))</f>
        <v>4447100</v>
      </c>
      <c r="I20" s="26">
        <f>IF(D20&gt;1000000,Variables!$C$10,IF(D20&gt;100000,Variables!$C$11,Variables!$C$12))</f>
        <v>2500000</v>
      </c>
    </row>
    <row r="21" spans="1:9" hidden="1" x14ac:dyDescent="0.25">
      <c r="A21" s="7">
        <v>19</v>
      </c>
      <c r="B21" t="s">
        <v>27</v>
      </c>
      <c r="C21" s="27">
        <v>2019</v>
      </c>
      <c r="D21" s="12">
        <f>INDEX(Population!$C$3:$U$22,MATCH('Cost Calculations'!B21,Population!$B$3:$B$22,0),MATCH(C21,Population!$C$2:$U$2,0))</f>
        <v>87425.813324011862</v>
      </c>
      <c r="E21" s="28" t="str">
        <f t="shared" si="0"/>
        <v>Small</v>
      </c>
      <c r="F21" s="1"/>
      <c r="G21" s="23">
        <f>IF(D21&gt;1000000,Variables!$C$5,IF(D21&gt;100000,Variables!$C$6,Variables!$C$7))</f>
        <v>1270600</v>
      </c>
      <c r="I21" s="26">
        <f>IF(D21&gt;1000000,Variables!$C$10,IF(D21&gt;100000,Variables!$C$11,Variables!$C$12))</f>
        <v>1000000</v>
      </c>
    </row>
    <row r="22" spans="1:9" hidden="1" x14ac:dyDescent="0.25">
      <c r="A22" s="7">
        <v>20</v>
      </c>
      <c r="B22" t="s">
        <v>28</v>
      </c>
      <c r="C22" s="27">
        <v>2019</v>
      </c>
      <c r="D22" s="12">
        <f>INDEX(Population!$C$3:$U$22,MATCH('Cost Calculations'!B22,Population!$B$3:$B$22,0),MATCH(C22,Population!$C$2:$U$2,0))</f>
        <v>48966.357557226511</v>
      </c>
      <c r="E22" s="28" t="str">
        <f t="shared" si="0"/>
        <v>Small</v>
      </c>
      <c r="F22" s="1"/>
      <c r="G22" s="23">
        <f>IF(D22&gt;1000000,Variables!$C$5,IF(D22&gt;100000,Variables!$C$6,Variables!$C$7))</f>
        <v>1270600</v>
      </c>
      <c r="I22" s="26">
        <f>IF(D22&gt;1000000,Variables!$C$10,IF(D22&gt;100000,Variables!$C$11,Variables!$C$12))</f>
        <v>1000000</v>
      </c>
    </row>
    <row r="23" spans="1:9" hidden="1" x14ac:dyDescent="0.25">
      <c r="A23" s="7">
        <v>1</v>
      </c>
      <c r="B23" t="s">
        <v>9</v>
      </c>
      <c r="C23" s="27">
        <v>2020</v>
      </c>
      <c r="D23" s="12">
        <f>INDEX(Population!$C$3:$U$22,MATCH('Cost Calculations'!B23,Population!$B$3:$B$22,0),MATCH(C23,Population!$C$2:$U$2,0))</f>
        <v>269004.17669378588</v>
      </c>
      <c r="E23" s="28" t="str">
        <f t="shared" si="0"/>
        <v>Medium</v>
      </c>
      <c r="F23" s="1"/>
      <c r="G23" s="23">
        <f>IF(D23&gt;1000000,Variables!$C$5,IF(D23&gt;100000,Variables!$C$6,Variables!$C$7))</f>
        <v>4447100</v>
      </c>
      <c r="I23" s="26">
        <v>0</v>
      </c>
    </row>
    <row r="24" spans="1:9" hidden="1" x14ac:dyDescent="0.25">
      <c r="A24" s="7">
        <v>2</v>
      </c>
      <c r="B24" t="s">
        <v>10</v>
      </c>
      <c r="C24" s="27">
        <v>2020</v>
      </c>
      <c r="D24" s="12">
        <f>INDEX(Population!$C$3:$U$22,MATCH('Cost Calculations'!B24,Population!$B$3:$B$22,0),MATCH(C24,Population!$C$2:$U$2,0))</f>
        <v>854833.26687491511</v>
      </c>
      <c r="E24" s="28" t="str">
        <f t="shared" si="0"/>
        <v>Medium</v>
      </c>
      <c r="F24" s="1"/>
      <c r="G24" s="23">
        <f>IF(D24&gt;1000000,Variables!$C$5,IF(D24&gt;100000,Variables!$C$6,Variables!$C$7))</f>
        <v>4447100</v>
      </c>
      <c r="I24" s="26">
        <v>0</v>
      </c>
    </row>
    <row r="25" spans="1:9" hidden="1" x14ac:dyDescent="0.25">
      <c r="A25" s="7">
        <v>3</v>
      </c>
      <c r="B25" t="s">
        <v>11</v>
      </c>
      <c r="C25" s="27">
        <v>2020</v>
      </c>
      <c r="D25" s="12">
        <f>INDEX(Population!$C$3:$U$22,MATCH('Cost Calculations'!B25,Population!$B$3:$B$22,0),MATCH(C25,Population!$C$2:$U$2,0))</f>
        <v>954004.0417358327</v>
      </c>
      <c r="E25" s="28" t="str">
        <f t="shared" si="0"/>
        <v>Medium</v>
      </c>
      <c r="F25" s="1"/>
      <c r="G25" s="23">
        <f>IF(D25&gt;1000000,Variables!$C$5,IF(D25&gt;100000,Variables!$C$6,Variables!$C$7))</f>
        <v>4447100</v>
      </c>
      <c r="I25" s="26">
        <v>0</v>
      </c>
    </row>
    <row r="26" spans="1:9" hidden="1" x14ac:dyDescent="0.25">
      <c r="A26" s="7">
        <v>4</v>
      </c>
      <c r="B26" t="s">
        <v>12</v>
      </c>
      <c r="C26" s="27">
        <v>2020</v>
      </c>
      <c r="D26" s="12">
        <f>INDEX(Population!$C$3:$U$22,MATCH('Cost Calculations'!B26,Population!$B$3:$B$22,0),MATCH(C26,Population!$C$2:$U$2,0))</f>
        <v>70945.376611185784</v>
      </c>
      <c r="E26" s="28" t="str">
        <f t="shared" si="0"/>
        <v>Small</v>
      </c>
      <c r="F26" s="1"/>
      <c r="G26" s="23">
        <f>IF(D26&gt;1000000,Variables!$C$5,IF(D26&gt;100000,Variables!$C$6,Variables!$C$7))</f>
        <v>1270600</v>
      </c>
      <c r="I26" s="26">
        <v>0</v>
      </c>
    </row>
    <row r="27" spans="1:9" hidden="1" x14ac:dyDescent="0.25">
      <c r="A27" s="7">
        <v>5</v>
      </c>
      <c r="B27" t="s">
        <v>13</v>
      </c>
      <c r="C27" s="27">
        <v>2020</v>
      </c>
      <c r="D27" s="12">
        <f>INDEX(Population!$C$3:$U$22,MATCH('Cost Calculations'!B27,Population!$B$3:$B$22,0),MATCH(C27,Population!$C$2:$U$2,0))</f>
        <v>711957.95913185913</v>
      </c>
      <c r="E27" s="28" t="str">
        <f t="shared" si="0"/>
        <v>Medium</v>
      </c>
      <c r="F27" s="1"/>
      <c r="G27" s="23">
        <f>IF(D27&gt;1000000,Variables!$C$5,IF(D27&gt;100000,Variables!$C$6,Variables!$C$7))</f>
        <v>4447100</v>
      </c>
      <c r="I27" s="26">
        <v>0</v>
      </c>
    </row>
    <row r="28" spans="1:9" hidden="1" x14ac:dyDescent="0.25">
      <c r="A28" s="7">
        <v>6</v>
      </c>
      <c r="B28" t="s">
        <v>14</v>
      </c>
      <c r="C28" s="27">
        <v>2020</v>
      </c>
      <c r="D28" s="12">
        <f>INDEX(Population!$C$3:$U$22,MATCH('Cost Calculations'!B28,Population!$B$3:$B$22,0),MATCH(C28,Population!$C$2:$U$2,0))</f>
        <v>132767.28976353619</v>
      </c>
      <c r="E28" s="28" t="str">
        <f t="shared" si="0"/>
        <v>Medium</v>
      </c>
      <c r="F28" s="1"/>
      <c r="G28" s="23">
        <f>IF(D28&gt;1000000,Variables!$C$5,IF(D28&gt;100000,Variables!$C$6,Variables!$C$7))</f>
        <v>4447100</v>
      </c>
      <c r="I28" s="26">
        <v>0</v>
      </c>
    </row>
    <row r="29" spans="1:9" hidden="1" x14ac:dyDescent="0.25">
      <c r="A29" s="7">
        <v>7</v>
      </c>
      <c r="B29" t="s">
        <v>15</v>
      </c>
      <c r="C29" s="27">
        <v>2020</v>
      </c>
      <c r="D29" s="12">
        <f>INDEX(Population!$C$3:$U$22,MATCH('Cost Calculations'!B29,Population!$B$3:$B$22,0),MATCH(C29,Population!$C$2:$U$2,0))</f>
        <v>55730.967736629573</v>
      </c>
      <c r="E29" s="28" t="str">
        <f t="shared" si="0"/>
        <v>Small</v>
      </c>
      <c r="F29" s="1"/>
      <c r="G29" s="23">
        <f>IF(D29&gt;1000000,Variables!$C$5,IF(D29&gt;100000,Variables!$C$6,Variables!$C$7))</f>
        <v>1270600</v>
      </c>
      <c r="I29" s="26">
        <v>0</v>
      </c>
    </row>
    <row r="30" spans="1:9" hidden="1" x14ac:dyDescent="0.25">
      <c r="A30" s="7">
        <v>8</v>
      </c>
      <c r="B30" t="s">
        <v>16</v>
      </c>
      <c r="C30" s="27">
        <v>2020</v>
      </c>
      <c r="D30" s="12">
        <f>INDEX(Population!$C$3:$U$22,MATCH('Cost Calculations'!B30,Population!$B$3:$B$22,0),MATCH(C30,Population!$C$2:$U$2,0))</f>
        <v>58566.349577089961</v>
      </c>
      <c r="E30" s="28" t="str">
        <f t="shared" si="0"/>
        <v>Small</v>
      </c>
      <c r="F30" s="1"/>
      <c r="G30" s="23">
        <f>IF(D30&gt;1000000,Variables!$C$5,IF(D30&gt;100000,Variables!$C$6,Variables!$C$7))</f>
        <v>1270600</v>
      </c>
      <c r="I30" s="26">
        <v>0</v>
      </c>
    </row>
    <row r="31" spans="1:9" hidden="1" x14ac:dyDescent="0.25">
      <c r="A31" s="7">
        <v>9</v>
      </c>
      <c r="B31" t="s">
        <v>17</v>
      </c>
      <c r="C31" s="27">
        <v>2020</v>
      </c>
      <c r="D31" s="12">
        <f>INDEX(Population!$C$3:$U$22,MATCH('Cost Calculations'!B31,Population!$B$3:$B$22,0),MATCH(C31,Population!$C$2:$U$2,0))</f>
        <v>169097.8021738214</v>
      </c>
      <c r="E31" s="28" t="str">
        <f t="shared" si="0"/>
        <v>Medium</v>
      </c>
      <c r="F31" s="1"/>
      <c r="G31" s="23">
        <f>IF(D31&gt;1000000,Variables!$C$5,IF(D31&gt;100000,Variables!$C$6,Variables!$C$7))</f>
        <v>4447100</v>
      </c>
      <c r="I31" s="26">
        <v>0</v>
      </c>
    </row>
    <row r="32" spans="1:9" hidden="1" x14ac:dyDescent="0.25">
      <c r="A32" s="7">
        <v>10</v>
      </c>
      <c r="B32" t="s">
        <v>18</v>
      </c>
      <c r="C32" s="27">
        <v>2020</v>
      </c>
      <c r="D32" s="12">
        <f>INDEX(Population!$C$3:$U$22,MATCH('Cost Calculations'!B32,Population!$B$3:$B$22,0),MATCH(C32,Population!$C$2:$U$2,0))</f>
        <v>298456.32537032024</v>
      </c>
      <c r="E32" s="28" t="str">
        <f t="shared" si="0"/>
        <v>Medium</v>
      </c>
      <c r="F32" s="1"/>
      <c r="G32" s="23">
        <f>IF(D32&gt;1000000,Variables!$C$5,IF(D32&gt;100000,Variables!$C$6,Variables!$C$7))</f>
        <v>4447100</v>
      </c>
      <c r="I32" s="26">
        <v>0</v>
      </c>
    </row>
    <row r="33" spans="1:9" hidden="1" x14ac:dyDescent="0.25">
      <c r="A33" s="7">
        <v>11</v>
      </c>
      <c r="B33" t="s">
        <v>19</v>
      </c>
      <c r="C33" s="27">
        <v>2020</v>
      </c>
      <c r="D33" s="12">
        <f>INDEX(Population!$C$3:$U$22,MATCH('Cost Calculations'!B33,Population!$B$3:$B$22,0),MATCH(C33,Population!$C$2:$U$2,0))</f>
        <v>198287.47807767897</v>
      </c>
      <c r="E33" s="28" t="str">
        <f t="shared" si="0"/>
        <v>Medium</v>
      </c>
      <c r="F33" s="1"/>
      <c r="G33" s="23">
        <f>IF(D33&gt;1000000,Variables!$C$5,IF(D33&gt;100000,Variables!$C$6,Variables!$C$7))</f>
        <v>4447100</v>
      </c>
      <c r="I33" s="26">
        <v>0</v>
      </c>
    </row>
    <row r="34" spans="1:9" hidden="1" x14ac:dyDescent="0.25">
      <c r="A34" s="7">
        <v>12</v>
      </c>
      <c r="B34" t="s">
        <v>20</v>
      </c>
      <c r="C34" s="27">
        <v>2020</v>
      </c>
      <c r="D34" s="12">
        <f>INDEX(Population!$C$3:$U$22,MATCH('Cost Calculations'!B34,Population!$B$3:$B$22,0),MATCH(C34,Population!$C$2:$U$2,0))</f>
        <v>202274.13534163978</v>
      </c>
      <c r="E34" s="28" t="str">
        <f t="shared" si="0"/>
        <v>Medium</v>
      </c>
      <c r="F34" s="1"/>
      <c r="G34" s="23">
        <f>IF(D34&gt;1000000,Variables!$C$5,IF(D34&gt;100000,Variables!$C$6,Variables!$C$7))</f>
        <v>4447100</v>
      </c>
      <c r="I34" s="26">
        <v>0</v>
      </c>
    </row>
    <row r="35" spans="1:9" hidden="1" x14ac:dyDescent="0.25">
      <c r="A35" s="7">
        <v>13</v>
      </c>
      <c r="B35" t="s">
        <v>21</v>
      </c>
      <c r="C35" s="27">
        <v>2020</v>
      </c>
      <c r="D35" s="12">
        <f>INDEX(Population!$C$3:$U$22,MATCH('Cost Calculations'!B35,Population!$B$3:$B$22,0),MATCH(C35,Population!$C$2:$U$2,0))</f>
        <v>69749.041484221554</v>
      </c>
      <c r="E35" s="28" t="str">
        <f t="shared" si="0"/>
        <v>Small</v>
      </c>
      <c r="F35" s="1"/>
      <c r="G35" s="23">
        <f>IF(D35&gt;1000000,Variables!$C$5,IF(D35&gt;100000,Variables!$C$6,Variables!$C$7))</f>
        <v>1270600</v>
      </c>
      <c r="I35" s="26">
        <v>0</v>
      </c>
    </row>
    <row r="36" spans="1:9" x14ac:dyDescent="0.25">
      <c r="A36" s="7">
        <v>14</v>
      </c>
      <c r="B36" t="s">
        <v>22</v>
      </c>
      <c r="C36" s="27">
        <v>2020</v>
      </c>
      <c r="D36" s="12">
        <f>INDEX(Population!$C$3:$U$22,MATCH('Cost Calculations'!B36,Population!$B$3:$B$22,0),MATCH(C36,Population!$C$2:$U$2,0))</f>
        <v>1624848.4009347232</v>
      </c>
      <c r="E36" s="28" t="str">
        <f t="shared" si="0"/>
        <v>Large</v>
      </c>
      <c r="F36" s="1"/>
      <c r="G36" s="23">
        <f>IF(D36&gt;1000000,Variables!$C$5,IF(D36&gt;100000,Variables!$C$6,Variables!$C$7))</f>
        <v>13341300</v>
      </c>
      <c r="I36" s="26">
        <v>0</v>
      </c>
    </row>
    <row r="37" spans="1:9" hidden="1" x14ac:dyDescent="0.25">
      <c r="A37" s="7">
        <v>15</v>
      </c>
      <c r="B37" t="s">
        <v>23</v>
      </c>
      <c r="C37" s="27">
        <v>2020</v>
      </c>
      <c r="D37" s="12">
        <f>INDEX(Population!$C$3:$U$22,MATCH('Cost Calculations'!B37,Population!$B$3:$B$22,0),MATCH(C37,Population!$C$2:$U$2,0))</f>
        <v>83975.516360333699</v>
      </c>
      <c r="E37" s="28" t="str">
        <f t="shared" si="0"/>
        <v>Small</v>
      </c>
      <c r="F37" s="1"/>
      <c r="G37" s="23">
        <f>IF(D37&gt;1000000,Variables!$C$5,IF(D37&gt;100000,Variables!$C$6,Variables!$C$7))</f>
        <v>1270600</v>
      </c>
      <c r="I37" s="26">
        <v>0</v>
      </c>
    </row>
    <row r="38" spans="1:9" hidden="1" x14ac:dyDescent="0.25">
      <c r="A38" s="7">
        <v>16</v>
      </c>
      <c r="B38" t="s">
        <v>24</v>
      </c>
      <c r="C38" s="27">
        <v>2020</v>
      </c>
      <c r="D38" s="12">
        <f>INDEX(Population!$C$3:$U$22,MATCH('Cost Calculations'!B38,Population!$B$3:$B$22,0),MATCH(C38,Population!$C$2:$U$2,0))</f>
        <v>87774.04936233304</v>
      </c>
      <c r="E38" s="28" t="str">
        <f t="shared" si="0"/>
        <v>Small</v>
      </c>
      <c r="F38" s="1"/>
      <c r="G38" s="23">
        <f>IF(D38&gt;1000000,Variables!$C$5,IF(D38&gt;100000,Variables!$C$6,Variables!$C$7))</f>
        <v>1270600</v>
      </c>
      <c r="I38" s="26">
        <v>0</v>
      </c>
    </row>
    <row r="39" spans="1:9" hidden="1" x14ac:dyDescent="0.25">
      <c r="A39" s="7">
        <v>17</v>
      </c>
      <c r="B39" t="s">
        <v>25</v>
      </c>
      <c r="C39" s="27">
        <v>2020</v>
      </c>
      <c r="D39" s="12">
        <f>INDEX(Population!$C$3:$U$22,MATCH('Cost Calculations'!B39,Population!$B$3:$B$22,0),MATCH(C39,Population!$C$2:$U$2,0))</f>
        <v>120870.40155650317</v>
      </c>
      <c r="E39" s="28" t="str">
        <f t="shared" si="0"/>
        <v>Medium</v>
      </c>
      <c r="F39" s="1"/>
      <c r="G39" s="23">
        <f>IF(D39&gt;1000000,Variables!$C$5,IF(D39&gt;100000,Variables!$C$6,Variables!$C$7))</f>
        <v>4447100</v>
      </c>
      <c r="I39" s="26">
        <v>0</v>
      </c>
    </row>
    <row r="40" spans="1:9" hidden="1" x14ac:dyDescent="0.25">
      <c r="A40" s="7">
        <v>18</v>
      </c>
      <c r="B40" t="s">
        <v>26</v>
      </c>
      <c r="C40" s="27">
        <v>2020</v>
      </c>
      <c r="D40" s="12">
        <f>INDEX(Population!$C$3:$U$22,MATCH('Cost Calculations'!B40,Population!$B$3:$B$22,0),MATCH(C40,Population!$C$2:$U$2,0))</f>
        <v>114483.18859050777</v>
      </c>
      <c r="E40" s="28" t="str">
        <f t="shared" si="0"/>
        <v>Medium</v>
      </c>
      <c r="F40" s="1"/>
      <c r="G40" s="23">
        <f>IF(D40&gt;1000000,Variables!$C$5,IF(D40&gt;100000,Variables!$C$6,Variables!$C$7))</f>
        <v>4447100</v>
      </c>
      <c r="I40" s="26">
        <v>0</v>
      </c>
    </row>
    <row r="41" spans="1:9" hidden="1" x14ac:dyDescent="0.25">
      <c r="A41" s="7">
        <v>19</v>
      </c>
      <c r="B41" t="s">
        <v>27</v>
      </c>
      <c r="C41" s="27">
        <v>2020</v>
      </c>
      <c r="D41" s="12">
        <f>INDEX(Population!$C$3:$U$22,MATCH('Cost Calculations'!B41,Population!$B$3:$B$22,0),MATCH(C41,Population!$C$2:$U$2,0))</f>
        <v>88737.20052387203</v>
      </c>
      <c r="E41" s="28" t="str">
        <f t="shared" si="0"/>
        <v>Small</v>
      </c>
      <c r="F41" s="1"/>
      <c r="G41" s="23">
        <f>IF(D41&gt;1000000,Variables!$C$5,IF(D41&gt;100000,Variables!$C$6,Variables!$C$7))</f>
        <v>1270600</v>
      </c>
      <c r="I41" s="26">
        <v>0</v>
      </c>
    </row>
    <row r="42" spans="1:9" hidden="1" x14ac:dyDescent="0.25">
      <c r="A42" s="7">
        <v>20</v>
      </c>
      <c r="B42" t="s">
        <v>28</v>
      </c>
      <c r="C42" s="27">
        <v>2020</v>
      </c>
      <c r="D42" s="12">
        <f>INDEX(Population!$C$3:$U$22,MATCH('Cost Calculations'!B42,Population!$B$3:$B$22,0),MATCH(C42,Population!$C$2:$U$2,0))</f>
        <v>49700.852920584904</v>
      </c>
      <c r="E42" s="28" t="str">
        <f t="shared" si="0"/>
        <v>Small</v>
      </c>
      <c r="F42" s="1"/>
      <c r="G42" s="23">
        <f>IF(D42&gt;1000000,Variables!$C$5,IF(D42&gt;100000,Variables!$C$6,Variables!$C$7))</f>
        <v>1270600</v>
      </c>
      <c r="I42" s="26">
        <v>0</v>
      </c>
    </row>
    <row r="43" spans="1:9" hidden="1" x14ac:dyDescent="0.25">
      <c r="A43" s="7">
        <v>1</v>
      </c>
      <c r="B43" t="s">
        <v>9</v>
      </c>
      <c r="C43" s="27">
        <v>2021</v>
      </c>
      <c r="D43" s="12">
        <f>INDEX(Population!$C$3:$U$22,MATCH('Cost Calculations'!B43,Population!$B$3:$B$22,0),MATCH(C43,Population!$C$2:$U$2,0))</f>
        <v>273039.23934419261</v>
      </c>
      <c r="E43" s="28" t="str">
        <f t="shared" si="0"/>
        <v>Medium</v>
      </c>
      <c r="F43" s="1"/>
      <c r="G43" s="23">
        <f>IF(D43&gt;1000000,Variables!$C$5,IF(D43&gt;100000,Variables!$C$6,Variables!$C$7))</f>
        <v>4447100</v>
      </c>
      <c r="I43" s="26">
        <v>0</v>
      </c>
    </row>
    <row r="44" spans="1:9" hidden="1" x14ac:dyDescent="0.25">
      <c r="A44" s="7">
        <v>2</v>
      </c>
      <c r="B44" t="s">
        <v>10</v>
      </c>
      <c r="C44" s="27">
        <v>2021</v>
      </c>
      <c r="D44" s="12">
        <f>INDEX(Population!$C$3:$U$22,MATCH('Cost Calculations'!B44,Population!$B$3:$B$22,0),MATCH(C44,Population!$C$2:$U$2,0))</f>
        <v>867655.76587803871</v>
      </c>
      <c r="E44" s="28" t="str">
        <f t="shared" si="0"/>
        <v>Medium</v>
      </c>
      <c r="F44" s="1"/>
      <c r="G44" s="23">
        <f>IF(D44&gt;1000000,Variables!$C$5,IF(D44&gt;100000,Variables!$C$6,Variables!$C$7))</f>
        <v>4447100</v>
      </c>
      <c r="I44" s="26">
        <v>0</v>
      </c>
    </row>
    <row r="45" spans="1:9" hidden="1" x14ac:dyDescent="0.25">
      <c r="A45" s="7">
        <v>3</v>
      </c>
      <c r="B45" t="s">
        <v>11</v>
      </c>
      <c r="C45" s="27">
        <v>2021</v>
      </c>
      <c r="D45" s="12">
        <f>INDEX(Population!$C$3:$U$22,MATCH('Cost Calculations'!B45,Population!$B$3:$B$22,0),MATCH(C45,Population!$C$2:$U$2,0))</f>
        <v>968314.10236187011</v>
      </c>
      <c r="E45" s="28" t="str">
        <f t="shared" si="0"/>
        <v>Medium</v>
      </c>
      <c r="F45" s="1"/>
      <c r="G45" s="23">
        <f>IF(D45&gt;1000000,Variables!$C$5,IF(D45&gt;100000,Variables!$C$6,Variables!$C$7))</f>
        <v>4447100</v>
      </c>
      <c r="I45" s="26">
        <v>0</v>
      </c>
    </row>
    <row r="46" spans="1:9" hidden="1" x14ac:dyDescent="0.25">
      <c r="A46" s="7">
        <v>4</v>
      </c>
      <c r="B46" t="s">
        <v>12</v>
      </c>
      <c r="C46" s="27">
        <v>2021</v>
      </c>
      <c r="D46" s="12">
        <f>INDEX(Population!$C$3:$U$22,MATCH('Cost Calculations'!B46,Population!$B$3:$B$22,0),MATCH(C46,Population!$C$2:$U$2,0))</f>
        <v>72009.557260353569</v>
      </c>
      <c r="E46" s="28" t="str">
        <f t="shared" si="0"/>
        <v>Small</v>
      </c>
      <c r="F46" s="1"/>
      <c r="G46" s="23">
        <f>IF(D46&gt;1000000,Variables!$C$5,IF(D46&gt;100000,Variables!$C$6,Variables!$C$7))</f>
        <v>1270600</v>
      </c>
      <c r="I46" s="26">
        <v>0</v>
      </c>
    </row>
    <row r="47" spans="1:9" hidden="1" x14ac:dyDescent="0.25">
      <c r="A47" s="7">
        <v>5</v>
      </c>
      <c r="B47" t="s">
        <v>13</v>
      </c>
      <c r="C47" s="27">
        <v>2021</v>
      </c>
      <c r="D47" s="12">
        <f>INDEX(Population!$C$3:$U$22,MATCH('Cost Calculations'!B47,Population!$B$3:$B$22,0),MATCH(C47,Population!$C$2:$U$2,0))</f>
        <v>722637.32851883699</v>
      </c>
      <c r="E47" s="28" t="str">
        <f t="shared" si="0"/>
        <v>Medium</v>
      </c>
      <c r="F47" s="1"/>
      <c r="G47" s="23">
        <f>IF(D47&gt;1000000,Variables!$C$5,IF(D47&gt;100000,Variables!$C$6,Variables!$C$7))</f>
        <v>4447100</v>
      </c>
      <c r="I47" s="26">
        <v>0</v>
      </c>
    </row>
    <row r="48" spans="1:9" hidden="1" x14ac:dyDescent="0.25">
      <c r="A48" s="7">
        <v>6</v>
      </c>
      <c r="B48" t="s">
        <v>14</v>
      </c>
      <c r="C48" s="27">
        <v>2021</v>
      </c>
      <c r="D48" s="12">
        <f>INDEX(Population!$C$3:$U$22,MATCH('Cost Calculations'!B48,Population!$B$3:$B$22,0),MATCH(C48,Population!$C$2:$U$2,0))</f>
        <v>134758.79910998922</v>
      </c>
      <c r="E48" s="28" t="str">
        <f t="shared" si="0"/>
        <v>Medium</v>
      </c>
      <c r="F48" s="1"/>
      <c r="G48" s="23">
        <f>IF(D48&gt;1000000,Variables!$C$5,IF(D48&gt;100000,Variables!$C$6,Variables!$C$7))</f>
        <v>4447100</v>
      </c>
      <c r="I48" s="26">
        <v>0</v>
      </c>
    </row>
    <row r="49" spans="1:9" hidden="1" x14ac:dyDescent="0.25">
      <c r="A49" s="7">
        <v>7</v>
      </c>
      <c r="B49" t="s">
        <v>15</v>
      </c>
      <c r="C49" s="27">
        <v>2021</v>
      </c>
      <c r="D49" s="12">
        <f>INDEX(Population!$C$3:$U$22,MATCH('Cost Calculations'!B49,Population!$B$3:$B$22,0),MATCH(C49,Population!$C$2:$U$2,0))</f>
        <v>56566.932252679013</v>
      </c>
      <c r="E49" s="28" t="str">
        <f t="shared" si="0"/>
        <v>Small</v>
      </c>
      <c r="F49" s="1"/>
      <c r="G49" s="23">
        <f>IF(D49&gt;1000000,Variables!$C$5,IF(D49&gt;100000,Variables!$C$6,Variables!$C$7))</f>
        <v>1270600</v>
      </c>
      <c r="I49" s="26">
        <v>0</v>
      </c>
    </row>
    <row r="50" spans="1:9" hidden="1" x14ac:dyDescent="0.25">
      <c r="A50" s="7">
        <v>8</v>
      </c>
      <c r="B50" t="s">
        <v>16</v>
      </c>
      <c r="C50" s="27">
        <v>2021</v>
      </c>
      <c r="D50" s="12">
        <f>INDEX(Population!$C$3:$U$22,MATCH('Cost Calculations'!B50,Population!$B$3:$B$22,0),MATCH(C50,Population!$C$2:$U$2,0))</f>
        <v>59444.844820746308</v>
      </c>
      <c r="E50" s="28" t="str">
        <f t="shared" si="0"/>
        <v>Small</v>
      </c>
      <c r="F50" s="1"/>
      <c r="G50" s="23">
        <f>IF(D50&gt;1000000,Variables!$C$5,IF(D50&gt;100000,Variables!$C$6,Variables!$C$7))</f>
        <v>1270600</v>
      </c>
      <c r="I50" s="26">
        <v>0</v>
      </c>
    </row>
    <row r="51" spans="1:9" hidden="1" x14ac:dyDescent="0.25">
      <c r="A51" s="7">
        <v>9</v>
      </c>
      <c r="B51" t="s">
        <v>17</v>
      </c>
      <c r="C51" s="27">
        <v>2021</v>
      </c>
      <c r="D51" s="12">
        <f>INDEX(Population!$C$3:$U$22,MATCH('Cost Calculations'!B51,Population!$B$3:$B$22,0),MATCH(C51,Population!$C$2:$U$2,0))</f>
        <v>171634.2692064287</v>
      </c>
      <c r="E51" s="28" t="str">
        <f t="shared" si="0"/>
        <v>Medium</v>
      </c>
      <c r="F51" s="1"/>
      <c r="G51" s="23">
        <f>IF(D51&gt;1000000,Variables!$C$5,IF(D51&gt;100000,Variables!$C$6,Variables!$C$7))</f>
        <v>4447100</v>
      </c>
      <c r="I51" s="26">
        <v>0</v>
      </c>
    </row>
    <row r="52" spans="1:9" hidden="1" x14ac:dyDescent="0.25">
      <c r="A52" s="7">
        <v>10</v>
      </c>
      <c r="B52" t="s">
        <v>18</v>
      </c>
      <c r="C52" s="27">
        <v>2021</v>
      </c>
      <c r="D52" s="12">
        <f>INDEX(Population!$C$3:$U$22,MATCH('Cost Calculations'!B52,Population!$B$3:$B$22,0),MATCH(C52,Population!$C$2:$U$2,0))</f>
        <v>302933.170250875</v>
      </c>
      <c r="E52" s="28" t="str">
        <f t="shared" si="0"/>
        <v>Medium</v>
      </c>
      <c r="F52" s="1"/>
      <c r="G52" s="23">
        <f>IF(D52&gt;1000000,Variables!$C$5,IF(D52&gt;100000,Variables!$C$6,Variables!$C$7))</f>
        <v>4447100</v>
      </c>
      <c r="I52" s="26">
        <v>0</v>
      </c>
    </row>
    <row r="53" spans="1:9" hidden="1" x14ac:dyDescent="0.25">
      <c r="A53" s="7">
        <v>11</v>
      </c>
      <c r="B53" t="s">
        <v>19</v>
      </c>
      <c r="C53" s="27">
        <v>2021</v>
      </c>
      <c r="D53" s="12">
        <f>INDEX(Population!$C$3:$U$22,MATCH('Cost Calculations'!B53,Population!$B$3:$B$22,0),MATCH(C53,Population!$C$2:$U$2,0))</f>
        <v>201261.79024884413</v>
      </c>
      <c r="E53" s="28" t="str">
        <f t="shared" si="0"/>
        <v>Medium</v>
      </c>
      <c r="F53" s="1"/>
      <c r="G53" s="23">
        <f>IF(D53&gt;1000000,Variables!$C$5,IF(D53&gt;100000,Variables!$C$6,Variables!$C$7))</f>
        <v>4447100</v>
      </c>
      <c r="I53" s="26">
        <v>0</v>
      </c>
    </row>
    <row r="54" spans="1:9" hidden="1" x14ac:dyDescent="0.25">
      <c r="A54" s="7">
        <v>12</v>
      </c>
      <c r="B54" t="s">
        <v>20</v>
      </c>
      <c r="C54" s="27">
        <v>2021</v>
      </c>
      <c r="D54" s="12">
        <f>INDEX(Population!$C$3:$U$22,MATCH('Cost Calculations'!B54,Population!$B$3:$B$22,0),MATCH(C54,Population!$C$2:$U$2,0))</f>
        <v>205308.24737176436</v>
      </c>
      <c r="E54" s="28" t="str">
        <f t="shared" si="0"/>
        <v>Medium</v>
      </c>
      <c r="F54" s="1"/>
      <c r="G54" s="23">
        <f>IF(D54&gt;1000000,Variables!$C$5,IF(D54&gt;100000,Variables!$C$6,Variables!$C$7))</f>
        <v>4447100</v>
      </c>
      <c r="I54" s="26">
        <v>0</v>
      </c>
    </row>
    <row r="55" spans="1:9" hidden="1" x14ac:dyDescent="0.25">
      <c r="A55" s="7">
        <v>13</v>
      </c>
      <c r="B55" t="s">
        <v>21</v>
      </c>
      <c r="C55" s="27">
        <v>2021</v>
      </c>
      <c r="D55" s="12">
        <f>INDEX(Population!$C$3:$U$22,MATCH('Cost Calculations'!B55,Population!$B$3:$B$22,0),MATCH(C55,Population!$C$2:$U$2,0))</f>
        <v>70795.277106484864</v>
      </c>
      <c r="E55" s="28" t="str">
        <f t="shared" si="0"/>
        <v>Small</v>
      </c>
      <c r="F55" s="1"/>
      <c r="G55" s="23">
        <f>IF(D55&gt;1000000,Variables!$C$5,IF(D55&gt;100000,Variables!$C$6,Variables!$C$7))</f>
        <v>1270600</v>
      </c>
      <c r="I55" s="26">
        <v>0</v>
      </c>
    </row>
    <row r="56" spans="1:9" x14ac:dyDescent="0.25">
      <c r="A56" s="7">
        <v>14</v>
      </c>
      <c r="B56" t="s">
        <v>22</v>
      </c>
      <c r="C56" s="27">
        <v>2021</v>
      </c>
      <c r="D56" s="12">
        <f>INDEX(Population!$C$3:$U$22,MATCH('Cost Calculations'!B56,Population!$B$3:$B$22,0),MATCH(C56,Population!$C$2:$U$2,0))</f>
        <v>1649221.1269487438</v>
      </c>
      <c r="E56" s="28" t="str">
        <f t="shared" si="0"/>
        <v>Large</v>
      </c>
      <c r="F56" s="1"/>
      <c r="G56" s="23">
        <f>IF(D56&gt;1000000,Variables!$C$5,IF(D56&gt;100000,Variables!$C$6,Variables!$C$7))</f>
        <v>13341300</v>
      </c>
      <c r="I56" s="26">
        <v>0</v>
      </c>
    </row>
    <row r="57" spans="1:9" hidden="1" x14ac:dyDescent="0.25">
      <c r="A57" s="7">
        <v>15</v>
      </c>
      <c r="B57" t="s">
        <v>23</v>
      </c>
      <c r="C57" s="27">
        <v>2021</v>
      </c>
      <c r="D57" s="12">
        <f>INDEX(Population!$C$3:$U$22,MATCH('Cost Calculations'!B57,Population!$B$3:$B$22,0),MATCH(C57,Population!$C$2:$U$2,0))</f>
        <v>85235.149105738703</v>
      </c>
      <c r="E57" s="28" t="str">
        <f t="shared" si="0"/>
        <v>Small</v>
      </c>
      <c r="F57" s="1"/>
      <c r="G57" s="23">
        <f>IF(D57&gt;1000000,Variables!$C$5,IF(D57&gt;100000,Variables!$C$6,Variables!$C$7))</f>
        <v>1270600</v>
      </c>
      <c r="I57" s="26">
        <v>0</v>
      </c>
    </row>
    <row r="58" spans="1:9" hidden="1" x14ac:dyDescent="0.25">
      <c r="A58" s="7">
        <v>16</v>
      </c>
      <c r="B58" t="s">
        <v>24</v>
      </c>
      <c r="C58" s="27">
        <v>2021</v>
      </c>
      <c r="D58" s="12">
        <f>INDEX(Population!$C$3:$U$22,MATCH('Cost Calculations'!B58,Population!$B$3:$B$22,0),MATCH(C58,Population!$C$2:$U$2,0))</f>
        <v>89090.66010276803</v>
      </c>
      <c r="E58" s="28" t="str">
        <f t="shared" si="0"/>
        <v>Small</v>
      </c>
      <c r="F58" s="1"/>
      <c r="G58" s="23">
        <f>IF(D58&gt;1000000,Variables!$C$5,IF(D58&gt;100000,Variables!$C$6,Variables!$C$7))</f>
        <v>1270600</v>
      </c>
      <c r="I58" s="26">
        <v>0</v>
      </c>
    </row>
    <row r="59" spans="1:9" hidden="1" x14ac:dyDescent="0.25">
      <c r="A59" s="7">
        <v>17</v>
      </c>
      <c r="B59" t="s">
        <v>25</v>
      </c>
      <c r="C59" s="27">
        <v>2021</v>
      </c>
      <c r="D59" s="12">
        <f>INDEX(Population!$C$3:$U$22,MATCH('Cost Calculations'!B59,Population!$B$3:$B$22,0),MATCH(C59,Population!$C$2:$U$2,0))</f>
        <v>122683.45757985071</v>
      </c>
      <c r="E59" s="28" t="str">
        <f t="shared" si="0"/>
        <v>Medium</v>
      </c>
      <c r="F59" s="1"/>
      <c r="G59" s="23">
        <f>IF(D59&gt;1000000,Variables!$C$5,IF(D59&gt;100000,Variables!$C$6,Variables!$C$7))</f>
        <v>4447100</v>
      </c>
      <c r="I59" s="26">
        <v>0</v>
      </c>
    </row>
    <row r="60" spans="1:9" hidden="1" x14ac:dyDescent="0.25">
      <c r="A60" s="7">
        <v>18</v>
      </c>
      <c r="B60" t="s">
        <v>26</v>
      </c>
      <c r="C60" s="27">
        <v>2021</v>
      </c>
      <c r="D60" s="12">
        <f>INDEX(Population!$C$3:$U$22,MATCH('Cost Calculations'!B60,Population!$B$3:$B$22,0),MATCH(C60,Population!$C$2:$U$2,0))</f>
        <v>116200.43641936537</v>
      </c>
      <c r="E60" s="28" t="str">
        <f t="shared" si="0"/>
        <v>Medium</v>
      </c>
      <c r="F60" s="1"/>
      <c r="G60" s="23">
        <f>IF(D60&gt;1000000,Variables!$C$5,IF(D60&gt;100000,Variables!$C$6,Variables!$C$7))</f>
        <v>4447100</v>
      </c>
      <c r="I60" s="26">
        <v>0</v>
      </c>
    </row>
    <row r="61" spans="1:9" hidden="1" x14ac:dyDescent="0.25">
      <c r="A61" s="7">
        <v>19</v>
      </c>
      <c r="B61" t="s">
        <v>27</v>
      </c>
      <c r="C61" s="27">
        <v>2021</v>
      </c>
      <c r="D61" s="12">
        <f>INDEX(Population!$C$3:$U$22,MATCH('Cost Calculations'!B61,Population!$B$3:$B$22,0),MATCH(C61,Population!$C$2:$U$2,0))</f>
        <v>90068.258531730098</v>
      </c>
      <c r="E61" s="28" t="str">
        <f t="shared" si="0"/>
        <v>Small</v>
      </c>
      <c r="F61" s="1"/>
      <c r="G61" s="23">
        <f>IF(D61&gt;1000000,Variables!$C$5,IF(D61&gt;100000,Variables!$C$6,Variables!$C$7))</f>
        <v>1270600</v>
      </c>
      <c r="I61" s="26">
        <v>0</v>
      </c>
    </row>
    <row r="62" spans="1:9" hidden="1" x14ac:dyDescent="0.25">
      <c r="A62" s="7">
        <v>20</v>
      </c>
      <c r="B62" t="s">
        <v>28</v>
      </c>
      <c r="C62" s="27">
        <v>2021</v>
      </c>
      <c r="D62" s="12">
        <f>INDEX(Population!$C$3:$U$22,MATCH('Cost Calculations'!B62,Population!$B$3:$B$22,0),MATCH(C62,Population!$C$2:$U$2,0))</f>
        <v>50446.365714393673</v>
      </c>
      <c r="E62" s="28" t="str">
        <f t="shared" si="0"/>
        <v>Small</v>
      </c>
      <c r="F62" s="1"/>
      <c r="G62" s="23">
        <f>IF(D62&gt;1000000,Variables!$C$5,IF(D62&gt;100000,Variables!$C$6,Variables!$C$7))</f>
        <v>1270600</v>
      </c>
      <c r="I62" s="26">
        <v>0</v>
      </c>
    </row>
    <row r="63" spans="1:9" hidden="1" x14ac:dyDescent="0.25">
      <c r="A63" s="7">
        <v>1</v>
      </c>
      <c r="B63" t="s">
        <v>9</v>
      </c>
      <c r="C63" s="27">
        <v>2022</v>
      </c>
      <c r="D63" s="12">
        <f>INDEX(Population!$C$3:$U$22,MATCH('Cost Calculations'!B63,Population!$B$3:$B$22,0),MATCH(C63,Population!$C$2:$U$2,0))</f>
        <v>277134.82793435548</v>
      </c>
      <c r="E63" s="28" t="str">
        <f t="shared" si="0"/>
        <v>Medium</v>
      </c>
      <c r="F63" s="1"/>
      <c r="G63" s="23">
        <f>IF(D63&gt;1000000,Variables!$C$5,IF(D63&gt;100000,Variables!$C$6,Variables!$C$7))</f>
        <v>4447100</v>
      </c>
      <c r="I63" s="26">
        <v>0</v>
      </c>
    </row>
    <row r="64" spans="1:9" hidden="1" x14ac:dyDescent="0.25">
      <c r="A64" s="7">
        <v>2</v>
      </c>
      <c r="B64" t="s">
        <v>10</v>
      </c>
      <c r="C64" s="27">
        <v>2022</v>
      </c>
      <c r="D64" s="12">
        <f>INDEX(Population!$C$3:$U$22,MATCH('Cost Calculations'!B64,Population!$B$3:$B$22,0),MATCH(C64,Population!$C$2:$U$2,0))</f>
        <v>880670.60236620926</v>
      </c>
      <c r="E64" s="28" t="str">
        <f t="shared" si="0"/>
        <v>Medium</v>
      </c>
      <c r="F64" s="1"/>
      <c r="G64" s="23">
        <f>IF(D64&gt;1000000,Variables!$C$5,IF(D64&gt;100000,Variables!$C$6,Variables!$C$7))</f>
        <v>4447100</v>
      </c>
      <c r="I64" s="26">
        <v>0</v>
      </c>
    </row>
    <row r="65" spans="1:9" hidden="1" x14ac:dyDescent="0.25">
      <c r="A65" s="7">
        <v>3</v>
      </c>
      <c r="B65" t="s">
        <v>11</v>
      </c>
      <c r="C65" s="27">
        <v>2022</v>
      </c>
      <c r="D65" s="12">
        <f>INDEX(Population!$C$3:$U$22,MATCH('Cost Calculations'!B65,Population!$B$3:$B$22,0),MATCH(C65,Population!$C$2:$U$2,0))</f>
        <v>982838.81389729807</v>
      </c>
      <c r="E65" s="28" t="str">
        <f t="shared" si="0"/>
        <v>Medium</v>
      </c>
      <c r="F65" s="1"/>
      <c r="G65" s="23">
        <f>IF(D65&gt;1000000,Variables!$C$5,IF(D65&gt;100000,Variables!$C$6,Variables!$C$7))</f>
        <v>4447100</v>
      </c>
      <c r="I65" s="26">
        <v>0</v>
      </c>
    </row>
    <row r="66" spans="1:9" hidden="1" x14ac:dyDescent="0.25">
      <c r="A66" s="7">
        <v>4</v>
      </c>
      <c r="B66" t="s">
        <v>12</v>
      </c>
      <c r="C66" s="27">
        <v>2022</v>
      </c>
      <c r="D66" s="12">
        <f>INDEX(Population!$C$3:$U$22,MATCH('Cost Calculations'!B66,Population!$B$3:$B$22,0),MATCH(C66,Population!$C$2:$U$2,0))</f>
        <v>73089.70061925886</v>
      </c>
      <c r="E66" s="28" t="str">
        <f t="shared" si="0"/>
        <v>Small</v>
      </c>
      <c r="F66" s="1"/>
      <c r="G66" s="23">
        <f>IF(D66&gt;1000000,Variables!$C$5,IF(D66&gt;100000,Variables!$C$6,Variables!$C$7))</f>
        <v>1270600</v>
      </c>
      <c r="I66" s="26">
        <v>0</v>
      </c>
    </row>
    <row r="67" spans="1:9" hidden="1" x14ac:dyDescent="0.25">
      <c r="A67" s="7">
        <v>5</v>
      </c>
      <c r="B67" t="s">
        <v>13</v>
      </c>
      <c r="C67" s="27">
        <v>2022</v>
      </c>
      <c r="D67" s="12">
        <f>INDEX(Population!$C$3:$U$22,MATCH('Cost Calculations'!B67,Population!$B$3:$B$22,0),MATCH(C67,Population!$C$2:$U$2,0))</f>
        <v>733476.8884466195</v>
      </c>
      <c r="E67" s="28" t="str">
        <f t="shared" si="0"/>
        <v>Medium</v>
      </c>
      <c r="F67" s="1"/>
      <c r="G67" s="23">
        <f>IF(D67&gt;1000000,Variables!$C$5,IF(D67&gt;100000,Variables!$C$6,Variables!$C$7))</f>
        <v>4447100</v>
      </c>
      <c r="I67" s="26">
        <v>0</v>
      </c>
    </row>
    <row r="68" spans="1:9" hidden="1" x14ac:dyDescent="0.25">
      <c r="A68" s="7">
        <v>6</v>
      </c>
      <c r="B68" t="s">
        <v>14</v>
      </c>
      <c r="C68" s="27">
        <v>2022</v>
      </c>
      <c r="D68" s="12">
        <f>INDEX(Population!$C$3:$U$22,MATCH('Cost Calculations'!B68,Population!$B$3:$B$22,0),MATCH(C68,Population!$C$2:$U$2,0))</f>
        <v>136780.18109663905</v>
      </c>
      <c r="E68" s="28" t="str">
        <f t="shared" ref="E68:E131" si="1">IF(D68&lt;100000,"Small",IF(D68&lt;1000000,"Medium","Large"))</f>
        <v>Medium</v>
      </c>
      <c r="F68" s="1"/>
      <c r="G68" s="23">
        <f>IF(D68&gt;1000000,Variables!$C$5,IF(D68&gt;100000,Variables!$C$6,Variables!$C$7))</f>
        <v>4447100</v>
      </c>
      <c r="I68" s="26">
        <v>0</v>
      </c>
    </row>
    <row r="69" spans="1:9" hidden="1" x14ac:dyDescent="0.25">
      <c r="A69" s="7">
        <v>7</v>
      </c>
      <c r="B69" t="s">
        <v>15</v>
      </c>
      <c r="C69" s="27">
        <v>2022</v>
      </c>
      <c r="D69" s="12">
        <f>INDEX(Population!$C$3:$U$22,MATCH('Cost Calculations'!B69,Population!$B$3:$B$22,0),MATCH(C69,Population!$C$2:$U$2,0))</f>
        <v>57415.436236469191</v>
      </c>
      <c r="E69" s="28" t="str">
        <f t="shared" si="1"/>
        <v>Small</v>
      </c>
      <c r="F69" s="1"/>
      <c r="G69" s="23">
        <f>IF(D69&gt;1000000,Variables!$C$5,IF(D69&gt;100000,Variables!$C$6,Variables!$C$7))</f>
        <v>1270600</v>
      </c>
      <c r="I69" s="26">
        <v>0</v>
      </c>
    </row>
    <row r="70" spans="1:9" hidden="1" x14ac:dyDescent="0.25">
      <c r="A70" s="7">
        <v>8</v>
      </c>
      <c r="B70" t="s">
        <v>16</v>
      </c>
      <c r="C70" s="27">
        <v>2022</v>
      </c>
      <c r="D70" s="12">
        <f>INDEX(Population!$C$3:$U$22,MATCH('Cost Calculations'!B70,Population!$B$3:$B$22,0),MATCH(C70,Population!$C$2:$U$2,0))</f>
        <v>60336.517493057494</v>
      </c>
      <c r="E70" s="28" t="str">
        <f t="shared" si="1"/>
        <v>Small</v>
      </c>
      <c r="F70" s="1"/>
      <c r="G70" s="23">
        <f>IF(D70&gt;1000000,Variables!$C$5,IF(D70&gt;100000,Variables!$C$6,Variables!$C$7))</f>
        <v>1270600</v>
      </c>
      <c r="I70" s="26">
        <v>0</v>
      </c>
    </row>
    <row r="71" spans="1:9" hidden="1" x14ac:dyDescent="0.25">
      <c r="A71" s="7">
        <v>9</v>
      </c>
      <c r="B71" t="s">
        <v>17</v>
      </c>
      <c r="C71" s="27">
        <v>2022</v>
      </c>
      <c r="D71" s="12">
        <f>INDEX(Population!$C$3:$U$22,MATCH('Cost Calculations'!B71,Population!$B$3:$B$22,0),MATCH(C71,Population!$C$2:$U$2,0))</f>
        <v>174208.78324452511</v>
      </c>
      <c r="E71" s="28" t="str">
        <f t="shared" si="1"/>
        <v>Medium</v>
      </c>
      <c r="F71" s="1"/>
      <c r="G71" s="23">
        <f>IF(D71&gt;1000000,Variables!$C$5,IF(D71&gt;100000,Variables!$C$6,Variables!$C$7))</f>
        <v>4447100</v>
      </c>
      <c r="I71" s="26">
        <v>0</v>
      </c>
    </row>
    <row r="72" spans="1:9" hidden="1" x14ac:dyDescent="0.25">
      <c r="A72" s="7">
        <v>10</v>
      </c>
      <c r="B72" t="s">
        <v>18</v>
      </c>
      <c r="C72" s="27">
        <v>2022</v>
      </c>
      <c r="D72" s="12">
        <f>INDEX(Population!$C$3:$U$22,MATCH('Cost Calculations'!B72,Population!$B$3:$B$22,0),MATCH(C72,Population!$C$2:$U$2,0))</f>
        <v>307477.1678046381</v>
      </c>
      <c r="E72" s="28" t="str">
        <f t="shared" si="1"/>
        <v>Medium</v>
      </c>
      <c r="F72" s="1"/>
      <c r="G72" s="23">
        <f>IF(D72&gt;1000000,Variables!$C$5,IF(D72&gt;100000,Variables!$C$6,Variables!$C$7))</f>
        <v>4447100</v>
      </c>
      <c r="I72" s="26">
        <v>0</v>
      </c>
    </row>
    <row r="73" spans="1:9" hidden="1" x14ac:dyDescent="0.25">
      <c r="A73" s="7">
        <v>11</v>
      </c>
      <c r="B73" t="s">
        <v>19</v>
      </c>
      <c r="C73" s="27">
        <v>2022</v>
      </c>
      <c r="D73" s="12">
        <f>INDEX(Population!$C$3:$U$22,MATCH('Cost Calculations'!B73,Population!$B$3:$B$22,0),MATCH(C73,Population!$C$2:$U$2,0))</f>
        <v>204280.71710257677</v>
      </c>
      <c r="E73" s="28" t="str">
        <f t="shared" si="1"/>
        <v>Medium</v>
      </c>
      <c r="F73" s="1"/>
      <c r="G73" s="23">
        <f>IF(D73&gt;1000000,Variables!$C$5,IF(D73&gt;100000,Variables!$C$6,Variables!$C$7))</f>
        <v>4447100</v>
      </c>
      <c r="I73" s="26">
        <v>0</v>
      </c>
    </row>
    <row r="74" spans="1:9" hidden="1" x14ac:dyDescent="0.25">
      <c r="A74" s="7">
        <v>12</v>
      </c>
      <c r="B74" t="s">
        <v>20</v>
      </c>
      <c r="C74" s="27">
        <v>2022</v>
      </c>
      <c r="D74" s="12">
        <f>INDEX(Population!$C$3:$U$22,MATCH('Cost Calculations'!B74,Population!$B$3:$B$22,0),MATCH(C74,Population!$C$2:$U$2,0))</f>
        <v>208387.8710823408</v>
      </c>
      <c r="E74" s="28" t="str">
        <f t="shared" si="1"/>
        <v>Medium</v>
      </c>
      <c r="F74" s="1"/>
      <c r="G74" s="23">
        <f>IF(D74&gt;1000000,Variables!$C$5,IF(D74&gt;100000,Variables!$C$6,Variables!$C$7))</f>
        <v>4447100</v>
      </c>
      <c r="I74" s="26">
        <v>0</v>
      </c>
    </row>
    <row r="75" spans="1:9" hidden="1" x14ac:dyDescent="0.25">
      <c r="A75" s="7">
        <v>13</v>
      </c>
      <c r="B75" t="s">
        <v>21</v>
      </c>
      <c r="C75" s="27">
        <v>2022</v>
      </c>
      <c r="D75" s="12">
        <f>INDEX(Population!$C$3:$U$22,MATCH('Cost Calculations'!B75,Population!$B$3:$B$22,0),MATCH(C75,Population!$C$2:$U$2,0))</f>
        <v>71857.206263082131</v>
      </c>
      <c r="E75" s="28" t="str">
        <f t="shared" si="1"/>
        <v>Small</v>
      </c>
      <c r="F75" s="1"/>
      <c r="G75" s="23">
        <f>IF(D75&gt;1000000,Variables!$C$5,IF(D75&gt;100000,Variables!$C$6,Variables!$C$7))</f>
        <v>1270600</v>
      </c>
      <c r="I75" s="26">
        <v>0</v>
      </c>
    </row>
    <row r="76" spans="1:9" x14ac:dyDescent="0.25">
      <c r="A76" s="7">
        <v>14</v>
      </c>
      <c r="B76" t="s">
        <v>22</v>
      </c>
      <c r="C76" s="27">
        <v>2022</v>
      </c>
      <c r="D76" s="12">
        <f>INDEX(Population!$C$3:$U$22,MATCH('Cost Calculations'!B76,Population!$B$3:$B$22,0),MATCH(C76,Population!$C$2:$U$2,0))</f>
        <v>1673959.4438529748</v>
      </c>
      <c r="E76" s="28" t="str">
        <f t="shared" si="1"/>
        <v>Large</v>
      </c>
      <c r="F76" s="1"/>
      <c r="G76" s="23">
        <f>IF(D76&gt;1000000,Variables!$C$5,IF(D76&gt;100000,Variables!$C$6,Variables!$C$7))</f>
        <v>13341300</v>
      </c>
      <c r="I76" s="26">
        <v>0</v>
      </c>
    </row>
    <row r="77" spans="1:9" hidden="1" x14ac:dyDescent="0.25">
      <c r="A77" s="7">
        <v>15</v>
      </c>
      <c r="B77" t="s">
        <v>23</v>
      </c>
      <c r="C77" s="27">
        <v>2022</v>
      </c>
      <c r="D77" s="12">
        <f>INDEX(Population!$C$3:$U$22,MATCH('Cost Calculations'!B77,Population!$B$3:$B$22,0),MATCH(C77,Population!$C$2:$U$2,0))</f>
        <v>86513.676342324776</v>
      </c>
      <c r="E77" s="28" t="str">
        <f t="shared" si="1"/>
        <v>Small</v>
      </c>
      <c r="F77" s="1"/>
      <c r="G77" s="23">
        <f>IF(D77&gt;1000000,Variables!$C$5,IF(D77&gt;100000,Variables!$C$6,Variables!$C$7))</f>
        <v>1270600</v>
      </c>
      <c r="I77" s="26">
        <v>0</v>
      </c>
    </row>
    <row r="78" spans="1:9" hidden="1" x14ac:dyDescent="0.25">
      <c r="A78" s="7">
        <v>16</v>
      </c>
      <c r="B78" t="s">
        <v>24</v>
      </c>
      <c r="C78" s="27">
        <v>2022</v>
      </c>
      <c r="D78" s="12">
        <f>INDEX(Population!$C$3:$U$22,MATCH('Cost Calculations'!B78,Population!$B$3:$B$22,0),MATCH(C78,Population!$C$2:$U$2,0))</f>
        <v>90427.020004309539</v>
      </c>
      <c r="E78" s="28" t="str">
        <f t="shared" si="1"/>
        <v>Small</v>
      </c>
      <c r="F78" s="1"/>
      <c r="G78" s="23">
        <f>IF(D78&gt;1000000,Variables!$C$5,IF(D78&gt;100000,Variables!$C$6,Variables!$C$7))</f>
        <v>1270600</v>
      </c>
      <c r="I78" s="26">
        <v>0</v>
      </c>
    </row>
    <row r="79" spans="1:9" hidden="1" x14ac:dyDescent="0.25">
      <c r="A79" s="7">
        <v>17</v>
      </c>
      <c r="B79" t="s">
        <v>25</v>
      </c>
      <c r="C79" s="27">
        <v>2022</v>
      </c>
      <c r="D79" s="12">
        <f>INDEX(Population!$C$3:$U$22,MATCH('Cost Calculations'!B79,Population!$B$3:$B$22,0),MATCH(C79,Population!$C$2:$U$2,0))</f>
        <v>124523.70944354846</v>
      </c>
      <c r="E79" s="28" t="str">
        <f t="shared" si="1"/>
        <v>Medium</v>
      </c>
      <c r="F79" s="1"/>
      <c r="G79" s="23">
        <f>IF(D79&gt;1000000,Variables!$C$5,IF(D79&gt;100000,Variables!$C$6,Variables!$C$7))</f>
        <v>4447100</v>
      </c>
      <c r="I79" s="26">
        <v>0</v>
      </c>
    </row>
    <row r="80" spans="1:9" hidden="1" x14ac:dyDescent="0.25">
      <c r="A80" s="7">
        <v>18</v>
      </c>
      <c r="B80" t="s">
        <v>26</v>
      </c>
      <c r="C80" s="27">
        <v>2022</v>
      </c>
      <c r="D80" s="12">
        <f>INDEX(Population!$C$3:$U$22,MATCH('Cost Calculations'!B80,Population!$B$3:$B$22,0),MATCH(C80,Population!$C$2:$U$2,0))</f>
        <v>117943.44296565585</v>
      </c>
      <c r="E80" s="28" t="str">
        <f t="shared" si="1"/>
        <v>Medium</v>
      </c>
      <c r="F80" s="1"/>
      <c r="G80" s="23">
        <f>IF(D80&gt;1000000,Variables!$C$5,IF(D80&gt;100000,Variables!$C$6,Variables!$C$7))</f>
        <v>4447100</v>
      </c>
      <c r="I80" s="26">
        <v>0</v>
      </c>
    </row>
    <row r="81" spans="1:9" hidden="1" x14ac:dyDescent="0.25">
      <c r="A81" s="7">
        <v>19</v>
      </c>
      <c r="B81" t="s">
        <v>27</v>
      </c>
      <c r="C81" s="27">
        <v>2022</v>
      </c>
      <c r="D81" s="12">
        <f>INDEX(Population!$C$3:$U$22,MATCH('Cost Calculations'!B81,Population!$B$3:$B$22,0),MATCH(C81,Population!$C$2:$U$2,0))</f>
        <v>91419.282409706037</v>
      </c>
      <c r="E81" s="28" t="str">
        <f t="shared" si="1"/>
        <v>Small</v>
      </c>
      <c r="F81" s="1"/>
      <c r="G81" s="23">
        <f>IF(D81&gt;1000000,Variables!$C$5,IF(D81&gt;100000,Variables!$C$6,Variables!$C$7))</f>
        <v>1270600</v>
      </c>
      <c r="I81" s="26">
        <v>0</v>
      </c>
    </row>
    <row r="82" spans="1:9" hidden="1" x14ac:dyDescent="0.25">
      <c r="A82" s="7">
        <v>20</v>
      </c>
      <c r="B82" t="s">
        <v>28</v>
      </c>
      <c r="C82" s="27">
        <v>2022</v>
      </c>
      <c r="D82" s="12">
        <f>INDEX(Population!$C$3:$U$22,MATCH('Cost Calculations'!B82,Population!$B$3:$B$22,0),MATCH(C82,Population!$C$2:$U$2,0))</f>
        <v>51203.061200109572</v>
      </c>
      <c r="E82" s="28" t="str">
        <f t="shared" si="1"/>
        <v>Small</v>
      </c>
      <c r="F82" s="1"/>
      <c r="G82" s="23">
        <f>IF(D82&gt;1000000,Variables!$C$5,IF(D82&gt;100000,Variables!$C$6,Variables!$C$7))</f>
        <v>1270600</v>
      </c>
      <c r="I82" s="26">
        <v>0</v>
      </c>
    </row>
    <row r="83" spans="1:9" hidden="1" x14ac:dyDescent="0.25">
      <c r="A83" s="7">
        <v>1</v>
      </c>
      <c r="B83" t="s">
        <v>9</v>
      </c>
      <c r="C83" s="27">
        <v>2023</v>
      </c>
      <c r="D83" s="12">
        <f>INDEX(Population!$C$3:$U$22,MATCH('Cost Calculations'!B83,Population!$B$3:$B$22,0),MATCH(C83,Population!$C$2:$U$2,0))</f>
        <v>281291.85035337077</v>
      </c>
      <c r="E83" s="28" t="str">
        <f t="shared" si="1"/>
        <v>Medium</v>
      </c>
      <c r="F83" s="1"/>
      <c r="G83" s="23">
        <f>IF(D83&gt;1000000,Variables!$C$5,IF(D83&gt;100000,Variables!$C$6,Variables!$C$7))</f>
        <v>4447100</v>
      </c>
      <c r="I83" s="26">
        <v>0</v>
      </c>
    </row>
    <row r="84" spans="1:9" hidden="1" x14ac:dyDescent="0.25">
      <c r="A84" s="7">
        <v>2</v>
      </c>
      <c r="B84" t="s">
        <v>10</v>
      </c>
      <c r="C84" s="27">
        <v>2023</v>
      </c>
      <c r="D84" s="12">
        <f>INDEX(Population!$C$3:$U$22,MATCH('Cost Calculations'!B84,Population!$B$3:$B$22,0),MATCH(C84,Population!$C$2:$U$2,0))</f>
        <v>893880.66140170232</v>
      </c>
      <c r="E84" s="28" t="str">
        <f t="shared" si="1"/>
        <v>Medium</v>
      </c>
      <c r="F84" s="1"/>
      <c r="G84" s="23">
        <f>IF(D84&gt;1000000,Variables!$C$5,IF(D84&gt;100000,Variables!$C$6,Variables!$C$7))</f>
        <v>4447100</v>
      </c>
      <c r="I84" s="26">
        <v>0</v>
      </c>
    </row>
    <row r="85" spans="1:9" hidden="1" x14ac:dyDescent="0.25">
      <c r="A85" s="7">
        <v>3</v>
      </c>
      <c r="B85" t="s">
        <v>11</v>
      </c>
      <c r="C85" s="27">
        <v>2023</v>
      </c>
      <c r="D85" s="12">
        <f>INDEX(Population!$C$3:$U$22,MATCH('Cost Calculations'!B85,Population!$B$3:$B$22,0),MATCH(C85,Population!$C$2:$U$2,0))</f>
        <v>997581.39610575745</v>
      </c>
      <c r="E85" s="28" t="str">
        <f t="shared" si="1"/>
        <v>Medium</v>
      </c>
      <c r="F85" s="1"/>
      <c r="G85" s="23">
        <f>IF(D85&gt;1000000,Variables!$C$5,IF(D85&gt;100000,Variables!$C$6,Variables!$C$7))</f>
        <v>4447100</v>
      </c>
      <c r="I85" s="26">
        <v>0</v>
      </c>
    </row>
    <row r="86" spans="1:9" hidden="1" x14ac:dyDescent="0.25">
      <c r="A86" s="7">
        <v>4</v>
      </c>
      <c r="B86" t="s">
        <v>12</v>
      </c>
      <c r="C86" s="27">
        <v>2023</v>
      </c>
      <c r="D86" s="12">
        <f>INDEX(Population!$C$3:$U$22,MATCH('Cost Calculations'!B86,Population!$B$3:$B$22,0),MATCH(C86,Population!$C$2:$U$2,0))</f>
        <v>74186.046128547736</v>
      </c>
      <c r="E86" s="28" t="str">
        <f t="shared" si="1"/>
        <v>Small</v>
      </c>
      <c r="F86" s="1"/>
      <c r="G86" s="23">
        <f>IF(D86&gt;1000000,Variables!$C$5,IF(D86&gt;100000,Variables!$C$6,Variables!$C$7))</f>
        <v>1270600</v>
      </c>
      <c r="I86" s="26">
        <v>0</v>
      </c>
    </row>
    <row r="87" spans="1:9" hidden="1" x14ac:dyDescent="0.25">
      <c r="A87" s="7">
        <v>5</v>
      </c>
      <c r="B87" t="s">
        <v>13</v>
      </c>
      <c r="C87" s="27">
        <v>2023</v>
      </c>
      <c r="D87" s="12">
        <f>INDEX(Population!$C$3:$U$22,MATCH('Cost Calculations'!B87,Population!$B$3:$B$22,0),MATCH(C87,Population!$C$2:$U$2,0))</f>
        <v>744479.04177331878</v>
      </c>
      <c r="E87" s="28" t="str">
        <f t="shared" si="1"/>
        <v>Medium</v>
      </c>
      <c r="F87" s="1"/>
      <c r="G87" s="23">
        <f>IF(D87&gt;1000000,Variables!$C$5,IF(D87&gt;100000,Variables!$C$6,Variables!$C$7))</f>
        <v>4447100</v>
      </c>
      <c r="I87" s="26">
        <v>0</v>
      </c>
    </row>
    <row r="88" spans="1:9" hidden="1" x14ac:dyDescent="0.25">
      <c r="A88" s="7">
        <v>6</v>
      </c>
      <c r="B88" t="s">
        <v>14</v>
      </c>
      <c r="C88" s="27">
        <v>2023</v>
      </c>
      <c r="D88" s="12">
        <f>INDEX(Population!$C$3:$U$22,MATCH('Cost Calculations'!B88,Population!$B$3:$B$22,0),MATCH(C88,Population!$C$2:$U$2,0))</f>
        <v>138831.88381308861</v>
      </c>
      <c r="E88" s="28" t="str">
        <f t="shared" si="1"/>
        <v>Medium</v>
      </c>
      <c r="F88" s="1"/>
      <c r="G88" s="23">
        <f>IF(D88&gt;1000000,Variables!$C$5,IF(D88&gt;100000,Variables!$C$6,Variables!$C$7))</f>
        <v>4447100</v>
      </c>
      <c r="I88" s="26">
        <v>0</v>
      </c>
    </row>
    <row r="89" spans="1:9" hidden="1" x14ac:dyDescent="0.25">
      <c r="A89" s="7">
        <v>7</v>
      </c>
      <c r="B89" t="s">
        <v>15</v>
      </c>
      <c r="C89" s="27">
        <v>2023</v>
      </c>
      <c r="D89" s="12">
        <f>INDEX(Population!$C$3:$U$22,MATCH('Cost Calculations'!B89,Population!$B$3:$B$22,0),MATCH(C89,Population!$C$2:$U$2,0))</f>
        <v>58276.667780016222</v>
      </c>
      <c r="E89" s="28" t="str">
        <f t="shared" si="1"/>
        <v>Small</v>
      </c>
      <c r="F89" s="1"/>
      <c r="G89" s="23">
        <f>IF(D89&gt;1000000,Variables!$C$5,IF(D89&gt;100000,Variables!$C$6,Variables!$C$7))</f>
        <v>1270600</v>
      </c>
      <c r="I89" s="26">
        <v>0</v>
      </c>
    </row>
    <row r="90" spans="1:9" hidden="1" x14ac:dyDescent="0.25">
      <c r="A90" s="7">
        <v>8</v>
      </c>
      <c r="B90" t="s">
        <v>16</v>
      </c>
      <c r="C90" s="27">
        <v>2023</v>
      </c>
      <c r="D90" s="12">
        <f>INDEX(Population!$C$3:$U$22,MATCH('Cost Calculations'!B90,Population!$B$3:$B$22,0),MATCH(C90,Population!$C$2:$U$2,0))</f>
        <v>61241.565255453352</v>
      </c>
      <c r="E90" s="28" t="str">
        <f t="shared" si="1"/>
        <v>Small</v>
      </c>
      <c r="F90" s="1"/>
      <c r="G90" s="23">
        <f>IF(D90&gt;1000000,Variables!$C$5,IF(D90&gt;100000,Variables!$C$6,Variables!$C$7))</f>
        <v>1270600</v>
      </c>
      <c r="I90" s="26">
        <v>0</v>
      </c>
    </row>
    <row r="91" spans="1:9" hidden="1" x14ac:dyDescent="0.25">
      <c r="A91" s="7">
        <v>9</v>
      </c>
      <c r="B91" t="s">
        <v>17</v>
      </c>
      <c r="C91" s="27">
        <v>2023</v>
      </c>
      <c r="D91" s="12">
        <f>INDEX(Population!$C$3:$U$22,MATCH('Cost Calculations'!B91,Population!$B$3:$B$22,0),MATCH(C91,Population!$C$2:$U$2,0))</f>
        <v>176821.91499319297</v>
      </c>
      <c r="E91" s="28" t="str">
        <f t="shared" si="1"/>
        <v>Medium</v>
      </c>
      <c r="F91" s="1"/>
      <c r="G91" s="23">
        <f>IF(D91&gt;1000000,Variables!$C$5,IF(D91&gt;100000,Variables!$C$6,Variables!$C$7))</f>
        <v>4447100</v>
      </c>
      <c r="I91" s="26">
        <v>0</v>
      </c>
    </row>
    <row r="92" spans="1:9" hidden="1" x14ac:dyDescent="0.25">
      <c r="A92" s="7">
        <v>10</v>
      </c>
      <c r="B92" t="s">
        <v>18</v>
      </c>
      <c r="C92" s="27">
        <v>2023</v>
      </c>
      <c r="D92" s="12">
        <f>INDEX(Population!$C$3:$U$22,MATCH('Cost Calculations'!B92,Population!$B$3:$B$22,0),MATCH(C92,Population!$C$2:$U$2,0))</f>
        <v>312089.32532170764</v>
      </c>
      <c r="E92" s="28" t="str">
        <f t="shared" si="1"/>
        <v>Medium</v>
      </c>
      <c r="F92" s="1"/>
      <c r="G92" s="23">
        <f>IF(D92&gt;1000000,Variables!$C$5,IF(D92&gt;100000,Variables!$C$6,Variables!$C$7))</f>
        <v>4447100</v>
      </c>
      <c r="I92" s="26">
        <v>0</v>
      </c>
    </row>
    <row r="93" spans="1:9" hidden="1" x14ac:dyDescent="0.25">
      <c r="A93" s="7">
        <v>11</v>
      </c>
      <c r="B93" t="s">
        <v>19</v>
      </c>
      <c r="C93" s="27">
        <v>2023</v>
      </c>
      <c r="D93" s="12">
        <f>INDEX(Population!$C$3:$U$22,MATCH('Cost Calculations'!B93,Population!$B$3:$B$22,0),MATCH(C93,Population!$C$2:$U$2,0))</f>
        <v>207344.92785911541</v>
      </c>
      <c r="E93" s="28" t="str">
        <f t="shared" si="1"/>
        <v>Medium</v>
      </c>
      <c r="F93" s="1"/>
      <c r="G93" s="23">
        <f>IF(D93&gt;1000000,Variables!$C$5,IF(D93&gt;100000,Variables!$C$6,Variables!$C$7))</f>
        <v>4447100</v>
      </c>
      <c r="I93" s="26">
        <v>0</v>
      </c>
    </row>
    <row r="94" spans="1:9" hidden="1" x14ac:dyDescent="0.25">
      <c r="A94" s="7">
        <v>12</v>
      </c>
      <c r="B94" t="s">
        <v>20</v>
      </c>
      <c r="C94" s="27">
        <v>2023</v>
      </c>
      <c r="D94" s="12">
        <f>INDEX(Population!$C$3:$U$22,MATCH('Cost Calculations'!B94,Population!$B$3:$B$22,0),MATCH(C94,Population!$C$2:$U$2,0))</f>
        <v>211513.68914857588</v>
      </c>
      <c r="E94" s="28" t="str">
        <f t="shared" si="1"/>
        <v>Medium</v>
      </c>
      <c r="F94" s="1"/>
      <c r="G94" s="23">
        <f>IF(D94&gt;1000000,Variables!$C$5,IF(D94&gt;100000,Variables!$C$6,Variables!$C$7))</f>
        <v>4447100</v>
      </c>
      <c r="I94" s="26">
        <v>0</v>
      </c>
    </row>
    <row r="95" spans="1:9" hidden="1" x14ac:dyDescent="0.25">
      <c r="A95" s="7">
        <v>13</v>
      </c>
      <c r="B95" t="s">
        <v>21</v>
      </c>
      <c r="C95" s="27">
        <v>2023</v>
      </c>
      <c r="D95" s="12">
        <f>INDEX(Population!$C$3:$U$22,MATCH('Cost Calculations'!B95,Population!$B$3:$B$22,0),MATCH(C95,Population!$C$2:$U$2,0))</f>
        <v>72935.064357028357</v>
      </c>
      <c r="E95" s="28" t="str">
        <f t="shared" si="1"/>
        <v>Small</v>
      </c>
      <c r="F95" s="1"/>
      <c r="G95" s="23">
        <f>IF(D95&gt;1000000,Variables!$C$5,IF(D95&gt;100000,Variables!$C$6,Variables!$C$7))</f>
        <v>1270600</v>
      </c>
      <c r="I95" s="26">
        <v>0</v>
      </c>
    </row>
    <row r="96" spans="1:9" x14ac:dyDescent="0.25">
      <c r="A96" s="7">
        <v>14</v>
      </c>
      <c r="B96" t="s">
        <v>22</v>
      </c>
      <c r="C96" s="27">
        <v>2023</v>
      </c>
      <c r="D96" s="12">
        <f>INDEX(Population!$C$3:$U$22,MATCH('Cost Calculations'!B96,Population!$B$3:$B$22,0),MATCH(C96,Population!$C$2:$U$2,0))</f>
        <v>1699068.8355107692</v>
      </c>
      <c r="E96" s="28" t="str">
        <f t="shared" si="1"/>
        <v>Large</v>
      </c>
      <c r="F96" s="1"/>
      <c r="G96" s="23">
        <f>IF(D96&gt;1000000,Variables!$C$5,IF(D96&gt;100000,Variables!$C$6,Variables!$C$7))</f>
        <v>13341300</v>
      </c>
      <c r="I96" s="26">
        <v>0</v>
      </c>
    </row>
    <row r="97" spans="1:9" hidden="1" x14ac:dyDescent="0.25">
      <c r="A97" s="7">
        <v>15</v>
      </c>
      <c r="B97" t="s">
        <v>23</v>
      </c>
      <c r="C97" s="27">
        <v>2023</v>
      </c>
      <c r="D97" s="12">
        <f>INDEX(Population!$C$3:$U$22,MATCH('Cost Calculations'!B97,Population!$B$3:$B$22,0),MATCH(C97,Population!$C$2:$U$2,0))</f>
        <v>87811.381487459643</v>
      </c>
      <c r="E97" s="28" t="str">
        <f t="shared" si="1"/>
        <v>Small</v>
      </c>
      <c r="F97" s="1"/>
      <c r="G97" s="23">
        <f>IF(D97&gt;1000000,Variables!$C$5,IF(D97&gt;100000,Variables!$C$6,Variables!$C$7))</f>
        <v>1270600</v>
      </c>
      <c r="I97" s="26">
        <v>0</v>
      </c>
    </row>
    <row r="98" spans="1:9" hidden="1" x14ac:dyDescent="0.25">
      <c r="A98" s="7">
        <v>16</v>
      </c>
      <c r="B98" t="s">
        <v>24</v>
      </c>
      <c r="C98" s="27">
        <v>2023</v>
      </c>
      <c r="D98" s="12">
        <f>INDEX(Population!$C$3:$U$22,MATCH('Cost Calculations'!B98,Population!$B$3:$B$22,0),MATCH(C98,Population!$C$2:$U$2,0))</f>
        <v>91783.425304374177</v>
      </c>
      <c r="E98" s="28" t="str">
        <f t="shared" si="1"/>
        <v>Small</v>
      </c>
      <c r="F98" s="1"/>
      <c r="G98" s="23">
        <f>IF(D98&gt;1000000,Variables!$C$5,IF(D98&gt;100000,Variables!$C$6,Variables!$C$7))</f>
        <v>1270600</v>
      </c>
      <c r="I98" s="26">
        <v>0</v>
      </c>
    </row>
    <row r="99" spans="1:9" hidden="1" x14ac:dyDescent="0.25">
      <c r="A99" s="7">
        <v>17</v>
      </c>
      <c r="B99" t="s">
        <v>25</v>
      </c>
      <c r="C99" s="27">
        <v>2023</v>
      </c>
      <c r="D99" s="12">
        <f>INDEX(Population!$C$3:$U$22,MATCH('Cost Calculations'!B99,Population!$B$3:$B$22,0),MATCH(C99,Population!$C$2:$U$2,0))</f>
        <v>126391.56508520167</v>
      </c>
      <c r="E99" s="28" t="str">
        <f t="shared" si="1"/>
        <v>Medium</v>
      </c>
      <c r="F99" s="1"/>
      <c r="G99" s="23">
        <f>IF(D99&gt;1000000,Variables!$C$5,IF(D99&gt;100000,Variables!$C$6,Variables!$C$7))</f>
        <v>4447100</v>
      </c>
      <c r="I99" s="26">
        <v>0</v>
      </c>
    </row>
    <row r="100" spans="1:9" hidden="1" x14ac:dyDescent="0.25">
      <c r="A100" s="7">
        <v>18</v>
      </c>
      <c r="B100" t="s">
        <v>26</v>
      </c>
      <c r="C100" s="27">
        <v>2023</v>
      </c>
      <c r="D100" s="12">
        <f>INDEX(Population!$C$3:$U$22,MATCH('Cost Calculations'!B100,Population!$B$3:$B$22,0),MATCH(C100,Population!$C$2:$U$2,0))</f>
        <v>119712.59461014067</v>
      </c>
      <c r="E100" s="28" t="str">
        <f t="shared" si="1"/>
        <v>Medium</v>
      </c>
      <c r="F100" s="1"/>
      <c r="G100" s="23">
        <f>IF(D100&gt;1000000,Variables!$C$5,IF(D100&gt;100000,Variables!$C$6,Variables!$C$7))</f>
        <v>4447100</v>
      </c>
      <c r="I100" s="26">
        <v>0</v>
      </c>
    </row>
    <row r="101" spans="1:9" hidden="1" x14ac:dyDescent="0.25">
      <c r="A101" s="7">
        <v>19</v>
      </c>
      <c r="B101" t="s">
        <v>27</v>
      </c>
      <c r="C101" s="27">
        <v>2023</v>
      </c>
      <c r="D101" s="12">
        <f>INDEX(Population!$C$3:$U$22,MATCH('Cost Calculations'!B101,Population!$B$3:$B$22,0),MATCH(C101,Population!$C$2:$U$2,0))</f>
        <v>92790.571645851625</v>
      </c>
      <c r="E101" s="28" t="str">
        <f t="shared" si="1"/>
        <v>Small</v>
      </c>
      <c r="F101" s="1"/>
      <c r="G101" s="23">
        <f>IF(D101&gt;1000000,Variables!$C$5,IF(D101&gt;100000,Variables!$C$6,Variables!$C$7))</f>
        <v>1270600</v>
      </c>
      <c r="I101" s="26">
        <v>0</v>
      </c>
    </row>
    <row r="102" spans="1:9" hidden="1" x14ac:dyDescent="0.25">
      <c r="A102" s="7">
        <v>20</v>
      </c>
      <c r="B102" t="s">
        <v>28</v>
      </c>
      <c r="C102" s="27">
        <v>2023</v>
      </c>
      <c r="D102" s="12">
        <f>INDEX(Population!$C$3:$U$22,MATCH('Cost Calculations'!B102,Population!$B$3:$B$22,0),MATCH(C102,Population!$C$2:$U$2,0))</f>
        <v>51971.107118111213</v>
      </c>
      <c r="E102" s="28" t="str">
        <f t="shared" si="1"/>
        <v>Small</v>
      </c>
      <c r="F102" s="1"/>
      <c r="G102" s="23">
        <f>IF(D102&gt;1000000,Variables!$C$5,IF(D102&gt;100000,Variables!$C$6,Variables!$C$7))</f>
        <v>1270600</v>
      </c>
      <c r="I102" s="26">
        <v>0</v>
      </c>
    </row>
    <row r="103" spans="1:9" hidden="1" x14ac:dyDescent="0.25">
      <c r="A103" s="7">
        <v>1</v>
      </c>
      <c r="B103" t="s">
        <v>9</v>
      </c>
      <c r="C103" s="27">
        <v>2024</v>
      </c>
      <c r="D103" s="12">
        <f>INDEX(Population!$C$3:$U$22,MATCH('Cost Calculations'!B103,Population!$B$3:$B$22,0),MATCH(C103,Population!$C$2:$U$2,0))</f>
        <v>285511.22810867132</v>
      </c>
      <c r="E103" s="28" t="str">
        <f t="shared" si="1"/>
        <v>Medium</v>
      </c>
      <c r="F103" s="1"/>
      <c r="G103" s="23">
        <f>IF(D103&gt;1000000,Variables!$C$5,IF(D103&gt;100000,Variables!$C$6,Variables!$C$7))</f>
        <v>4447100</v>
      </c>
      <c r="I103" s="26">
        <v>0</v>
      </c>
    </row>
    <row r="104" spans="1:9" hidden="1" x14ac:dyDescent="0.25">
      <c r="A104" s="7">
        <v>2</v>
      </c>
      <c r="B104" t="s">
        <v>10</v>
      </c>
      <c r="C104" s="27">
        <v>2024</v>
      </c>
      <c r="D104" s="12">
        <f>INDEX(Population!$C$3:$U$22,MATCH('Cost Calculations'!B104,Population!$B$3:$B$22,0),MATCH(C104,Population!$C$2:$U$2,0))</f>
        <v>907288.87132272776</v>
      </c>
      <c r="E104" s="28" t="str">
        <f t="shared" si="1"/>
        <v>Medium</v>
      </c>
      <c r="F104" s="1"/>
      <c r="G104" s="23">
        <f>IF(D104&gt;1000000,Variables!$C$5,IF(D104&gt;100000,Variables!$C$6,Variables!$C$7))</f>
        <v>4447100</v>
      </c>
      <c r="I104" s="26">
        <v>0</v>
      </c>
    </row>
    <row r="105" spans="1:9" x14ac:dyDescent="0.25">
      <c r="A105" s="7">
        <v>3</v>
      </c>
      <c r="B105" t="s">
        <v>11</v>
      </c>
      <c r="C105" s="27">
        <v>2024</v>
      </c>
      <c r="D105" s="12">
        <f>INDEX(Population!$C$3:$U$22,MATCH('Cost Calculations'!B105,Population!$B$3:$B$22,0),MATCH(C105,Population!$C$2:$U$2,0))</f>
        <v>1012545.1170473438</v>
      </c>
      <c r="E105" s="28" t="str">
        <f t="shared" si="1"/>
        <v>Large</v>
      </c>
      <c r="F105" s="1"/>
      <c r="G105" s="23">
        <f>IF(D105&gt;1000000,Variables!$C$5,IF(D105&gt;100000,Variables!$C$6,Variables!$C$7))</f>
        <v>13341300</v>
      </c>
      <c r="I105" s="26">
        <v>0</v>
      </c>
    </row>
    <row r="106" spans="1:9" hidden="1" x14ac:dyDescent="0.25">
      <c r="A106" s="7">
        <v>4</v>
      </c>
      <c r="B106" t="s">
        <v>12</v>
      </c>
      <c r="C106" s="27">
        <v>2024</v>
      </c>
      <c r="D106" s="12">
        <f>INDEX(Population!$C$3:$U$22,MATCH('Cost Calculations'!B106,Population!$B$3:$B$22,0),MATCH(C106,Population!$C$2:$U$2,0))</f>
        <v>75298.836820475946</v>
      </c>
      <c r="E106" s="28" t="str">
        <f t="shared" si="1"/>
        <v>Small</v>
      </c>
      <c r="F106" s="1"/>
      <c r="G106" s="23">
        <f>IF(D106&gt;1000000,Variables!$C$5,IF(D106&gt;100000,Variables!$C$6,Variables!$C$7))</f>
        <v>1270600</v>
      </c>
      <c r="I106" s="26">
        <v>0</v>
      </c>
    </row>
    <row r="107" spans="1:9" hidden="1" x14ac:dyDescent="0.25">
      <c r="A107" s="7">
        <v>5</v>
      </c>
      <c r="B107" t="s">
        <v>13</v>
      </c>
      <c r="C107" s="27">
        <v>2024</v>
      </c>
      <c r="D107" s="12">
        <f>INDEX(Population!$C$3:$U$22,MATCH('Cost Calculations'!B107,Population!$B$3:$B$22,0),MATCH(C107,Population!$C$2:$U$2,0))</f>
        <v>755646.22739991848</v>
      </c>
      <c r="E107" s="28" t="str">
        <f t="shared" si="1"/>
        <v>Medium</v>
      </c>
      <c r="F107" s="1"/>
      <c r="G107" s="23">
        <f>IF(D107&gt;1000000,Variables!$C$5,IF(D107&gt;100000,Variables!$C$6,Variables!$C$7))</f>
        <v>4447100</v>
      </c>
      <c r="I107" s="26">
        <v>0</v>
      </c>
    </row>
    <row r="108" spans="1:9" hidden="1" x14ac:dyDescent="0.25">
      <c r="A108" s="7">
        <v>6</v>
      </c>
      <c r="B108" t="s">
        <v>14</v>
      </c>
      <c r="C108" s="27">
        <v>2024</v>
      </c>
      <c r="D108" s="12">
        <f>INDEX(Population!$C$3:$U$22,MATCH('Cost Calculations'!B108,Population!$B$3:$B$22,0),MATCH(C108,Population!$C$2:$U$2,0))</f>
        <v>140914.36207028493</v>
      </c>
      <c r="E108" s="28" t="str">
        <f t="shared" si="1"/>
        <v>Medium</v>
      </c>
      <c r="F108" s="1"/>
      <c r="G108" s="23">
        <f>IF(D108&gt;1000000,Variables!$C$5,IF(D108&gt;100000,Variables!$C$6,Variables!$C$7))</f>
        <v>4447100</v>
      </c>
      <c r="I108" s="26">
        <v>0</v>
      </c>
    </row>
    <row r="109" spans="1:9" hidden="1" x14ac:dyDescent="0.25">
      <c r="A109" s="7">
        <v>7</v>
      </c>
      <c r="B109" t="s">
        <v>15</v>
      </c>
      <c r="C109" s="27">
        <v>2024</v>
      </c>
      <c r="D109" s="12">
        <f>INDEX(Population!$C$3:$U$22,MATCH('Cost Calculations'!B109,Population!$B$3:$B$22,0),MATCH(C109,Population!$C$2:$U$2,0))</f>
        <v>59150.817796716459</v>
      </c>
      <c r="E109" s="28" t="str">
        <f t="shared" si="1"/>
        <v>Small</v>
      </c>
      <c r="F109" s="1"/>
      <c r="G109" s="23">
        <f>IF(D109&gt;1000000,Variables!$C$5,IF(D109&gt;100000,Variables!$C$6,Variables!$C$7))</f>
        <v>1270600</v>
      </c>
      <c r="I109" s="26">
        <v>0</v>
      </c>
    </row>
    <row r="110" spans="1:9" hidden="1" x14ac:dyDescent="0.25">
      <c r="A110" s="7">
        <v>8</v>
      </c>
      <c r="B110" t="s">
        <v>16</v>
      </c>
      <c r="C110" s="27">
        <v>2024</v>
      </c>
      <c r="D110" s="12">
        <f>INDEX(Population!$C$3:$U$22,MATCH('Cost Calculations'!B110,Population!$B$3:$B$22,0),MATCH(C110,Population!$C$2:$U$2,0))</f>
        <v>62160.188734285148</v>
      </c>
      <c r="E110" s="28" t="str">
        <f t="shared" si="1"/>
        <v>Small</v>
      </c>
      <c r="F110" s="1"/>
      <c r="G110" s="23">
        <f>IF(D110&gt;1000000,Variables!$C$5,IF(D110&gt;100000,Variables!$C$6,Variables!$C$7))</f>
        <v>1270600</v>
      </c>
      <c r="I110" s="26">
        <v>0</v>
      </c>
    </row>
    <row r="111" spans="1:9" hidden="1" x14ac:dyDescent="0.25">
      <c r="A111" s="7">
        <v>9</v>
      </c>
      <c r="B111" t="s">
        <v>17</v>
      </c>
      <c r="C111" s="27">
        <v>2024</v>
      </c>
      <c r="D111" s="12">
        <f>INDEX(Population!$C$3:$U$22,MATCH('Cost Calculations'!B111,Population!$B$3:$B$22,0),MATCH(C111,Population!$C$2:$U$2,0))</f>
        <v>179474.24371809085</v>
      </c>
      <c r="E111" s="28" t="str">
        <f t="shared" si="1"/>
        <v>Medium</v>
      </c>
      <c r="F111" s="1"/>
      <c r="G111" s="23">
        <f>IF(D111&gt;1000000,Variables!$C$5,IF(D111&gt;100000,Variables!$C$6,Variables!$C$7))</f>
        <v>4447100</v>
      </c>
      <c r="I111" s="26">
        <v>0</v>
      </c>
    </row>
    <row r="112" spans="1:9" hidden="1" x14ac:dyDescent="0.25">
      <c r="A112" s="7">
        <v>10</v>
      </c>
      <c r="B112" t="s">
        <v>18</v>
      </c>
      <c r="C112" s="27">
        <v>2024</v>
      </c>
      <c r="D112" s="12">
        <f>INDEX(Population!$C$3:$U$22,MATCH('Cost Calculations'!B112,Population!$B$3:$B$22,0),MATCH(C112,Population!$C$2:$U$2,0))</f>
        <v>316770.66520153324</v>
      </c>
      <c r="E112" s="28" t="str">
        <f t="shared" si="1"/>
        <v>Medium</v>
      </c>
      <c r="F112" s="1"/>
      <c r="G112" s="23">
        <f>IF(D112&gt;1000000,Variables!$C$5,IF(D112&gt;100000,Variables!$C$6,Variables!$C$7))</f>
        <v>4447100</v>
      </c>
      <c r="I112" s="26">
        <v>0</v>
      </c>
    </row>
    <row r="113" spans="1:9" hidden="1" x14ac:dyDescent="0.25">
      <c r="A113" s="7">
        <v>11</v>
      </c>
      <c r="B113" t="s">
        <v>19</v>
      </c>
      <c r="C113" s="27">
        <v>2024</v>
      </c>
      <c r="D113" s="12">
        <f>INDEX(Population!$C$3:$U$22,MATCH('Cost Calculations'!B113,Population!$B$3:$B$22,0),MATCH(C113,Population!$C$2:$U$2,0))</f>
        <v>210455.10177700213</v>
      </c>
      <c r="E113" s="28" t="str">
        <f t="shared" si="1"/>
        <v>Medium</v>
      </c>
      <c r="F113" s="1"/>
      <c r="G113" s="23">
        <f>IF(D113&gt;1000000,Variables!$C$5,IF(D113&gt;100000,Variables!$C$6,Variables!$C$7))</f>
        <v>4447100</v>
      </c>
      <c r="I113" s="26">
        <v>0</v>
      </c>
    </row>
    <row r="114" spans="1:9" hidden="1" x14ac:dyDescent="0.25">
      <c r="A114" s="7">
        <v>12</v>
      </c>
      <c r="B114" t="s">
        <v>20</v>
      </c>
      <c r="C114" s="27">
        <v>2024</v>
      </c>
      <c r="D114" s="12">
        <f>INDEX(Population!$C$3:$U$22,MATCH('Cost Calculations'!B114,Population!$B$3:$B$22,0),MATCH(C114,Population!$C$2:$U$2,0))</f>
        <v>214686.39448580451</v>
      </c>
      <c r="E114" s="28" t="str">
        <f t="shared" si="1"/>
        <v>Medium</v>
      </c>
      <c r="F114" s="1"/>
      <c r="G114" s="23">
        <f>IF(D114&gt;1000000,Variables!$C$5,IF(D114&gt;100000,Variables!$C$6,Variables!$C$7))</f>
        <v>4447100</v>
      </c>
      <c r="I114" s="26">
        <v>0</v>
      </c>
    </row>
    <row r="115" spans="1:9" hidden="1" x14ac:dyDescent="0.25">
      <c r="A115" s="7">
        <v>13</v>
      </c>
      <c r="B115" t="s">
        <v>21</v>
      </c>
      <c r="C115" s="27">
        <v>2024</v>
      </c>
      <c r="D115" s="12">
        <f>INDEX(Population!$C$3:$U$22,MATCH('Cost Calculations'!B115,Population!$B$3:$B$22,0),MATCH(C115,Population!$C$2:$U$2,0))</f>
        <v>74029.090322383781</v>
      </c>
      <c r="E115" s="28" t="str">
        <f t="shared" si="1"/>
        <v>Small</v>
      </c>
      <c r="F115" s="1"/>
      <c r="G115" s="23">
        <f>IF(D115&gt;1000000,Variables!$C$5,IF(D115&gt;100000,Variables!$C$6,Variables!$C$7))</f>
        <v>1270600</v>
      </c>
      <c r="I115" s="26">
        <v>0</v>
      </c>
    </row>
    <row r="116" spans="1:9" x14ac:dyDescent="0.25">
      <c r="A116" s="7">
        <v>14</v>
      </c>
      <c r="B116" t="s">
        <v>22</v>
      </c>
      <c r="C116" s="27">
        <v>2024</v>
      </c>
      <c r="D116" s="12">
        <f>INDEX(Population!$C$3:$U$22,MATCH('Cost Calculations'!B116,Population!$B$3:$B$22,0),MATCH(C116,Population!$C$2:$U$2,0))</f>
        <v>1724554.8680434306</v>
      </c>
      <c r="E116" s="28" t="str">
        <f t="shared" si="1"/>
        <v>Large</v>
      </c>
      <c r="F116" s="1"/>
      <c r="G116" s="23">
        <f>IF(D116&gt;1000000,Variables!$C$5,IF(D116&gt;100000,Variables!$C$6,Variables!$C$7))</f>
        <v>13341300</v>
      </c>
      <c r="I116" s="26">
        <v>0</v>
      </c>
    </row>
    <row r="117" spans="1:9" hidden="1" x14ac:dyDescent="0.25">
      <c r="A117" s="7">
        <v>15</v>
      </c>
      <c r="B117" t="s">
        <v>23</v>
      </c>
      <c r="C117" s="27">
        <v>2024</v>
      </c>
      <c r="D117" s="12">
        <f>INDEX(Population!$C$3:$U$22,MATCH('Cost Calculations'!B117,Population!$B$3:$B$22,0),MATCH(C117,Population!$C$2:$U$2,0))</f>
        <v>89128.552209771529</v>
      </c>
      <c r="E117" s="28" t="str">
        <f t="shared" si="1"/>
        <v>Small</v>
      </c>
      <c r="F117" s="1"/>
      <c r="G117" s="23">
        <f>IF(D117&gt;1000000,Variables!$C$5,IF(D117&gt;100000,Variables!$C$6,Variables!$C$7))</f>
        <v>1270600</v>
      </c>
      <c r="I117" s="26">
        <v>0</v>
      </c>
    </row>
    <row r="118" spans="1:9" hidden="1" x14ac:dyDescent="0.25">
      <c r="A118" s="7">
        <v>16</v>
      </c>
      <c r="B118" t="s">
        <v>24</v>
      </c>
      <c r="C118" s="27">
        <v>2024</v>
      </c>
      <c r="D118" s="12">
        <f>INDEX(Population!$C$3:$U$22,MATCH('Cost Calculations'!B118,Population!$B$3:$B$22,0),MATCH(C118,Population!$C$2:$U$2,0))</f>
        <v>93160.176683939775</v>
      </c>
      <c r="E118" s="28" t="str">
        <f t="shared" si="1"/>
        <v>Small</v>
      </c>
      <c r="F118" s="1"/>
      <c r="G118" s="23">
        <f>IF(D118&gt;1000000,Variables!$C$5,IF(D118&gt;100000,Variables!$C$6,Variables!$C$7))</f>
        <v>1270600</v>
      </c>
      <c r="I118" s="26">
        <v>0</v>
      </c>
    </row>
    <row r="119" spans="1:9" hidden="1" x14ac:dyDescent="0.25">
      <c r="A119" s="7">
        <v>17</v>
      </c>
      <c r="B119" t="s">
        <v>25</v>
      </c>
      <c r="C119" s="27">
        <v>2024</v>
      </c>
      <c r="D119" s="12">
        <f>INDEX(Population!$C$3:$U$22,MATCH('Cost Calculations'!B119,Population!$B$3:$B$22,0),MATCH(C119,Population!$C$2:$U$2,0))</f>
        <v>128287.43856147968</v>
      </c>
      <c r="E119" s="28" t="str">
        <f t="shared" si="1"/>
        <v>Medium</v>
      </c>
      <c r="F119" s="1"/>
      <c r="G119" s="23">
        <f>IF(D119&gt;1000000,Variables!$C$5,IF(D119&gt;100000,Variables!$C$6,Variables!$C$7))</f>
        <v>4447100</v>
      </c>
      <c r="I119" s="26">
        <v>0</v>
      </c>
    </row>
    <row r="120" spans="1:9" hidden="1" x14ac:dyDescent="0.25">
      <c r="A120" s="7">
        <v>18</v>
      </c>
      <c r="B120" t="s">
        <v>26</v>
      </c>
      <c r="C120" s="27">
        <v>2024</v>
      </c>
      <c r="D120" s="12">
        <f>INDEX(Population!$C$3:$U$22,MATCH('Cost Calculations'!B120,Population!$B$3:$B$22,0),MATCH(C120,Population!$C$2:$U$2,0))</f>
        <v>121508.28352929278</v>
      </c>
      <c r="E120" s="28" t="str">
        <f t="shared" si="1"/>
        <v>Medium</v>
      </c>
      <c r="F120" s="1"/>
      <c r="G120" s="23">
        <f>IF(D120&gt;1000000,Variables!$C$5,IF(D120&gt;100000,Variables!$C$6,Variables!$C$7))</f>
        <v>4447100</v>
      </c>
      <c r="I120" s="26">
        <v>0</v>
      </c>
    </row>
    <row r="121" spans="1:9" hidden="1" x14ac:dyDescent="0.25">
      <c r="A121" s="7">
        <v>19</v>
      </c>
      <c r="B121" t="s">
        <v>27</v>
      </c>
      <c r="C121" s="27">
        <v>2024</v>
      </c>
      <c r="D121" s="12">
        <f>INDEX(Population!$C$3:$U$22,MATCH('Cost Calculations'!B121,Population!$B$3:$B$22,0),MATCH(C121,Population!$C$2:$U$2,0))</f>
        <v>94182.430220539391</v>
      </c>
      <c r="E121" s="28" t="str">
        <f t="shared" si="1"/>
        <v>Small</v>
      </c>
      <c r="F121" s="1"/>
      <c r="G121" s="23">
        <f>IF(D121&gt;1000000,Variables!$C$5,IF(D121&gt;100000,Variables!$C$6,Variables!$C$7))</f>
        <v>1270600</v>
      </c>
      <c r="I121" s="26">
        <v>0</v>
      </c>
    </row>
    <row r="122" spans="1:9" hidden="1" x14ac:dyDescent="0.25">
      <c r="A122" s="7">
        <v>20</v>
      </c>
      <c r="B122" t="s">
        <v>28</v>
      </c>
      <c r="C122" s="27">
        <v>2024</v>
      </c>
      <c r="D122" s="12">
        <f>INDEX(Population!$C$3:$U$22,MATCH('Cost Calculations'!B122,Population!$B$3:$B$22,0),MATCH(C122,Population!$C$2:$U$2,0))</f>
        <v>52750.673724882879</v>
      </c>
      <c r="E122" s="28" t="str">
        <f t="shared" si="1"/>
        <v>Small</v>
      </c>
      <c r="F122" s="1"/>
      <c r="G122" s="23">
        <f>IF(D122&gt;1000000,Variables!$C$5,IF(D122&gt;100000,Variables!$C$6,Variables!$C$7))</f>
        <v>1270600</v>
      </c>
      <c r="I122" s="26">
        <v>0</v>
      </c>
    </row>
    <row r="123" spans="1:9" hidden="1" x14ac:dyDescent="0.25">
      <c r="A123" s="7">
        <v>1</v>
      </c>
      <c r="B123" t="s">
        <v>9</v>
      </c>
      <c r="C123" s="27">
        <v>2025</v>
      </c>
      <c r="D123" s="12">
        <f>INDEX(Population!$C$3:$U$22,MATCH('Cost Calculations'!B123,Population!$B$3:$B$22,0),MATCH(C123,Population!$C$2:$U$2,0))</f>
        <v>289793.89653030137</v>
      </c>
      <c r="E123" s="28" t="str">
        <f t="shared" si="1"/>
        <v>Medium</v>
      </c>
      <c r="F123" s="1"/>
      <c r="G123" s="23">
        <f>IF(D123&gt;1000000,Variables!$C$5,IF(D123&gt;100000,Variables!$C$6,Variables!$C$7))</f>
        <v>4447100</v>
      </c>
      <c r="I123" s="26">
        <v>0</v>
      </c>
    </row>
    <row r="124" spans="1:9" hidden="1" x14ac:dyDescent="0.25">
      <c r="A124" s="7">
        <v>2</v>
      </c>
      <c r="B124" t="s">
        <v>10</v>
      </c>
      <c r="C124" s="27">
        <v>2025</v>
      </c>
      <c r="D124" s="12">
        <f>INDEX(Population!$C$3:$U$22,MATCH('Cost Calculations'!B124,Population!$B$3:$B$22,0),MATCH(C124,Population!$C$2:$U$2,0))</f>
        <v>920898.20439256856</v>
      </c>
      <c r="E124" s="28" t="str">
        <f t="shared" si="1"/>
        <v>Medium</v>
      </c>
      <c r="F124" s="1"/>
      <c r="G124" s="23">
        <f>IF(D124&gt;1000000,Variables!$C$5,IF(D124&gt;100000,Variables!$C$6,Variables!$C$7))</f>
        <v>4447100</v>
      </c>
      <c r="I124" s="26">
        <v>0</v>
      </c>
    </row>
    <row r="125" spans="1:9" x14ac:dyDescent="0.25">
      <c r="A125" s="7">
        <v>3</v>
      </c>
      <c r="B125" t="s">
        <v>11</v>
      </c>
      <c r="C125" s="27">
        <v>2025</v>
      </c>
      <c r="D125" s="12">
        <f>INDEX(Population!$C$3:$U$22,MATCH('Cost Calculations'!B125,Population!$B$3:$B$22,0),MATCH(C125,Population!$C$2:$U$2,0))</f>
        <v>1027733.2938030538</v>
      </c>
      <c r="E125" s="28" t="str">
        <f t="shared" si="1"/>
        <v>Large</v>
      </c>
      <c r="F125" s="1"/>
      <c r="G125" s="23">
        <f>IF(D125&gt;1000000,Variables!$C$5,IF(D125&gt;100000,Variables!$C$6,Variables!$C$7))</f>
        <v>13341300</v>
      </c>
      <c r="I125" s="26">
        <v>0</v>
      </c>
    </row>
    <row r="126" spans="1:9" hidden="1" x14ac:dyDescent="0.25">
      <c r="A126" s="7">
        <v>4</v>
      </c>
      <c r="B126" t="s">
        <v>12</v>
      </c>
      <c r="C126" s="27">
        <v>2025</v>
      </c>
      <c r="D126" s="12">
        <f>INDEX(Population!$C$3:$U$22,MATCH('Cost Calculations'!B126,Population!$B$3:$B$22,0),MATCH(C126,Population!$C$2:$U$2,0))</f>
        <v>76428.31937278308</v>
      </c>
      <c r="E126" s="28" t="str">
        <f t="shared" si="1"/>
        <v>Small</v>
      </c>
      <c r="F126" s="1"/>
      <c r="G126" s="23">
        <f>IF(D126&gt;1000000,Variables!$C$5,IF(D126&gt;100000,Variables!$C$6,Variables!$C$7))</f>
        <v>1270600</v>
      </c>
      <c r="I126" s="26">
        <v>0</v>
      </c>
    </row>
    <row r="127" spans="1:9" hidden="1" x14ac:dyDescent="0.25">
      <c r="A127" s="7">
        <v>5</v>
      </c>
      <c r="B127" t="s">
        <v>13</v>
      </c>
      <c r="C127" s="27">
        <v>2025</v>
      </c>
      <c r="D127" s="12">
        <f>INDEX(Population!$C$3:$U$22,MATCH('Cost Calculations'!B127,Population!$B$3:$B$22,0),MATCH(C127,Population!$C$2:$U$2,0))</f>
        <v>766980.92081091716</v>
      </c>
      <c r="E127" s="28" t="str">
        <f t="shared" si="1"/>
        <v>Medium</v>
      </c>
      <c r="F127" s="1"/>
      <c r="G127" s="23">
        <f>IF(D127&gt;1000000,Variables!$C$5,IF(D127&gt;100000,Variables!$C$6,Variables!$C$7))</f>
        <v>4447100</v>
      </c>
      <c r="I127" s="26">
        <v>0</v>
      </c>
    </row>
    <row r="128" spans="1:9" hidden="1" x14ac:dyDescent="0.25">
      <c r="A128" s="7">
        <v>6</v>
      </c>
      <c r="B128" t="s">
        <v>14</v>
      </c>
      <c r="C128" s="27">
        <v>2025</v>
      </c>
      <c r="D128" s="12">
        <f>INDEX(Population!$C$3:$U$22,MATCH('Cost Calculations'!B128,Population!$B$3:$B$22,0),MATCH(C128,Population!$C$2:$U$2,0))</f>
        <v>143028.0775013392</v>
      </c>
      <c r="E128" s="28" t="str">
        <f t="shared" si="1"/>
        <v>Medium</v>
      </c>
      <c r="F128" s="1"/>
      <c r="G128" s="23">
        <f>IF(D128&gt;1000000,Variables!$C$5,IF(D128&gt;100000,Variables!$C$6,Variables!$C$7))</f>
        <v>4447100</v>
      </c>
      <c r="I128" s="26">
        <v>0</v>
      </c>
    </row>
    <row r="129" spans="1:9" hidden="1" x14ac:dyDescent="0.25">
      <c r="A129" s="7">
        <v>7</v>
      </c>
      <c r="B129" t="s">
        <v>15</v>
      </c>
      <c r="C129" s="27">
        <v>2025</v>
      </c>
      <c r="D129" s="12">
        <f>INDEX(Population!$C$3:$U$22,MATCH('Cost Calculations'!B129,Population!$B$3:$B$22,0),MATCH(C129,Population!$C$2:$U$2,0))</f>
        <v>60038.080063667199</v>
      </c>
      <c r="E129" s="28" t="str">
        <f t="shared" si="1"/>
        <v>Small</v>
      </c>
      <c r="F129" s="1"/>
      <c r="G129" s="23">
        <f>IF(D129&gt;1000000,Variables!$C$5,IF(D129&gt;100000,Variables!$C$6,Variables!$C$7))</f>
        <v>1270600</v>
      </c>
      <c r="I129" s="26">
        <v>0</v>
      </c>
    </row>
    <row r="130" spans="1:9" hidden="1" x14ac:dyDescent="0.25">
      <c r="A130" s="7">
        <v>8</v>
      </c>
      <c r="B130" t="s">
        <v>16</v>
      </c>
      <c r="C130" s="27">
        <v>2025</v>
      </c>
      <c r="D130" s="12">
        <f>INDEX(Population!$C$3:$U$22,MATCH('Cost Calculations'!B130,Population!$B$3:$B$22,0),MATCH(C130,Population!$C$2:$U$2,0))</f>
        <v>63092.591565299415</v>
      </c>
      <c r="E130" s="28" t="str">
        <f t="shared" si="1"/>
        <v>Small</v>
      </c>
      <c r="F130" s="1"/>
      <c r="G130" s="23">
        <f>IF(D130&gt;1000000,Variables!$C$5,IF(D130&gt;100000,Variables!$C$6,Variables!$C$7))</f>
        <v>1270600</v>
      </c>
      <c r="I130" s="26">
        <v>0</v>
      </c>
    </row>
    <row r="131" spans="1:9" hidden="1" x14ac:dyDescent="0.25">
      <c r="A131" s="7">
        <v>9</v>
      </c>
      <c r="B131" t="s">
        <v>17</v>
      </c>
      <c r="C131" s="27">
        <v>2025</v>
      </c>
      <c r="D131" s="12">
        <f>INDEX(Population!$C$3:$U$22,MATCH('Cost Calculations'!B131,Population!$B$3:$B$22,0),MATCH(C131,Population!$C$2:$U$2,0))</f>
        <v>182166.35737386218</v>
      </c>
      <c r="E131" s="28" t="str">
        <f t="shared" si="1"/>
        <v>Medium</v>
      </c>
      <c r="F131" s="1"/>
      <c r="G131" s="23">
        <f>IF(D131&gt;1000000,Variables!$C$5,IF(D131&gt;100000,Variables!$C$6,Variables!$C$7))</f>
        <v>4447100</v>
      </c>
      <c r="I131" s="26">
        <v>0</v>
      </c>
    </row>
    <row r="132" spans="1:9" hidden="1" x14ac:dyDescent="0.25">
      <c r="A132" s="7">
        <v>10</v>
      </c>
      <c r="B132" t="s">
        <v>18</v>
      </c>
      <c r="C132" s="27">
        <v>2025</v>
      </c>
      <c r="D132" s="12">
        <f>INDEX(Population!$C$3:$U$22,MATCH('Cost Calculations'!B132,Population!$B$3:$B$22,0),MATCH(C132,Population!$C$2:$U$2,0))</f>
        <v>321522.22517955618</v>
      </c>
      <c r="E132" s="28" t="str">
        <f t="shared" ref="E132:E195" si="2">IF(D132&lt;100000,"Small",IF(D132&lt;1000000,"Medium","Large"))</f>
        <v>Medium</v>
      </c>
      <c r="F132" s="1"/>
      <c r="G132" s="23">
        <f>IF(D132&gt;1000000,Variables!$C$5,IF(D132&gt;100000,Variables!$C$6,Variables!$C$7))</f>
        <v>4447100</v>
      </c>
      <c r="I132" s="26">
        <v>0</v>
      </c>
    </row>
    <row r="133" spans="1:9" hidden="1" x14ac:dyDescent="0.25">
      <c r="A133" s="7">
        <v>11</v>
      </c>
      <c r="B133" t="s">
        <v>19</v>
      </c>
      <c r="C133" s="27">
        <v>2025</v>
      </c>
      <c r="D133" s="12">
        <f>INDEX(Population!$C$3:$U$22,MATCH('Cost Calculations'!B133,Population!$B$3:$B$22,0),MATCH(C133,Population!$C$2:$U$2,0))</f>
        <v>213611.92830365713</v>
      </c>
      <c r="E133" s="28" t="str">
        <f t="shared" si="2"/>
        <v>Medium</v>
      </c>
      <c r="F133" s="1"/>
      <c r="G133" s="23">
        <f>IF(D133&gt;1000000,Variables!$C$5,IF(D133&gt;100000,Variables!$C$6,Variables!$C$7))</f>
        <v>4447100</v>
      </c>
      <c r="I133" s="26">
        <v>0</v>
      </c>
    </row>
    <row r="134" spans="1:9" hidden="1" x14ac:dyDescent="0.25">
      <c r="A134" s="7">
        <v>12</v>
      </c>
      <c r="B134" t="s">
        <v>20</v>
      </c>
      <c r="C134" s="27">
        <v>2025</v>
      </c>
      <c r="D134" s="12">
        <f>INDEX(Population!$C$3:$U$22,MATCH('Cost Calculations'!B134,Population!$B$3:$B$22,0),MATCH(C134,Population!$C$2:$U$2,0))</f>
        <v>217906.69040309155</v>
      </c>
      <c r="E134" s="28" t="str">
        <f t="shared" si="2"/>
        <v>Medium</v>
      </c>
      <c r="F134" s="1"/>
      <c r="G134" s="23">
        <f>IF(D134&gt;1000000,Variables!$C$5,IF(D134&gt;100000,Variables!$C$6,Variables!$C$7))</f>
        <v>4447100</v>
      </c>
      <c r="I134" s="26">
        <v>0</v>
      </c>
    </row>
    <row r="135" spans="1:9" hidden="1" x14ac:dyDescent="0.25">
      <c r="A135" s="7">
        <v>13</v>
      </c>
      <c r="B135" t="s">
        <v>21</v>
      </c>
      <c r="C135" s="27">
        <v>2025</v>
      </c>
      <c r="D135" s="12">
        <f>INDEX(Population!$C$3:$U$22,MATCH('Cost Calculations'!B135,Population!$B$3:$B$22,0),MATCH(C135,Population!$C$2:$U$2,0))</f>
        <v>75139.526677219532</v>
      </c>
      <c r="E135" s="28" t="str">
        <f t="shared" si="2"/>
        <v>Small</v>
      </c>
      <c r="F135" s="1"/>
      <c r="G135" s="23">
        <f>IF(D135&gt;1000000,Variables!$C$5,IF(D135&gt;100000,Variables!$C$6,Variables!$C$7))</f>
        <v>1270600</v>
      </c>
      <c r="I135" s="26">
        <v>0</v>
      </c>
    </row>
    <row r="136" spans="1:9" x14ac:dyDescent="0.25">
      <c r="A136" s="7">
        <v>14</v>
      </c>
      <c r="B136" t="s">
        <v>22</v>
      </c>
      <c r="C136" s="27">
        <v>2025</v>
      </c>
      <c r="D136" s="12">
        <f>INDEX(Population!$C$3:$U$22,MATCH('Cost Calculations'!B136,Population!$B$3:$B$22,0),MATCH(C136,Population!$C$2:$U$2,0))</f>
        <v>1750423.1910640819</v>
      </c>
      <c r="E136" s="28" t="str">
        <f t="shared" si="2"/>
        <v>Large</v>
      </c>
      <c r="F136" s="1"/>
      <c r="G136" s="23">
        <f>IF(D136&gt;1000000,Variables!$C$5,IF(D136&gt;100000,Variables!$C$6,Variables!$C$7))</f>
        <v>13341300</v>
      </c>
      <c r="I136" s="26">
        <v>0</v>
      </c>
    </row>
    <row r="137" spans="1:9" hidden="1" x14ac:dyDescent="0.25">
      <c r="A137" s="7">
        <v>15</v>
      </c>
      <c r="B137" t="s">
        <v>23</v>
      </c>
      <c r="C137" s="27">
        <v>2025</v>
      </c>
      <c r="D137" s="12">
        <f>INDEX(Population!$C$3:$U$22,MATCH('Cost Calculations'!B137,Population!$B$3:$B$22,0),MATCH(C137,Population!$C$2:$U$2,0))</f>
        <v>90465.480492918097</v>
      </c>
      <c r="E137" s="28" t="str">
        <f t="shared" si="2"/>
        <v>Small</v>
      </c>
      <c r="F137" s="1"/>
      <c r="G137" s="23">
        <f>IF(D137&gt;1000000,Variables!$C$5,IF(D137&gt;100000,Variables!$C$6,Variables!$C$7))</f>
        <v>1270600</v>
      </c>
      <c r="I137" s="26">
        <v>0</v>
      </c>
    </row>
    <row r="138" spans="1:9" hidden="1" x14ac:dyDescent="0.25">
      <c r="A138" s="7">
        <v>16</v>
      </c>
      <c r="B138" t="s">
        <v>24</v>
      </c>
      <c r="C138" s="27">
        <v>2025</v>
      </c>
      <c r="D138" s="12">
        <f>INDEX(Population!$C$3:$U$22,MATCH('Cost Calculations'!B138,Population!$B$3:$B$22,0),MATCH(C138,Population!$C$2:$U$2,0))</f>
        <v>94557.579334198861</v>
      </c>
      <c r="E138" s="28" t="str">
        <f t="shared" si="2"/>
        <v>Small</v>
      </c>
      <c r="F138" s="1"/>
      <c r="G138" s="23">
        <f>IF(D138&gt;1000000,Variables!$C$5,IF(D138&gt;100000,Variables!$C$6,Variables!$C$7))</f>
        <v>1270600</v>
      </c>
      <c r="I138" s="26">
        <v>0</v>
      </c>
    </row>
    <row r="139" spans="1:9" hidden="1" x14ac:dyDescent="0.25">
      <c r="A139" s="7">
        <v>17</v>
      </c>
      <c r="B139" t="s">
        <v>25</v>
      </c>
      <c r="C139" s="27">
        <v>2025</v>
      </c>
      <c r="D139" s="12">
        <f>INDEX(Population!$C$3:$U$22,MATCH('Cost Calculations'!B139,Population!$B$3:$B$22,0),MATCH(C139,Population!$C$2:$U$2,0))</f>
        <v>130211.75013990187</v>
      </c>
      <c r="E139" s="28" t="str">
        <f t="shared" si="2"/>
        <v>Medium</v>
      </c>
      <c r="F139" s="1"/>
      <c r="G139" s="23">
        <f>IF(D139&gt;1000000,Variables!$C$5,IF(D139&gt;100000,Variables!$C$6,Variables!$C$7))</f>
        <v>4447100</v>
      </c>
      <c r="I139" s="26">
        <v>0</v>
      </c>
    </row>
    <row r="140" spans="1:9" hidden="1" x14ac:dyDescent="0.25">
      <c r="A140" s="7">
        <v>18</v>
      </c>
      <c r="B140" t="s">
        <v>26</v>
      </c>
      <c r="C140" s="27">
        <v>2025</v>
      </c>
      <c r="D140" s="12">
        <f>INDEX(Population!$C$3:$U$22,MATCH('Cost Calculations'!B140,Population!$B$3:$B$22,0),MATCH(C140,Population!$C$2:$U$2,0))</f>
        <v>123330.90778223216</v>
      </c>
      <c r="E140" s="28" t="str">
        <f t="shared" si="2"/>
        <v>Medium</v>
      </c>
      <c r="F140" s="1"/>
      <c r="G140" s="23">
        <f>IF(D140&gt;1000000,Variables!$C$5,IF(D140&gt;100000,Variables!$C$6,Variables!$C$7))</f>
        <v>4447100</v>
      </c>
      <c r="I140" s="26">
        <v>0</v>
      </c>
    </row>
    <row r="141" spans="1:9" hidden="1" x14ac:dyDescent="0.25">
      <c r="A141" s="7">
        <v>19</v>
      </c>
      <c r="B141" t="s">
        <v>27</v>
      </c>
      <c r="C141" s="27">
        <v>2025</v>
      </c>
      <c r="D141" s="12">
        <f>INDEX(Population!$C$3:$U$22,MATCH('Cost Calculations'!B141,Population!$B$3:$B$22,0),MATCH(C141,Population!$C$2:$U$2,0))</f>
        <v>95595.166673847474</v>
      </c>
      <c r="E141" s="28" t="str">
        <f t="shared" si="2"/>
        <v>Small</v>
      </c>
      <c r="F141" s="1"/>
      <c r="G141" s="23">
        <f>IF(D141&gt;1000000,Variables!$C$5,IF(D141&gt;100000,Variables!$C$6,Variables!$C$7))</f>
        <v>1270600</v>
      </c>
      <c r="I141" s="26">
        <v>0</v>
      </c>
    </row>
    <row r="142" spans="1:9" hidden="1" x14ac:dyDescent="0.25">
      <c r="A142" s="7">
        <v>20</v>
      </c>
      <c r="B142" t="s">
        <v>28</v>
      </c>
      <c r="C142" s="27">
        <v>2025</v>
      </c>
      <c r="D142" s="12">
        <f>INDEX(Population!$C$3:$U$22,MATCH('Cost Calculations'!B142,Population!$B$3:$B$22,0),MATCH(C142,Population!$C$2:$U$2,0))</f>
        <v>53541.933830756119</v>
      </c>
      <c r="E142" s="28" t="str">
        <f t="shared" si="2"/>
        <v>Small</v>
      </c>
      <c r="F142" s="1"/>
      <c r="G142" s="23">
        <f>IF(D142&gt;1000000,Variables!$C$5,IF(D142&gt;100000,Variables!$C$6,Variables!$C$7))</f>
        <v>1270600</v>
      </c>
      <c r="I142" s="26">
        <v>0</v>
      </c>
    </row>
    <row r="143" spans="1:9" hidden="1" x14ac:dyDescent="0.25">
      <c r="A143" s="7">
        <v>1</v>
      </c>
      <c r="B143" t="s">
        <v>9</v>
      </c>
      <c r="C143" s="27">
        <v>2026</v>
      </c>
      <c r="D143" s="12">
        <f>INDEX(Population!$C$3:$U$22,MATCH('Cost Calculations'!B143,Population!$B$3:$B$22,0),MATCH(C143,Population!$C$2:$U$2,0))</f>
        <v>294140.80497825588</v>
      </c>
      <c r="E143" s="28" t="str">
        <f t="shared" si="2"/>
        <v>Medium</v>
      </c>
      <c r="F143" s="1"/>
      <c r="G143" s="23">
        <f>IF(D143&gt;1000000,Variables!$C$5,IF(D143&gt;100000,Variables!$C$6,Variables!$C$7))</f>
        <v>4447100</v>
      </c>
      <c r="I143" s="26">
        <v>0</v>
      </c>
    </row>
    <row r="144" spans="1:9" hidden="1" x14ac:dyDescent="0.25">
      <c r="A144" s="7">
        <v>2</v>
      </c>
      <c r="B144" t="s">
        <v>10</v>
      </c>
      <c r="C144" s="27">
        <v>2026</v>
      </c>
      <c r="D144" s="12">
        <f>INDEX(Population!$C$3:$U$22,MATCH('Cost Calculations'!B144,Population!$B$3:$B$22,0),MATCH(C144,Population!$C$2:$U$2,0))</f>
        <v>934711.67745845695</v>
      </c>
      <c r="E144" s="28" t="str">
        <f t="shared" si="2"/>
        <v>Medium</v>
      </c>
      <c r="F144" s="1"/>
      <c r="G144" s="23">
        <f>IF(D144&gt;1000000,Variables!$C$5,IF(D144&gt;100000,Variables!$C$6,Variables!$C$7))</f>
        <v>4447100</v>
      </c>
      <c r="I144" s="26">
        <v>0</v>
      </c>
    </row>
    <row r="145" spans="1:9" x14ac:dyDescent="0.25">
      <c r="A145" s="7">
        <v>3</v>
      </c>
      <c r="B145" t="s">
        <v>11</v>
      </c>
      <c r="C145" s="27">
        <v>2026</v>
      </c>
      <c r="D145" s="12">
        <f>INDEX(Population!$C$3:$U$22,MATCH('Cost Calculations'!B145,Population!$B$3:$B$22,0),MATCH(C145,Population!$C$2:$U$2,0))</f>
        <v>1043149.2932100995</v>
      </c>
      <c r="E145" s="28" t="str">
        <f t="shared" si="2"/>
        <v>Large</v>
      </c>
      <c r="F145" s="1"/>
      <c r="G145" s="23">
        <f>IF(D145&gt;1000000,Variables!$C$5,IF(D145&gt;100000,Variables!$C$6,Variables!$C$7))</f>
        <v>13341300</v>
      </c>
      <c r="I145" s="26">
        <v>0</v>
      </c>
    </row>
    <row r="146" spans="1:9" hidden="1" x14ac:dyDescent="0.25">
      <c r="A146" s="7">
        <v>4</v>
      </c>
      <c r="B146" t="s">
        <v>12</v>
      </c>
      <c r="C146" s="27">
        <v>2026</v>
      </c>
      <c r="D146" s="12">
        <f>INDEX(Population!$C$3:$U$22,MATCH('Cost Calculations'!B146,Population!$B$3:$B$22,0),MATCH(C146,Population!$C$2:$U$2,0))</f>
        <v>77574.744163374824</v>
      </c>
      <c r="E146" s="28" t="str">
        <f t="shared" si="2"/>
        <v>Small</v>
      </c>
      <c r="F146" s="1"/>
      <c r="G146" s="23">
        <f>IF(D146&gt;1000000,Variables!$C$5,IF(D146&gt;100000,Variables!$C$6,Variables!$C$7))</f>
        <v>1270600</v>
      </c>
      <c r="I146" s="26">
        <v>0</v>
      </c>
    </row>
    <row r="147" spans="1:9" hidden="1" x14ac:dyDescent="0.25">
      <c r="A147" s="7">
        <v>5</v>
      </c>
      <c r="B147" t="s">
        <v>13</v>
      </c>
      <c r="C147" s="27">
        <v>2026</v>
      </c>
      <c r="D147" s="12">
        <f>INDEX(Population!$C$3:$U$22,MATCH('Cost Calculations'!B147,Population!$B$3:$B$22,0),MATCH(C147,Population!$C$2:$U$2,0))</f>
        <v>778485.63462308084</v>
      </c>
      <c r="E147" s="28" t="str">
        <f t="shared" si="2"/>
        <v>Medium</v>
      </c>
      <c r="F147" s="1"/>
      <c r="G147" s="23">
        <f>IF(D147&gt;1000000,Variables!$C$5,IF(D147&gt;100000,Variables!$C$6,Variables!$C$7))</f>
        <v>4447100</v>
      </c>
      <c r="I147" s="26">
        <v>0</v>
      </c>
    </row>
    <row r="148" spans="1:9" hidden="1" x14ac:dyDescent="0.25">
      <c r="A148" s="7">
        <v>6</v>
      </c>
      <c r="B148" t="s">
        <v>14</v>
      </c>
      <c r="C148" s="27">
        <v>2026</v>
      </c>
      <c r="D148" s="12">
        <f>INDEX(Population!$C$3:$U$22,MATCH('Cost Calculations'!B148,Population!$B$3:$B$22,0),MATCH(C148,Population!$C$2:$U$2,0))</f>
        <v>145173.49866385927</v>
      </c>
      <c r="E148" s="28" t="str">
        <f t="shared" si="2"/>
        <v>Medium</v>
      </c>
      <c r="F148" s="1"/>
      <c r="G148" s="23">
        <f>IF(D148&gt;1000000,Variables!$C$5,IF(D148&gt;100000,Variables!$C$6,Variables!$C$7))</f>
        <v>4447100</v>
      </c>
      <c r="I148" s="26">
        <v>0</v>
      </c>
    </row>
    <row r="149" spans="1:9" hidden="1" x14ac:dyDescent="0.25">
      <c r="A149" s="7">
        <v>7</v>
      </c>
      <c r="B149" t="s">
        <v>15</v>
      </c>
      <c r="C149" s="27">
        <v>2026</v>
      </c>
      <c r="D149" s="12">
        <f>INDEX(Population!$C$3:$U$22,MATCH('Cost Calculations'!B149,Population!$B$3:$B$22,0),MATCH(C149,Population!$C$2:$U$2,0))</f>
        <v>60938.651264622204</v>
      </c>
      <c r="E149" s="28" t="str">
        <f t="shared" si="2"/>
        <v>Small</v>
      </c>
      <c r="F149" s="1"/>
      <c r="G149" s="23">
        <f>IF(D149&gt;1000000,Variables!$C$5,IF(D149&gt;100000,Variables!$C$6,Variables!$C$7))</f>
        <v>1270600</v>
      </c>
      <c r="I149" s="26">
        <v>0</v>
      </c>
    </row>
    <row r="150" spans="1:9" hidden="1" x14ac:dyDescent="0.25">
      <c r="A150" s="7">
        <v>8</v>
      </c>
      <c r="B150" t="s">
        <v>16</v>
      </c>
      <c r="C150" s="27">
        <v>2026</v>
      </c>
      <c r="D150" s="12">
        <f>INDEX(Population!$C$3:$U$22,MATCH('Cost Calculations'!B150,Population!$B$3:$B$22,0),MATCH(C150,Population!$C$2:$U$2,0))</f>
        <v>64038.980438778897</v>
      </c>
      <c r="E150" s="28" t="str">
        <f t="shared" si="2"/>
        <v>Small</v>
      </c>
      <c r="F150" s="1"/>
      <c r="G150" s="23">
        <f>IF(D150&gt;1000000,Variables!$C$5,IF(D150&gt;100000,Variables!$C$6,Variables!$C$7))</f>
        <v>1270600</v>
      </c>
      <c r="I150" s="26">
        <v>0</v>
      </c>
    </row>
    <row r="151" spans="1:9" hidden="1" x14ac:dyDescent="0.25">
      <c r="A151" s="7">
        <v>9</v>
      </c>
      <c r="B151" t="s">
        <v>17</v>
      </c>
      <c r="C151" s="27">
        <v>2026</v>
      </c>
      <c r="D151" s="12">
        <f>INDEX(Population!$C$3:$U$22,MATCH('Cost Calculations'!B151,Population!$B$3:$B$22,0),MATCH(C151,Population!$C$2:$U$2,0))</f>
        <v>184898.8527344701</v>
      </c>
      <c r="E151" s="28" t="str">
        <f t="shared" si="2"/>
        <v>Medium</v>
      </c>
      <c r="F151" s="1"/>
      <c r="G151" s="23">
        <f>IF(D151&gt;1000000,Variables!$C$5,IF(D151&gt;100000,Variables!$C$6,Variables!$C$7))</f>
        <v>4447100</v>
      </c>
      <c r="I151" s="26">
        <v>0</v>
      </c>
    </row>
    <row r="152" spans="1:9" hidden="1" x14ac:dyDescent="0.25">
      <c r="A152" s="7">
        <v>10</v>
      </c>
      <c r="B152" t="s">
        <v>18</v>
      </c>
      <c r="C152" s="27">
        <v>2026</v>
      </c>
      <c r="D152" s="12">
        <f>INDEX(Population!$C$3:$U$22,MATCH('Cost Calculations'!B152,Population!$B$3:$B$22,0),MATCH(C152,Population!$C$2:$U$2,0))</f>
        <v>326345.05855724949</v>
      </c>
      <c r="E152" s="28" t="str">
        <f t="shared" si="2"/>
        <v>Medium</v>
      </c>
      <c r="F152" s="1"/>
      <c r="G152" s="23">
        <f>IF(D152&gt;1000000,Variables!$C$5,IF(D152&gt;100000,Variables!$C$6,Variables!$C$7))</f>
        <v>4447100</v>
      </c>
      <c r="I152" s="26">
        <v>0</v>
      </c>
    </row>
    <row r="153" spans="1:9" hidden="1" x14ac:dyDescent="0.25">
      <c r="A153" s="7">
        <v>11</v>
      </c>
      <c r="B153" t="s">
        <v>19</v>
      </c>
      <c r="C153" s="27">
        <v>2026</v>
      </c>
      <c r="D153" s="12">
        <f>INDEX(Population!$C$3:$U$22,MATCH('Cost Calculations'!B153,Population!$B$3:$B$22,0),MATCH(C153,Population!$C$2:$U$2,0))</f>
        <v>216816.10722821197</v>
      </c>
      <c r="E153" s="28" t="str">
        <f t="shared" si="2"/>
        <v>Medium</v>
      </c>
      <c r="F153" s="1"/>
      <c r="G153" s="23">
        <f>IF(D153&gt;1000000,Variables!$C$5,IF(D153&gt;100000,Variables!$C$6,Variables!$C$7))</f>
        <v>4447100</v>
      </c>
      <c r="I153" s="26">
        <v>0</v>
      </c>
    </row>
    <row r="154" spans="1:9" hidden="1" x14ac:dyDescent="0.25">
      <c r="A154" s="7">
        <v>12</v>
      </c>
      <c r="B154" t="s">
        <v>20</v>
      </c>
      <c r="C154" s="27">
        <v>2026</v>
      </c>
      <c r="D154" s="12">
        <f>INDEX(Population!$C$3:$U$22,MATCH('Cost Calculations'!B154,Population!$B$3:$B$22,0),MATCH(C154,Population!$C$2:$U$2,0))</f>
        <v>221175.29075913789</v>
      </c>
      <c r="E154" s="28" t="str">
        <f t="shared" si="2"/>
        <v>Medium</v>
      </c>
      <c r="F154" s="1"/>
      <c r="G154" s="23">
        <f>IF(D154&gt;1000000,Variables!$C$5,IF(D154&gt;100000,Variables!$C$6,Variables!$C$7))</f>
        <v>4447100</v>
      </c>
      <c r="I154" s="26">
        <v>0</v>
      </c>
    </row>
    <row r="155" spans="1:9" hidden="1" x14ac:dyDescent="0.25">
      <c r="A155" s="7">
        <v>13</v>
      </c>
      <c r="B155" t="s">
        <v>21</v>
      </c>
      <c r="C155" s="27">
        <v>2026</v>
      </c>
      <c r="D155" s="12">
        <f>INDEX(Population!$C$3:$U$22,MATCH('Cost Calculations'!B155,Population!$B$3:$B$22,0),MATCH(C155,Population!$C$2:$U$2,0))</f>
        <v>76266.619577377816</v>
      </c>
      <c r="E155" s="28" t="str">
        <f t="shared" si="2"/>
        <v>Small</v>
      </c>
      <c r="F155" s="1"/>
      <c r="G155" s="23">
        <f>IF(D155&gt;1000000,Variables!$C$5,IF(D155&gt;100000,Variables!$C$6,Variables!$C$7))</f>
        <v>1270600</v>
      </c>
      <c r="I155" s="26">
        <v>0</v>
      </c>
    </row>
    <row r="156" spans="1:9" x14ac:dyDescent="0.25">
      <c r="A156" s="7">
        <v>14</v>
      </c>
      <c r="B156" t="s">
        <v>22</v>
      </c>
      <c r="C156" s="27">
        <v>2026</v>
      </c>
      <c r="D156" s="12">
        <f>INDEX(Population!$C$3:$U$22,MATCH('Cost Calculations'!B156,Population!$B$3:$B$22,0),MATCH(C156,Population!$C$2:$U$2,0))</f>
        <v>1776679.5389300429</v>
      </c>
      <c r="E156" s="28" t="str">
        <f t="shared" si="2"/>
        <v>Large</v>
      </c>
      <c r="F156" s="1"/>
      <c r="G156" s="23">
        <f>IF(D156&gt;1000000,Variables!$C$5,IF(D156&gt;100000,Variables!$C$6,Variables!$C$7))</f>
        <v>13341300</v>
      </c>
      <c r="I156" s="26">
        <v>0</v>
      </c>
    </row>
    <row r="157" spans="1:9" hidden="1" x14ac:dyDescent="0.25">
      <c r="A157" s="7">
        <v>15</v>
      </c>
      <c r="B157" t="s">
        <v>23</v>
      </c>
      <c r="C157" s="27">
        <v>2026</v>
      </c>
      <c r="D157" s="12">
        <f>INDEX(Population!$C$3:$U$22,MATCH('Cost Calculations'!B157,Population!$B$3:$B$22,0),MATCH(C157,Population!$C$2:$U$2,0))</f>
        <v>91822.462700311866</v>
      </c>
      <c r="E157" s="28" t="str">
        <f t="shared" si="2"/>
        <v>Small</v>
      </c>
      <c r="F157" s="1"/>
      <c r="G157" s="23">
        <f>IF(D157&gt;1000000,Variables!$C$5,IF(D157&gt;100000,Variables!$C$6,Variables!$C$7))</f>
        <v>1270600</v>
      </c>
      <c r="I157" s="26">
        <v>0</v>
      </c>
    </row>
    <row r="158" spans="1:9" hidden="1" x14ac:dyDescent="0.25">
      <c r="A158" s="7">
        <v>16</v>
      </c>
      <c r="B158" t="s">
        <v>24</v>
      </c>
      <c r="C158" s="27">
        <v>2026</v>
      </c>
      <c r="D158" s="12">
        <f>INDEX(Population!$C$3:$U$22,MATCH('Cost Calculations'!B158,Population!$B$3:$B$22,0),MATCH(C158,Population!$C$2:$U$2,0))</f>
        <v>95975.94302421184</v>
      </c>
      <c r="E158" s="28" t="str">
        <f t="shared" si="2"/>
        <v>Small</v>
      </c>
      <c r="F158" s="1"/>
      <c r="G158" s="23">
        <f>IF(D158&gt;1000000,Variables!$C$5,IF(D158&gt;100000,Variables!$C$6,Variables!$C$7))</f>
        <v>1270600</v>
      </c>
      <c r="I158" s="26">
        <v>0</v>
      </c>
    </row>
    <row r="159" spans="1:9" hidden="1" x14ac:dyDescent="0.25">
      <c r="A159" s="7">
        <v>17</v>
      </c>
      <c r="B159" t="s">
        <v>25</v>
      </c>
      <c r="C159" s="27">
        <v>2026</v>
      </c>
      <c r="D159" s="12">
        <f>INDEX(Population!$C$3:$U$22,MATCH('Cost Calculations'!B159,Population!$B$3:$B$22,0),MATCH(C159,Population!$C$2:$U$2,0))</f>
        <v>132164.92639200037</v>
      </c>
      <c r="E159" s="28" t="str">
        <f t="shared" si="2"/>
        <v>Medium</v>
      </c>
      <c r="F159" s="1"/>
      <c r="G159" s="23">
        <f>IF(D159&gt;1000000,Variables!$C$5,IF(D159&gt;100000,Variables!$C$6,Variables!$C$7))</f>
        <v>4447100</v>
      </c>
      <c r="I159" s="26">
        <v>0</v>
      </c>
    </row>
    <row r="160" spans="1:9" hidden="1" x14ac:dyDescent="0.25">
      <c r="A160" s="7">
        <v>18</v>
      </c>
      <c r="B160" t="s">
        <v>26</v>
      </c>
      <c r="C160" s="27">
        <v>2026</v>
      </c>
      <c r="D160" s="12">
        <f>INDEX(Population!$C$3:$U$22,MATCH('Cost Calculations'!B160,Population!$B$3:$B$22,0),MATCH(C160,Population!$C$2:$U$2,0))</f>
        <v>125180.87139896562</v>
      </c>
      <c r="E160" s="28" t="str">
        <f t="shared" si="2"/>
        <v>Medium</v>
      </c>
      <c r="F160" s="1"/>
      <c r="G160" s="23">
        <f>IF(D160&gt;1000000,Variables!$C$5,IF(D160&gt;100000,Variables!$C$6,Variables!$C$7))</f>
        <v>4447100</v>
      </c>
      <c r="I160" s="26">
        <v>0</v>
      </c>
    </row>
    <row r="161" spans="1:9" hidden="1" x14ac:dyDescent="0.25">
      <c r="A161" s="7">
        <v>19</v>
      </c>
      <c r="B161" t="s">
        <v>27</v>
      </c>
      <c r="C161" s="27">
        <v>2026</v>
      </c>
      <c r="D161" s="12">
        <f>INDEX(Population!$C$3:$U$22,MATCH('Cost Calculations'!B161,Population!$B$3:$B$22,0),MATCH(C161,Population!$C$2:$U$2,0))</f>
        <v>97029.094173955178</v>
      </c>
      <c r="E161" s="28" t="str">
        <f t="shared" si="2"/>
        <v>Small</v>
      </c>
      <c r="F161" s="1"/>
      <c r="G161" s="23">
        <f>IF(D161&gt;1000000,Variables!$C$5,IF(D161&gt;100000,Variables!$C$6,Variables!$C$7))</f>
        <v>1270600</v>
      </c>
      <c r="I161" s="26">
        <v>0</v>
      </c>
    </row>
    <row r="162" spans="1:9" hidden="1" x14ac:dyDescent="0.25">
      <c r="A162" s="7">
        <v>20</v>
      </c>
      <c r="B162" t="s">
        <v>28</v>
      </c>
      <c r="C162" s="27">
        <v>2026</v>
      </c>
      <c r="D162" s="12">
        <f>INDEX(Population!$C$3:$U$22,MATCH('Cost Calculations'!B162,Population!$B$3:$B$22,0),MATCH(C162,Population!$C$2:$U$2,0))</f>
        <v>54345.062838217455</v>
      </c>
      <c r="E162" s="28" t="str">
        <f t="shared" si="2"/>
        <v>Small</v>
      </c>
      <c r="F162" s="1"/>
      <c r="G162" s="23">
        <f>IF(D162&gt;1000000,Variables!$C$5,IF(D162&gt;100000,Variables!$C$6,Variables!$C$7))</f>
        <v>1270600</v>
      </c>
      <c r="I162" s="26">
        <v>0</v>
      </c>
    </row>
    <row r="163" spans="1:9" hidden="1" x14ac:dyDescent="0.25">
      <c r="A163" s="7">
        <v>1</v>
      </c>
      <c r="B163" t="s">
        <v>9</v>
      </c>
      <c r="C163" s="27">
        <v>2027</v>
      </c>
      <c r="D163" s="12">
        <f>INDEX(Population!$C$3:$U$22,MATCH('Cost Calculations'!B163,Population!$B$3:$B$22,0),MATCH(C163,Population!$C$2:$U$2,0))</f>
        <v>298552.9170529297</v>
      </c>
      <c r="E163" s="28" t="str">
        <f t="shared" si="2"/>
        <v>Medium</v>
      </c>
      <c r="F163" s="1"/>
      <c r="G163" s="23">
        <f>IF(D163&gt;1000000,Variables!$C$5,IF(D163&gt;100000,Variables!$C$6,Variables!$C$7))</f>
        <v>4447100</v>
      </c>
      <c r="I163" s="26">
        <v>0</v>
      </c>
    </row>
    <row r="164" spans="1:9" hidden="1" x14ac:dyDescent="0.25">
      <c r="A164" s="7">
        <v>2</v>
      </c>
      <c r="B164" t="s">
        <v>10</v>
      </c>
      <c r="C164" s="27">
        <v>2027</v>
      </c>
      <c r="D164" s="12">
        <f>INDEX(Population!$C$3:$U$22,MATCH('Cost Calculations'!B164,Population!$B$3:$B$22,0),MATCH(C164,Population!$C$2:$U$2,0))</f>
        <v>948732.35262033367</v>
      </c>
      <c r="E164" s="28" t="str">
        <f t="shared" si="2"/>
        <v>Medium</v>
      </c>
      <c r="F164" s="1"/>
      <c r="G164" s="23">
        <f>IF(D164&gt;1000000,Variables!$C$5,IF(D164&gt;100000,Variables!$C$6,Variables!$C$7))</f>
        <v>4447100</v>
      </c>
      <c r="I164" s="26">
        <v>0</v>
      </c>
    </row>
    <row r="165" spans="1:9" x14ac:dyDescent="0.25">
      <c r="A165" s="7">
        <v>3</v>
      </c>
      <c r="B165" t="s">
        <v>11</v>
      </c>
      <c r="C165" s="27">
        <v>2027</v>
      </c>
      <c r="D165" s="12">
        <f>INDEX(Population!$C$3:$U$22,MATCH('Cost Calculations'!B165,Population!$B$3:$B$22,0),MATCH(C165,Population!$C$2:$U$2,0))</f>
        <v>1058796.5326082509</v>
      </c>
      <c r="E165" s="28" t="str">
        <f t="shared" si="2"/>
        <v>Large</v>
      </c>
      <c r="F165" s="1"/>
      <c r="G165" s="23">
        <f>IF(D165&gt;1000000,Variables!$C$5,IF(D165&gt;100000,Variables!$C$6,Variables!$C$7))</f>
        <v>13341300</v>
      </c>
      <c r="I165" s="26">
        <v>0</v>
      </c>
    </row>
    <row r="166" spans="1:9" hidden="1" x14ac:dyDescent="0.25">
      <c r="A166" s="7">
        <v>4</v>
      </c>
      <c r="B166" t="s">
        <v>12</v>
      </c>
      <c r="C166" s="27">
        <v>2027</v>
      </c>
      <c r="D166" s="12">
        <f>INDEX(Population!$C$3:$U$22,MATCH('Cost Calculations'!B166,Population!$B$3:$B$22,0),MATCH(C166,Population!$C$2:$U$2,0))</f>
        <v>78738.365325825434</v>
      </c>
      <c r="E166" s="28" t="str">
        <f t="shared" si="2"/>
        <v>Small</v>
      </c>
      <c r="F166" s="1"/>
      <c r="G166" s="23">
        <f>IF(D166&gt;1000000,Variables!$C$5,IF(D166&gt;100000,Variables!$C$6,Variables!$C$7))</f>
        <v>1270600</v>
      </c>
      <c r="I166" s="26">
        <v>0</v>
      </c>
    </row>
    <row r="167" spans="1:9" hidden="1" x14ac:dyDescent="0.25">
      <c r="A167" s="7">
        <v>5</v>
      </c>
      <c r="B167" t="s">
        <v>13</v>
      </c>
      <c r="C167" s="27">
        <v>2027</v>
      </c>
      <c r="D167" s="12">
        <f>INDEX(Population!$C$3:$U$22,MATCH('Cost Calculations'!B167,Population!$B$3:$B$22,0),MATCH(C167,Population!$C$2:$U$2,0))</f>
        <v>790162.91914242692</v>
      </c>
      <c r="E167" s="28" t="str">
        <f t="shared" si="2"/>
        <v>Medium</v>
      </c>
      <c r="F167" s="1"/>
      <c r="G167" s="23">
        <f>IF(D167&gt;1000000,Variables!$C$5,IF(D167&gt;100000,Variables!$C$6,Variables!$C$7))</f>
        <v>4447100</v>
      </c>
      <c r="I167" s="26">
        <v>0</v>
      </c>
    </row>
    <row r="168" spans="1:9" hidden="1" x14ac:dyDescent="0.25">
      <c r="A168" s="7">
        <v>6</v>
      </c>
      <c r="B168" t="s">
        <v>14</v>
      </c>
      <c r="C168" s="27">
        <v>2027</v>
      </c>
      <c r="D168" s="12">
        <f>INDEX(Population!$C$3:$U$22,MATCH('Cost Calculations'!B168,Population!$B$3:$B$22,0),MATCH(C168,Population!$C$2:$U$2,0))</f>
        <v>147351.10114381716</v>
      </c>
      <c r="E168" s="28" t="str">
        <f t="shared" si="2"/>
        <v>Medium</v>
      </c>
      <c r="F168" s="1"/>
      <c r="G168" s="23">
        <f>IF(D168&gt;1000000,Variables!$C$5,IF(D168&gt;100000,Variables!$C$6,Variables!$C$7))</f>
        <v>4447100</v>
      </c>
      <c r="I168" s="26">
        <v>0</v>
      </c>
    </row>
    <row r="169" spans="1:9" hidden="1" x14ac:dyDescent="0.25">
      <c r="A169" s="7">
        <v>7</v>
      </c>
      <c r="B169" t="s">
        <v>15</v>
      </c>
      <c r="C169" s="27">
        <v>2027</v>
      </c>
      <c r="D169" s="12">
        <f>INDEX(Population!$C$3:$U$22,MATCH('Cost Calculations'!B169,Population!$B$3:$B$22,0),MATCH(C169,Population!$C$2:$U$2,0))</f>
        <v>61852.731033591532</v>
      </c>
      <c r="E169" s="28" t="str">
        <f t="shared" si="2"/>
        <v>Small</v>
      </c>
      <c r="F169" s="1"/>
      <c r="G169" s="23">
        <f>IF(D169&gt;1000000,Variables!$C$5,IF(D169&gt;100000,Variables!$C$6,Variables!$C$7))</f>
        <v>1270600</v>
      </c>
      <c r="I169" s="26">
        <v>0</v>
      </c>
    </row>
    <row r="170" spans="1:9" hidden="1" x14ac:dyDescent="0.25">
      <c r="A170" s="7">
        <v>8</v>
      </c>
      <c r="B170" t="s">
        <v>16</v>
      </c>
      <c r="C170" s="27">
        <v>2027</v>
      </c>
      <c r="D170" s="12">
        <f>INDEX(Population!$C$3:$U$22,MATCH('Cost Calculations'!B170,Population!$B$3:$B$22,0),MATCH(C170,Population!$C$2:$U$2,0))</f>
        <v>64999.565145360575</v>
      </c>
      <c r="E170" s="28" t="str">
        <f t="shared" si="2"/>
        <v>Small</v>
      </c>
      <c r="F170" s="1"/>
      <c r="G170" s="23">
        <f>IF(D170&gt;1000000,Variables!$C$5,IF(D170&gt;100000,Variables!$C$6,Variables!$C$7))</f>
        <v>1270600</v>
      </c>
      <c r="I170" s="26">
        <v>0</v>
      </c>
    </row>
    <row r="171" spans="1:9" hidden="1" x14ac:dyDescent="0.25">
      <c r="A171" s="7">
        <v>9</v>
      </c>
      <c r="B171" t="s">
        <v>17</v>
      </c>
      <c r="C171" s="27">
        <v>2027</v>
      </c>
      <c r="D171" s="12">
        <f>INDEX(Population!$C$3:$U$22,MATCH('Cost Calculations'!B171,Population!$B$3:$B$22,0),MATCH(C171,Population!$C$2:$U$2,0))</f>
        <v>187672.33552548714</v>
      </c>
      <c r="E171" s="28" t="str">
        <f t="shared" si="2"/>
        <v>Medium</v>
      </c>
      <c r="F171" s="1"/>
      <c r="G171" s="23">
        <f>IF(D171&gt;1000000,Variables!$C$5,IF(D171&gt;100000,Variables!$C$6,Variables!$C$7))</f>
        <v>4447100</v>
      </c>
      <c r="I171" s="26">
        <v>0</v>
      </c>
    </row>
    <row r="172" spans="1:9" hidden="1" x14ac:dyDescent="0.25">
      <c r="A172" s="7">
        <v>10</v>
      </c>
      <c r="B172" t="s">
        <v>18</v>
      </c>
      <c r="C172" s="27">
        <v>2027</v>
      </c>
      <c r="D172" s="12">
        <f>INDEX(Population!$C$3:$U$22,MATCH('Cost Calculations'!B172,Population!$B$3:$B$22,0),MATCH(C172,Population!$C$2:$U$2,0))</f>
        <v>331240.2344356082</v>
      </c>
      <c r="E172" s="28" t="str">
        <f t="shared" si="2"/>
        <v>Medium</v>
      </c>
      <c r="F172" s="1"/>
      <c r="G172" s="23">
        <f>IF(D172&gt;1000000,Variables!$C$5,IF(D172&gt;100000,Variables!$C$6,Variables!$C$7))</f>
        <v>4447100</v>
      </c>
      <c r="I172" s="26">
        <v>0</v>
      </c>
    </row>
    <row r="173" spans="1:9" hidden="1" x14ac:dyDescent="0.25">
      <c r="A173" s="7">
        <v>11</v>
      </c>
      <c r="B173" t="s">
        <v>19</v>
      </c>
      <c r="C173" s="27">
        <v>2027</v>
      </c>
      <c r="D173" s="12">
        <f>INDEX(Population!$C$3:$U$22,MATCH('Cost Calculations'!B173,Population!$B$3:$B$22,0),MATCH(C173,Population!$C$2:$U$2,0))</f>
        <v>220068.34883663512</v>
      </c>
      <c r="E173" s="28" t="str">
        <f t="shared" si="2"/>
        <v>Medium</v>
      </c>
      <c r="F173" s="1"/>
      <c r="G173" s="23">
        <f>IF(D173&gt;1000000,Variables!$C$5,IF(D173&gt;100000,Variables!$C$6,Variables!$C$7))</f>
        <v>4447100</v>
      </c>
      <c r="I173" s="26">
        <v>0</v>
      </c>
    </row>
    <row r="174" spans="1:9" hidden="1" x14ac:dyDescent="0.25">
      <c r="A174" s="7">
        <v>12</v>
      </c>
      <c r="B174" t="s">
        <v>20</v>
      </c>
      <c r="C174" s="27">
        <v>2027</v>
      </c>
      <c r="D174" s="12">
        <f>INDEX(Population!$C$3:$U$22,MATCH('Cost Calculations'!B174,Population!$B$3:$B$22,0),MATCH(C174,Population!$C$2:$U$2,0))</f>
        <v>224492.92012052494</v>
      </c>
      <c r="E174" s="28" t="str">
        <f t="shared" si="2"/>
        <v>Medium</v>
      </c>
      <c r="F174" s="1"/>
      <c r="G174" s="23">
        <f>IF(D174&gt;1000000,Variables!$C$5,IF(D174&gt;100000,Variables!$C$6,Variables!$C$7))</f>
        <v>4447100</v>
      </c>
      <c r="I174" s="26">
        <v>0</v>
      </c>
    </row>
    <row r="175" spans="1:9" hidden="1" x14ac:dyDescent="0.25">
      <c r="A175" s="7">
        <v>13</v>
      </c>
      <c r="B175" t="s">
        <v>21</v>
      </c>
      <c r="C175" s="27">
        <v>2027</v>
      </c>
      <c r="D175" s="12">
        <f>INDEX(Population!$C$3:$U$22,MATCH('Cost Calculations'!B175,Population!$B$3:$B$22,0),MATCH(C175,Population!$C$2:$U$2,0))</f>
        <v>77410.618871038474</v>
      </c>
      <c r="E175" s="28" t="str">
        <f t="shared" si="2"/>
        <v>Small</v>
      </c>
      <c r="F175" s="1"/>
      <c r="G175" s="23">
        <f>IF(D175&gt;1000000,Variables!$C$5,IF(D175&gt;100000,Variables!$C$6,Variables!$C$7))</f>
        <v>1270600</v>
      </c>
      <c r="I175" s="26">
        <v>0</v>
      </c>
    </row>
    <row r="176" spans="1:9" x14ac:dyDescent="0.25">
      <c r="A176" s="7">
        <v>14</v>
      </c>
      <c r="B176" t="s">
        <v>22</v>
      </c>
      <c r="C176" s="27">
        <v>2027</v>
      </c>
      <c r="D176" s="12">
        <f>INDEX(Population!$C$3:$U$22,MATCH('Cost Calculations'!B176,Population!$B$3:$B$22,0),MATCH(C176,Population!$C$2:$U$2,0))</f>
        <v>1803329.7320139934</v>
      </c>
      <c r="E176" s="28" t="str">
        <f t="shared" si="2"/>
        <v>Large</v>
      </c>
      <c r="F176" s="1"/>
      <c r="G176" s="23">
        <f>IF(D176&gt;1000000,Variables!$C$5,IF(D176&gt;100000,Variables!$C$6,Variables!$C$7))</f>
        <v>13341300</v>
      </c>
      <c r="I176" s="26">
        <v>0</v>
      </c>
    </row>
    <row r="177" spans="1:9" hidden="1" x14ac:dyDescent="0.25">
      <c r="A177" s="7">
        <v>15</v>
      </c>
      <c r="B177" t="s">
        <v>23</v>
      </c>
      <c r="C177" s="27">
        <v>2027</v>
      </c>
      <c r="D177" s="12">
        <f>INDEX(Population!$C$3:$U$22,MATCH('Cost Calculations'!B177,Population!$B$3:$B$22,0),MATCH(C177,Population!$C$2:$U$2,0))</f>
        <v>93199.799640816535</v>
      </c>
      <c r="E177" s="28" t="str">
        <f t="shared" si="2"/>
        <v>Small</v>
      </c>
      <c r="F177" s="1"/>
      <c r="G177" s="23">
        <f>IF(D177&gt;1000000,Variables!$C$5,IF(D177&gt;100000,Variables!$C$6,Variables!$C$7))</f>
        <v>1270600</v>
      </c>
      <c r="I177" s="26">
        <v>0</v>
      </c>
    </row>
    <row r="178" spans="1:9" hidden="1" x14ac:dyDescent="0.25">
      <c r="A178" s="7">
        <v>16</v>
      </c>
      <c r="B178" t="s">
        <v>24</v>
      </c>
      <c r="C178" s="27">
        <v>2027</v>
      </c>
      <c r="D178" s="12">
        <f>INDEX(Population!$C$3:$U$22,MATCH('Cost Calculations'!B178,Population!$B$3:$B$22,0),MATCH(C178,Population!$C$2:$U$2,0))</f>
        <v>97415.582169575006</v>
      </c>
      <c r="E178" s="28" t="str">
        <f t="shared" si="2"/>
        <v>Small</v>
      </c>
      <c r="F178" s="1"/>
      <c r="G178" s="23">
        <f>IF(D178&gt;1000000,Variables!$C$5,IF(D178&gt;100000,Variables!$C$6,Variables!$C$7))</f>
        <v>1270600</v>
      </c>
      <c r="I178" s="26">
        <v>0</v>
      </c>
    </row>
    <row r="179" spans="1:9" hidden="1" x14ac:dyDescent="0.25">
      <c r="A179" s="7">
        <v>17</v>
      </c>
      <c r="B179" t="s">
        <v>25</v>
      </c>
      <c r="C179" s="27">
        <v>2027</v>
      </c>
      <c r="D179" s="12">
        <f>INDEX(Population!$C$3:$U$22,MATCH('Cost Calculations'!B179,Population!$B$3:$B$22,0),MATCH(C179,Population!$C$2:$U$2,0))</f>
        <v>134147.40028788036</v>
      </c>
      <c r="E179" s="28" t="str">
        <f t="shared" si="2"/>
        <v>Medium</v>
      </c>
      <c r="F179" s="1"/>
      <c r="G179" s="23">
        <f>IF(D179&gt;1000000,Variables!$C$5,IF(D179&gt;100000,Variables!$C$6,Variables!$C$7))</f>
        <v>4447100</v>
      </c>
      <c r="I179" s="26">
        <v>0</v>
      </c>
    </row>
    <row r="180" spans="1:9" hidden="1" x14ac:dyDescent="0.25">
      <c r="A180" s="7">
        <v>18</v>
      </c>
      <c r="B180" t="s">
        <v>26</v>
      </c>
      <c r="C180" s="27">
        <v>2027</v>
      </c>
      <c r="D180" s="12">
        <f>INDEX(Population!$C$3:$U$22,MATCH('Cost Calculations'!B180,Population!$B$3:$B$22,0),MATCH(C180,Population!$C$2:$U$2,0))</f>
        <v>127058.5844699501</v>
      </c>
      <c r="E180" s="28" t="str">
        <f t="shared" si="2"/>
        <v>Medium</v>
      </c>
      <c r="F180" s="1"/>
      <c r="G180" s="23">
        <f>IF(D180&gt;1000000,Variables!$C$5,IF(D180&gt;100000,Variables!$C$6,Variables!$C$7))</f>
        <v>4447100</v>
      </c>
      <c r="I180" s="26">
        <v>0</v>
      </c>
    </row>
    <row r="181" spans="1:9" hidden="1" x14ac:dyDescent="0.25">
      <c r="A181" s="7">
        <v>19</v>
      </c>
      <c r="B181" t="s">
        <v>27</v>
      </c>
      <c r="C181" s="27">
        <v>2027</v>
      </c>
      <c r="D181" s="12">
        <f>INDEX(Population!$C$3:$U$22,MATCH('Cost Calculations'!B181,Population!$B$3:$B$22,0),MATCH(C181,Population!$C$2:$U$2,0))</f>
        <v>98484.530586564491</v>
      </c>
      <c r="E181" s="28" t="str">
        <f t="shared" si="2"/>
        <v>Small</v>
      </c>
      <c r="F181" s="1"/>
      <c r="G181" s="23">
        <f>IF(D181&gt;1000000,Variables!$C$5,IF(D181&gt;100000,Variables!$C$6,Variables!$C$7))</f>
        <v>1270600</v>
      </c>
      <c r="I181" s="26">
        <v>0</v>
      </c>
    </row>
    <row r="182" spans="1:9" hidden="1" x14ac:dyDescent="0.25">
      <c r="A182" s="7">
        <v>20</v>
      </c>
      <c r="B182" t="s">
        <v>28</v>
      </c>
      <c r="C182" s="27">
        <v>2027</v>
      </c>
      <c r="D182" s="12">
        <f>INDEX(Population!$C$3:$U$22,MATCH('Cost Calculations'!B182,Population!$B$3:$B$22,0),MATCH(C182,Population!$C$2:$U$2,0))</f>
        <v>55160.238780790714</v>
      </c>
      <c r="E182" s="28" t="str">
        <f t="shared" si="2"/>
        <v>Small</v>
      </c>
      <c r="F182" s="1"/>
      <c r="G182" s="23">
        <f>IF(D182&gt;1000000,Variables!$C$5,IF(D182&gt;100000,Variables!$C$6,Variables!$C$7))</f>
        <v>1270600</v>
      </c>
      <c r="I182" s="26">
        <v>0</v>
      </c>
    </row>
    <row r="183" spans="1:9" hidden="1" x14ac:dyDescent="0.25">
      <c r="A183" s="7">
        <v>1</v>
      </c>
      <c r="B183" t="s">
        <v>9</v>
      </c>
      <c r="C183" s="27">
        <v>2028</v>
      </c>
      <c r="D183" s="12">
        <f>INDEX(Population!$C$3:$U$22,MATCH('Cost Calculations'!B183,Population!$B$3:$B$22,0),MATCH(C183,Population!$C$2:$U$2,0))</f>
        <v>303031.21080872364</v>
      </c>
      <c r="E183" s="28" t="str">
        <f t="shared" si="2"/>
        <v>Medium</v>
      </c>
      <c r="F183" s="1"/>
      <c r="G183" s="23">
        <f>IF(D183&gt;1000000,Variables!$C$5,IF(D183&gt;100000,Variables!$C$6,Variables!$C$7))</f>
        <v>4447100</v>
      </c>
      <c r="I183" s="26">
        <v>0</v>
      </c>
    </row>
    <row r="184" spans="1:9" hidden="1" x14ac:dyDescent="0.25">
      <c r="A184" s="7">
        <v>2</v>
      </c>
      <c r="B184" t="s">
        <v>10</v>
      </c>
      <c r="C184" s="27">
        <v>2028</v>
      </c>
      <c r="D184" s="12">
        <f>INDEX(Population!$C$3:$U$22,MATCH('Cost Calculations'!B184,Population!$B$3:$B$22,0),MATCH(C184,Population!$C$2:$U$2,0))</f>
        <v>962963.33790963853</v>
      </c>
      <c r="E184" s="28" t="str">
        <f t="shared" si="2"/>
        <v>Medium</v>
      </c>
      <c r="F184" s="1"/>
      <c r="G184" s="23">
        <f>IF(D184&gt;1000000,Variables!$C$5,IF(D184&gt;100000,Variables!$C$6,Variables!$C$7))</f>
        <v>4447100</v>
      </c>
      <c r="I184" s="26">
        <v>0</v>
      </c>
    </row>
    <row r="185" spans="1:9" x14ac:dyDescent="0.25">
      <c r="A185" s="7">
        <v>3</v>
      </c>
      <c r="B185" t="s">
        <v>11</v>
      </c>
      <c r="C185" s="27">
        <v>2028</v>
      </c>
      <c r="D185" s="12">
        <f>INDEX(Population!$C$3:$U$22,MATCH('Cost Calculations'!B185,Population!$B$3:$B$22,0),MATCH(C185,Population!$C$2:$U$2,0))</f>
        <v>1074678.4805973745</v>
      </c>
      <c r="E185" s="28" t="str">
        <f t="shared" si="2"/>
        <v>Large</v>
      </c>
      <c r="F185" s="1"/>
      <c r="G185" s="23">
        <f>IF(D185&gt;1000000,Variables!$C$5,IF(D185&gt;100000,Variables!$C$6,Variables!$C$7))</f>
        <v>13341300</v>
      </c>
      <c r="I185" s="26">
        <v>0</v>
      </c>
    </row>
    <row r="186" spans="1:9" hidden="1" x14ac:dyDescent="0.25">
      <c r="A186" s="7">
        <v>4</v>
      </c>
      <c r="B186" t="s">
        <v>12</v>
      </c>
      <c r="C186" s="27">
        <v>2028</v>
      </c>
      <c r="D186" s="12">
        <f>INDEX(Population!$C$3:$U$22,MATCH('Cost Calculations'!B186,Population!$B$3:$B$22,0),MATCH(C186,Population!$C$2:$U$2,0))</f>
        <v>79919.440805712802</v>
      </c>
      <c r="E186" s="28" t="str">
        <f t="shared" si="2"/>
        <v>Small</v>
      </c>
      <c r="F186" s="1"/>
      <c r="G186" s="23">
        <f>IF(D186&gt;1000000,Variables!$C$5,IF(D186&gt;100000,Variables!$C$6,Variables!$C$7))</f>
        <v>1270600</v>
      </c>
      <c r="I186" s="26">
        <v>0</v>
      </c>
    </row>
    <row r="187" spans="1:9" hidden="1" x14ac:dyDescent="0.25">
      <c r="A187" s="7">
        <v>5</v>
      </c>
      <c r="B187" t="s">
        <v>13</v>
      </c>
      <c r="C187" s="27">
        <v>2028</v>
      </c>
      <c r="D187" s="12">
        <f>INDEX(Population!$C$3:$U$22,MATCH('Cost Calculations'!B187,Population!$B$3:$B$22,0),MATCH(C187,Population!$C$2:$U$2,0))</f>
        <v>802015.36292956327</v>
      </c>
      <c r="E187" s="28" t="str">
        <f t="shared" si="2"/>
        <v>Medium</v>
      </c>
      <c r="F187" s="1"/>
      <c r="G187" s="23">
        <f>IF(D187&gt;1000000,Variables!$C$5,IF(D187&gt;100000,Variables!$C$6,Variables!$C$7))</f>
        <v>4447100</v>
      </c>
      <c r="I187" s="26">
        <v>0</v>
      </c>
    </row>
    <row r="188" spans="1:9" hidden="1" x14ac:dyDescent="0.25">
      <c r="A188" s="7">
        <v>6</v>
      </c>
      <c r="B188" t="s">
        <v>14</v>
      </c>
      <c r="C188" s="27">
        <v>2028</v>
      </c>
      <c r="D188" s="12">
        <f>INDEX(Population!$C$3:$U$22,MATCH('Cost Calculations'!B188,Population!$B$3:$B$22,0),MATCH(C188,Population!$C$2:$U$2,0))</f>
        <v>149561.36766097439</v>
      </c>
      <c r="E188" s="28" t="str">
        <f t="shared" si="2"/>
        <v>Medium</v>
      </c>
      <c r="F188" s="1"/>
      <c r="G188" s="23">
        <f>IF(D188&gt;1000000,Variables!$C$5,IF(D188&gt;100000,Variables!$C$6,Variables!$C$7))</f>
        <v>4447100</v>
      </c>
      <c r="I188" s="26">
        <v>0</v>
      </c>
    </row>
    <row r="189" spans="1:9" hidden="1" x14ac:dyDescent="0.25">
      <c r="A189" s="7">
        <v>7</v>
      </c>
      <c r="B189" t="s">
        <v>15</v>
      </c>
      <c r="C189" s="27">
        <v>2028</v>
      </c>
      <c r="D189" s="12">
        <f>INDEX(Population!$C$3:$U$22,MATCH('Cost Calculations'!B189,Population!$B$3:$B$22,0),MATCH(C189,Population!$C$2:$U$2,0))</f>
        <v>62780.521999095399</v>
      </c>
      <c r="E189" s="28" t="str">
        <f t="shared" si="2"/>
        <v>Small</v>
      </c>
      <c r="F189" s="1"/>
      <c r="G189" s="23">
        <f>IF(D189&gt;1000000,Variables!$C$5,IF(D189&gt;100000,Variables!$C$6,Variables!$C$7))</f>
        <v>1270600</v>
      </c>
      <c r="I189" s="26">
        <v>0</v>
      </c>
    </row>
    <row r="190" spans="1:9" hidden="1" x14ac:dyDescent="0.25">
      <c r="A190" s="7">
        <v>8</v>
      </c>
      <c r="B190" t="s">
        <v>16</v>
      </c>
      <c r="C190" s="27">
        <v>2028</v>
      </c>
      <c r="D190" s="12">
        <f>INDEX(Population!$C$3:$U$22,MATCH('Cost Calculations'!B190,Population!$B$3:$B$22,0),MATCH(C190,Population!$C$2:$U$2,0))</f>
        <v>65974.558622540979</v>
      </c>
      <c r="E190" s="28" t="str">
        <f t="shared" si="2"/>
        <v>Small</v>
      </c>
      <c r="F190" s="1"/>
      <c r="G190" s="23">
        <f>IF(D190&gt;1000000,Variables!$C$5,IF(D190&gt;100000,Variables!$C$6,Variables!$C$7))</f>
        <v>1270600</v>
      </c>
      <c r="I190" s="26">
        <v>0</v>
      </c>
    </row>
    <row r="191" spans="1:9" hidden="1" x14ac:dyDescent="0.25">
      <c r="A191" s="7">
        <v>9</v>
      </c>
      <c r="B191" t="s">
        <v>17</v>
      </c>
      <c r="C191" s="27">
        <v>2028</v>
      </c>
      <c r="D191" s="12">
        <f>INDEX(Population!$C$3:$U$22,MATCH('Cost Calculations'!B191,Population!$B$3:$B$22,0),MATCH(C191,Population!$C$2:$U$2,0))</f>
        <v>190487.42055836943</v>
      </c>
      <c r="E191" s="28" t="str">
        <f t="shared" si="2"/>
        <v>Medium</v>
      </c>
      <c r="F191" s="1"/>
      <c r="G191" s="23">
        <f>IF(D191&gt;1000000,Variables!$C$5,IF(D191&gt;100000,Variables!$C$6,Variables!$C$7))</f>
        <v>4447100</v>
      </c>
      <c r="I191" s="26">
        <v>0</v>
      </c>
    </row>
    <row r="192" spans="1:9" hidden="1" x14ac:dyDescent="0.25">
      <c r="A192" s="7">
        <v>10</v>
      </c>
      <c r="B192" t="s">
        <v>18</v>
      </c>
      <c r="C192" s="27">
        <v>2028</v>
      </c>
      <c r="D192" s="12">
        <f>INDEX(Population!$C$3:$U$22,MATCH('Cost Calculations'!B192,Population!$B$3:$B$22,0),MATCH(C192,Population!$C$2:$U$2,0))</f>
        <v>336208.83795214229</v>
      </c>
      <c r="E192" s="28" t="str">
        <f t="shared" si="2"/>
        <v>Medium</v>
      </c>
      <c r="F192" s="1"/>
      <c r="G192" s="23">
        <f>IF(D192&gt;1000000,Variables!$C$5,IF(D192&gt;100000,Variables!$C$6,Variables!$C$7))</f>
        <v>4447100</v>
      </c>
      <c r="I192" s="26">
        <v>0</v>
      </c>
    </row>
    <row r="193" spans="1:9" hidden="1" x14ac:dyDescent="0.25">
      <c r="A193" s="7">
        <v>11</v>
      </c>
      <c r="B193" t="s">
        <v>19</v>
      </c>
      <c r="C193" s="27">
        <v>2028</v>
      </c>
      <c r="D193" s="12">
        <f>INDEX(Population!$C$3:$U$22,MATCH('Cost Calculations'!B193,Population!$B$3:$B$22,0),MATCH(C193,Population!$C$2:$U$2,0))</f>
        <v>223369.37406918462</v>
      </c>
      <c r="E193" s="28" t="str">
        <f t="shared" si="2"/>
        <v>Medium</v>
      </c>
      <c r="F193" s="1"/>
      <c r="G193" s="23">
        <f>IF(D193&gt;1000000,Variables!$C$5,IF(D193&gt;100000,Variables!$C$6,Variables!$C$7))</f>
        <v>4447100</v>
      </c>
      <c r="I193" s="26">
        <v>0</v>
      </c>
    </row>
    <row r="194" spans="1:9" hidden="1" x14ac:dyDescent="0.25">
      <c r="A194" s="7">
        <v>12</v>
      </c>
      <c r="B194" t="s">
        <v>20</v>
      </c>
      <c r="C194" s="27">
        <v>2028</v>
      </c>
      <c r="D194" s="12">
        <f>INDEX(Population!$C$3:$U$22,MATCH('Cost Calculations'!B194,Population!$B$3:$B$22,0),MATCH(C194,Population!$C$2:$U$2,0))</f>
        <v>227860.3139223328</v>
      </c>
      <c r="E194" s="28" t="str">
        <f t="shared" si="2"/>
        <v>Medium</v>
      </c>
      <c r="F194" s="1"/>
      <c r="G194" s="23">
        <f>IF(D194&gt;1000000,Variables!$C$5,IF(D194&gt;100000,Variables!$C$6,Variables!$C$7))</f>
        <v>4447100</v>
      </c>
      <c r="I194" s="26">
        <v>0</v>
      </c>
    </row>
    <row r="195" spans="1:9" hidden="1" x14ac:dyDescent="0.25">
      <c r="A195" s="7">
        <v>13</v>
      </c>
      <c r="B195" t="s">
        <v>21</v>
      </c>
      <c r="C195" s="27">
        <v>2028</v>
      </c>
      <c r="D195" s="12">
        <f>INDEX(Population!$C$3:$U$22,MATCH('Cost Calculations'!B195,Population!$B$3:$B$22,0),MATCH(C195,Population!$C$2:$U$2,0))</f>
        <v>78571.778154104046</v>
      </c>
      <c r="E195" s="28" t="str">
        <f t="shared" si="2"/>
        <v>Small</v>
      </c>
      <c r="F195" s="1"/>
      <c r="G195" s="23">
        <f>IF(D195&gt;1000000,Variables!$C$5,IF(D195&gt;100000,Variables!$C$6,Variables!$C$7))</f>
        <v>1270600</v>
      </c>
      <c r="I195" s="26">
        <v>0</v>
      </c>
    </row>
    <row r="196" spans="1:9" x14ac:dyDescent="0.25">
      <c r="A196" s="7">
        <v>14</v>
      </c>
      <c r="B196" t="s">
        <v>22</v>
      </c>
      <c r="C196" s="27">
        <v>2028</v>
      </c>
      <c r="D196" s="12">
        <f>INDEX(Population!$C$3:$U$22,MATCH('Cost Calculations'!B196,Population!$B$3:$B$22,0),MATCH(C196,Population!$C$2:$U$2,0))</f>
        <v>1830379.6779942031</v>
      </c>
      <c r="E196" s="28" t="str">
        <f t="shared" ref="E196:E242" si="3">IF(D196&lt;100000,"Small",IF(D196&lt;1000000,"Medium","Large"))</f>
        <v>Large</v>
      </c>
      <c r="F196" s="1"/>
      <c r="G196" s="23">
        <f>IF(D196&gt;1000000,Variables!$C$5,IF(D196&gt;100000,Variables!$C$6,Variables!$C$7))</f>
        <v>13341300</v>
      </c>
      <c r="I196" s="26">
        <v>0</v>
      </c>
    </row>
    <row r="197" spans="1:9" hidden="1" x14ac:dyDescent="0.25">
      <c r="A197" s="7">
        <v>15</v>
      </c>
      <c r="B197" t="s">
        <v>23</v>
      </c>
      <c r="C197" s="27">
        <v>2028</v>
      </c>
      <c r="D197" s="12">
        <f>INDEX(Population!$C$3:$U$22,MATCH('Cost Calculations'!B197,Population!$B$3:$B$22,0),MATCH(C197,Population!$C$2:$U$2,0))</f>
        <v>94597.796635428778</v>
      </c>
      <c r="E197" s="28" t="str">
        <f t="shared" si="3"/>
        <v>Small</v>
      </c>
      <c r="F197" s="1"/>
      <c r="G197" s="23">
        <f>IF(D197&gt;1000000,Variables!$C$5,IF(D197&gt;100000,Variables!$C$6,Variables!$C$7))</f>
        <v>1270600</v>
      </c>
      <c r="I197" s="26">
        <v>0</v>
      </c>
    </row>
    <row r="198" spans="1:9" hidden="1" x14ac:dyDescent="0.25">
      <c r="A198" s="7">
        <v>16</v>
      </c>
      <c r="B198" t="s">
        <v>24</v>
      </c>
      <c r="C198" s="27">
        <v>2028</v>
      </c>
      <c r="D198" s="12">
        <f>INDEX(Population!$C$3:$U$22,MATCH('Cost Calculations'!B198,Population!$B$3:$B$22,0),MATCH(C198,Population!$C$2:$U$2,0))</f>
        <v>98876.815902118615</v>
      </c>
      <c r="E198" s="28" t="str">
        <f t="shared" si="3"/>
        <v>Small</v>
      </c>
      <c r="F198" s="1"/>
      <c r="G198" s="23">
        <f>IF(D198&gt;1000000,Variables!$C$5,IF(D198&gt;100000,Variables!$C$6,Variables!$C$7))</f>
        <v>1270600</v>
      </c>
      <c r="I198" s="26">
        <v>0</v>
      </c>
    </row>
    <row r="199" spans="1:9" hidden="1" x14ac:dyDescent="0.25">
      <c r="A199" s="7">
        <v>17</v>
      </c>
      <c r="B199" t="s">
        <v>25</v>
      </c>
      <c r="C199" s="27">
        <v>2028</v>
      </c>
      <c r="D199" s="12">
        <f>INDEX(Population!$C$3:$U$22,MATCH('Cost Calculations'!B199,Population!$B$3:$B$22,0),MATCH(C199,Population!$C$2:$U$2,0))</f>
        <v>136159.61129219856</v>
      </c>
      <c r="E199" s="28" t="str">
        <f t="shared" si="3"/>
        <v>Medium</v>
      </c>
      <c r="F199" s="1"/>
      <c r="G199" s="23">
        <f>IF(D199&gt;1000000,Variables!$C$5,IF(D199&gt;100000,Variables!$C$6,Variables!$C$7))</f>
        <v>4447100</v>
      </c>
      <c r="I199" s="26">
        <v>0</v>
      </c>
    </row>
    <row r="200" spans="1:9" hidden="1" x14ac:dyDescent="0.25">
      <c r="A200" s="7">
        <v>18</v>
      </c>
      <c r="B200" t="s">
        <v>26</v>
      </c>
      <c r="C200" s="27">
        <v>2028</v>
      </c>
      <c r="D200" s="12">
        <f>INDEX(Population!$C$3:$U$22,MATCH('Cost Calculations'!B200,Population!$B$3:$B$22,0),MATCH(C200,Population!$C$2:$U$2,0))</f>
        <v>128964.46323699935</v>
      </c>
      <c r="E200" s="28" t="str">
        <f t="shared" si="3"/>
        <v>Medium</v>
      </c>
      <c r="F200" s="1"/>
      <c r="G200" s="23">
        <f>IF(D200&gt;1000000,Variables!$C$5,IF(D200&gt;100000,Variables!$C$6,Variables!$C$7))</f>
        <v>4447100</v>
      </c>
      <c r="I200" s="26">
        <v>0</v>
      </c>
    </row>
    <row r="201" spans="1:9" hidden="1" x14ac:dyDescent="0.25">
      <c r="A201" s="7">
        <v>19</v>
      </c>
      <c r="B201" t="s">
        <v>27</v>
      </c>
      <c r="C201" s="27">
        <v>2028</v>
      </c>
      <c r="D201" s="12">
        <f>INDEX(Population!$C$3:$U$22,MATCH('Cost Calculations'!B201,Population!$B$3:$B$22,0),MATCH(C201,Population!$C$2:$U$2,0))</f>
        <v>99961.798545362952</v>
      </c>
      <c r="E201" s="28" t="str">
        <f t="shared" si="3"/>
        <v>Small</v>
      </c>
      <c r="F201" s="1"/>
      <c r="G201" s="23">
        <f>IF(D201&gt;1000000,Variables!$C$5,IF(D201&gt;100000,Variables!$C$6,Variables!$C$7))</f>
        <v>1270600</v>
      </c>
      <c r="I201" s="26">
        <v>0</v>
      </c>
    </row>
    <row r="202" spans="1:9" hidden="1" x14ac:dyDescent="0.25">
      <c r="A202" s="7">
        <v>20</v>
      </c>
      <c r="B202" t="s">
        <v>28</v>
      </c>
      <c r="C202" s="27">
        <v>2028</v>
      </c>
      <c r="D202" s="12">
        <f>INDEX(Population!$C$3:$U$22,MATCH('Cost Calculations'!B202,Population!$B$3:$B$22,0),MATCH(C202,Population!$C$2:$U$2,0))</f>
        <v>55987.642362502571</v>
      </c>
      <c r="E202" s="28" t="str">
        <f t="shared" si="3"/>
        <v>Small</v>
      </c>
      <c r="F202" s="1"/>
      <c r="G202" s="23">
        <f>IF(D202&gt;1000000,Variables!$C$5,IF(D202&gt;100000,Variables!$C$6,Variables!$C$7))</f>
        <v>1270600</v>
      </c>
      <c r="I202" s="26">
        <v>0</v>
      </c>
    </row>
    <row r="203" spans="1:9" hidden="1" x14ac:dyDescent="0.25">
      <c r="A203" s="7">
        <v>1</v>
      </c>
      <c r="B203" t="s">
        <v>9</v>
      </c>
      <c r="C203" s="27">
        <v>2029</v>
      </c>
      <c r="D203" s="12">
        <f>INDEX(Population!$C$3:$U$22,MATCH('Cost Calculations'!B203,Population!$B$3:$B$22,0),MATCH(C203,Population!$C$2:$U$2,0))</f>
        <v>307576.67897085444</v>
      </c>
      <c r="E203" s="28" t="str">
        <f t="shared" si="3"/>
        <v>Medium</v>
      </c>
      <c r="F203" s="1"/>
      <c r="G203" s="23">
        <f>IF(D203&gt;1000000,Variables!$C$5,IF(D203&gt;100000,Variables!$C$6,Variables!$C$7))</f>
        <v>4447100</v>
      </c>
      <c r="I203" s="26">
        <v>0</v>
      </c>
    </row>
    <row r="204" spans="1:9" hidden="1" x14ac:dyDescent="0.25">
      <c r="A204" s="7">
        <v>2</v>
      </c>
      <c r="B204" t="s">
        <v>10</v>
      </c>
      <c r="C204" s="27">
        <v>2029</v>
      </c>
      <c r="D204" s="12">
        <f>INDEX(Population!$C$3:$U$22,MATCH('Cost Calculations'!B204,Population!$B$3:$B$22,0),MATCH(C204,Population!$C$2:$U$2,0))</f>
        <v>977407.78797828301</v>
      </c>
      <c r="E204" s="28" t="str">
        <f t="shared" si="3"/>
        <v>Medium</v>
      </c>
      <c r="F204" s="1"/>
      <c r="G204" s="23">
        <f>IF(D204&gt;1000000,Variables!$C$5,IF(D204&gt;100000,Variables!$C$6,Variables!$C$7))</f>
        <v>4447100</v>
      </c>
      <c r="I204" s="26">
        <v>0</v>
      </c>
    </row>
    <row r="205" spans="1:9" x14ac:dyDescent="0.25">
      <c r="A205" s="7">
        <v>3</v>
      </c>
      <c r="B205" t="s">
        <v>11</v>
      </c>
      <c r="C205" s="27">
        <v>2029</v>
      </c>
      <c r="D205" s="12">
        <f>INDEX(Population!$C$3:$U$22,MATCH('Cost Calculations'!B205,Population!$B$3:$B$22,0),MATCH(C205,Population!$C$2:$U$2,0))</f>
        <v>1090798.657806335</v>
      </c>
      <c r="E205" s="28" t="str">
        <f t="shared" si="3"/>
        <v>Large</v>
      </c>
      <c r="F205" s="1"/>
      <c r="G205" s="23">
        <f>IF(D205&gt;1000000,Variables!$C$5,IF(D205&gt;100000,Variables!$C$6,Variables!$C$7))</f>
        <v>13341300</v>
      </c>
      <c r="I205" s="26">
        <v>0</v>
      </c>
    </row>
    <row r="206" spans="1:9" hidden="1" x14ac:dyDescent="0.25">
      <c r="A206" s="7">
        <v>4</v>
      </c>
      <c r="B206" t="s">
        <v>12</v>
      </c>
      <c r="C206" s="27">
        <v>2029</v>
      </c>
      <c r="D206" s="12">
        <f>INDEX(Population!$C$3:$U$22,MATCH('Cost Calculations'!B206,Population!$B$3:$B$22,0),MATCH(C206,Population!$C$2:$U$2,0))</f>
        <v>81118.232417798485</v>
      </c>
      <c r="E206" s="28" t="str">
        <f t="shared" si="3"/>
        <v>Small</v>
      </c>
      <c r="F206" s="1"/>
      <c r="G206" s="23">
        <f>IF(D206&gt;1000000,Variables!$C$5,IF(D206&gt;100000,Variables!$C$6,Variables!$C$7))</f>
        <v>1270600</v>
      </c>
      <c r="I206" s="26">
        <v>0</v>
      </c>
    </row>
    <row r="207" spans="1:9" hidden="1" x14ac:dyDescent="0.25">
      <c r="A207" s="7">
        <v>5</v>
      </c>
      <c r="B207" t="s">
        <v>13</v>
      </c>
      <c r="C207" s="27">
        <v>2029</v>
      </c>
      <c r="D207" s="12">
        <f>INDEX(Population!$C$3:$U$22,MATCH('Cost Calculations'!B207,Population!$B$3:$B$22,0),MATCH(C207,Population!$C$2:$U$2,0))</f>
        <v>814045.59337350668</v>
      </c>
      <c r="E207" s="28" t="str">
        <f t="shared" si="3"/>
        <v>Medium</v>
      </c>
      <c r="F207" s="1"/>
      <c r="G207" s="23">
        <f>IF(D207&gt;1000000,Variables!$C$5,IF(D207&gt;100000,Variables!$C$6,Variables!$C$7))</f>
        <v>4447100</v>
      </c>
      <c r="I207" s="26">
        <v>0</v>
      </c>
    </row>
    <row r="208" spans="1:9" hidden="1" x14ac:dyDescent="0.25">
      <c r="A208" s="7">
        <v>6</v>
      </c>
      <c r="B208" t="s">
        <v>14</v>
      </c>
      <c r="C208" s="27">
        <v>2029</v>
      </c>
      <c r="D208" s="12">
        <f>INDEX(Population!$C$3:$U$22,MATCH('Cost Calculations'!B208,Population!$B$3:$B$22,0),MATCH(C208,Population!$C$2:$U$2,0))</f>
        <v>151804.788175889</v>
      </c>
      <c r="E208" s="28" t="str">
        <f t="shared" si="3"/>
        <v>Medium</v>
      </c>
      <c r="F208" s="1"/>
      <c r="G208" s="23">
        <f>IF(D208&gt;1000000,Variables!$C$5,IF(D208&gt;100000,Variables!$C$6,Variables!$C$7))</f>
        <v>4447100</v>
      </c>
      <c r="I208" s="26">
        <v>0</v>
      </c>
    </row>
    <row r="209" spans="1:9" hidden="1" x14ac:dyDescent="0.25">
      <c r="A209" s="7">
        <v>7</v>
      </c>
      <c r="B209" t="s">
        <v>15</v>
      </c>
      <c r="C209" s="27">
        <v>2029</v>
      </c>
      <c r="D209" s="12">
        <f>INDEX(Population!$C$3:$U$22,MATCH('Cost Calculations'!B209,Population!$B$3:$B$22,0),MATCH(C209,Population!$C$2:$U$2,0))</f>
        <v>63722.229829081822</v>
      </c>
      <c r="E209" s="28" t="str">
        <f t="shared" si="3"/>
        <v>Small</v>
      </c>
      <c r="F209" s="1"/>
      <c r="G209" s="23">
        <f>IF(D209&gt;1000000,Variables!$C$5,IF(D209&gt;100000,Variables!$C$6,Variables!$C$7))</f>
        <v>1270600</v>
      </c>
      <c r="I209" s="26">
        <v>0</v>
      </c>
    </row>
    <row r="210" spans="1:9" hidden="1" x14ac:dyDescent="0.25">
      <c r="A210" s="7">
        <v>8</v>
      </c>
      <c r="B210" t="s">
        <v>16</v>
      </c>
      <c r="C210" s="27">
        <v>2029</v>
      </c>
      <c r="D210" s="12">
        <f>INDEX(Population!$C$3:$U$22,MATCH('Cost Calculations'!B210,Population!$B$3:$B$22,0),MATCH(C210,Population!$C$2:$U$2,0))</f>
        <v>66964.177001879085</v>
      </c>
      <c r="E210" s="28" t="str">
        <f t="shared" si="3"/>
        <v>Small</v>
      </c>
      <c r="F210" s="1"/>
      <c r="G210" s="23">
        <f>IF(D210&gt;1000000,Variables!$C$5,IF(D210&gt;100000,Variables!$C$6,Variables!$C$7))</f>
        <v>1270600</v>
      </c>
      <c r="I210" s="26">
        <v>0</v>
      </c>
    </row>
    <row r="211" spans="1:9" hidden="1" x14ac:dyDescent="0.25">
      <c r="A211" s="7">
        <v>9</v>
      </c>
      <c r="B211" t="s">
        <v>17</v>
      </c>
      <c r="C211" s="27">
        <v>2029</v>
      </c>
      <c r="D211" s="12">
        <f>INDEX(Population!$C$3:$U$22,MATCH('Cost Calculations'!B211,Population!$B$3:$B$22,0),MATCH(C211,Population!$C$2:$U$2,0))</f>
        <v>193344.73186674496</v>
      </c>
      <c r="E211" s="28" t="str">
        <f t="shared" si="3"/>
        <v>Medium</v>
      </c>
      <c r="F211" s="1"/>
      <c r="G211" s="23">
        <f>IF(D211&gt;1000000,Variables!$C$5,IF(D211&gt;100000,Variables!$C$6,Variables!$C$7))</f>
        <v>4447100</v>
      </c>
      <c r="I211" s="26">
        <v>0</v>
      </c>
    </row>
    <row r="212" spans="1:9" hidden="1" x14ac:dyDescent="0.25">
      <c r="A212" s="7">
        <v>10</v>
      </c>
      <c r="B212" t="s">
        <v>18</v>
      </c>
      <c r="C212" s="27">
        <v>2029</v>
      </c>
      <c r="D212" s="12">
        <f>INDEX(Population!$C$3:$U$22,MATCH('Cost Calculations'!B212,Population!$B$3:$B$22,0),MATCH(C212,Population!$C$2:$U$2,0))</f>
        <v>341251.97052142437</v>
      </c>
      <c r="E212" s="28" t="str">
        <f t="shared" si="3"/>
        <v>Medium</v>
      </c>
      <c r="F212" s="1"/>
      <c r="G212" s="23">
        <f>IF(D212&gt;1000000,Variables!$C$5,IF(D212&gt;100000,Variables!$C$6,Variables!$C$7))</f>
        <v>4447100</v>
      </c>
      <c r="I212" s="26">
        <v>0</v>
      </c>
    </row>
    <row r="213" spans="1:9" hidden="1" x14ac:dyDescent="0.25">
      <c r="A213" s="7">
        <v>11</v>
      </c>
      <c r="B213" t="s">
        <v>19</v>
      </c>
      <c r="C213" s="27">
        <v>2029</v>
      </c>
      <c r="D213" s="12">
        <f>INDEX(Population!$C$3:$U$22,MATCH('Cost Calculations'!B213,Population!$B$3:$B$22,0),MATCH(C213,Population!$C$2:$U$2,0))</f>
        <v>226719.91468022237</v>
      </c>
      <c r="E213" s="28" t="str">
        <f t="shared" si="3"/>
        <v>Medium</v>
      </c>
      <c r="F213" s="1"/>
      <c r="G213" s="23">
        <f>IF(D213&gt;1000000,Variables!$C$5,IF(D213&gt;100000,Variables!$C$6,Variables!$C$7))</f>
        <v>4447100</v>
      </c>
      <c r="I213" s="26">
        <v>0</v>
      </c>
    </row>
    <row r="214" spans="1:9" hidden="1" x14ac:dyDescent="0.25">
      <c r="A214" s="7">
        <v>12</v>
      </c>
      <c r="B214" t="s">
        <v>20</v>
      </c>
      <c r="C214" s="27">
        <v>2029</v>
      </c>
      <c r="D214" s="12">
        <f>INDEX(Population!$C$3:$U$22,MATCH('Cost Calculations'!B214,Population!$B$3:$B$22,0),MATCH(C214,Population!$C$2:$U$2,0))</f>
        <v>231278.21863116778</v>
      </c>
      <c r="E214" s="28" t="str">
        <f t="shared" si="3"/>
        <v>Medium</v>
      </c>
      <c r="F214" s="1"/>
      <c r="G214" s="23">
        <f>IF(D214&gt;1000000,Variables!$C$5,IF(D214&gt;100000,Variables!$C$6,Variables!$C$7))</f>
        <v>4447100</v>
      </c>
      <c r="I214" s="26">
        <v>0</v>
      </c>
    </row>
    <row r="215" spans="1:9" hidden="1" x14ac:dyDescent="0.25">
      <c r="A215" s="7">
        <v>13</v>
      </c>
      <c r="B215" t="s">
        <v>21</v>
      </c>
      <c r="C215" s="27">
        <v>2029</v>
      </c>
      <c r="D215" s="12">
        <f>INDEX(Population!$C$3:$U$22,MATCH('Cost Calculations'!B215,Population!$B$3:$B$22,0),MATCH(C215,Population!$C$2:$U$2,0))</f>
        <v>79750.354826415598</v>
      </c>
      <c r="E215" s="28" t="str">
        <f t="shared" si="3"/>
        <v>Small</v>
      </c>
      <c r="F215" s="1"/>
      <c r="G215" s="23">
        <f>IF(D215&gt;1000000,Variables!$C$5,IF(D215&gt;100000,Variables!$C$6,Variables!$C$7))</f>
        <v>1270600</v>
      </c>
      <c r="I215" s="26">
        <v>0</v>
      </c>
    </row>
    <row r="216" spans="1:9" x14ac:dyDescent="0.25">
      <c r="A216" s="7">
        <v>14</v>
      </c>
      <c r="B216" t="s">
        <v>22</v>
      </c>
      <c r="C216" s="27">
        <v>2029</v>
      </c>
      <c r="D216" s="12">
        <f>INDEX(Population!$C$3:$U$22,MATCH('Cost Calculations'!B216,Population!$B$3:$B$22,0),MATCH(C216,Population!$C$2:$U$2,0))</f>
        <v>1857835.3731641159</v>
      </c>
      <c r="E216" s="28" t="str">
        <f t="shared" si="3"/>
        <v>Large</v>
      </c>
      <c r="F216" s="1"/>
      <c r="G216" s="23">
        <f>IF(D216&gt;1000000,Variables!$C$5,IF(D216&gt;100000,Variables!$C$6,Variables!$C$7))</f>
        <v>13341300</v>
      </c>
      <c r="I216" s="26">
        <v>0</v>
      </c>
    </row>
    <row r="217" spans="1:9" hidden="1" x14ac:dyDescent="0.25">
      <c r="A217" s="7">
        <v>15</v>
      </c>
      <c r="B217" t="s">
        <v>23</v>
      </c>
      <c r="C217" s="27">
        <v>2029</v>
      </c>
      <c r="D217" s="12">
        <f>INDEX(Population!$C$3:$U$22,MATCH('Cost Calculations'!B217,Population!$B$3:$B$22,0),MATCH(C217,Population!$C$2:$U$2,0))</f>
        <v>96016.763584960194</v>
      </c>
      <c r="E217" s="28" t="str">
        <f t="shared" si="3"/>
        <v>Small</v>
      </c>
      <c r="F217" s="1"/>
      <c r="G217" s="23">
        <f>IF(D217&gt;1000000,Variables!$C$5,IF(D217&gt;100000,Variables!$C$6,Variables!$C$7))</f>
        <v>1270600</v>
      </c>
      <c r="I217" s="26">
        <v>0</v>
      </c>
    </row>
    <row r="218" spans="1:9" hidden="1" x14ac:dyDescent="0.25">
      <c r="A218" s="7">
        <v>16</v>
      </c>
      <c r="B218" t="s">
        <v>24</v>
      </c>
      <c r="C218" s="27">
        <v>2029</v>
      </c>
      <c r="D218" s="12">
        <f>INDEX(Population!$C$3:$U$22,MATCH('Cost Calculations'!B218,Population!$B$3:$B$22,0),MATCH(C218,Population!$C$2:$U$2,0))</f>
        <v>100359.96814065038</v>
      </c>
      <c r="E218" s="28" t="str">
        <f t="shared" si="3"/>
        <v>Medium</v>
      </c>
      <c r="F218" s="1"/>
      <c r="G218" s="23">
        <f>IF(D218&gt;1000000,Variables!$C$5,IF(D218&gt;100000,Variables!$C$6,Variables!$C$7))</f>
        <v>4447100</v>
      </c>
      <c r="I218" s="26">
        <v>0</v>
      </c>
    </row>
    <row r="219" spans="1:9" hidden="1" x14ac:dyDescent="0.25">
      <c r="A219" s="7">
        <v>17</v>
      </c>
      <c r="B219" t="s">
        <v>25</v>
      </c>
      <c r="C219" s="27">
        <v>2029</v>
      </c>
      <c r="D219" s="12">
        <f>INDEX(Population!$C$3:$U$22,MATCH('Cost Calculations'!B219,Population!$B$3:$B$22,0),MATCH(C219,Population!$C$2:$U$2,0))</f>
        <v>138202.00546158152</v>
      </c>
      <c r="E219" s="28" t="str">
        <f t="shared" si="3"/>
        <v>Medium</v>
      </c>
      <c r="F219" s="1"/>
      <c r="G219" s="23">
        <f>IF(D219&gt;1000000,Variables!$C$5,IF(D219&gt;100000,Variables!$C$6,Variables!$C$7))</f>
        <v>4447100</v>
      </c>
      <c r="I219" s="26">
        <v>0</v>
      </c>
    </row>
    <row r="220" spans="1:9" hidden="1" x14ac:dyDescent="0.25">
      <c r="A220" s="7">
        <v>18</v>
      </c>
      <c r="B220" t="s">
        <v>26</v>
      </c>
      <c r="C220" s="27">
        <v>2029</v>
      </c>
      <c r="D220" s="12">
        <f>INDEX(Population!$C$3:$U$22,MATCH('Cost Calculations'!B220,Population!$B$3:$B$22,0),MATCH(C220,Population!$C$2:$U$2,0))</f>
        <v>130898.93018555433</v>
      </c>
      <c r="E220" s="28" t="str">
        <f t="shared" si="3"/>
        <v>Medium</v>
      </c>
      <c r="F220" s="1"/>
      <c r="G220" s="23">
        <f>IF(D220&gt;1000000,Variables!$C$5,IF(D220&gt;100000,Variables!$C$6,Variables!$C$7))</f>
        <v>4447100</v>
      </c>
      <c r="I220" s="26">
        <v>0</v>
      </c>
    </row>
    <row r="221" spans="1:9" hidden="1" x14ac:dyDescent="0.25">
      <c r="A221" s="7">
        <v>19</v>
      </c>
      <c r="B221" t="s">
        <v>27</v>
      </c>
      <c r="C221" s="27">
        <v>2029</v>
      </c>
      <c r="D221" s="12">
        <f>INDEX(Population!$C$3:$U$22,MATCH('Cost Calculations'!B221,Population!$B$3:$B$22,0),MATCH(C221,Population!$C$2:$U$2,0))</f>
        <v>101461.22552354338</v>
      </c>
      <c r="E221" s="28" t="str">
        <f t="shared" si="3"/>
        <v>Medium</v>
      </c>
      <c r="F221" s="1"/>
      <c r="G221" s="23">
        <f>IF(D221&gt;1000000,Variables!$C$5,IF(D221&gt;100000,Variables!$C$6,Variables!$C$7))</f>
        <v>4447100</v>
      </c>
      <c r="I221" s="26">
        <v>0</v>
      </c>
    </row>
    <row r="222" spans="1:9" hidden="1" x14ac:dyDescent="0.25">
      <c r="A222" s="7">
        <v>20</v>
      </c>
      <c r="B222" t="s">
        <v>28</v>
      </c>
      <c r="C222" s="27">
        <v>2029</v>
      </c>
      <c r="D222" s="12">
        <f>INDEX(Population!$C$3:$U$22,MATCH('Cost Calculations'!B222,Population!$B$3:$B$22,0),MATCH(C222,Population!$C$2:$U$2,0))</f>
        <v>56827.456997940106</v>
      </c>
      <c r="E222" s="28" t="str">
        <f t="shared" si="3"/>
        <v>Small</v>
      </c>
      <c r="F222" s="1"/>
      <c r="G222" s="23">
        <f>IF(D222&gt;1000000,Variables!$C$5,IF(D222&gt;100000,Variables!$C$6,Variables!$C$7))</f>
        <v>1270600</v>
      </c>
      <c r="I222" s="26">
        <v>0</v>
      </c>
    </row>
    <row r="223" spans="1:9" hidden="1" x14ac:dyDescent="0.25">
      <c r="A223" s="7">
        <v>1</v>
      </c>
      <c r="B223" t="s">
        <v>9</v>
      </c>
      <c r="C223" s="27">
        <v>2030</v>
      </c>
      <c r="D223" s="12">
        <f>INDEX(Population!$C$3:$U$22,MATCH('Cost Calculations'!B223,Population!$B$3:$B$22,0),MATCH(C223,Population!$C$2:$U$2,0))</f>
        <v>312190.32915541722</v>
      </c>
      <c r="E223" s="28" t="str">
        <f t="shared" si="3"/>
        <v>Medium</v>
      </c>
      <c r="F223" s="1"/>
      <c r="G223" s="23">
        <f>IF(D223&gt;1000000,Variables!$C$5,IF(D223&gt;100000,Variables!$C$6,Variables!$C$7))</f>
        <v>4447100</v>
      </c>
      <c r="I223" s="26">
        <v>0</v>
      </c>
    </row>
    <row r="224" spans="1:9" hidden="1" x14ac:dyDescent="0.25">
      <c r="A224" s="7">
        <v>2</v>
      </c>
      <c r="B224" t="s">
        <v>10</v>
      </c>
      <c r="C224" s="27">
        <v>2030</v>
      </c>
      <c r="D224" s="12">
        <f>INDEX(Population!$C$3:$U$22,MATCH('Cost Calculations'!B224,Population!$B$3:$B$22,0),MATCH(C224,Population!$C$2:$U$2,0))</f>
        <v>992068.90479795716</v>
      </c>
      <c r="E224" s="28" t="str">
        <f t="shared" si="3"/>
        <v>Medium</v>
      </c>
      <c r="F224" s="1"/>
      <c r="G224" s="23">
        <f>IF(D224&gt;1000000,Variables!$C$5,IF(D224&gt;100000,Variables!$C$6,Variables!$C$7))</f>
        <v>4447100</v>
      </c>
      <c r="I224" s="26">
        <v>0</v>
      </c>
    </row>
    <row r="225" spans="1:9" x14ac:dyDescent="0.25">
      <c r="A225" s="7">
        <v>3</v>
      </c>
      <c r="B225" t="s">
        <v>11</v>
      </c>
      <c r="C225" s="27">
        <v>2030</v>
      </c>
      <c r="D225" s="12">
        <f>INDEX(Population!$C$3:$U$22,MATCH('Cost Calculations'!B225,Population!$B$3:$B$22,0),MATCH(C225,Population!$C$2:$U$2,0))</f>
        <v>1107160.6376734299</v>
      </c>
      <c r="E225" s="28" t="str">
        <f t="shared" si="3"/>
        <v>Large</v>
      </c>
      <c r="F225" s="1"/>
      <c r="G225" s="23">
        <f>IF(D225&gt;1000000,Variables!$C$5,IF(D225&gt;100000,Variables!$C$6,Variables!$C$7))</f>
        <v>13341300</v>
      </c>
      <c r="I225" s="26">
        <v>0</v>
      </c>
    </row>
    <row r="226" spans="1:9" hidden="1" x14ac:dyDescent="0.25">
      <c r="A226" s="7">
        <v>4</v>
      </c>
      <c r="B226" t="s">
        <v>12</v>
      </c>
      <c r="C226" s="27">
        <v>2030</v>
      </c>
      <c r="D226" s="12">
        <f>INDEX(Population!$C$3:$U$22,MATCH('Cost Calculations'!B226,Population!$B$3:$B$22,0),MATCH(C226,Population!$C$2:$U$2,0))</f>
        <v>82335.00590406546</v>
      </c>
      <c r="E226" s="28" t="str">
        <f t="shared" si="3"/>
        <v>Small</v>
      </c>
      <c r="F226" s="1"/>
      <c r="G226" s="23">
        <f>IF(D226&gt;1000000,Variables!$C$5,IF(D226&gt;100000,Variables!$C$6,Variables!$C$7))</f>
        <v>1270600</v>
      </c>
      <c r="I226" s="26">
        <v>0</v>
      </c>
    </row>
    <row r="227" spans="1:9" hidden="1" x14ac:dyDescent="0.25">
      <c r="A227" s="7">
        <v>5</v>
      </c>
      <c r="B227" t="s">
        <v>13</v>
      </c>
      <c r="C227" s="27">
        <v>2030</v>
      </c>
      <c r="D227" s="12">
        <f>INDEX(Population!$C$3:$U$22,MATCH('Cost Calculations'!B227,Population!$B$3:$B$22,0),MATCH(C227,Population!$C$2:$U$2,0))</f>
        <v>826256.27727410919</v>
      </c>
      <c r="E227" s="28" t="str">
        <f t="shared" si="3"/>
        <v>Medium</v>
      </c>
      <c r="F227" s="1"/>
      <c r="G227" s="23">
        <f>IF(D227&gt;1000000,Variables!$C$5,IF(D227&gt;100000,Variables!$C$6,Variables!$C$7))</f>
        <v>4447100</v>
      </c>
      <c r="I227" s="26">
        <v>0</v>
      </c>
    </row>
    <row r="228" spans="1:9" hidden="1" x14ac:dyDescent="0.25">
      <c r="A228" s="7">
        <v>6</v>
      </c>
      <c r="B228" t="s">
        <v>14</v>
      </c>
      <c r="C228" s="27">
        <v>2030</v>
      </c>
      <c r="D228" s="12">
        <f>INDEX(Population!$C$3:$U$22,MATCH('Cost Calculations'!B228,Population!$B$3:$B$22,0),MATCH(C228,Population!$C$2:$U$2,0))</f>
        <v>154081.85999852733</v>
      </c>
      <c r="E228" s="28" t="str">
        <f t="shared" si="3"/>
        <v>Medium</v>
      </c>
      <c r="F228" s="1"/>
      <c r="G228" s="23">
        <f>IF(D228&gt;1000000,Variables!$C$5,IF(D228&gt;100000,Variables!$C$6,Variables!$C$7))</f>
        <v>4447100</v>
      </c>
      <c r="I228" s="26">
        <v>0</v>
      </c>
    </row>
    <row r="229" spans="1:9" hidden="1" x14ac:dyDescent="0.25">
      <c r="A229" s="7">
        <v>7</v>
      </c>
      <c r="B229" t="s">
        <v>15</v>
      </c>
      <c r="C229" s="27">
        <v>2030</v>
      </c>
      <c r="D229" s="12">
        <f>INDEX(Population!$C$3:$U$22,MATCH('Cost Calculations'!B229,Population!$B$3:$B$22,0),MATCH(C229,Population!$C$2:$U$2,0))</f>
        <v>64678.063276518042</v>
      </c>
      <c r="E229" s="28" t="str">
        <f t="shared" si="3"/>
        <v>Small</v>
      </c>
      <c r="F229" s="1"/>
      <c r="G229" s="23">
        <f>IF(D229&gt;1000000,Variables!$C$5,IF(D229&gt;100000,Variables!$C$6,Variables!$C$7))</f>
        <v>1270600</v>
      </c>
      <c r="I229" s="26">
        <v>0</v>
      </c>
    </row>
    <row r="230" spans="1:9" hidden="1" x14ac:dyDescent="0.25">
      <c r="A230" s="7">
        <v>8</v>
      </c>
      <c r="B230" t="s">
        <v>16</v>
      </c>
      <c r="C230" s="27">
        <v>2030</v>
      </c>
      <c r="D230" s="12">
        <f>INDEX(Population!$C$3:$U$22,MATCH('Cost Calculations'!B230,Population!$B$3:$B$22,0),MATCH(C230,Population!$C$2:$U$2,0))</f>
        <v>67968.639656907268</v>
      </c>
      <c r="E230" s="28" t="str">
        <f t="shared" si="3"/>
        <v>Small</v>
      </c>
      <c r="F230" s="1"/>
      <c r="G230" s="23">
        <f>IF(D230&gt;1000000,Variables!$C$5,IF(D230&gt;100000,Variables!$C$6,Variables!$C$7))</f>
        <v>1270600</v>
      </c>
      <c r="I230" s="26">
        <v>0</v>
      </c>
    </row>
    <row r="231" spans="1:9" hidden="1" x14ac:dyDescent="0.25">
      <c r="A231" s="7">
        <v>9</v>
      </c>
      <c r="B231" t="s">
        <v>17</v>
      </c>
      <c r="C231" s="27">
        <v>2030</v>
      </c>
      <c r="D231" s="12">
        <f>INDEX(Population!$C$3:$U$22,MATCH('Cost Calculations'!B231,Population!$B$3:$B$22,0),MATCH(C231,Population!$C$2:$U$2,0))</f>
        <v>196244.9028447461</v>
      </c>
      <c r="E231" s="28" t="str">
        <f t="shared" si="3"/>
        <v>Medium</v>
      </c>
      <c r="F231" s="1"/>
      <c r="G231" s="23">
        <f>IF(D231&gt;1000000,Variables!$C$5,IF(D231&gt;100000,Variables!$C$6,Variables!$C$7))</f>
        <v>4447100</v>
      </c>
      <c r="I231" s="26">
        <v>0</v>
      </c>
    </row>
    <row r="232" spans="1:9" hidden="1" x14ac:dyDescent="0.25">
      <c r="A232" s="7">
        <v>10</v>
      </c>
      <c r="B232" t="s">
        <v>18</v>
      </c>
      <c r="C232" s="27">
        <v>2030</v>
      </c>
      <c r="D232" s="12">
        <f>INDEX(Population!$C$3:$U$22,MATCH('Cost Calculations'!B232,Population!$B$3:$B$22,0),MATCH(C232,Population!$C$2:$U$2,0))</f>
        <v>346370.75007924571</v>
      </c>
      <c r="E232" s="28" t="str">
        <f t="shared" si="3"/>
        <v>Medium</v>
      </c>
      <c r="F232" s="1"/>
      <c r="G232" s="23">
        <f>IF(D232&gt;1000000,Variables!$C$5,IF(D232&gt;100000,Variables!$C$6,Variables!$C$7))</f>
        <v>4447100</v>
      </c>
      <c r="I232" s="26">
        <v>0</v>
      </c>
    </row>
    <row r="233" spans="1:9" hidden="1" x14ac:dyDescent="0.25">
      <c r="A233" s="7">
        <v>11</v>
      </c>
      <c r="B233" t="s">
        <v>19</v>
      </c>
      <c r="C233" s="27">
        <v>2030</v>
      </c>
      <c r="D233" s="12">
        <f>INDEX(Population!$C$3:$U$22,MATCH('Cost Calculations'!B233,Population!$B$3:$B$22,0),MATCH(C233,Population!$C$2:$U$2,0))</f>
        <v>230120.71340042568</v>
      </c>
      <c r="E233" s="28" t="str">
        <f t="shared" si="3"/>
        <v>Medium</v>
      </c>
      <c r="F233" s="1"/>
      <c r="G233" s="23">
        <f>IF(D233&gt;1000000,Variables!$C$5,IF(D233&gt;100000,Variables!$C$6,Variables!$C$7))</f>
        <v>4447100</v>
      </c>
      <c r="I233" s="26">
        <v>0</v>
      </c>
    </row>
    <row r="234" spans="1:9" hidden="1" x14ac:dyDescent="0.25">
      <c r="A234" s="7">
        <v>12</v>
      </c>
      <c r="B234" t="s">
        <v>20</v>
      </c>
      <c r="C234" s="27">
        <v>2030</v>
      </c>
      <c r="D234" s="12">
        <f>INDEX(Population!$C$3:$U$22,MATCH('Cost Calculations'!B234,Population!$B$3:$B$22,0),MATCH(C234,Population!$C$2:$U$2,0))</f>
        <v>234747.39191063528</v>
      </c>
      <c r="E234" s="28" t="str">
        <f t="shared" si="3"/>
        <v>Medium</v>
      </c>
      <c r="F234" s="1"/>
      <c r="G234" s="23">
        <f>IF(D234&gt;1000000,Variables!$C$5,IF(D234&gt;100000,Variables!$C$6,Variables!$C$7))</f>
        <v>4447100</v>
      </c>
      <c r="I234" s="26">
        <v>0</v>
      </c>
    </row>
    <row r="235" spans="1:9" hidden="1" x14ac:dyDescent="0.25">
      <c r="A235" s="7">
        <v>13</v>
      </c>
      <c r="B235" t="s">
        <v>21</v>
      </c>
      <c r="C235" s="27">
        <v>2030</v>
      </c>
      <c r="D235" s="12">
        <f>INDEX(Population!$C$3:$U$22,MATCH('Cost Calculations'!B235,Population!$B$3:$B$22,0),MATCH(C235,Population!$C$2:$U$2,0))</f>
        <v>80946.610148811829</v>
      </c>
      <c r="E235" s="28" t="str">
        <f t="shared" si="3"/>
        <v>Small</v>
      </c>
      <c r="F235" s="1"/>
      <c r="G235" s="23">
        <f>IF(D235&gt;1000000,Variables!$C$5,IF(D235&gt;100000,Variables!$C$6,Variables!$C$7))</f>
        <v>1270600</v>
      </c>
      <c r="I235" s="26">
        <v>0</v>
      </c>
    </row>
    <row r="236" spans="1:9" x14ac:dyDescent="0.25">
      <c r="A236" s="7">
        <v>14</v>
      </c>
      <c r="B236" t="s">
        <v>22</v>
      </c>
      <c r="C236" s="27">
        <v>2030</v>
      </c>
      <c r="D236" s="12">
        <f>INDEX(Population!$C$3:$U$22,MATCH('Cost Calculations'!B236,Population!$B$3:$B$22,0),MATCH(C236,Population!$C$2:$U$2,0))</f>
        <v>1885702.9037615776</v>
      </c>
      <c r="E236" s="28" t="str">
        <f t="shared" si="3"/>
        <v>Large</v>
      </c>
      <c r="F236" s="1"/>
      <c r="G236" s="23">
        <f>IF(D236&gt;1000000,Variables!$C$5,IF(D236&gt;100000,Variables!$C$6,Variables!$C$7))</f>
        <v>13341300</v>
      </c>
      <c r="I236" s="26">
        <v>0</v>
      </c>
    </row>
    <row r="237" spans="1:9" hidden="1" x14ac:dyDescent="0.25">
      <c r="A237" s="7">
        <v>15</v>
      </c>
      <c r="B237" t="s">
        <v>23</v>
      </c>
      <c r="C237" s="27">
        <v>2030</v>
      </c>
      <c r="D237" s="12">
        <f>INDEX(Population!$C$3:$U$22,MATCH('Cost Calculations'!B237,Population!$B$3:$B$22,0),MATCH(C237,Population!$C$2:$U$2,0))</f>
        <v>97457.015038734593</v>
      </c>
      <c r="E237" s="28" t="str">
        <f t="shared" si="3"/>
        <v>Small</v>
      </c>
      <c r="F237" s="1"/>
      <c r="G237" s="23">
        <f>IF(D237&gt;1000000,Variables!$C$5,IF(D237&gt;100000,Variables!$C$6,Variables!$C$7))</f>
        <v>1270600</v>
      </c>
      <c r="I237" s="26">
        <v>0</v>
      </c>
    </row>
    <row r="238" spans="1:9" hidden="1" x14ac:dyDescent="0.25">
      <c r="A238" s="7">
        <v>16</v>
      </c>
      <c r="B238" t="s">
        <v>24</v>
      </c>
      <c r="C238" s="27">
        <v>2030</v>
      </c>
      <c r="D238" s="12">
        <f>INDEX(Population!$C$3:$U$22,MATCH('Cost Calculations'!B238,Population!$B$3:$B$22,0),MATCH(C238,Population!$C$2:$U$2,0))</f>
        <v>101865.36766276012</v>
      </c>
      <c r="E238" s="28" t="str">
        <f t="shared" si="3"/>
        <v>Medium</v>
      </c>
      <c r="F238" s="1"/>
      <c r="G238" s="23">
        <f>IF(D238&gt;1000000,Variables!$C$5,IF(D238&gt;100000,Variables!$C$6,Variables!$C$7))</f>
        <v>4447100</v>
      </c>
      <c r="I238" s="26">
        <v>0</v>
      </c>
    </row>
    <row r="239" spans="1:9" hidden="1" x14ac:dyDescent="0.25">
      <c r="A239" s="7">
        <v>17</v>
      </c>
      <c r="B239" t="s">
        <v>25</v>
      </c>
      <c r="C239" s="27">
        <v>2030</v>
      </c>
      <c r="D239" s="12">
        <f>INDEX(Population!$C$3:$U$22,MATCH('Cost Calculations'!B239,Population!$B$3:$B$22,0),MATCH(C239,Population!$C$2:$U$2,0))</f>
        <v>140275.03554350522</v>
      </c>
      <c r="E239" s="28" t="str">
        <f t="shared" si="3"/>
        <v>Medium</v>
      </c>
      <c r="F239" s="1"/>
      <c r="G239" s="23">
        <f>IF(D239&gt;1000000,Variables!$C$5,IF(D239&gt;100000,Variables!$C$6,Variables!$C$7))</f>
        <v>4447100</v>
      </c>
      <c r="I239" s="26">
        <v>0</v>
      </c>
    </row>
    <row r="240" spans="1:9" hidden="1" x14ac:dyDescent="0.25">
      <c r="A240" s="7">
        <v>18</v>
      </c>
      <c r="B240" t="s">
        <v>26</v>
      </c>
      <c r="C240" s="27">
        <v>2030</v>
      </c>
      <c r="D240" s="12">
        <f>INDEX(Population!$C$3:$U$22,MATCH('Cost Calculations'!B240,Population!$B$3:$B$22,0),MATCH(C240,Population!$C$2:$U$2,0))</f>
        <v>132862.41413833763</v>
      </c>
      <c r="E240" s="28" t="str">
        <f t="shared" si="3"/>
        <v>Medium</v>
      </c>
      <c r="F240" s="1"/>
      <c r="G240" s="23">
        <f>IF(D240&gt;1000000,Variables!$C$5,IF(D240&gt;100000,Variables!$C$6,Variables!$C$7))</f>
        <v>4447100</v>
      </c>
      <c r="I240" s="26">
        <v>0</v>
      </c>
    </row>
    <row r="241" spans="1:9" hidden="1" x14ac:dyDescent="0.25">
      <c r="A241" s="7">
        <v>19</v>
      </c>
      <c r="B241" t="s">
        <v>27</v>
      </c>
      <c r="C241" s="27">
        <v>2030</v>
      </c>
      <c r="D241" s="12">
        <f>INDEX(Population!$C$3:$U$22,MATCH('Cost Calculations'!B241,Population!$B$3:$B$22,0),MATCH(C241,Population!$C$2:$U$2,0))</f>
        <v>102983.14390639652</v>
      </c>
      <c r="E241" s="28" t="str">
        <f t="shared" si="3"/>
        <v>Medium</v>
      </c>
      <c r="F241" s="1"/>
      <c r="G241" s="23">
        <f>IF(D241&gt;1000000,Variables!$C$5,IF(D241&gt;100000,Variables!$C$6,Variables!$C$7))</f>
        <v>4447100</v>
      </c>
      <c r="I241" s="26">
        <v>0</v>
      </c>
    </row>
    <row r="242" spans="1:9" hidden="1" x14ac:dyDescent="0.25">
      <c r="A242" s="7">
        <v>20</v>
      </c>
      <c r="B242" t="s">
        <v>28</v>
      </c>
      <c r="C242" s="27">
        <v>2030</v>
      </c>
      <c r="D242" s="12">
        <f>INDEX(Population!$C$3:$U$22,MATCH('Cost Calculations'!B242,Population!$B$3:$B$22,0),MATCH(C242,Population!$C$2:$U$2,0))</f>
        <v>57679.868852909203</v>
      </c>
      <c r="E242" s="28" t="str">
        <f t="shared" si="3"/>
        <v>Small</v>
      </c>
      <c r="F242" s="1"/>
      <c r="G242" s="23">
        <f>IF(D242&gt;1000000,Variables!$C$5,IF(D242&gt;100000,Variables!$C$6,Variables!$C$7))</f>
        <v>1270600</v>
      </c>
      <c r="I242" s="26">
        <v>0</v>
      </c>
    </row>
    <row r="243" spans="1:9" ht="15.75" thickBot="1" x14ac:dyDescent="0.3">
      <c r="G243" s="13">
        <f>SUM(G3:G242)</f>
        <v>944055800</v>
      </c>
      <c r="I243" s="13">
        <f>SUM(I3:I242)</f>
        <v>40500000</v>
      </c>
    </row>
    <row r="244" spans="1:9" ht="15.75" thickTop="1" x14ac:dyDescent="0.25"/>
  </sheetData>
  <autoFilter ref="A2:I242" xr:uid="{D0CB6014-FD41-4BE1-9AD9-23905BD5B42B}">
    <filterColumn colId="4">
      <filters>
        <filter val="Larg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3"/>
  <sheetViews>
    <sheetView workbookViewId="0">
      <selection activeCell="B17" sqref="B17"/>
    </sheetView>
  </sheetViews>
  <sheetFormatPr defaultColWidth="8.85546875" defaultRowHeight="15" x14ac:dyDescent="0.25"/>
  <cols>
    <col min="1" max="1" width="94.28515625" bestFit="1" customWidth="1"/>
    <col min="2" max="2" width="16.28515625" bestFit="1" customWidth="1"/>
    <col min="3" max="3" width="18.42578125" style="14" bestFit="1" customWidth="1"/>
    <col min="4" max="4" width="17.42578125" style="2" bestFit="1" customWidth="1"/>
    <col min="5" max="5" width="255.7109375" bestFit="1" customWidth="1"/>
    <col min="6" max="6" width="206" bestFit="1" customWidth="1"/>
  </cols>
  <sheetData>
    <row r="1" spans="1:10" s="20" customFormat="1" ht="45" x14ac:dyDescent="0.25">
      <c r="A1" s="18" t="s">
        <v>2</v>
      </c>
      <c r="B1" s="18" t="s">
        <v>3</v>
      </c>
      <c r="C1" s="18" t="s">
        <v>34</v>
      </c>
      <c r="D1" s="18" t="s">
        <v>4</v>
      </c>
      <c r="E1" s="19" t="s">
        <v>5</v>
      </c>
      <c r="F1" s="19" t="s">
        <v>6</v>
      </c>
      <c r="G1" s="17"/>
      <c r="H1" s="17"/>
      <c r="I1" s="17"/>
      <c r="J1" s="17"/>
    </row>
    <row r="2" spans="1:10" x14ac:dyDescent="0.25">
      <c r="A2" s="16" t="s">
        <v>40</v>
      </c>
      <c r="C2" s="2">
        <v>10500000</v>
      </c>
      <c r="D2" s="2" t="s">
        <v>49</v>
      </c>
    </row>
    <row r="3" spans="1:10" x14ac:dyDescent="0.25">
      <c r="A3" s="16" t="s">
        <v>39</v>
      </c>
      <c r="C3" s="8">
        <v>2508000</v>
      </c>
    </row>
    <row r="4" spans="1:10" x14ac:dyDescent="0.25">
      <c r="A4" t="s">
        <v>50</v>
      </c>
      <c r="B4" t="s">
        <v>51</v>
      </c>
      <c r="C4" s="14">
        <v>1.4999999999999999E-2</v>
      </c>
    </row>
    <row r="5" spans="1:10" x14ac:dyDescent="0.25">
      <c r="A5" t="s">
        <v>42</v>
      </c>
      <c r="C5" s="25">
        <f>C2*1.2706</f>
        <v>13341300</v>
      </c>
      <c r="D5" s="2" t="s">
        <v>49</v>
      </c>
    </row>
    <row r="6" spans="1:10" x14ac:dyDescent="0.25">
      <c r="A6" t="s">
        <v>41</v>
      </c>
      <c r="C6" s="25">
        <f>3500000*1.2706</f>
        <v>4447100</v>
      </c>
      <c r="D6" s="2" t="s">
        <v>49</v>
      </c>
    </row>
    <row r="7" spans="1:10" x14ac:dyDescent="0.25">
      <c r="A7" t="s">
        <v>43</v>
      </c>
      <c r="C7" s="25">
        <f>1000000*1.2706</f>
        <v>1270600</v>
      </c>
      <c r="D7" s="2" t="s">
        <v>49</v>
      </c>
    </row>
    <row r="8" spans="1:10" x14ac:dyDescent="0.25">
      <c r="C8" s="25"/>
    </row>
    <row r="9" spans="1:10" x14ac:dyDescent="0.25">
      <c r="C9" s="25"/>
    </row>
    <row r="10" spans="1:10" x14ac:dyDescent="0.25">
      <c r="A10" t="s">
        <v>44</v>
      </c>
      <c r="C10" s="25">
        <v>5000000</v>
      </c>
      <c r="D10" s="2" t="s">
        <v>49</v>
      </c>
    </row>
    <row r="11" spans="1:10" x14ac:dyDescent="0.25">
      <c r="A11" t="s">
        <v>45</v>
      </c>
      <c r="C11" s="25">
        <v>2500000</v>
      </c>
      <c r="D11" s="2" t="s">
        <v>49</v>
      </c>
    </row>
    <row r="12" spans="1:10" x14ac:dyDescent="0.25">
      <c r="A12" t="s">
        <v>46</v>
      </c>
      <c r="C12" s="25">
        <v>1000000</v>
      </c>
      <c r="D12" s="2" t="s">
        <v>49</v>
      </c>
    </row>
    <row r="13" spans="1:10" x14ac:dyDescent="0.25">
      <c r="C1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2"/>
  <sheetViews>
    <sheetView topLeftCell="G1" workbookViewId="0">
      <selection activeCell="J3" sqref="J3"/>
    </sheetView>
  </sheetViews>
  <sheetFormatPr defaultColWidth="8.85546875" defaultRowHeight="15" x14ac:dyDescent="0.25"/>
  <cols>
    <col min="3" max="3" width="13.28515625" bestFit="1" customWidth="1"/>
    <col min="4" max="4" width="13" customWidth="1"/>
    <col min="5" max="21" width="13.28515625" bestFit="1" customWidth="1"/>
  </cols>
  <sheetData>
    <row r="2" spans="2:22" x14ac:dyDescent="0.25">
      <c r="B2" s="9"/>
      <c r="C2" s="9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  <c r="J2" s="9">
        <v>2019</v>
      </c>
      <c r="K2" s="9">
        <v>2020</v>
      </c>
      <c r="L2" s="9">
        <v>2021</v>
      </c>
      <c r="M2" s="9">
        <v>2022</v>
      </c>
      <c r="N2" s="9">
        <v>2023</v>
      </c>
      <c r="O2" s="9">
        <v>2024</v>
      </c>
      <c r="P2" s="9">
        <v>2025</v>
      </c>
      <c r="Q2" s="9">
        <v>2026</v>
      </c>
      <c r="R2" s="9">
        <v>2027</v>
      </c>
      <c r="S2" s="9">
        <v>2028</v>
      </c>
      <c r="T2" s="9">
        <v>2029</v>
      </c>
      <c r="U2" s="9">
        <v>2030</v>
      </c>
    </row>
    <row r="3" spans="2:22" x14ac:dyDescent="0.25">
      <c r="B3" s="9" t="s">
        <v>9</v>
      </c>
      <c r="C3" s="15">
        <v>238798</v>
      </c>
      <c r="D3" s="8">
        <f>C3*POWER(SUM(1,Variables!$C$4), D$2-C$2)</f>
        <v>242379.96999999997</v>
      </c>
      <c r="E3" s="8">
        <f>D3*POWER(SUM(1,Variables!$C$4), E$2-D$2)</f>
        <v>246015.66954999996</v>
      </c>
      <c r="F3" s="8">
        <f>E3*POWER(SUM(1,Variables!$C$4), F$2-E$2)</f>
        <v>249705.90459324993</v>
      </c>
      <c r="G3" s="8">
        <f>F3*POWER(SUM(1,Variables!$C$4), G$2-F$2)</f>
        <v>253451.49316214866</v>
      </c>
      <c r="H3" s="8">
        <f>G3*POWER(SUM(1,Variables!$C$4), H$2-G$2)</f>
        <v>257253.26555958088</v>
      </c>
      <c r="I3" s="8">
        <f>H3*POWER(SUM(1,Variables!$C$4), I$2-H$2)</f>
        <v>261112.06454297455</v>
      </c>
      <c r="J3" s="8">
        <f>I3*POWER(SUM(1,Variables!$C$4), J$2-I$2)</f>
        <v>265028.74551111914</v>
      </c>
      <c r="K3" s="8">
        <f>J3*POWER(SUM(1,Variables!$C$4), K$2-J$2)</f>
        <v>269004.17669378588</v>
      </c>
      <c r="L3" s="8">
        <f>K3*POWER(SUM(1,Variables!$C$4), L$2-K$2)</f>
        <v>273039.23934419261</v>
      </c>
      <c r="M3" s="8">
        <f>L3*POWER(SUM(1,Variables!$C$4), M$2-L$2)</f>
        <v>277134.82793435548</v>
      </c>
      <c r="N3" s="8">
        <f>M3*POWER(SUM(1,Variables!$C$4), N$2-M$2)</f>
        <v>281291.85035337077</v>
      </c>
      <c r="O3" s="8">
        <f>N3*POWER(SUM(1,Variables!$C$4), O$2-N$2)</f>
        <v>285511.22810867132</v>
      </c>
      <c r="P3" s="8">
        <f>O3*POWER(SUM(1,Variables!$C$4), P$2-O$2)</f>
        <v>289793.89653030137</v>
      </c>
      <c r="Q3" s="8">
        <f>P3*POWER(SUM(1,Variables!$C$4), Q$2-P$2)</f>
        <v>294140.80497825588</v>
      </c>
      <c r="R3" s="8">
        <f>Q3*POWER(SUM(1,Variables!$C$4), R$2-Q$2)</f>
        <v>298552.9170529297</v>
      </c>
      <c r="S3" s="8">
        <f>R3*POWER(SUM(1,Variables!$C$4), S$2-R$2)</f>
        <v>303031.21080872364</v>
      </c>
      <c r="T3" s="8">
        <f>S3*POWER(SUM(1,Variables!$C$4), T$2-S$2)</f>
        <v>307576.67897085444</v>
      </c>
      <c r="U3" s="8">
        <f>T3*POWER(SUM(1,Variables!$C$4), U$2-T$2)</f>
        <v>312190.32915541722</v>
      </c>
      <c r="V3" s="8"/>
    </row>
    <row r="4" spans="2:22" x14ac:dyDescent="0.25">
      <c r="B4" s="9" t="s">
        <v>10</v>
      </c>
      <c r="C4" s="15">
        <v>758845</v>
      </c>
      <c r="D4" s="8">
        <f>C4*POWER(SUM(1,Variables!$C$4), D$2-C$2)</f>
        <v>770227.67499999993</v>
      </c>
      <c r="E4" s="8">
        <f>D4*POWER(SUM(1,Variables!$C$4), E$2-D$2)</f>
        <v>781781.09012499987</v>
      </c>
      <c r="F4" s="8">
        <f>E4*POWER(SUM(1,Variables!$C$4), F$2-E$2)</f>
        <v>793507.80647687474</v>
      </c>
      <c r="G4" s="8">
        <f>F4*POWER(SUM(1,Variables!$C$4), G$2-F$2)</f>
        <v>805410.42357402784</v>
      </c>
      <c r="H4" s="8">
        <f>G4*POWER(SUM(1,Variables!$C$4), H$2-G$2)</f>
        <v>817491.57992763817</v>
      </c>
      <c r="I4" s="8">
        <f>H4*POWER(SUM(1,Variables!$C$4), I$2-H$2)</f>
        <v>829753.95362655271</v>
      </c>
      <c r="J4" s="8">
        <f>I4*POWER(SUM(1,Variables!$C$4), J$2-I$2)</f>
        <v>842200.26293095096</v>
      </c>
      <c r="K4" s="8">
        <f>J4*POWER(SUM(1,Variables!$C$4), K$2-J$2)</f>
        <v>854833.26687491511</v>
      </c>
      <c r="L4" s="8">
        <f>K4*POWER(SUM(1,Variables!$C$4), L$2-K$2)</f>
        <v>867655.76587803871</v>
      </c>
      <c r="M4" s="8">
        <f>L4*POWER(SUM(1,Variables!$C$4), M$2-L$2)</f>
        <v>880670.60236620926</v>
      </c>
      <c r="N4" s="8">
        <f>M4*POWER(SUM(1,Variables!$C$4), N$2-M$2)</f>
        <v>893880.66140170232</v>
      </c>
      <c r="O4" s="8">
        <f>N4*POWER(SUM(1,Variables!$C$4), O$2-N$2)</f>
        <v>907288.87132272776</v>
      </c>
      <c r="P4" s="8">
        <f>O4*POWER(SUM(1,Variables!$C$4), P$2-O$2)</f>
        <v>920898.20439256856</v>
      </c>
      <c r="Q4" s="8">
        <f>P4*POWER(SUM(1,Variables!$C$4), Q$2-P$2)</f>
        <v>934711.67745845695</v>
      </c>
      <c r="R4" s="8">
        <f>Q4*POWER(SUM(1,Variables!$C$4), R$2-Q$2)</f>
        <v>948732.35262033367</v>
      </c>
      <c r="S4" s="8">
        <f>R4*POWER(SUM(1,Variables!$C$4), S$2-R$2)</f>
        <v>962963.33790963853</v>
      </c>
      <c r="T4" s="8">
        <f>S4*POWER(SUM(1,Variables!$C$4), T$2-S$2)</f>
        <v>977407.78797828301</v>
      </c>
      <c r="U4" s="8">
        <f>T4*POWER(SUM(1,Variables!$C$4), U$2-T$2)</f>
        <v>992068.90479795716</v>
      </c>
    </row>
    <row r="5" spans="2:22" x14ac:dyDescent="0.25">
      <c r="B5" s="9" t="s">
        <v>11</v>
      </c>
      <c r="C5" s="15">
        <v>846880</v>
      </c>
      <c r="D5" s="8">
        <f>C5*POWER(SUM(1,Variables!$C$4), D$2-C$2)</f>
        <v>859583.2</v>
      </c>
      <c r="E5" s="8">
        <f>D5*POWER(SUM(1,Variables!$C$4), E$2-D$2)</f>
        <v>872476.94799999986</v>
      </c>
      <c r="F5" s="8">
        <f>E5*POWER(SUM(1,Variables!$C$4), F$2-E$2)</f>
        <v>885564.10221999977</v>
      </c>
      <c r="G5" s="8">
        <f>F5*POWER(SUM(1,Variables!$C$4), G$2-F$2)</f>
        <v>898847.56375329965</v>
      </c>
      <c r="H5" s="8">
        <f>G5*POWER(SUM(1,Variables!$C$4), H$2-G$2)</f>
        <v>912330.27720959904</v>
      </c>
      <c r="I5" s="8">
        <f>H5*POWER(SUM(1,Variables!$C$4), I$2-H$2)</f>
        <v>926015.23136774288</v>
      </c>
      <c r="J5" s="8">
        <f>I5*POWER(SUM(1,Variables!$C$4), J$2-I$2)</f>
        <v>939905.45983825892</v>
      </c>
      <c r="K5" s="8">
        <f>J5*POWER(SUM(1,Variables!$C$4), K$2-J$2)</f>
        <v>954004.0417358327</v>
      </c>
      <c r="L5" s="8">
        <f>K5*POWER(SUM(1,Variables!$C$4), L$2-K$2)</f>
        <v>968314.10236187011</v>
      </c>
      <c r="M5" s="8">
        <f>L5*POWER(SUM(1,Variables!$C$4), M$2-L$2)</f>
        <v>982838.81389729807</v>
      </c>
      <c r="N5" s="8">
        <f>M5*POWER(SUM(1,Variables!$C$4), N$2-M$2)</f>
        <v>997581.39610575745</v>
      </c>
      <c r="O5" s="8">
        <f>N5*POWER(SUM(1,Variables!$C$4), O$2-N$2)</f>
        <v>1012545.1170473438</v>
      </c>
      <c r="P5" s="8">
        <f>O5*POWER(SUM(1,Variables!$C$4), P$2-O$2)</f>
        <v>1027733.2938030538</v>
      </c>
      <c r="Q5" s="8">
        <f>P5*POWER(SUM(1,Variables!$C$4), Q$2-P$2)</f>
        <v>1043149.2932100995</v>
      </c>
      <c r="R5" s="8">
        <f>Q5*POWER(SUM(1,Variables!$C$4), R$2-Q$2)</f>
        <v>1058796.5326082509</v>
      </c>
      <c r="S5" s="8">
        <f>R5*POWER(SUM(1,Variables!$C$4), S$2-R$2)</f>
        <v>1074678.4805973745</v>
      </c>
      <c r="T5" s="8">
        <f>S5*POWER(SUM(1,Variables!$C$4), T$2-S$2)</f>
        <v>1090798.657806335</v>
      </c>
      <c r="U5" s="8">
        <f>T5*POWER(SUM(1,Variables!$C$4), U$2-T$2)</f>
        <v>1107160.6376734299</v>
      </c>
    </row>
    <row r="6" spans="2:22" x14ac:dyDescent="0.25">
      <c r="B6" s="9" t="s">
        <v>12</v>
      </c>
      <c r="C6" s="15">
        <v>62979</v>
      </c>
      <c r="D6" s="8">
        <f>C6*POWER(SUM(1,Variables!$C$4), D$2-C$2)</f>
        <v>63923.68499999999</v>
      </c>
      <c r="E6" s="8">
        <f>D6*POWER(SUM(1,Variables!$C$4), E$2-D$2)</f>
        <v>64882.540274999985</v>
      </c>
      <c r="F6" s="8">
        <f>E6*POWER(SUM(1,Variables!$C$4), F$2-E$2)</f>
        <v>65855.778379124982</v>
      </c>
      <c r="G6" s="8">
        <f>F6*POWER(SUM(1,Variables!$C$4), G$2-F$2)</f>
        <v>66843.615054811846</v>
      </c>
      <c r="H6" s="8">
        <f>G6*POWER(SUM(1,Variables!$C$4), H$2-G$2)</f>
        <v>67846.26928063402</v>
      </c>
      <c r="I6" s="8">
        <f>H6*POWER(SUM(1,Variables!$C$4), I$2-H$2)</f>
        <v>68863.963319843519</v>
      </c>
      <c r="J6" s="8">
        <f>I6*POWER(SUM(1,Variables!$C$4), J$2-I$2)</f>
        <v>69896.922769641169</v>
      </c>
      <c r="K6" s="8">
        <f>J6*POWER(SUM(1,Variables!$C$4), K$2-J$2)</f>
        <v>70945.376611185784</v>
      </c>
      <c r="L6" s="8">
        <f>K6*POWER(SUM(1,Variables!$C$4), L$2-K$2)</f>
        <v>72009.557260353569</v>
      </c>
      <c r="M6" s="8">
        <f>L6*POWER(SUM(1,Variables!$C$4), M$2-L$2)</f>
        <v>73089.70061925886</v>
      </c>
      <c r="N6" s="8">
        <f>M6*POWER(SUM(1,Variables!$C$4), N$2-M$2)</f>
        <v>74186.046128547736</v>
      </c>
      <c r="O6" s="8">
        <f>N6*POWER(SUM(1,Variables!$C$4), O$2-N$2)</f>
        <v>75298.836820475946</v>
      </c>
      <c r="P6" s="8">
        <f>O6*POWER(SUM(1,Variables!$C$4), P$2-O$2)</f>
        <v>76428.31937278308</v>
      </c>
      <c r="Q6" s="8">
        <f>P6*POWER(SUM(1,Variables!$C$4), Q$2-P$2)</f>
        <v>77574.744163374824</v>
      </c>
      <c r="R6" s="8">
        <f>Q6*POWER(SUM(1,Variables!$C$4), R$2-Q$2)</f>
        <v>78738.365325825434</v>
      </c>
      <c r="S6" s="8">
        <f>R6*POWER(SUM(1,Variables!$C$4), S$2-R$2)</f>
        <v>79919.440805712802</v>
      </c>
      <c r="T6" s="8">
        <f>S6*POWER(SUM(1,Variables!$C$4), T$2-S$2)</f>
        <v>81118.232417798485</v>
      </c>
      <c r="U6" s="8">
        <f>T6*POWER(SUM(1,Variables!$C$4), U$2-T$2)</f>
        <v>82335.00590406546</v>
      </c>
    </row>
    <row r="7" spans="2:22" x14ac:dyDescent="0.25">
      <c r="B7" s="9" t="s">
        <v>13</v>
      </c>
      <c r="C7" s="15">
        <v>632013</v>
      </c>
      <c r="D7" s="8">
        <f>C7*POWER(SUM(1,Variables!$C$4), D$2-C$2)</f>
        <v>641493.19499999995</v>
      </c>
      <c r="E7" s="8">
        <f>D7*POWER(SUM(1,Variables!$C$4), E$2-D$2)</f>
        <v>651115.59292499989</v>
      </c>
      <c r="F7" s="8">
        <f>E7*POWER(SUM(1,Variables!$C$4), F$2-E$2)</f>
        <v>660882.3268188748</v>
      </c>
      <c r="G7" s="8">
        <f>F7*POWER(SUM(1,Variables!$C$4), G$2-F$2)</f>
        <v>670795.56172115786</v>
      </c>
      <c r="H7" s="8">
        <f>G7*POWER(SUM(1,Variables!$C$4), H$2-G$2)</f>
        <v>680857.49514697515</v>
      </c>
      <c r="I7" s="8">
        <f>H7*POWER(SUM(1,Variables!$C$4), I$2-H$2)</f>
        <v>691070.35757417977</v>
      </c>
      <c r="J7" s="8">
        <f>I7*POWER(SUM(1,Variables!$C$4), J$2-I$2)</f>
        <v>701436.41293779237</v>
      </c>
      <c r="K7" s="8">
        <f>J7*POWER(SUM(1,Variables!$C$4), K$2-J$2)</f>
        <v>711957.95913185913</v>
      </c>
      <c r="L7" s="8">
        <f>K7*POWER(SUM(1,Variables!$C$4), L$2-K$2)</f>
        <v>722637.32851883699</v>
      </c>
      <c r="M7" s="8">
        <f>L7*POWER(SUM(1,Variables!$C$4), M$2-L$2)</f>
        <v>733476.8884466195</v>
      </c>
      <c r="N7" s="8">
        <f>M7*POWER(SUM(1,Variables!$C$4), N$2-M$2)</f>
        <v>744479.04177331878</v>
      </c>
      <c r="O7" s="8">
        <f>N7*POWER(SUM(1,Variables!$C$4), O$2-N$2)</f>
        <v>755646.22739991848</v>
      </c>
      <c r="P7" s="8">
        <f>O7*POWER(SUM(1,Variables!$C$4), P$2-O$2)</f>
        <v>766980.92081091716</v>
      </c>
      <c r="Q7" s="8">
        <f>P7*POWER(SUM(1,Variables!$C$4), Q$2-P$2)</f>
        <v>778485.63462308084</v>
      </c>
      <c r="R7" s="8">
        <f>Q7*POWER(SUM(1,Variables!$C$4), R$2-Q$2)</f>
        <v>790162.91914242692</v>
      </c>
      <c r="S7" s="8">
        <f>R7*POWER(SUM(1,Variables!$C$4), S$2-R$2)</f>
        <v>802015.36292956327</v>
      </c>
      <c r="T7" s="8">
        <f>S7*POWER(SUM(1,Variables!$C$4), T$2-S$2)</f>
        <v>814045.59337350668</v>
      </c>
      <c r="U7" s="8">
        <f>T7*POWER(SUM(1,Variables!$C$4), U$2-T$2)</f>
        <v>826256.27727410919</v>
      </c>
    </row>
    <row r="8" spans="2:22" x14ac:dyDescent="0.25">
      <c r="B8" s="9" t="s">
        <v>14</v>
      </c>
      <c r="C8" s="15">
        <v>117859</v>
      </c>
      <c r="D8" s="8">
        <f>C8*POWER(SUM(1,Variables!$C$4), D$2-C$2)</f>
        <v>119626.88499999999</v>
      </c>
      <c r="E8" s="8">
        <f>D8*POWER(SUM(1,Variables!$C$4), E$2-D$2)</f>
        <v>121421.28827499998</v>
      </c>
      <c r="F8" s="8">
        <f>E8*POWER(SUM(1,Variables!$C$4), F$2-E$2)</f>
        <v>123242.60759912497</v>
      </c>
      <c r="G8" s="8">
        <f>F8*POWER(SUM(1,Variables!$C$4), G$2-F$2)</f>
        <v>125091.24671311183</v>
      </c>
      <c r="H8" s="8">
        <f>G8*POWER(SUM(1,Variables!$C$4), H$2-G$2)</f>
        <v>126967.6154138085</v>
      </c>
      <c r="I8" s="8">
        <f>H8*POWER(SUM(1,Variables!$C$4), I$2-H$2)</f>
        <v>128872.12964501561</v>
      </c>
      <c r="J8" s="8">
        <f>I8*POWER(SUM(1,Variables!$C$4), J$2-I$2)</f>
        <v>130805.21158969084</v>
      </c>
      <c r="K8" s="8">
        <f>J8*POWER(SUM(1,Variables!$C$4), K$2-J$2)</f>
        <v>132767.28976353619</v>
      </c>
      <c r="L8" s="8">
        <f>K8*POWER(SUM(1,Variables!$C$4), L$2-K$2)</f>
        <v>134758.79910998922</v>
      </c>
      <c r="M8" s="8">
        <f>L8*POWER(SUM(1,Variables!$C$4), M$2-L$2)</f>
        <v>136780.18109663905</v>
      </c>
      <c r="N8" s="8">
        <f>M8*POWER(SUM(1,Variables!$C$4), N$2-M$2)</f>
        <v>138831.88381308861</v>
      </c>
      <c r="O8" s="8">
        <f>N8*POWER(SUM(1,Variables!$C$4), O$2-N$2)</f>
        <v>140914.36207028493</v>
      </c>
      <c r="P8" s="8">
        <f>O8*POWER(SUM(1,Variables!$C$4), P$2-O$2)</f>
        <v>143028.0775013392</v>
      </c>
      <c r="Q8" s="8">
        <f>P8*POWER(SUM(1,Variables!$C$4), Q$2-P$2)</f>
        <v>145173.49866385927</v>
      </c>
      <c r="R8" s="8">
        <f>Q8*POWER(SUM(1,Variables!$C$4), R$2-Q$2)</f>
        <v>147351.10114381716</v>
      </c>
      <c r="S8" s="8">
        <f>R8*POWER(SUM(1,Variables!$C$4), S$2-R$2)</f>
        <v>149561.36766097439</v>
      </c>
      <c r="T8" s="8">
        <f>S8*POWER(SUM(1,Variables!$C$4), T$2-S$2)</f>
        <v>151804.788175889</v>
      </c>
      <c r="U8" s="8">
        <f>T8*POWER(SUM(1,Variables!$C$4), U$2-T$2)</f>
        <v>154081.85999852733</v>
      </c>
    </row>
    <row r="9" spans="2:22" x14ac:dyDescent="0.25">
      <c r="B9" s="9" t="s">
        <v>15</v>
      </c>
      <c r="C9" s="15">
        <v>49473</v>
      </c>
      <c r="D9" s="8">
        <f>C9*POWER(SUM(1,Variables!$C$4), D$2-C$2)</f>
        <v>50215.094999999994</v>
      </c>
      <c r="E9" s="8">
        <f>D9*POWER(SUM(1,Variables!$C$4), E$2-D$2)</f>
        <v>50968.321424999987</v>
      </c>
      <c r="F9" s="8">
        <f>E9*POWER(SUM(1,Variables!$C$4), F$2-E$2)</f>
        <v>51732.846246374982</v>
      </c>
      <c r="G9" s="8">
        <f>F9*POWER(SUM(1,Variables!$C$4), G$2-F$2)</f>
        <v>52508.8389400706</v>
      </c>
      <c r="H9" s="8">
        <f>G9*POWER(SUM(1,Variables!$C$4), H$2-G$2)</f>
        <v>53296.471524171655</v>
      </c>
      <c r="I9" s="8">
        <f>H9*POWER(SUM(1,Variables!$C$4), I$2-H$2)</f>
        <v>54095.918597034222</v>
      </c>
      <c r="J9" s="8">
        <f>I9*POWER(SUM(1,Variables!$C$4), J$2-I$2)</f>
        <v>54907.357375989734</v>
      </c>
      <c r="K9" s="8">
        <f>J9*POWER(SUM(1,Variables!$C$4), K$2-J$2)</f>
        <v>55730.967736629573</v>
      </c>
      <c r="L9" s="8">
        <f>K9*POWER(SUM(1,Variables!$C$4), L$2-K$2)</f>
        <v>56566.932252679013</v>
      </c>
      <c r="M9" s="8">
        <f>L9*POWER(SUM(1,Variables!$C$4), M$2-L$2)</f>
        <v>57415.436236469191</v>
      </c>
      <c r="N9" s="8">
        <f>M9*POWER(SUM(1,Variables!$C$4), N$2-M$2)</f>
        <v>58276.667780016222</v>
      </c>
      <c r="O9" s="8">
        <f>N9*POWER(SUM(1,Variables!$C$4), O$2-N$2)</f>
        <v>59150.817796716459</v>
      </c>
      <c r="P9" s="8">
        <f>O9*POWER(SUM(1,Variables!$C$4), P$2-O$2)</f>
        <v>60038.080063667199</v>
      </c>
      <c r="Q9" s="8">
        <f>P9*POWER(SUM(1,Variables!$C$4), Q$2-P$2)</f>
        <v>60938.651264622204</v>
      </c>
      <c r="R9" s="8">
        <f>Q9*POWER(SUM(1,Variables!$C$4), R$2-Q$2)</f>
        <v>61852.731033591532</v>
      </c>
      <c r="S9" s="8">
        <f>R9*POWER(SUM(1,Variables!$C$4), S$2-R$2)</f>
        <v>62780.521999095399</v>
      </c>
      <c r="T9" s="8">
        <f>S9*POWER(SUM(1,Variables!$C$4), T$2-S$2)</f>
        <v>63722.229829081822</v>
      </c>
      <c r="U9" s="8">
        <f>T9*POWER(SUM(1,Variables!$C$4), U$2-T$2)</f>
        <v>64678.063276518042</v>
      </c>
    </row>
    <row r="10" spans="2:22" x14ac:dyDescent="0.25">
      <c r="B10" s="9" t="s">
        <v>16</v>
      </c>
      <c r="C10" s="15">
        <v>51990</v>
      </c>
      <c r="D10" s="8">
        <f>C10*POWER(SUM(1,Variables!$C$4), D$2-C$2)</f>
        <v>52769.85</v>
      </c>
      <c r="E10" s="8">
        <f>D10*POWER(SUM(1,Variables!$C$4), E$2-D$2)</f>
        <v>53561.397749999996</v>
      </c>
      <c r="F10" s="8">
        <f>E10*POWER(SUM(1,Variables!$C$4), F$2-E$2)</f>
        <v>54364.818716249989</v>
      </c>
      <c r="G10" s="8">
        <f>F10*POWER(SUM(1,Variables!$C$4), G$2-F$2)</f>
        <v>55180.290996993732</v>
      </c>
      <c r="H10" s="8">
        <f>G10*POWER(SUM(1,Variables!$C$4), H$2-G$2)</f>
        <v>56007.995361948633</v>
      </c>
      <c r="I10" s="8">
        <f>H10*POWER(SUM(1,Variables!$C$4), I$2-H$2)</f>
        <v>56848.115292377857</v>
      </c>
      <c r="J10" s="8">
        <f>I10*POWER(SUM(1,Variables!$C$4), J$2-I$2)</f>
        <v>57700.837021763517</v>
      </c>
      <c r="K10" s="8">
        <f>J10*POWER(SUM(1,Variables!$C$4), K$2-J$2)</f>
        <v>58566.349577089961</v>
      </c>
      <c r="L10" s="8">
        <f>K10*POWER(SUM(1,Variables!$C$4), L$2-K$2)</f>
        <v>59444.844820746308</v>
      </c>
      <c r="M10" s="8">
        <f>L10*POWER(SUM(1,Variables!$C$4), M$2-L$2)</f>
        <v>60336.517493057494</v>
      </c>
      <c r="N10" s="8">
        <f>M10*POWER(SUM(1,Variables!$C$4), N$2-M$2)</f>
        <v>61241.565255453352</v>
      </c>
      <c r="O10" s="8">
        <f>N10*POWER(SUM(1,Variables!$C$4), O$2-N$2)</f>
        <v>62160.188734285148</v>
      </c>
      <c r="P10" s="8">
        <f>O10*POWER(SUM(1,Variables!$C$4), P$2-O$2)</f>
        <v>63092.591565299415</v>
      </c>
      <c r="Q10" s="8">
        <f>P10*POWER(SUM(1,Variables!$C$4), Q$2-P$2)</f>
        <v>64038.980438778897</v>
      </c>
      <c r="R10" s="8">
        <f>Q10*POWER(SUM(1,Variables!$C$4), R$2-Q$2)</f>
        <v>64999.565145360575</v>
      </c>
      <c r="S10" s="8">
        <f>R10*POWER(SUM(1,Variables!$C$4), S$2-R$2)</f>
        <v>65974.558622540979</v>
      </c>
      <c r="T10" s="8">
        <f>S10*POWER(SUM(1,Variables!$C$4), T$2-S$2)</f>
        <v>66964.177001879085</v>
      </c>
      <c r="U10" s="8">
        <f>T10*POWER(SUM(1,Variables!$C$4), U$2-T$2)</f>
        <v>67968.639656907268</v>
      </c>
    </row>
    <row r="11" spans="2:22" x14ac:dyDescent="0.25">
      <c r="B11" s="9" t="s">
        <v>17</v>
      </c>
      <c r="C11" s="15">
        <v>150110</v>
      </c>
      <c r="D11" s="8">
        <f>C11*POWER(SUM(1,Variables!$C$4), D$2-C$2)</f>
        <v>152361.65</v>
      </c>
      <c r="E11" s="8">
        <f>D11*POWER(SUM(1,Variables!$C$4), E$2-D$2)</f>
        <v>154647.07474999997</v>
      </c>
      <c r="F11" s="8">
        <f>E11*POWER(SUM(1,Variables!$C$4), F$2-E$2)</f>
        <v>156966.78087124997</v>
      </c>
      <c r="G11" s="8">
        <f>F11*POWER(SUM(1,Variables!$C$4), G$2-F$2)</f>
        <v>159321.28258431872</v>
      </c>
      <c r="H11" s="8">
        <f>G11*POWER(SUM(1,Variables!$C$4), H$2-G$2)</f>
        <v>161711.10182308347</v>
      </c>
      <c r="I11" s="8">
        <f>H11*POWER(SUM(1,Variables!$C$4), I$2-H$2)</f>
        <v>164136.76835042972</v>
      </c>
      <c r="J11" s="8">
        <f>I11*POWER(SUM(1,Variables!$C$4), J$2-I$2)</f>
        <v>166598.81987568614</v>
      </c>
      <c r="K11" s="8">
        <f>J11*POWER(SUM(1,Variables!$C$4), K$2-J$2)</f>
        <v>169097.8021738214</v>
      </c>
      <c r="L11" s="8">
        <f>K11*POWER(SUM(1,Variables!$C$4), L$2-K$2)</f>
        <v>171634.2692064287</v>
      </c>
      <c r="M11" s="8">
        <f>L11*POWER(SUM(1,Variables!$C$4), M$2-L$2)</f>
        <v>174208.78324452511</v>
      </c>
      <c r="N11" s="8">
        <f>M11*POWER(SUM(1,Variables!$C$4), N$2-M$2)</f>
        <v>176821.91499319297</v>
      </c>
      <c r="O11" s="8">
        <f>N11*POWER(SUM(1,Variables!$C$4), O$2-N$2)</f>
        <v>179474.24371809085</v>
      </c>
      <c r="P11" s="8">
        <f>O11*POWER(SUM(1,Variables!$C$4), P$2-O$2)</f>
        <v>182166.35737386218</v>
      </c>
      <c r="Q11" s="8">
        <f>P11*POWER(SUM(1,Variables!$C$4), Q$2-P$2)</f>
        <v>184898.8527344701</v>
      </c>
      <c r="R11" s="8">
        <f>Q11*POWER(SUM(1,Variables!$C$4), R$2-Q$2)</f>
        <v>187672.33552548714</v>
      </c>
      <c r="S11" s="8">
        <f>R11*POWER(SUM(1,Variables!$C$4), S$2-R$2)</f>
        <v>190487.42055836943</v>
      </c>
      <c r="T11" s="8">
        <f>S11*POWER(SUM(1,Variables!$C$4), T$2-S$2)</f>
        <v>193344.73186674496</v>
      </c>
      <c r="U11" s="8">
        <f>T11*POWER(SUM(1,Variables!$C$4), U$2-T$2)</f>
        <v>196244.9028447461</v>
      </c>
    </row>
    <row r="12" spans="2:22" x14ac:dyDescent="0.25">
      <c r="B12" s="9" t="s">
        <v>18</v>
      </c>
      <c r="C12" s="15">
        <v>264943</v>
      </c>
      <c r="D12" s="8">
        <f>C12*POWER(SUM(1,Variables!$C$4), D$2-C$2)</f>
        <v>268917.14499999996</v>
      </c>
      <c r="E12" s="8">
        <f>D12*POWER(SUM(1,Variables!$C$4), E$2-D$2)</f>
        <v>272950.90217499994</v>
      </c>
      <c r="F12" s="8">
        <f>E12*POWER(SUM(1,Variables!$C$4), F$2-E$2)</f>
        <v>277045.16570762492</v>
      </c>
      <c r="G12" s="8">
        <f>F12*POWER(SUM(1,Variables!$C$4), G$2-F$2)</f>
        <v>281200.8431932393</v>
      </c>
      <c r="H12" s="8">
        <f>G12*POWER(SUM(1,Variables!$C$4), H$2-G$2)</f>
        <v>285418.85584113788</v>
      </c>
      <c r="I12" s="8">
        <f>H12*POWER(SUM(1,Variables!$C$4), I$2-H$2)</f>
        <v>289700.13867875491</v>
      </c>
      <c r="J12" s="8">
        <f>I12*POWER(SUM(1,Variables!$C$4), J$2-I$2)</f>
        <v>294045.64075893624</v>
      </c>
      <c r="K12" s="8">
        <f>J12*POWER(SUM(1,Variables!$C$4), K$2-J$2)</f>
        <v>298456.32537032024</v>
      </c>
      <c r="L12" s="8">
        <f>K12*POWER(SUM(1,Variables!$C$4), L$2-K$2)</f>
        <v>302933.170250875</v>
      </c>
      <c r="M12" s="8">
        <f>L12*POWER(SUM(1,Variables!$C$4), M$2-L$2)</f>
        <v>307477.1678046381</v>
      </c>
      <c r="N12" s="8">
        <f>M12*POWER(SUM(1,Variables!$C$4), N$2-M$2)</f>
        <v>312089.32532170764</v>
      </c>
      <c r="O12" s="8">
        <f>N12*POWER(SUM(1,Variables!$C$4), O$2-N$2)</f>
        <v>316770.66520153324</v>
      </c>
      <c r="P12" s="8">
        <f>O12*POWER(SUM(1,Variables!$C$4), P$2-O$2)</f>
        <v>321522.22517955618</v>
      </c>
      <c r="Q12" s="8">
        <f>P12*POWER(SUM(1,Variables!$C$4), Q$2-P$2)</f>
        <v>326345.05855724949</v>
      </c>
      <c r="R12" s="8">
        <f>Q12*POWER(SUM(1,Variables!$C$4), R$2-Q$2)</f>
        <v>331240.2344356082</v>
      </c>
      <c r="S12" s="8">
        <f>R12*POWER(SUM(1,Variables!$C$4), S$2-R$2)</f>
        <v>336208.83795214229</v>
      </c>
      <c r="T12" s="8">
        <f>S12*POWER(SUM(1,Variables!$C$4), T$2-S$2)</f>
        <v>341251.97052142437</v>
      </c>
      <c r="U12" s="8">
        <f>T12*POWER(SUM(1,Variables!$C$4), U$2-T$2)</f>
        <v>346370.75007924571</v>
      </c>
    </row>
    <row r="13" spans="2:22" x14ac:dyDescent="0.25">
      <c r="B13" s="9" t="s">
        <v>19</v>
      </c>
      <c r="C13" s="15">
        <v>176022</v>
      </c>
      <c r="D13" s="8">
        <f>C13*POWER(SUM(1,Variables!$C$4), D$2-C$2)</f>
        <v>178662.33</v>
      </c>
      <c r="E13" s="8">
        <f>D13*POWER(SUM(1,Variables!$C$4), E$2-D$2)</f>
        <v>181342.26494999998</v>
      </c>
      <c r="F13" s="8">
        <f>E13*POWER(SUM(1,Variables!$C$4), F$2-E$2)</f>
        <v>184062.39892424995</v>
      </c>
      <c r="G13" s="8">
        <f>F13*POWER(SUM(1,Variables!$C$4), G$2-F$2)</f>
        <v>186823.33490811367</v>
      </c>
      <c r="H13" s="8">
        <f>G13*POWER(SUM(1,Variables!$C$4), H$2-G$2)</f>
        <v>189625.68493173536</v>
      </c>
      <c r="I13" s="8">
        <f>H13*POWER(SUM(1,Variables!$C$4), I$2-H$2)</f>
        <v>192470.07020571138</v>
      </c>
      <c r="J13" s="8">
        <f>I13*POWER(SUM(1,Variables!$C$4), J$2-I$2)</f>
        <v>195357.12125879704</v>
      </c>
      <c r="K13" s="8">
        <f>J13*POWER(SUM(1,Variables!$C$4), K$2-J$2)</f>
        <v>198287.47807767897</v>
      </c>
      <c r="L13" s="8">
        <f>K13*POWER(SUM(1,Variables!$C$4), L$2-K$2)</f>
        <v>201261.79024884413</v>
      </c>
      <c r="M13" s="8">
        <f>L13*POWER(SUM(1,Variables!$C$4), M$2-L$2)</f>
        <v>204280.71710257677</v>
      </c>
      <c r="N13" s="8">
        <f>M13*POWER(SUM(1,Variables!$C$4), N$2-M$2)</f>
        <v>207344.92785911541</v>
      </c>
      <c r="O13" s="8">
        <f>N13*POWER(SUM(1,Variables!$C$4), O$2-N$2)</f>
        <v>210455.10177700213</v>
      </c>
      <c r="P13" s="8">
        <f>O13*POWER(SUM(1,Variables!$C$4), P$2-O$2)</f>
        <v>213611.92830365713</v>
      </c>
      <c r="Q13" s="8">
        <f>P13*POWER(SUM(1,Variables!$C$4), Q$2-P$2)</f>
        <v>216816.10722821197</v>
      </c>
      <c r="R13" s="8">
        <f>Q13*POWER(SUM(1,Variables!$C$4), R$2-Q$2)</f>
        <v>220068.34883663512</v>
      </c>
      <c r="S13" s="8">
        <f>R13*POWER(SUM(1,Variables!$C$4), S$2-R$2)</f>
        <v>223369.37406918462</v>
      </c>
      <c r="T13" s="8">
        <f>S13*POWER(SUM(1,Variables!$C$4), T$2-S$2)</f>
        <v>226719.91468022237</v>
      </c>
      <c r="U13" s="8">
        <f>T13*POWER(SUM(1,Variables!$C$4), U$2-T$2)</f>
        <v>230120.71340042568</v>
      </c>
    </row>
    <row r="14" spans="2:22" x14ac:dyDescent="0.25">
      <c r="B14" s="9" t="s">
        <v>20</v>
      </c>
      <c r="C14" s="15">
        <v>179561</v>
      </c>
      <c r="D14" s="8">
        <f>C14*POWER(SUM(1,Variables!$C$4), D$2-C$2)</f>
        <v>182254.41499999998</v>
      </c>
      <c r="E14" s="8">
        <f>D14*POWER(SUM(1,Variables!$C$4), E$2-D$2)</f>
        <v>184988.23122499997</v>
      </c>
      <c r="F14" s="8">
        <f>E14*POWER(SUM(1,Variables!$C$4), F$2-E$2)</f>
        <v>187763.05469337496</v>
      </c>
      <c r="G14" s="8">
        <f>F14*POWER(SUM(1,Variables!$C$4), G$2-F$2)</f>
        <v>190579.50051377557</v>
      </c>
      <c r="H14" s="8">
        <f>G14*POWER(SUM(1,Variables!$C$4), H$2-G$2)</f>
        <v>193438.19302148218</v>
      </c>
      <c r="I14" s="8">
        <f>H14*POWER(SUM(1,Variables!$C$4), I$2-H$2)</f>
        <v>196339.7659168044</v>
      </c>
      <c r="J14" s="8">
        <f>I14*POWER(SUM(1,Variables!$C$4), J$2-I$2)</f>
        <v>199284.86240555646</v>
      </c>
      <c r="K14" s="8">
        <f>J14*POWER(SUM(1,Variables!$C$4), K$2-J$2)</f>
        <v>202274.13534163978</v>
      </c>
      <c r="L14" s="8">
        <f>K14*POWER(SUM(1,Variables!$C$4), L$2-K$2)</f>
        <v>205308.24737176436</v>
      </c>
      <c r="M14" s="8">
        <f>L14*POWER(SUM(1,Variables!$C$4), M$2-L$2)</f>
        <v>208387.8710823408</v>
      </c>
      <c r="N14" s="8">
        <f>M14*POWER(SUM(1,Variables!$C$4), N$2-M$2)</f>
        <v>211513.68914857588</v>
      </c>
      <c r="O14" s="8">
        <f>N14*POWER(SUM(1,Variables!$C$4), O$2-N$2)</f>
        <v>214686.39448580451</v>
      </c>
      <c r="P14" s="8">
        <f>O14*POWER(SUM(1,Variables!$C$4), P$2-O$2)</f>
        <v>217906.69040309155</v>
      </c>
      <c r="Q14" s="8">
        <f>P14*POWER(SUM(1,Variables!$C$4), Q$2-P$2)</f>
        <v>221175.29075913789</v>
      </c>
      <c r="R14" s="8">
        <f>Q14*POWER(SUM(1,Variables!$C$4), R$2-Q$2)</f>
        <v>224492.92012052494</v>
      </c>
      <c r="S14" s="8">
        <f>R14*POWER(SUM(1,Variables!$C$4), S$2-R$2)</f>
        <v>227860.3139223328</v>
      </c>
      <c r="T14" s="8">
        <f>S14*POWER(SUM(1,Variables!$C$4), T$2-S$2)</f>
        <v>231278.21863116778</v>
      </c>
      <c r="U14" s="8">
        <f>T14*POWER(SUM(1,Variables!$C$4), U$2-T$2)</f>
        <v>234747.39191063528</v>
      </c>
    </row>
    <row r="15" spans="2:22" x14ac:dyDescent="0.25">
      <c r="B15" s="9" t="s">
        <v>21</v>
      </c>
      <c r="C15" s="15">
        <v>61917</v>
      </c>
      <c r="D15" s="8">
        <f>C15*POWER(SUM(1,Variables!$C$4), D$2-C$2)</f>
        <v>62845.754999999997</v>
      </c>
      <c r="E15" s="8">
        <f>D15*POWER(SUM(1,Variables!$C$4), E$2-D$2)</f>
        <v>63788.441324999993</v>
      </c>
      <c r="F15" s="8">
        <f>E15*POWER(SUM(1,Variables!$C$4), F$2-E$2)</f>
        <v>64745.267944874984</v>
      </c>
      <c r="G15" s="8">
        <f>F15*POWER(SUM(1,Variables!$C$4), G$2-F$2)</f>
        <v>65716.446964048097</v>
      </c>
      <c r="H15" s="8">
        <f>G15*POWER(SUM(1,Variables!$C$4), H$2-G$2)</f>
        <v>66702.193668508815</v>
      </c>
      <c r="I15" s="8">
        <f>H15*POWER(SUM(1,Variables!$C$4), I$2-H$2)</f>
        <v>67702.726573536434</v>
      </c>
      <c r="J15" s="8">
        <f>I15*POWER(SUM(1,Variables!$C$4), J$2-I$2)</f>
        <v>68718.267472139472</v>
      </c>
      <c r="K15" s="8">
        <f>J15*POWER(SUM(1,Variables!$C$4), K$2-J$2)</f>
        <v>69749.041484221554</v>
      </c>
      <c r="L15" s="8">
        <f>K15*POWER(SUM(1,Variables!$C$4), L$2-K$2)</f>
        <v>70795.277106484864</v>
      </c>
      <c r="M15" s="8">
        <f>L15*POWER(SUM(1,Variables!$C$4), M$2-L$2)</f>
        <v>71857.206263082131</v>
      </c>
      <c r="N15" s="8">
        <f>M15*POWER(SUM(1,Variables!$C$4), N$2-M$2)</f>
        <v>72935.064357028357</v>
      </c>
      <c r="O15" s="8">
        <f>N15*POWER(SUM(1,Variables!$C$4), O$2-N$2)</f>
        <v>74029.090322383781</v>
      </c>
      <c r="P15" s="8">
        <f>O15*POWER(SUM(1,Variables!$C$4), P$2-O$2)</f>
        <v>75139.526677219532</v>
      </c>
      <c r="Q15" s="8">
        <f>P15*POWER(SUM(1,Variables!$C$4), Q$2-P$2)</f>
        <v>76266.619577377816</v>
      </c>
      <c r="R15" s="8">
        <f>Q15*POWER(SUM(1,Variables!$C$4), R$2-Q$2)</f>
        <v>77410.618871038474</v>
      </c>
      <c r="S15" s="8">
        <f>R15*POWER(SUM(1,Variables!$C$4), S$2-R$2)</f>
        <v>78571.778154104046</v>
      </c>
      <c r="T15" s="8">
        <f>S15*POWER(SUM(1,Variables!$C$4), T$2-S$2)</f>
        <v>79750.354826415598</v>
      </c>
      <c r="U15" s="8">
        <f>T15*POWER(SUM(1,Variables!$C$4), U$2-T$2)</f>
        <v>80946.610148811829</v>
      </c>
    </row>
    <row r="16" spans="2:22" x14ac:dyDescent="0.25">
      <c r="B16" s="9" t="s">
        <v>22</v>
      </c>
      <c r="C16" s="15">
        <v>1442396</v>
      </c>
      <c r="D16" s="8">
        <f>C16*POWER(SUM(1,Variables!$C$4), D$2-C$2)</f>
        <v>1464031.94</v>
      </c>
      <c r="E16" s="8">
        <f>D16*POWER(SUM(1,Variables!$C$4), E$2-D$2)</f>
        <v>1485992.4190999998</v>
      </c>
      <c r="F16" s="8">
        <f>E16*POWER(SUM(1,Variables!$C$4), F$2-E$2)</f>
        <v>1508282.3053864997</v>
      </c>
      <c r="G16" s="8">
        <f>F16*POWER(SUM(1,Variables!$C$4), G$2-F$2)</f>
        <v>1530906.5399672971</v>
      </c>
      <c r="H16" s="8">
        <f>G16*POWER(SUM(1,Variables!$C$4), H$2-G$2)</f>
        <v>1553870.1380668064</v>
      </c>
      <c r="I16" s="8">
        <f>H16*POWER(SUM(1,Variables!$C$4), I$2-H$2)</f>
        <v>1577178.1901378082</v>
      </c>
      <c r="J16" s="8">
        <f>I16*POWER(SUM(1,Variables!$C$4), J$2-I$2)</f>
        <v>1600835.8629898753</v>
      </c>
      <c r="K16" s="8">
        <f>J16*POWER(SUM(1,Variables!$C$4), K$2-J$2)</f>
        <v>1624848.4009347232</v>
      </c>
      <c r="L16" s="8">
        <f>K16*POWER(SUM(1,Variables!$C$4), L$2-K$2)</f>
        <v>1649221.1269487438</v>
      </c>
      <c r="M16" s="8">
        <f>L16*POWER(SUM(1,Variables!$C$4), M$2-L$2)</f>
        <v>1673959.4438529748</v>
      </c>
      <c r="N16" s="8">
        <f>M16*POWER(SUM(1,Variables!$C$4), N$2-M$2)</f>
        <v>1699068.8355107692</v>
      </c>
      <c r="O16" s="8">
        <f>N16*POWER(SUM(1,Variables!$C$4), O$2-N$2)</f>
        <v>1724554.8680434306</v>
      </c>
      <c r="P16" s="8">
        <f>O16*POWER(SUM(1,Variables!$C$4), P$2-O$2)</f>
        <v>1750423.1910640819</v>
      </c>
      <c r="Q16" s="8">
        <f>P16*POWER(SUM(1,Variables!$C$4), Q$2-P$2)</f>
        <v>1776679.5389300429</v>
      </c>
      <c r="R16" s="8">
        <f>Q16*POWER(SUM(1,Variables!$C$4), R$2-Q$2)</f>
        <v>1803329.7320139934</v>
      </c>
      <c r="S16" s="8">
        <f>R16*POWER(SUM(1,Variables!$C$4), S$2-R$2)</f>
        <v>1830379.6779942031</v>
      </c>
      <c r="T16" s="8">
        <f>S16*POWER(SUM(1,Variables!$C$4), T$2-S$2)</f>
        <v>1857835.3731641159</v>
      </c>
      <c r="U16" s="8">
        <f>T16*POWER(SUM(1,Variables!$C$4), U$2-T$2)</f>
        <v>1885702.9037615776</v>
      </c>
    </row>
    <row r="17" spans="2:21" x14ac:dyDescent="0.25">
      <c r="B17" s="9" t="s">
        <v>23</v>
      </c>
      <c r="C17" s="15">
        <v>74546</v>
      </c>
      <c r="D17" s="8">
        <f>C17*POWER(SUM(1,Variables!$C$4), D$2-C$2)</f>
        <v>75664.189999999988</v>
      </c>
      <c r="E17" s="8">
        <f>D17*POWER(SUM(1,Variables!$C$4), E$2-D$2)</f>
        <v>76799.152849999984</v>
      </c>
      <c r="F17" s="8">
        <f>E17*POWER(SUM(1,Variables!$C$4), F$2-E$2)</f>
        <v>77951.14014274998</v>
      </c>
      <c r="G17" s="8">
        <f>F17*POWER(SUM(1,Variables!$C$4), G$2-F$2)</f>
        <v>79120.407244891219</v>
      </c>
      <c r="H17" s="8">
        <f>G17*POWER(SUM(1,Variables!$C$4), H$2-G$2)</f>
        <v>80307.213353564584</v>
      </c>
      <c r="I17" s="8">
        <f>H17*POWER(SUM(1,Variables!$C$4), I$2-H$2)</f>
        <v>81511.821553868052</v>
      </c>
      <c r="J17" s="8">
        <f>I17*POWER(SUM(1,Variables!$C$4), J$2-I$2)</f>
        <v>82734.498877176069</v>
      </c>
      <c r="K17" s="8">
        <f>J17*POWER(SUM(1,Variables!$C$4), K$2-J$2)</f>
        <v>83975.516360333699</v>
      </c>
      <c r="L17" s="8">
        <f>K17*POWER(SUM(1,Variables!$C$4), L$2-K$2)</f>
        <v>85235.149105738703</v>
      </c>
      <c r="M17" s="8">
        <f>L17*POWER(SUM(1,Variables!$C$4), M$2-L$2)</f>
        <v>86513.676342324776</v>
      </c>
      <c r="N17" s="8">
        <f>M17*POWER(SUM(1,Variables!$C$4), N$2-M$2)</f>
        <v>87811.381487459643</v>
      </c>
      <c r="O17" s="8">
        <f>N17*POWER(SUM(1,Variables!$C$4), O$2-N$2)</f>
        <v>89128.552209771529</v>
      </c>
      <c r="P17" s="8">
        <f>O17*POWER(SUM(1,Variables!$C$4), P$2-O$2)</f>
        <v>90465.480492918097</v>
      </c>
      <c r="Q17" s="8">
        <f>P17*POWER(SUM(1,Variables!$C$4), Q$2-P$2)</f>
        <v>91822.462700311866</v>
      </c>
      <c r="R17" s="8">
        <f>Q17*POWER(SUM(1,Variables!$C$4), R$2-Q$2)</f>
        <v>93199.799640816535</v>
      </c>
      <c r="S17" s="8">
        <f>R17*POWER(SUM(1,Variables!$C$4), S$2-R$2)</f>
        <v>94597.796635428778</v>
      </c>
      <c r="T17" s="8">
        <f>S17*POWER(SUM(1,Variables!$C$4), T$2-S$2)</f>
        <v>96016.763584960194</v>
      </c>
      <c r="U17" s="8">
        <f>T17*POWER(SUM(1,Variables!$C$4), U$2-T$2)</f>
        <v>97457.015038734593</v>
      </c>
    </row>
    <row r="18" spans="2:21" x14ac:dyDescent="0.25">
      <c r="B18" s="9" t="s">
        <v>24</v>
      </c>
      <c r="C18" s="15">
        <v>77918</v>
      </c>
      <c r="D18" s="8">
        <f>C18*POWER(SUM(1,Variables!$C$4), D$2-C$2)</f>
        <v>79086.76999999999</v>
      </c>
      <c r="E18" s="8">
        <f>D18*POWER(SUM(1,Variables!$C$4), E$2-D$2)</f>
        <v>80273.071549999979</v>
      </c>
      <c r="F18" s="8">
        <f>E18*POWER(SUM(1,Variables!$C$4), F$2-E$2)</f>
        <v>81477.167623249974</v>
      </c>
      <c r="G18" s="8">
        <f>F18*POWER(SUM(1,Variables!$C$4), G$2-F$2)</f>
        <v>82699.325137598717</v>
      </c>
      <c r="H18" s="8">
        <f>G18*POWER(SUM(1,Variables!$C$4), H$2-G$2)</f>
        <v>83939.815014662687</v>
      </c>
      <c r="I18" s="8">
        <f>H18*POWER(SUM(1,Variables!$C$4), I$2-H$2)</f>
        <v>85198.912239882615</v>
      </c>
      <c r="J18" s="8">
        <f>I18*POWER(SUM(1,Variables!$C$4), J$2-I$2)</f>
        <v>86476.895923480843</v>
      </c>
      <c r="K18" s="8">
        <f>J18*POWER(SUM(1,Variables!$C$4), K$2-J$2)</f>
        <v>87774.04936233304</v>
      </c>
      <c r="L18" s="8">
        <f>K18*POWER(SUM(1,Variables!$C$4), L$2-K$2)</f>
        <v>89090.66010276803</v>
      </c>
      <c r="M18" s="8">
        <f>L18*POWER(SUM(1,Variables!$C$4), M$2-L$2)</f>
        <v>90427.020004309539</v>
      </c>
      <c r="N18" s="8">
        <f>M18*POWER(SUM(1,Variables!$C$4), N$2-M$2)</f>
        <v>91783.425304374177</v>
      </c>
      <c r="O18" s="8">
        <f>N18*POWER(SUM(1,Variables!$C$4), O$2-N$2)</f>
        <v>93160.176683939775</v>
      </c>
      <c r="P18" s="8">
        <f>O18*POWER(SUM(1,Variables!$C$4), P$2-O$2)</f>
        <v>94557.579334198861</v>
      </c>
      <c r="Q18" s="8">
        <f>P18*POWER(SUM(1,Variables!$C$4), Q$2-P$2)</f>
        <v>95975.94302421184</v>
      </c>
      <c r="R18" s="8">
        <f>Q18*POWER(SUM(1,Variables!$C$4), R$2-Q$2)</f>
        <v>97415.582169575006</v>
      </c>
      <c r="S18" s="8">
        <f>R18*POWER(SUM(1,Variables!$C$4), S$2-R$2)</f>
        <v>98876.815902118615</v>
      </c>
      <c r="T18" s="8">
        <f>S18*POWER(SUM(1,Variables!$C$4), T$2-S$2)</f>
        <v>100359.96814065038</v>
      </c>
      <c r="U18" s="8">
        <f>T18*POWER(SUM(1,Variables!$C$4), U$2-T$2)</f>
        <v>101865.36766276012</v>
      </c>
    </row>
    <row r="19" spans="2:21" x14ac:dyDescent="0.25">
      <c r="B19" s="9" t="s">
        <v>25</v>
      </c>
      <c r="C19" s="15">
        <v>107298</v>
      </c>
      <c r="D19" s="8">
        <f>C19*POWER(SUM(1,Variables!$C$4), D$2-C$2)</f>
        <v>108907.46999999999</v>
      </c>
      <c r="E19" s="8">
        <f>D19*POWER(SUM(1,Variables!$C$4), E$2-D$2)</f>
        <v>110541.08204999998</v>
      </c>
      <c r="F19" s="8">
        <f>E19*POWER(SUM(1,Variables!$C$4), F$2-E$2)</f>
        <v>112199.19828074997</v>
      </c>
      <c r="G19" s="8">
        <f>F19*POWER(SUM(1,Variables!$C$4), G$2-F$2)</f>
        <v>113882.18625496121</v>
      </c>
      <c r="H19" s="8">
        <f>G19*POWER(SUM(1,Variables!$C$4), H$2-G$2)</f>
        <v>115590.41904878562</v>
      </c>
      <c r="I19" s="8">
        <f>H19*POWER(SUM(1,Variables!$C$4), I$2-H$2)</f>
        <v>117324.2753345174</v>
      </c>
      <c r="J19" s="8">
        <f>I19*POWER(SUM(1,Variables!$C$4), J$2-I$2)</f>
        <v>119084.13946453515</v>
      </c>
      <c r="K19" s="8">
        <f>J19*POWER(SUM(1,Variables!$C$4), K$2-J$2)</f>
        <v>120870.40155650317</v>
      </c>
      <c r="L19" s="8">
        <f>K19*POWER(SUM(1,Variables!$C$4), L$2-K$2)</f>
        <v>122683.45757985071</v>
      </c>
      <c r="M19" s="8">
        <f>L19*POWER(SUM(1,Variables!$C$4), M$2-L$2)</f>
        <v>124523.70944354846</v>
      </c>
      <c r="N19" s="8">
        <f>M19*POWER(SUM(1,Variables!$C$4), N$2-M$2)</f>
        <v>126391.56508520167</v>
      </c>
      <c r="O19" s="8">
        <f>N19*POWER(SUM(1,Variables!$C$4), O$2-N$2)</f>
        <v>128287.43856147968</v>
      </c>
      <c r="P19" s="8">
        <f>O19*POWER(SUM(1,Variables!$C$4), P$2-O$2)</f>
        <v>130211.75013990187</v>
      </c>
      <c r="Q19" s="8">
        <f>P19*POWER(SUM(1,Variables!$C$4), Q$2-P$2)</f>
        <v>132164.92639200037</v>
      </c>
      <c r="R19" s="8">
        <f>Q19*POWER(SUM(1,Variables!$C$4), R$2-Q$2)</f>
        <v>134147.40028788036</v>
      </c>
      <c r="S19" s="8">
        <f>R19*POWER(SUM(1,Variables!$C$4), S$2-R$2)</f>
        <v>136159.61129219856</v>
      </c>
      <c r="T19" s="8">
        <f>S19*POWER(SUM(1,Variables!$C$4), T$2-S$2)</f>
        <v>138202.00546158152</v>
      </c>
      <c r="U19" s="8">
        <f>T19*POWER(SUM(1,Variables!$C$4), U$2-T$2)</f>
        <v>140275.03554350522</v>
      </c>
    </row>
    <row r="20" spans="2:21" x14ac:dyDescent="0.25">
      <c r="B20" s="9" t="s">
        <v>26</v>
      </c>
      <c r="C20" s="15">
        <v>101628</v>
      </c>
      <c r="D20" s="8">
        <f>C20*POWER(SUM(1,Variables!$C$4), D$2-C$2)</f>
        <v>103152.41999999998</v>
      </c>
      <c r="E20" s="8">
        <f>D20*POWER(SUM(1,Variables!$C$4), E$2-D$2)</f>
        <v>104699.70629999998</v>
      </c>
      <c r="F20" s="8">
        <f>E20*POWER(SUM(1,Variables!$C$4), F$2-E$2)</f>
        <v>106270.20189449997</v>
      </c>
      <c r="G20" s="8">
        <f>F20*POWER(SUM(1,Variables!$C$4), G$2-F$2)</f>
        <v>107864.25492291746</v>
      </c>
      <c r="H20" s="8">
        <f>G20*POWER(SUM(1,Variables!$C$4), H$2-G$2)</f>
        <v>109482.21874676121</v>
      </c>
      <c r="I20" s="8">
        <f>H20*POWER(SUM(1,Variables!$C$4), I$2-H$2)</f>
        <v>111124.45202796262</v>
      </c>
      <c r="J20" s="8">
        <f>I20*POWER(SUM(1,Variables!$C$4), J$2-I$2)</f>
        <v>112791.31880838204</v>
      </c>
      <c r="K20" s="8">
        <f>J20*POWER(SUM(1,Variables!$C$4), K$2-J$2)</f>
        <v>114483.18859050777</v>
      </c>
      <c r="L20" s="8">
        <f>K20*POWER(SUM(1,Variables!$C$4), L$2-K$2)</f>
        <v>116200.43641936537</v>
      </c>
      <c r="M20" s="8">
        <f>L20*POWER(SUM(1,Variables!$C$4), M$2-L$2)</f>
        <v>117943.44296565585</v>
      </c>
      <c r="N20" s="8">
        <f>M20*POWER(SUM(1,Variables!$C$4), N$2-M$2)</f>
        <v>119712.59461014067</v>
      </c>
      <c r="O20" s="8">
        <f>N20*POWER(SUM(1,Variables!$C$4), O$2-N$2)</f>
        <v>121508.28352929278</v>
      </c>
      <c r="P20" s="8">
        <f>O20*POWER(SUM(1,Variables!$C$4), P$2-O$2)</f>
        <v>123330.90778223216</v>
      </c>
      <c r="Q20" s="8">
        <f>P20*POWER(SUM(1,Variables!$C$4), Q$2-P$2)</f>
        <v>125180.87139896562</v>
      </c>
      <c r="R20" s="8">
        <f>Q20*POWER(SUM(1,Variables!$C$4), R$2-Q$2)</f>
        <v>127058.5844699501</v>
      </c>
      <c r="S20" s="8">
        <f>R20*POWER(SUM(1,Variables!$C$4), S$2-R$2)</f>
        <v>128964.46323699935</v>
      </c>
      <c r="T20" s="8">
        <f>S20*POWER(SUM(1,Variables!$C$4), T$2-S$2)</f>
        <v>130898.93018555433</v>
      </c>
      <c r="U20" s="8">
        <f>T20*POWER(SUM(1,Variables!$C$4), U$2-T$2)</f>
        <v>132862.41413833763</v>
      </c>
    </row>
    <row r="21" spans="2:21" x14ac:dyDescent="0.25">
      <c r="B21" s="9" t="s">
        <v>27</v>
      </c>
      <c r="C21" s="15">
        <v>78773</v>
      </c>
      <c r="D21" s="8">
        <f>C21*POWER(SUM(1,Variables!$C$4), D$2-C$2)</f>
        <v>79954.594999999987</v>
      </c>
      <c r="E21" s="8">
        <f>D21*POWER(SUM(1,Variables!$C$4), E$2-D$2)</f>
        <v>81153.913924999972</v>
      </c>
      <c r="F21" s="8">
        <f>E21*POWER(SUM(1,Variables!$C$4), F$2-E$2)</f>
        <v>82371.222633874961</v>
      </c>
      <c r="G21" s="8">
        <f>F21*POWER(SUM(1,Variables!$C$4), G$2-F$2)</f>
        <v>83606.790973383075</v>
      </c>
      <c r="H21" s="8">
        <f>G21*POWER(SUM(1,Variables!$C$4), H$2-G$2)</f>
        <v>84860.892837983818</v>
      </c>
      <c r="I21" s="8">
        <f>H21*POWER(SUM(1,Variables!$C$4), I$2-H$2)</f>
        <v>86133.806230553571</v>
      </c>
      <c r="J21" s="8">
        <f>I21*POWER(SUM(1,Variables!$C$4), J$2-I$2)</f>
        <v>87425.813324011862</v>
      </c>
      <c r="K21" s="8">
        <f>J21*POWER(SUM(1,Variables!$C$4), K$2-J$2)</f>
        <v>88737.20052387203</v>
      </c>
      <c r="L21" s="8">
        <f>K21*POWER(SUM(1,Variables!$C$4), L$2-K$2)</f>
        <v>90068.258531730098</v>
      </c>
      <c r="M21" s="8">
        <f>L21*POWER(SUM(1,Variables!$C$4), M$2-L$2)</f>
        <v>91419.282409706037</v>
      </c>
      <c r="N21" s="8">
        <f>M21*POWER(SUM(1,Variables!$C$4), N$2-M$2)</f>
        <v>92790.571645851625</v>
      </c>
      <c r="O21" s="8">
        <f>N21*POWER(SUM(1,Variables!$C$4), O$2-N$2)</f>
        <v>94182.430220539391</v>
      </c>
      <c r="P21" s="8">
        <f>O21*POWER(SUM(1,Variables!$C$4), P$2-O$2)</f>
        <v>95595.166673847474</v>
      </c>
      <c r="Q21" s="8">
        <f>P21*POWER(SUM(1,Variables!$C$4), Q$2-P$2)</f>
        <v>97029.094173955178</v>
      </c>
      <c r="R21" s="8">
        <f>Q21*POWER(SUM(1,Variables!$C$4), R$2-Q$2)</f>
        <v>98484.530586564491</v>
      </c>
      <c r="S21" s="8">
        <f>R21*POWER(SUM(1,Variables!$C$4), S$2-R$2)</f>
        <v>99961.798545362952</v>
      </c>
      <c r="T21" s="8">
        <f>S21*POWER(SUM(1,Variables!$C$4), T$2-S$2)</f>
        <v>101461.22552354338</v>
      </c>
      <c r="U21" s="8">
        <f>T21*POWER(SUM(1,Variables!$C$4), U$2-T$2)</f>
        <v>102983.14390639652</v>
      </c>
    </row>
    <row r="22" spans="2:21" x14ac:dyDescent="0.25">
      <c r="B22" s="9" t="s">
        <v>28</v>
      </c>
      <c r="C22" s="15">
        <v>44120</v>
      </c>
      <c r="D22" s="8">
        <f>C22*POWER(SUM(1,Variables!$C$4), D$2-C$2)</f>
        <v>44781.799999999996</v>
      </c>
      <c r="E22" s="8">
        <f>D22*POWER(SUM(1,Variables!$C$4), E$2-D$2)</f>
        <v>45453.526999999995</v>
      </c>
      <c r="F22" s="8">
        <f>E22*POWER(SUM(1,Variables!$C$4), F$2-E$2)</f>
        <v>46135.329904999991</v>
      </c>
      <c r="G22" s="8">
        <f>F22*POWER(SUM(1,Variables!$C$4), G$2-F$2)</f>
        <v>46827.359853574984</v>
      </c>
      <c r="H22" s="8">
        <f>G22*POWER(SUM(1,Variables!$C$4), H$2-G$2)</f>
        <v>47529.770251378606</v>
      </c>
      <c r="I22" s="8">
        <f>H22*POWER(SUM(1,Variables!$C$4), I$2-H$2)</f>
        <v>48242.716805149277</v>
      </c>
      <c r="J22" s="8">
        <f>I22*POWER(SUM(1,Variables!$C$4), J$2-I$2)</f>
        <v>48966.357557226511</v>
      </c>
      <c r="K22" s="8">
        <f>J22*POWER(SUM(1,Variables!$C$4), K$2-J$2)</f>
        <v>49700.852920584904</v>
      </c>
      <c r="L22" s="8">
        <f>K22*POWER(SUM(1,Variables!$C$4), L$2-K$2)</f>
        <v>50446.365714393673</v>
      </c>
      <c r="M22" s="8">
        <f>L22*POWER(SUM(1,Variables!$C$4), M$2-L$2)</f>
        <v>51203.061200109572</v>
      </c>
      <c r="N22" s="8">
        <f>M22*POWER(SUM(1,Variables!$C$4), N$2-M$2)</f>
        <v>51971.107118111213</v>
      </c>
      <c r="O22" s="8">
        <f>N22*POWER(SUM(1,Variables!$C$4), O$2-N$2)</f>
        <v>52750.673724882879</v>
      </c>
      <c r="P22" s="8">
        <f>O22*POWER(SUM(1,Variables!$C$4), P$2-O$2)</f>
        <v>53541.933830756119</v>
      </c>
      <c r="Q22" s="8">
        <f>P22*POWER(SUM(1,Variables!$C$4), Q$2-P$2)</f>
        <v>54345.062838217455</v>
      </c>
      <c r="R22" s="8">
        <f>Q22*POWER(SUM(1,Variables!$C$4), R$2-Q$2)</f>
        <v>55160.238780790714</v>
      </c>
      <c r="S22" s="8">
        <f>R22*POWER(SUM(1,Variables!$C$4), S$2-R$2)</f>
        <v>55987.642362502571</v>
      </c>
      <c r="T22" s="8">
        <f>S22*POWER(SUM(1,Variables!$C$4), T$2-S$2)</f>
        <v>56827.456997940106</v>
      </c>
      <c r="U22" s="8">
        <f>T22*POWER(SUM(1,Variables!$C$4), U$2-T$2)</f>
        <v>57679.868852909203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 - Gov. &amp; Plng.</vt:lpstr>
      <vt:lpstr>Cost Calculations</vt:lpstr>
      <vt:lpstr>Variables</vt:lpstr>
      <vt:lpstr>Population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Mihir Prakash</cp:lastModifiedBy>
  <dcterms:created xsi:type="dcterms:W3CDTF">2019-07-15T11:45:00Z</dcterms:created>
  <dcterms:modified xsi:type="dcterms:W3CDTF">2020-01-30T01:48:21Z</dcterms:modified>
</cp:coreProperties>
</file>