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My Drive\Urban Work\UN Habitat SDG 11 Costing\Report\FINAL DELIVERABLES\"/>
    </mc:Choice>
  </mc:AlternateContent>
  <bookViews>
    <workbookView xWindow="0" yWindow="0" windowWidth="28800" windowHeight="14250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_xlnm._FilterDatabase" localSheetId="0" hidden="1">Sheet1!$A$2:$AI$151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1" l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32" i="1"/>
  <c r="AI133" i="1" l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32" i="1"/>
  <c r="AG133" i="1" l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32" i="1"/>
  <c r="AI113" i="1" l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12" i="1"/>
  <c r="AG113" i="1" l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12" i="1"/>
  <c r="AB113" i="1" l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12" i="1"/>
  <c r="T113" i="1" l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12" i="1"/>
  <c r="P113" i="1" l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12" i="1"/>
  <c r="AI71" i="1" l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70" i="1"/>
  <c r="AG72" i="1" l="1"/>
  <c r="AG73" i="1"/>
  <c r="AG74" i="1"/>
  <c r="AG75" i="1"/>
  <c r="AG76" i="1"/>
  <c r="AG78" i="1"/>
  <c r="AG80" i="1"/>
  <c r="AG81" i="1"/>
  <c r="AG82" i="1"/>
  <c r="AG83" i="1"/>
  <c r="AG84" i="1"/>
  <c r="AG85" i="1"/>
  <c r="AG88" i="1"/>
  <c r="AG89" i="1"/>
  <c r="AG90" i="1"/>
  <c r="AG91" i="1"/>
  <c r="AG92" i="1"/>
  <c r="AG93" i="1"/>
  <c r="AG94" i="1"/>
  <c r="AG96" i="1"/>
  <c r="AG97" i="1"/>
  <c r="AG98" i="1"/>
  <c r="AG100" i="1"/>
  <c r="AG101" i="1"/>
  <c r="AG102" i="1"/>
  <c r="AG103" i="1"/>
  <c r="AG105" i="1"/>
  <c r="AG106" i="1"/>
  <c r="AG107" i="1"/>
  <c r="AG109" i="1"/>
  <c r="AG70" i="1"/>
  <c r="AG99" i="1" l="1"/>
  <c r="AG71" i="1" l="1"/>
  <c r="AG79" i="1"/>
  <c r="AG108" i="1"/>
  <c r="AG111" i="1"/>
  <c r="AG86" i="1"/>
  <c r="AG110" i="1"/>
  <c r="AG87" i="1"/>
  <c r="AG95" i="1"/>
  <c r="AG104" i="1"/>
  <c r="AG77" i="1"/>
  <c r="AB71" i="1" l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70" i="1"/>
  <c r="T71" i="1" l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70" i="1"/>
  <c r="P71" i="1" l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70" i="1"/>
  <c r="AI24" i="1" l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23" i="1"/>
  <c r="AG24" i="1" l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23" i="1"/>
  <c r="AB24" i="1" l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23" i="1"/>
  <c r="T24" i="1" l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23" i="1"/>
  <c r="P24" i="1" l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23" i="1"/>
  <c r="AI4" i="1" l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3" i="1"/>
  <c r="AG4" i="1" l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3" i="1"/>
  <c r="AB4" i="1" l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3" i="1"/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3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3" i="1"/>
  <c r="E3" i="1" s="1"/>
</calcChain>
</file>

<file path=xl/comments1.xml><?xml version="1.0" encoding="utf-8"?>
<comments xmlns="http://schemas.openxmlformats.org/spreadsheetml/2006/main">
  <authors>
    <author>tc={4ACCA768-322C-4359-9D59-3A924ED468E9}</author>
    <author>tc={E5E7D5A5-5259-4ABD-8663-CD7AE4298CFF}</author>
    <author>tc={8BE0CC6D-FBDA-4EF0-A34B-DF8DC0DAFF51}</author>
    <author>tc={508D0323-3B3E-4D6E-B0EB-0503268600EE}</author>
  </authors>
  <commentList>
    <comment ref="AK7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"Bhopal"</t>
        </r>
      </text>
    </comment>
    <comment ref="AK114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Kota Baharu</t>
        </r>
      </text>
    </comment>
    <comment ref="I126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Google Earth Pro Approximation</t>
        </r>
      </text>
    </comment>
    <comment ref="AK142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"Vannersborg"</t>
        </r>
      </text>
    </comment>
  </commentList>
</comments>
</file>

<file path=xl/sharedStrings.xml><?xml version="1.0" encoding="utf-8"?>
<sst xmlns="http://schemas.openxmlformats.org/spreadsheetml/2006/main" count="342" uniqueCount="198">
  <si>
    <t>City</t>
  </si>
  <si>
    <t>Country</t>
  </si>
  <si>
    <t>Population</t>
  </si>
  <si>
    <t xml:space="preserve"> Sucre</t>
  </si>
  <si>
    <t xml:space="preserve"> La Paz</t>
  </si>
  <si>
    <t xml:space="preserve"> El Alto</t>
  </si>
  <si>
    <t xml:space="preserve"> Viacha</t>
  </si>
  <si>
    <t xml:space="preserve"> Cochabamba</t>
  </si>
  <si>
    <t xml:space="preserve"> Quillacollo</t>
  </si>
  <si>
    <t xml:space="preserve"> Tiquipaya</t>
  </si>
  <si>
    <t xml:space="preserve"> Colcapirhua</t>
  </si>
  <si>
    <t xml:space="preserve"> Sacaba</t>
  </si>
  <si>
    <t xml:space="preserve"> Oruro</t>
  </si>
  <si>
    <t xml:space="preserve"> Potosí</t>
  </si>
  <si>
    <t xml:space="preserve"> Tarija</t>
  </si>
  <si>
    <t xml:space="preserve"> Yacuiba</t>
  </si>
  <si>
    <t xml:space="preserve"> Santa Cruz de la Sierra</t>
  </si>
  <si>
    <t xml:space="preserve"> La Guardia</t>
  </si>
  <si>
    <t xml:space="preserve"> Warnes</t>
  </si>
  <si>
    <t xml:space="preserve"> Montero</t>
  </si>
  <si>
    <t xml:space="preserve"> Trinidad</t>
  </si>
  <si>
    <t xml:space="preserve"> Riberalta</t>
  </si>
  <si>
    <t xml:space="preserve"> Cobija</t>
  </si>
  <si>
    <t>Bolivia</t>
  </si>
  <si>
    <t>Size</t>
  </si>
  <si>
    <t>Number of HH</t>
  </si>
  <si>
    <t>Area Sq.Km</t>
  </si>
  <si>
    <t>Average HH Size</t>
  </si>
  <si>
    <t>Current Length of Roads</t>
  </si>
  <si>
    <t>Paved roads (% total)</t>
  </si>
  <si>
    <t>No. Buses in Operation</t>
  </si>
  <si>
    <t>Existing Bus Stops in Operation</t>
  </si>
  <si>
    <t>Existing Bus Terminals in Operation</t>
  </si>
  <si>
    <t>Average cost of public transit ticket (USD 2019)</t>
  </si>
  <si>
    <t>Average Monthly Household Income of the Lowest Quintile of Population (USD 2019)</t>
  </si>
  <si>
    <t>Total Transportation Cost from 2019-2030 (USD 2019)</t>
  </si>
  <si>
    <t>TRANSPORTATION</t>
  </si>
  <si>
    <t>Existing Open Space (Sq. Km)</t>
  </si>
  <si>
    <t>Cost of Vacant Land (USD2019/Sq. Km)</t>
  </si>
  <si>
    <t>Total Public Space Cost from 2019-2030 (USD 2019)</t>
  </si>
  <si>
    <t>PUBLIC SPACE</t>
  </si>
  <si>
    <t>GDP per capita (projected, constant 2011 international $)</t>
  </si>
  <si>
    <t>(Projected) Waste Generated per capita (kg/yr)</t>
  </si>
  <si>
    <t>Disposal cost per ton (2019 USD)</t>
  </si>
  <si>
    <t>Collection and Transportation cost per ton (2019 USD)</t>
  </si>
  <si>
    <t>Existing hectares of sanitary landfill</t>
  </si>
  <si>
    <t>Price land per hectare</t>
  </si>
  <si>
    <t>Total Solid Waste Cost from 2019-2030 (USD 2019)</t>
  </si>
  <si>
    <t>SOLID WASTE</t>
  </si>
  <si>
    <t>Percentage of HH in Need of Adequate Housing Upgrades</t>
  </si>
  <si>
    <t>Average Market Price of an Adequate Home 550 sqft (USD 2019)</t>
  </si>
  <si>
    <t>Average Monthly Rent of an Adequate Home 550 SqFt per month (USD 2019.)</t>
  </si>
  <si>
    <t>Total Housing Cost from 2019-2030 (USD 2019)</t>
  </si>
  <si>
    <t>HOUSING</t>
  </si>
  <si>
    <t>Total Governance Cost from 2019-2030 (USD 2019)</t>
  </si>
  <si>
    <t>Bogota</t>
  </si>
  <si>
    <t>Medellin</t>
  </si>
  <si>
    <t>Cali</t>
  </si>
  <si>
    <t>Barranquilla</t>
  </si>
  <si>
    <t>Bucaramanga</t>
  </si>
  <si>
    <t>Cartagena</t>
  </si>
  <si>
    <t>Cucuta</t>
  </si>
  <si>
    <t>Pereira</t>
  </si>
  <si>
    <t>Santa Marta</t>
  </si>
  <si>
    <t>Ibague</t>
  </si>
  <si>
    <t>Pasto</t>
  </si>
  <si>
    <t>Manizales</t>
  </si>
  <si>
    <t>Villavicencio</t>
  </si>
  <si>
    <t>Neiva</t>
  </si>
  <si>
    <t>Armenia</t>
  </si>
  <si>
    <t>Valledupar</t>
  </si>
  <si>
    <t>Monteria</t>
  </si>
  <si>
    <t>Sincelejo</t>
  </si>
  <si>
    <t>Popayan</t>
  </si>
  <si>
    <t>Tunja</t>
  </si>
  <si>
    <t>Riohacha</t>
  </si>
  <si>
    <t>Florencia</t>
  </si>
  <si>
    <t>Quibdo</t>
  </si>
  <si>
    <t>Arauca</t>
  </si>
  <si>
    <t>Yopal</t>
  </si>
  <si>
    <t>Leticia</t>
  </si>
  <si>
    <t>San Andres</t>
  </si>
  <si>
    <t>San Jose del Guaviare</t>
  </si>
  <si>
    <t>Mocoa</t>
  </si>
  <si>
    <t>Puerto Carreno</t>
  </si>
  <si>
    <t>Inirida</t>
  </si>
  <si>
    <t>Mitu</t>
  </si>
  <si>
    <t>Cartago</t>
  </si>
  <si>
    <t>Ipiales</t>
  </si>
  <si>
    <t>Bello</t>
  </si>
  <si>
    <t>Buenaventura</t>
  </si>
  <si>
    <t>Sogamoso</t>
  </si>
  <si>
    <t>El Banco</t>
  </si>
  <si>
    <t>Arjona</t>
  </si>
  <si>
    <t>Sabanalarga</t>
  </si>
  <si>
    <t>Chiquinquira</t>
  </si>
  <si>
    <t>Pamplona</t>
  </si>
  <si>
    <t>Guapi</t>
  </si>
  <si>
    <t>Ocana</t>
  </si>
  <si>
    <t>Honda</t>
  </si>
  <si>
    <t>Campoalegre</t>
  </si>
  <si>
    <t>El Carmen de Bolivar</t>
  </si>
  <si>
    <t>Colombia</t>
  </si>
  <si>
    <t>Agartala</t>
  </si>
  <si>
    <t>Aizawl</t>
  </si>
  <si>
    <t>Bangalore</t>
  </si>
  <si>
    <t>Bhopal</t>
  </si>
  <si>
    <t>Bhubaneswar</t>
  </si>
  <si>
    <t>Chandigarh</t>
  </si>
  <si>
    <t>Chennai</t>
  </si>
  <si>
    <t>Daman</t>
  </si>
  <si>
    <t>Dehradun</t>
  </si>
  <si>
    <t>Dispur</t>
  </si>
  <si>
    <t>Gandhinagar</t>
  </si>
  <si>
    <t>Gangtok</t>
  </si>
  <si>
    <t>Hyderabad</t>
  </si>
  <si>
    <t>Imphal</t>
  </si>
  <si>
    <t>Itanagar</t>
  </si>
  <si>
    <t>Jaipur</t>
  </si>
  <si>
    <t>Kavaratti</t>
  </si>
  <si>
    <t>Kohima</t>
  </si>
  <si>
    <t>Kolkata</t>
  </si>
  <si>
    <t>Lucknow</t>
  </si>
  <si>
    <t>Mumbai</t>
  </si>
  <si>
    <t>New Delhi</t>
  </si>
  <si>
    <t>Panaji</t>
  </si>
  <si>
    <t>Patna</t>
  </si>
  <si>
    <t>Pondicherry</t>
  </si>
  <si>
    <t>Port Blair</t>
  </si>
  <si>
    <t>Raipur</t>
  </si>
  <si>
    <t>Ranchi</t>
  </si>
  <si>
    <t>Shillong</t>
  </si>
  <si>
    <t>Silvassa</t>
  </si>
  <si>
    <t>Simla</t>
  </si>
  <si>
    <t>Srinagar</t>
  </si>
  <si>
    <t>Thiruvananthapuram</t>
  </si>
  <si>
    <t>Kurnool</t>
  </si>
  <si>
    <t>Sirsa</t>
  </si>
  <si>
    <t>Aurangabad</t>
  </si>
  <si>
    <t>Bhiwani</t>
  </si>
  <si>
    <t>Jullundur</t>
  </si>
  <si>
    <t>Karur</t>
  </si>
  <si>
    <t>Jorhat</t>
  </si>
  <si>
    <t>Sopore</t>
  </si>
  <si>
    <t>Tezpur</t>
  </si>
  <si>
    <t>India</t>
  </si>
  <si>
    <t>..</t>
  </si>
  <si>
    <t>Johor Bahru</t>
  </si>
  <si>
    <t>Alor Setar</t>
  </si>
  <si>
    <t>Kota Bharu</t>
  </si>
  <si>
    <t>Malacca City</t>
  </si>
  <si>
    <t>Seremban</t>
  </si>
  <si>
    <t>Kuantan</t>
  </si>
  <si>
    <t>George Town</t>
  </si>
  <si>
    <t>Ipoh</t>
  </si>
  <si>
    <t>Kangar</t>
  </si>
  <si>
    <t>Kota Kinabalu</t>
  </si>
  <si>
    <t>Kuching</t>
  </si>
  <si>
    <t>Shah Alam</t>
  </si>
  <si>
    <t>Kuala Terengganu</t>
  </si>
  <si>
    <t>Kuala Lumpur</t>
  </si>
  <si>
    <t>Victoria</t>
  </si>
  <si>
    <t>Putrajaya</t>
  </si>
  <si>
    <t>Cukai</t>
  </si>
  <si>
    <t>Donggongon</t>
  </si>
  <si>
    <t>Semenyih</t>
  </si>
  <si>
    <t xml:space="preserve">Simpang Empat </t>
  </si>
  <si>
    <t>Malaysia</t>
  </si>
  <si>
    <t>Stockholm</t>
  </si>
  <si>
    <t>Uppsala</t>
  </si>
  <si>
    <t>Goteborg</t>
  </si>
  <si>
    <t>Malmo</t>
  </si>
  <si>
    <t>Vasteraas</t>
  </si>
  <si>
    <t>Umea</t>
  </si>
  <si>
    <t>Gavle</t>
  </si>
  <si>
    <t>Vaxjo</t>
  </si>
  <si>
    <t>Lulea</t>
  </si>
  <si>
    <t>Kalmar</t>
  </si>
  <si>
    <t>Vanersborg</t>
  </si>
  <si>
    <t>Harnosand</t>
  </si>
  <si>
    <t>Mariestad</t>
  </si>
  <si>
    <t>Sundsvall</t>
  </si>
  <si>
    <t>Norrkoping</t>
  </si>
  <si>
    <t>Bollnas</t>
  </si>
  <si>
    <t>Trollhattan</t>
  </si>
  <si>
    <t>Borlange</t>
  </si>
  <si>
    <t>Skelleftea</t>
  </si>
  <si>
    <t>Kiruna</t>
  </si>
  <si>
    <t>Sweden</t>
  </si>
  <si>
    <t>No.</t>
  </si>
  <si>
    <t>Latitute (Decimal)</t>
  </si>
  <si>
    <t>Longitude (Decimal)</t>
  </si>
  <si>
    <t>-17.334811</t>
  </si>
  <si>
    <t>-17.393631</t>
  </si>
  <si>
    <t>-17.404019</t>
  </si>
  <si>
    <t>-22.022725</t>
  </si>
  <si>
    <t>-17.891236</t>
  </si>
  <si>
    <t>-17.522567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</si>
</sst>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00000000000"/>
    <numFmt numFmtId="167" formatCode="#,##0.0"/>
    <numFmt numFmtId="168" formatCode="0.0%"/>
    <numFmt numFmtId="169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Font="1" applyFill="1"/>
    <xf numFmtId="43" fontId="0" fillId="0" borderId="0" xfId="1" applyFont="1" applyFill="1"/>
    <xf numFmtId="164" fontId="0" fillId="0" borderId="0" xfId="1" applyNumberFormat="1" applyFont="1" applyFill="1"/>
    <xf numFmtId="0" fontId="0" fillId="0" borderId="0" xfId="0" applyFont="1" applyFill="1" applyAlignment="1">
      <alignment horizontal="center" vertical="center"/>
    </xf>
    <xf numFmtId="43" fontId="0" fillId="0" borderId="0" xfId="1" applyFont="1" applyFill="1" applyAlignment="1">
      <alignment horizontal="center" vertical="center" wrapText="1"/>
    </xf>
    <xf numFmtId="164" fontId="0" fillId="0" borderId="0" xfId="1" applyNumberFormat="1" applyFont="1" applyFill="1" applyAlignment="1">
      <alignment horizontal="center" vertical="center" wrapText="1"/>
    </xf>
    <xf numFmtId="44" fontId="0" fillId="0" borderId="0" xfId="2" applyFont="1" applyFill="1" applyAlignment="1">
      <alignment horizontal="center" vertical="center" wrapText="1"/>
    </xf>
    <xf numFmtId="44" fontId="7" fillId="0" borderId="0" xfId="2" applyFont="1" applyFill="1" applyAlignment="1">
      <alignment horizontal="center" vertical="center" wrapText="1"/>
    </xf>
    <xf numFmtId="164" fontId="7" fillId="0" borderId="0" xfId="0" applyNumberFormat="1" applyFont="1" applyFill="1"/>
    <xf numFmtId="44" fontId="0" fillId="0" borderId="0" xfId="2" applyFont="1" applyFill="1"/>
    <xf numFmtId="44" fontId="0" fillId="0" borderId="0" xfId="0" applyNumberFormat="1" applyFont="1" applyFill="1"/>
    <xf numFmtId="44" fontId="2" fillId="0" borderId="0" xfId="2" applyFont="1" applyFill="1"/>
    <xf numFmtId="165" fontId="0" fillId="0" borderId="0" xfId="1" applyNumberFormat="1" applyFont="1" applyFill="1"/>
    <xf numFmtId="164" fontId="0" fillId="0" borderId="0" xfId="1" applyNumberFormat="1" applyFont="1" applyFill="1" applyAlignment="1">
      <alignment horizontal="center" vertical="center"/>
    </xf>
    <xf numFmtId="9" fontId="0" fillId="0" borderId="0" xfId="3" applyFont="1" applyFill="1" applyAlignment="1">
      <alignment horizontal="center" vertical="center" wrapText="1"/>
    </xf>
    <xf numFmtId="9" fontId="0" fillId="0" borderId="0" xfId="3" applyFont="1" applyFill="1"/>
    <xf numFmtId="0" fontId="4" fillId="0" borderId="0" xfId="0" applyFont="1" applyFill="1"/>
    <xf numFmtId="164" fontId="4" fillId="0" borderId="0" xfId="1" applyNumberFormat="1" applyFont="1" applyFill="1"/>
    <xf numFmtId="43" fontId="4" fillId="0" borderId="0" xfId="1" applyFont="1" applyFill="1"/>
    <xf numFmtId="9" fontId="4" fillId="0" borderId="0" xfId="3" applyFont="1" applyFill="1"/>
    <xf numFmtId="44" fontId="4" fillId="0" borderId="0" xfId="2" applyFont="1" applyFill="1"/>
    <xf numFmtId="44" fontId="5" fillId="0" borderId="0" xfId="2" applyFont="1" applyFill="1" applyAlignment="1">
      <alignment horizontal="center" vertical="center" wrapText="1"/>
    </xf>
    <xf numFmtId="44" fontId="5" fillId="0" borderId="0" xfId="2" applyFont="1" applyFill="1"/>
    <xf numFmtId="44" fontId="4" fillId="0" borderId="0" xfId="2" applyFont="1" applyFill="1" applyAlignment="1">
      <alignment horizontal="center" vertical="center" wrapText="1"/>
    </xf>
    <xf numFmtId="43" fontId="4" fillId="0" borderId="0" xfId="1" applyFont="1" applyFill="1" applyAlignment="1">
      <alignment horizontal="center" vertical="center" wrapText="1"/>
    </xf>
    <xf numFmtId="43" fontId="4" fillId="0" borderId="0" xfId="1" applyFont="1" applyFill="1" applyAlignment="1">
      <alignment horizontal="center"/>
    </xf>
    <xf numFmtId="44" fontId="4" fillId="0" borderId="0" xfId="2" applyFont="1" applyFill="1" applyAlignment="1">
      <alignment horizontal="center"/>
    </xf>
    <xf numFmtId="44" fontId="7" fillId="0" borderId="0" xfId="2" applyFont="1" applyFill="1"/>
    <xf numFmtId="165" fontId="0" fillId="0" borderId="0" xfId="1" applyNumberFormat="1" applyFont="1" applyFill="1" applyAlignment="1">
      <alignment horizontal="center" vertical="center" wrapText="1"/>
    </xf>
    <xf numFmtId="165" fontId="4" fillId="0" borderId="0" xfId="1" applyNumberFormat="1" applyFont="1" applyFill="1"/>
    <xf numFmtId="164" fontId="2" fillId="0" borderId="0" xfId="1" applyNumberFormat="1" applyFont="1" applyFill="1" applyAlignment="1">
      <alignment horizontal="center"/>
    </xf>
    <xf numFmtId="164" fontId="4" fillId="0" borderId="0" xfId="1" applyNumberFormat="1" applyFont="1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164" fontId="7" fillId="0" borderId="0" xfId="1" applyNumberFormat="1" applyFont="1" applyFill="1" applyAlignment="1">
      <alignment horizontal="center" vertical="center" wrapText="1"/>
    </xf>
    <xf numFmtId="43" fontId="0" fillId="0" borderId="0" xfId="1" applyNumberFormat="1" applyFont="1" applyFill="1"/>
    <xf numFmtId="43" fontId="0" fillId="0" borderId="0" xfId="1" applyNumberFormat="1" applyFont="1" applyFill="1" applyAlignment="1">
      <alignment horizontal="center" vertical="center" wrapText="1"/>
    </xf>
    <xf numFmtId="43" fontId="7" fillId="0" borderId="0" xfId="1" applyNumberFormat="1" applyFont="1" applyFill="1"/>
    <xf numFmtId="43" fontId="4" fillId="0" borderId="0" xfId="1" applyNumberFormat="1" applyFont="1" applyFill="1"/>
    <xf numFmtId="0" fontId="0" fillId="0" borderId="0" xfId="1" applyNumberFormat="1" applyFont="1" applyFill="1"/>
    <xf numFmtId="0" fontId="0" fillId="0" borderId="0" xfId="1" applyNumberFormat="1" applyFont="1" applyFill="1" applyAlignment="1">
      <alignment horizontal="center" vertical="center"/>
    </xf>
    <xf numFmtId="0" fontId="4" fillId="0" borderId="0" xfId="1" applyNumberFormat="1" applyFont="1" applyFill="1"/>
    <xf numFmtId="49" fontId="0" fillId="0" borderId="0" xfId="1" applyNumberFormat="1" applyFont="1" applyFill="1"/>
    <xf numFmtId="49" fontId="0" fillId="0" borderId="0" xfId="1" applyNumberFormat="1" applyFont="1" applyFill="1" applyAlignment="1">
      <alignment horizontal="left"/>
    </xf>
    <xf numFmtId="0" fontId="0" fillId="0" borderId="0" xfId="0" applyFont="1" applyFill="1" applyAlignment="1">
      <alignment horizontal="right" vertical="center"/>
    </xf>
    <xf numFmtId="0" fontId="0" fillId="0" borderId="0" xfId="0" applyFont="1" applyFill="1" applyAlignment="1">
      <alignment horizontal="right" vertical="center" wrapText="1"/>
    </xf>
    <xf numFmtId="0" fontId="4" fillId="0" borderId="0" xfId="0" applyFont="1" applyFill="1" applyAlignment="1">
      <alignment horizontal="right" vertical="center"/>
    </xf>
    <xf numFmtId="166" fontId="0" fillId="0" borderId="0" xfId="1" applyNumberFormat="1" applyFont="1" applyFill="1" applyAlignment="1">
      <alignment horizontal="right" vertical="center"/>
    </xf>
    <xf numFmtId="166" fontId="0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center"/>
    </xf>
    <xf numFmtId="49" fontId="7" fillId="0" borderId="0" xfId="1" applyNumberFormat="1" applyFont="1" applyFill="1"/>
    <xf numFmtId="0" fontId="7" fillId="0" borderId="0" xfId="0" applyFont="1" applyFill="1"/>
    <xf numFmtId="165" fontId="2" fillId="0" borderId="0" xfId="1" applyNumberFormat="1" applyFont="1" applyFill="1"/>
    <xf numFmtId="43" fontId="0" fillId="0" borderId="0" xfId="1" applyFont="1" applyFill="1" applyAlignment="1">
      <alignment horizontal="center"/>
    </xf>
    <xf numFmtId="43" fontId="2" fillId="0" borderId="0" xfId="1" applyFont="1" applyFill="1" applyAlignment="1">
      <alignment horizontal="center"/>
    </xf>
    <xf numFmtId="165" fontId="7" fillId="0" borderId="0" xfId="1" applyNumberFormat="1" applyFont="1" applyFill="1"/>
    <xf numFmtId="49" fontId="4" fillId="0" borderId="0" xfId="1" applyNumberFormat="1" applyFont="1" applyFill="1"/>
    <xf numFmtId="164" fontId="4" fillId="0" borderId="0" xfId="1" applyNumberFormat="1" applyFont="1" applyFill="1" applyAlignment="1">
      <alignment horizontal="center" vertical="center"/>
    </xf>
    <xf numFmtId="43" fontId="0" fillId="0" borderId="0" xfId="0" applyNumberFormat="1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44" fontId="0" fillId="0" borderId="0" xfId="0" applyNumberFormat="1" applyFont="1" applyFill="1" applyAlignment="1">
      <alignment horizontal="center"/>
    </xf>
    <xf numFmtId="167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8" fontId="7" fillId="0" borderId="0" xfId="3" applyNumberFormat="1" applyFont="1" applyFill="1"/>
    <xf numFmtId="0" fontId="8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7" fontId="8" fillId="0" borderId="0" xfId="0" applyNumberFormat="1" applyFont="1" applyFill="1" applyAlignment="1">
      <alignment horizontal="center"/>
    </xf>
    <xf numFmtId="1" fontId="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43" fontId="7" fillId="0" borderId="0" xfId="0" applyNumberFormat="1" applyFont="1" applyFill="1"/>
    <xf numFmtId="167" fontId="7" fillId="0" borderId="0" xfId="0" applyNumberFormat="1" applyFont="1" applyFill="1"/>
    <xf numFmtId="0" fontId="7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43" fontId="9" fillId="0" borderId="0" xfId="0" applyNumberFormat="1" applyFont="1" applyFill="1"/>
    <xf numFmtId="167" fontId="9" fillId="0" borderId="0" xfId="0" applyNumberFormat="1" applyFont="1" applyFill="1"/>
    <xf numFmtId="43" fontId="7" fillId="0" borderId="0" xfId="0" applyNumberFormat="1" applyFont="1" applyFill="1" applyAlignment="1">
      <alignment horizontal="right"/>
    </xf>
    <xf numFmtId="43" fontId="0" fillId="0" borderId="0" xfId="0" applyNumberFormat="1" applyFont="1" applyFill="1" applyAlignment="1">
      <alignment horizontal="right"/>
    </xf>
    <xf numFmtId="168" fontId="0" fillId="0" borderId="0" xfId="3" applyNumberFormat="1" applyFont="1" applyFill="1" applyAlignment="1">
      <alignment wrapText="1"/>
    </xf>
    <xf numFmtId="44" fontId="4" fillId="0" borderId="0" xfId="0" applyNumberFormat="1" applyFont="1" applyFill="1"/>
    <xf numFmtId="168" fontId="4" fillId="0" borderId="0" xfId="0" applyNumberFormat="1" applyFont="1" applyFill="1"/>
    <xf numFmtId="169" fontId="7" fillId="0" borderId="0" xfId="0" applyNumberFormat="1" applyFont="1" applyFill="1"/>
    <xf numFmtId="167" fontId="2" fillId="0" borderId="0" xfId="0" applyNumberFormat="1" applyFont="1" applyFill="1"/>
    <xf numFmtId="0" fontId="9" fillId="0" borderId="0" xfId="0" applyFont="1" applyFill="1" applyAlignment="1">
      <alignment horizontal="center"/>
    </xf>
    <xf numFmtId="167" fontId="10" fillId="0" borderId="0" xfId="0" applyNumberFormat="1" applyFont="1" applyFill="1"/>
    <xf numFmtId="44" fontId="0" fillId="0" borderId="0" xfId="2" applyFont="1" applyFill="1" applyAlignment="1">
      <alignment horizontal="center"/>
    </xf>
    <xf numFmtId="168" fontId="0" fillId="0" borderId="0" xfId="3" applyNumberFormat="1" applyFont="1" applyFill="1"/>
    <xf numFmtId="168" fontId="0" fillId="0" borderId="0" xfId="3" applyNumberFormat="1" applyFont="1" applyFill="1" applyAlignment="1">
      <alignment horizontal="center"/>
    </xf>
    <xf numFmtId="168" fontId="11" fillId="0" borderId="0" xfId="3" applyNumberFormat="1" applyFont="1" applyFill="1"/>
    <xf numFmtId="168" fontId="4" fillId="0" borderId="0" xfId="3" applyNumberFormat="1" applyFont="1" applyFill="1" applyAlignment="1"/>
    <xf numFmtId="168" fontId="0" fillId="0" borderId="0" xfId="3" applyNumberFormat="1" applyFont="1" applyFill="1" applyAlignment="1"/>
    <xf numFmtId="164" fontId="7" fillId="0" borderId="0" xfId="1" applyNumberFormat="1" applyFont="1" applyFill="1" applyAlignment="1">
      <alignment horizontal="right"/>
    </xf>
    <xf numFmtId="164" fontId="7" fillId="0" borderId="0" xfId="1" applyNumberFormat="1" applyFont="1" applyFill="1"/>
    <xf numFmtId="44" fontId="6" fillId="0" borderId="0" xfId="2" applyFont="1"/>
    <xf numFmtId="44" fontId="3" fillId="0" borderId="0" xfId="2" applyFont="1"/>
    <xf numFmtId="165" fontId="0" fillId="0" borderId="0" xfId="1" applyNumberFormat="1" applyFont="1" applyFill="1" applyAlignment="1">
      <alignment horizontal="center"/>
    </xf>
    <xf numFmtId="43" fontId="0" fillId="0" borderId="0" xfId="1" applyFont="1" applyFill="1" applyAlignment="1">
      <alignment horizontal="center"/>
    </xf>
    <xf numFmtId="44" fontId="0" fillId="0" borderId="0" xfId="2" applyFont="1" applyFill="1" applyAlignment="1">
      <alignment horizontal="center"/>
    </xf>
    <xf numFmtId="9" fontId="0" fillId="0" borderId="0" xfId="3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4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/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microsoft.com/office/2017/10/relationships/person" Target="persons/person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zan\Downloads\Bolivia\TRANSPORTATION%20SHEET_V3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zan\Downloads\COL\GOVERNANCE%20AND%20PLANNING_Colombia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zan\Downloads\Indiaa\TRANSPORTATION%20SHEET_INDIA_Suzy%20edits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zan\Downloads\Indiaa\PUBLIC%20SPACE%20SHEET%20INDIA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zan\Downloads\Indiaa\SOLID%20WASTE%20SHEET_India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zan\Downloads\Indiaa\HOUSING%20INDI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zan\Downloads\Indiaa\GOVERNANCE%20AND%20PLANNING_India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zan\Downloads\Malaysia\TRANSPORTATION%20SHEET_Malaysia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zan\Downloads\Malaysia\PUBLIC%20SPACE%20SHEET_V2_Malaysia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zan\Downloads\Malaysia\SOLID%20WASTE%20SHEET_v2%20Malaysia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zan\Downloads\Malaysia\HOUSING%20SHEET_Malaysi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zan\Downloads\Bolivia\PUBLIC%20SPACE%20SHEET_V2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zan\Downloads\Malaysia\GOVERNANCE%20AND%20PLANNING_V2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zan\Downloads\Sweden\HOUSING%20SHEET_Sweden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zan\Downloads\Sweden\PUBLIC%20SPACE%20SHEET_Sweden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zan\Downloads\Sweden\GOVERNANCE%20AND%20PLANNING_Sweden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zan\OneDrive\Documents\Colombia%20Briefs-20200127T050238Z-001\Colombia%20Briefs\SOLID%20WASTE%20SHEET_Colombia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zan\OneDrive\Documents\Adulting\Jobs\AidData%20at%20W&amp;M\UN%20Habitat%20SDG%2011%20Costing\Report\India%20Briefs\TRANSPORTATION%20SHEET_INDIA_Suzy%20edits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zan\OneDrive\Documents\Adulting\Jobs\AidData%20at%20W&amp;M\UN%20Habitat%20SDG%2011%20Costing\Report\India%20Briefs\SOLID%20WASTE%20SHEET_India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zan\OneDrive\Documents\Adulting\Jobs\AidData%20at%20W&amp;M\UN%20Habitat%20SDG%2011%20Costing\Report\India%20Briefs\HOUSING%20INDIA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prakash\Documents\COL\PUBLIC%20SPACE%20SHEET_Colombi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prakash\Documents\COL\SOLID%20WASTE%20SHEET_Colombi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zan\Downloads\Bolivia\SOLID%20WASTE%20SHEET_V3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prakash\Documents\COL\HOUSING%20SHEET_Colombia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prakash\Documents\Indiaa\PUBLIC%20SPACE%20SHEET%20INDIA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prakash\Documents\Indiaa\SOLID%20WASTE%20SHEET_India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prakash\Documents\Malaysia\HOUSING%20SHEET_Malaysi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zan\Downloads\Bolivia\HOUSING%20SHEET_V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zan\Downloads\Bolivia\GOVERNANCE%20AND%20PLANNING_V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zan\Downloads\COL\TRANSPORTATION%20SHEET_Colombi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zan\Downloads\COL\PUBLIC%20SPACE%20SHEET_Colombia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zan\Downloads\COL\SOLID%20WASTE%20SHEET_Colombi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zan\Downloads\COL\HOUSING%20SHEET_Colomb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heet - Transportation"/>
      <sheetName val="Cost Calculations"/>
      <sheetName val="Variables"/>
      <sheetName val="Calc_Budget"/>
      <sheetName val="Calc_Road data"/>
      <sheetName val="Population"/>
      <sheetName val="Area (Sq.km)"/>
    </sheetNames>
    <sheetDataSet>
      <sheetData sheetId="0" refreshError="1"/>
      <sheetData sheetId="1">
        <row r="4">
          <cell r="D4">
            <v>265028.74551111902</v>
          </cell>
          <cell r="Q4">
            <v>4252195.4054809483</v>
          </cell>
        </row>
        <row r="5">
          <cell r="D5">
            <v>842200.26293095062</v>
          </cell>
          <cell r="Q5">
            <v>11125482.806012208</v>
          </cell>
        </row>
        <row r="6">
          <cell r="D6">
            <v>939905.45983825868</v>
          </cell>
          <cell r="Q6">
            <v>24294973.98700358</v>
          </cell>
        </row>
        <row r="7">
          <cell r="D7">
            <v>69896.92276964114</v>
          </cell>
          <cell r="Q7">
            <v>3215907.4236982111</v>
          </cell>
        </row>
        <row r="8">
          <cell r="D8">
            <v>701436.41293779213</v>
          </cell>
          <cell r="Q8">
            <v>16318141.569850422</v>
          </cell>
        </row>
        <row r="9">
          <cell r="D9">
            <v>130805.21158969078</v>
          </cell>
          <cell r="Q9">
            <v>2476069.3922743048</v>
          </cell>
        </row>
        <row r="10">
          <cell r="D10">
            <v>54907.357375989719</v>
          </cell>
          <cell r="Q10">
            <v>1348808.8026176691</v>
          </cell>
        </row>
        <row r="11">
          <cell r="D11">
            <v>57700.837021763495</v>
          </cell>
          <cell r="Q11">
            <v>1275643.4608042641</v>
          </cell>
        </row>
        <row r="12">
          <cell r="D12">
            <v>166598.81987568605</v>
          </cell>
          <cell r="Q12">
            <v>4638177.1771724317</v>
          </cell>
        </row>
        <row r="13">
          <cell r="D13">
            <v>294045.64075893606</v>
          </cell>
          <cell r="Q13">
            <v>7791541.8951786067</v>
          </cell>
        </row>
        <row r="14">
          <cell r="D14">
            <v>195357.12125879695</v>
          </cell>
          <cell r="Q14">
            <v>2646756.4274601177</v>
          </cell>
        </row>
        <row r="15">
          <cell r="D15">
            <v>199284.86240555637</v>
          </cell>
          <cell r="Q15">
            <v>4605331.1219212431</v>
          </cell>
        </row>
        <row r="16">
          <cell r="D16">
            <v>68718.267472139458</v>
          </cell>
          <cell r="Q16">
            <v>1332091.3661209785</v>
          </cell>
        </row>
        <row r="17">
          <cell r="D17">
            <v>1600835.8629898746</v>
          </cell>
          <cell r="Q17">
            <v>33179045.399697915</v>
          </cell>
        </row>
        <row r="18">
          <cell r="D18">
            <v>82734.498877176025</v>
          </cell>
          <cell r="Q18">
            <v>3382147.2480291375</v>
          </cell>
        </row>
        <row r="19">
          <cell r="D19">
            <v>86476.895923480828</v>
          </cell>
          <cell r="Q19">
            <v>5411281.0906976797</v>
          </cell>
        </row>
        <row r="20">
          <cell r="D20">
            <v>119084.1394645351</v>
          </cell>
          <cell r="Q20">
            <v>3115425.8326819055</v>
          </cell>
        </row>
        <row r="21">
          <cell r="D21">
            <v>112791.31880838201</v>
          </cell>
          <cell r="Q21">
            <v>2562726.1547916364</v>
          </cell>
        </row>
        <row r="22">
          <cell r="D22">
            <v>87425.813324011848</v>
          </cell>
          <cell r="Q22">
            <v>1901783.2382219806</v>
          </cell>
        </row>
        <row r="23">
          <cell r="D23">
            <v>48966.357557226496</v>
          </cell>
          <cell r="Q23">
            <v>1439734.6371197919</v>
          </cell>
        </row>
        <row r="245">
          <cell r="V245">
            <v>121004283.55331871</v>
          </cell>
          <cell r="W245">
            <v>5303432.6318113357</v>
          </cell>
          <cell r="AC245">
            <v>179020800</v>
          </cell>
          <cell r="AG245">
            <v>60922.368000000024</v>
          </cell>
          <cell r="AK245">
            <v>2893763.6639999999</v>
          </cell>
          <cell r="AL245">
            <v>1223216478.0234597</v>
          </cell>
          <cell r="AQ245">
            <v>0</v>
          </cell>
          <cell r="AS245">
            <v>350000</v>
          </cell>
        </row>
        <row r="246">
          <cell r="V246">
            <v>356877903.81605113</v>
          </cell>
          <cell r="W246">
            <v>14120265.60021895</v>
          </cell>
          <cell r="AC246">
            <v>587059200</v>
          </cell>
          <cell r="AG246">
            <v>162850.17600000006</v>
          </cell>
          <cell r="AK246">
            <v>8681290.9920000006</v>
          </cell>
          <cell r="AL246">
            <v>3887100010.3255138</v>
          </cell>
          <cell r="AQ246">
            <v>0</v>
          </cell>
          <cell r="AS246">
            <v>350000</v>
          </cell>
        </row>
        <row r="247">
          <cell r="V247">
            <v>0</v>
          </cell>
          <cell r="W247">
            <v>25401162.312364142</v>
          </cell>
          <cell r="AC247">
            <v>714470400</v>
          </cell>
          <cell r="AG247">
            <v>294067.58400000009</v>
          </cell>
          <cell r="AK247">
            <v>10610466.768000001</v>
          </cell>
          <cell r="AL247">
            <v>4338049610.5851288</v>
          </cell>
          <cell r="AQ247">
            <v>0</v>
          </cell>
          <cell r="AS247">
            <v>350000</v>
          </cell>
        </row>
        <row r="248">
          <cell r="V248">
            <v>0</v>
          </cell>
          <cell r="W248">
            <v>3393592.7331217909</v>
          </cell>
          <cell r="AC248">
            <v>0</v>
          </cell>
          <cell r="AG248">
            <v>39833.856000000014</v>
          </cell>
          <cell r="AK248">
            <v>0</v>
          </cell>
          <cell r="AL248">
            <v>0</v>
          </cell>
          <cell r="AQ248">
            <v>0</v>
          </cell>
          <cell r="AS248">
            <v>100000</v>
          </cell>
        </row>
        <row r="249">
          <cell r="V249">
            <v>550741156.15829623</v>
          </cell>
          <cell r="W249">
            <v>20876251.341446705</v>
          </cell>
          <cell r="AC249">
            <v>465561600</v>
          </cell>
          <cell r="AG249">
            <v>241346.30400000009</v>
          </cell>
          <cell r="AK249">
            <v>6752115.216</v>
          </cell>
          <cell r="AL249">
            <v>3237417046.7300425</v>
          </cell>
          <cell r="AQ249">
            <v>0</v>
          </cell>
          <cell r="AS249">
            <v>350000</v>
          </cell>
        </row>
        <row r="250">
          <cell r="V250">
            <v>200663053.28473082</v>
          </cell>
          <cell r="W250">
            <v>3877917.2982929652</v>
          </cell>
          <cell r="AC250">
            <v>56985600</v>
          </cell>
          <cell r="AG250">
            <v>44520.192000000017</v>
          </cell>
          <cell r="AK250">
            <v>964587.88800000004</v>
          </cell>
          <cell r="AL250">
            <v>603719758.4710381</v>
          </cell>
          <cell r="AQ250">
            <v>0</v>
          </cell>
          <cell r="AS250">
            <v>350000</v>
          </cell>
        </row>
        <row r="251">
          <cell r="V251">
            <v>159472712.05253851</v>
          </cell>
          <cell r="W251">
            <v>2416706.1117415116</v>
          </cell>
          <cell r="AC251">
            <v>0</v>
          </cell>
          <cell r="AG251">
            <v>28118.015999999996</v>
          </cell>
          <cell r="AK251">
            <v>0</v>
          </cell>
          <cell r="AL251">
            <v>0</v>
          </cell>
          <cell r="AQ251">
            <v>0</v>
          </cell>
          <cell r="AS251">
            <v>100000</v>
          </cell>
        </row>
        <row r="252">
          <cell r="V252">
            <v>65237618.059656173</v>
          </cell>
          <cell r="W252">
            <v>1766520.0407087833</v>
          </cell>
          <cell r="AC252">
            <v>0</v>
          </cell>
          <cell r="AG252">
            <v>19916.927999999996</v>
          </cell>
          <cell r="AK252">
            <v>0</v>
          </cell>
          <cell r="AL252">
            <v>0</v>
          </cell>
          <cell r="AQ252">
            <v>0</v>
          </cell>
          <cell r="AS252">
            <v>100000</v>
          </cell>
        </row>
        <row r="253">
          <cell r="V253">
            <v>314537036.95886165</v>
          </cell>
          <cell r="W253">
            <v>6892045.2916745702</v>
          </cell>
          <cell r="AC253">
            <v>126336000</v>
          </cell>
          <cell r="AG253">
            <v>79667.712000000029</v>
          </cell>
          <cell r="AK253">
            <v>964587.88800000004</v>
          </cell>
          <cell r="AL253">
            <v>768921957.118994</v>
          </cell>
          <cell r="AQ253">
            <v>0</v>
          </cell>
          <cell r="AS253">
            <v>350000</v>
          </cell>
        </row>
        <row r="254">
          <cell r="V254">
            <v>178466751.58675611</v>
          </cell>
          <cell r="W254">
            <v>9455423.0138036888</v>
          </cell>
          <cell r="AC254">
            <v>179558400</v>
          </cell>
          <cell r="AG254">
            <v>108957.31200000005</v>
          </cell>
          <cell r="AK254">
            <v>1929175.7760000001</v>
          </cell>
          <cell r="AL254">
            <v>1357141363.5665689</v>
          </cell>
          <cell r="AQ254">
            <v>0</v>
          </cell>
          <cell r="AS254">
            <v>350000</v>
          </cell>
        </row>
        <row r="255">
          <cell r="V255">
            <v>13721220.626790198</v>
          </cell>
          <cell r="W255">
            <v>2927489.7583434293</v>
          </cell>
          <cell r="AC255">
            <v>108057600</v>
          </cell>
          <cell r="AG255">
            <v>33975.936000000002</v>
          </cell>
          <cell r="AK255">
            <v>964587.88800000004</v>
          </cell>
          <cell r="AL255">
            <v>901653325.80107629</v>
          </cell>
          <cell r="AQ255">
            <v>0</v>
          </cell>
          <cell r="AS255">
            <v>350000</v>
          </cell>
        </row>
        <row r="256">
          <cell r="V256">
            <v>227043512.13615498</v>
          </cell>
          <cell r="W256">
            <v>6326076.6845580721</v>
          </cell>
          <cell r="AC256">
            <v>123110400</v>
          </cell>
          <cell r="AG256">
            <v>72638.208000000028</v>
          </cell>
          <cell r="AK256">
            <v>964587.88800000004</v>
          </cell>
          <cell r="AL256">
            <v>919781463.87478316</v>
          </cell>
          <cell r="AQ256">
            <v>0</v>
          </cell>
          <cell r="AS256">
            <v>350000</v>
          </cell>
        </row>
        <row r="257">
          <cell r="V257">
            <v>54485106.583277285</v>
          </cell>
          <cell r="W257">
            <v>1761963.4544206592</v>
          </cell>
          <cell r="AC257">
            <v>0</v>
          </cell>
          <cell r="AG257">
            <v>19916.927999999996</v>
          </cell>
          <cell r="AK257">
            <v>0</v>
          </cell>
          <cell r="AL257">
            <v>0</v>
          </cell>
          <cell r="AQ257">
            <v>0</v>
          </cell>
          <cell r="AS257">
            <v>100000</v>
          </cell>
        </row>
        <row r="258">
          <cell r="V258">
            <v>2466719819.366631</v>
          </cell>
          <cell r="W258">
            <v>50616295.820385352</v>
          </cell>
          <cell r="AC258">
            <v>1038643200</v>
          </cell>
          <cell r="AG258">
            <v>585792.00000000012</v>
          </cell>
          <cell r="AK258">
            <v>16397994.096000001</v>
          </cell>
          <cell r="AL258">
            <v>7388514790.8907375</v>
          </cell>
          <cell r="AQ258">
            <v>0</v>
          </cell>
          <cell r="AS258">
            <v>350000</v>
          </cell>
        </row>
        <row r="259">
          <cell r="V259">
            <v>291896710.51751745</v>
          </cell>
          <cell r="W259">
            <v>5404966.2998555433</v>
          </cell>
          <cell r="AC259">
            <v>0</v>
          </cell>
          <cell r="AG259">
            <v>62093.952000000027</v>
          </cell>
          <cell r="AK259">
            <v>0</v>
          </cell>
          <cell r="AL259">
            <v>0</v>
          </cell>
          <cell r="AQ259">
            <v>0</v>
          </cell>
          <cell r="AS259">
            <v>100000</v>
          </cell>
        </row>
        <row r="260">
          <cell r="V260">
            <v>490429109.36368692</v>
          </cell>
          <cell r="W260">
            <v>8789673.1253869664</v>
          </cell>
          <cell r="AC260">
            <v>65587200</v>
          </cell>
          <cell r="AG260">
            <v>101927.80800000003</v>
          </cell>
          <cell r="AK260">
            <v>964587.88800000004</v>
          </cell>
          <cell r="AL260">
            <v>71569498.03952828</v>
          </cell>
          <cell r="AQ260">
            <v>0</v>
          </cell>
          <cell r="AS260">
            <v>100000</v>
          </cell>
        </row>
        <row r="261">
          <cell r="V261">
            <v>320333879.561225</v>
          </cell>
          <cell r="W261">
            <v>5290820.1546312505</v>
          </cell>
          <cell r="AC261">
            <v>77952000</v>
          </cell>
          <cell r="AG261">
            <v>60922.368000000024</v>
          </cell>
          <cell r="AK261">
            <v>964587.88800000004</v>
          </cell>
          <cell r="AL261">
            <v>549622198.08776116</v>
          </cell>
          <cell r="AQ261">
            <v>0</v>
          </cell>
          <cell r="AS261">
            <v>350000</v>
          </cell>
        </row>
        <row r="262">
          <cell r="V262">
            <v>297086160.70481473</v>
          </cell>
          <cell r="W262">
            <v>4555872.4508085232</v>
          </cell>
          <cell r="AC262">
            <v>84403200</v>
          </cell>
          <cell r="AG262">
            <v>52721.280000000021</v>
          </cell>
          <cell r="AK262">
            <v>964587.88800000004</v>
          </cell>
          <cell r="AL262">
            <v>520578247.00612289</v>
          </cell>
          <cell r="AQ262">
            <v>0</v>
          </cell>
          <cell r="AS262">
            <v>350000</v>
          </cell>
        </row>
        <row r="263">
          <cell r="V263">
            <v>180761942.36188063</v>
          </cell>
          <cell r="W263">
            <v>3140070.3235920174</v>
          </cell>
          <cell r="AC263">
            <v>66662400</v>
          </cell>
          <cell r="AG263">
            <v>36319.104000000007</v>
          </cell>
          <cell r="AK263">
            <v>964587.88800000004</v>
          </cell>
          <cell r="AL263">
            <v>72354835.456091791</v>
          </cell>
          <cell r="AQ263">
            <v>0</v>
          </cell>
          <cell r="AS263">
            <v>100000</v>
          </cell>
        </row>
        <row r="264">
          <cell r="V264">
            <v>139731038.15846583</v>
          </cell>
          <cell r="W264">
            <v>2394678.6646759938</v>
          </cell>
          <cell r="AC264">
            <v>12364800</v>
          </cell>
          <cell r="AG264">
            <v>28118.015999999996</v>
          </cell>
          <cell r="AK264">
            <v>0</v>
          </cell>
          <cell r="AL264">
            <v>14549699.18169694</v>
          </cell>
          <cell r="AQ264">
            <v>0</v>
          </cell>
          <cell r="AS264">
            <v>100000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heet - Gov. &amp; Plng."/>
      <sheetName val="Cost Calculations"/>
      <sheetName val="Variables"/>
      <sheetName val="Population"/>
    </sheetNames>
    <sheetDataSet>
      <sheetData sheetId="0" refreshError="1"/>
      <sheetData sheetId="1">
        <row r="568">
          <cell r="G568">
            <v>126000000</v>
          </cell>
          <cell r="I568">
            <v>5000000</v>
          </cell>
        </row>
        <row r="569">
          <cell r="G569">
            <v>126000000</v>
          </cell>
          <cell r="I569">
            <v>5000000</v>
          </cell>
        </row>
        <row r="570">
          <cell r="G570">
            <v>126000000</v>
          </cell>
          <cell r="I570">
            <v>5000000</v>
          </cell>
        </row>
        <row r="571">
          <cell r="G571">
            <v>126000000</v>
          </cell>
          <cell r="I571">
            <v>5000000</v>
          </cell>
        </row>
        <row r="572">
          <cell r="G572">
            <v>42000000</v>
          </cell>
          <cell r="I572">
            <v>2500000</v>
          </cell>
        </row>
        <row r="573">
          <cell r="G573">
            <v>77000000</v>
          </cell>
          <cell r="I573">
            <v>2500000</v>
          </cell>
        </row>
        <row r="574">
          <cell r="G574">
            <v>42000000</v>
          </cell>
          <cell r="I574">
            <v>2500000</v>
          </cell>
        </row>
        <row r="575">
          <cell r="G575">
            <v>42000000</v>
          </cell>
          <cell r="I575">
            <v>2500000</v>
          </cell>
        </row>
        <row r="576">
          <cell r="G576">
            <v>42000000</v>
          </cell>
          <cell r="I576">
            <v>2500000</v>
          </cell>
        </row>
        <row r="577">
          <cell r="G577">
            <v>42000000</v>
          </cell>
          <cell r="I577">
            <v>2500000</v>
          </cell>
        </row>
        <row r="578">
          <cell r="G578">
            <v>42000000</v>
          </cell>
          <cell r="I578">
            <v>2500000</v>
          </cell>
        </row>
        <row r="579">
          <cell r="G579">
            <v>42000000</v>
          </cell>
          <cell r="I579">
            <v>2500000</v>
          </cell>
        </row>
        <row r="580">
          <cell r="G580">
            <v>42000000</v>
          </cell>
          <cell r="I580">
            <v>2500000</v>
          </cell>
        </row>
        <row r="581">
          <cell r="G581">
            <v>42000000</v>
          </cell>
          <cell r="I581">
            <v>2500000</v>
          </cell>
        </row>
        <row r="582">
          <cell r="G582">
            <v>42000000</v>
          </cell>
          <cell r="I582">
            <v>2500000</v>
          </cell>
        </row>
        <row r="583">
          <cell r="G583">
            <v>42000000</v>
          </cell>
          <cell r="I583">
            <v>2500000</v>
          </cell>
        </row>
        <row r="584">
          <cell r="G584">
            <v>42000000</v>
          </cell>
          <cell r="I584">
            <v>2500000</v>
          </cell>
        </row>
        <row r="585">
          <cell r="G585">
            <v>42000000</v>
          </cell>
          <cell r="I585">
            <v>2500000</v>
          </cell>
        </row>
        <row r="586">
          <cell r="G586">
            <v>42000000</v>
          </cell>
          <cell r="I586">
            <v>2500000</v>
          </cell>
        </row>
        <row r="587">
          <cell r="G587">
            <v>42000000</v>
          </cell>
          <cell r="I587">
            <v>2500000</v>
          </cell>
        </row>
        <row r="588">
          <cell r="G588">
            <v>42000000</v>
          </cell>
          <cell r="I588">
            <v>2500000</v>
          </cell>
        </row>
        <row r="589">
          <cell r="G589">
            <v>42000000</v>
          </cell>
          <cell r="I589">
            <v>2500000</v>
          </cell>
        </row>
        <row r="590">
          <cell r="G590">
            <v>42000000</v>
          </cell>
          <cell r="I590">
            <v>2500000</v>
          </cell>
        </row>
        <row r="591">
          <cell r="G591">
            <v>12000000</v>
          </cell>
          <cell r="I591">
            <v>1000000</v>
          </cell>
        </row>
        <row r="592">
          <cell r="G592">
            <v>42000000</v>
          </cell>
          <cell r="I592">
            <v>2500000</v>
          </cell>
        </row>
        <row r="593">
          <cell r="G593">
            <v>12000000</v>
          </cell>
          <cell r="I593">
            <v>1000000</v>
          </cell>
        </row>
        <row r="594">
          <cell r="G594">
            <v>12000000</v>
          </cell>
          <cell r="I594">
            <v>1000000</v>
          </cell>
        </row>
        <row r="595">
          <cell r="G595">
            <v>12000000</v>
          </cell>
          <cell r="I595">
            <v>1000000</v>
          </cell>
        </row>
        <row r="596">
          <cell r="G596">
            <v>12000000</v>
          </cell>
          <cell r="I596">
            <v>1000000</v>
          </cell>
        </row>
        <row r="597">
          <cell r="G597">
            <v>12000000</v>
          </cell>
          <cell r="I597">
            <v>1000000</v>
          </cell>
        </row>
        <row r="598">
          <cell r="G598">
            <v>12000000</v>
          </cell>
          <cell r="I598">
            <v>1000000</v>
          </cell>
        </row>
        <row r="599">
          <cell r="G599">
            <v>12000000</v>
          </cell>
          <cell r="I599">
            <v>1000000</v>
          </cell>
        </row>
        <row r="600">
          <cell r="G600">
            <v>42000000</v>
          </cell>
          <cell r="I600">
            <v>2500000</v>
          </cell>
        </row>
        <row r="601">
          <cell r="G601">
            <v>42000000</v>
          </cell>
          <cell r="I601">
            <v>2500000</v>
          </cell>
        </row>
        <row r="602">
          <cell r="G602">
            <v>42000000</v>
          </cell>
          <cell r="I602">
            <v>2500000</v>
          </cell>
        </row>
        <row r="603">
          <cell r="G603">
            <v>42000000</v>
          </cell>
          <cell r="I603">
            <v>2500000</v>
          </cell>
        </row>
        <row r="604">
          <cell r="G604">
            <v>42000000</v>
          </cell>
          <cell r="I604">
            <v>2500000</v>
          </cell>
        </row>
        <row r="605">
          <cell r="G605">
            <v>12000000</v>
          </cell>
          <cell r="I605">
            <v>1000000</v>
          </cell>
        </row>
        <row r="606">
          <cell r="G606">
            <v>12000000</v>
          </cell>
          <cell r="I606">
            <v>1000000</v>
          </cell>
        </row>
        <row r="607">
          <cell r="G607">
            <v>12000000</v>
          </cell>
          <cell r="I607">
            <v>1000000</v>
          </cell>
        </row>
        <row r="608">
          <cell r="G608">
            <v>12000000</v>
          </cell>
          <cell r="I608">
            <v>1000000</v>
          </cell>
        </row>
        <row r="609">
          <cell r="G609">
            <v>12000000</v>
          </cell>
          <cell r="I609">
            <v>1000000</v>
          </cell>
        </row>
        <row r="610">
          <cell r="G610">
            <v>12000000</v>
          </cell>
          <cell r="I610">
            <v>1000000</v>
          </cell>
        </row>
        <row r="611">
          <cell r="G611">
            <v>32000000</v>
          </cell>
          <cell r="I611">
            <v>1000000</v>
          </cell>
        </row>
        <row r="612">
          <cell r="G612">
            <v>12000000</v>
          </cell>
          <cell r="I612">
            <v>1000000</v>
          </cell>
        </row>
        <row r="613">
          <cell r="G613">
            <v>12000000</v>
          </cell>
          <cell r="I613">
            <v>1000000</v>
          </cell>
        </row>
        <row r="614">
          <cell r="G614">
            <v>12000000</v>
          </cell>
          <cell r="I614">
            <v>1000000</v>
          </cell>
        </row>
      </sheetData>
      <sheetData sheetId="2" refreshError="1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heet - Transportation"/>
      <sheetName val="Cost Calculations"/>
      <sheetName val="Household Information"/>
      <sheetName val="Population"/>
      <sheetName val="Variables"/>
      <sheetName val="Area"/>
      <sheetName val="Urban road length (WDI)"/>
      <sheetName val="Existing Fleet"/>
      <sheetName val="% Urban Roads Surfaced (WDI)"/>
      <sheetName val="Standard bus O&amp;M"/>
      <sheetName val="Road Proportions"/>
      <sheetName val="CPI"/>
    </sheetNames>
    <sheetDataSet>
      <sheetData sheetId="0" refreshError="1"/>
      <sheetData sheetId="1">
        <row r="509">
          <cell r="R509">
            <v>145912.78855401842</v>
          </cell>
          <cell r="W509">
            <v>282923539.37965804</v>
          </cell>
          <cell r="X509">
            <v>1016440.8205446443</v>
          </cell>
          <cell r="AC509">
            <v>75398400.000000015</v>
          </cell>
          <cell r="AG509">
            <v>103664.23200000002</v>
          </cell>
          <cell r="AK509">
            <v>1105434.7920000001</v>
          </cell>
          <cell r="AL509">
            <v>585628209.73137498</v>
          </cell>
          <cell r="AQ509">
            <v>0</v>
          </cell>
          <cell r="AS509">
            <v>350000</v>
          </cell>
        </row>
        <row r="510">
          <cell r="R510">
            <v>97360.825533006107</v>
          </cell>
          <cell r="W510">
            <v>154395941.43876907</v>
          </cell>
          <cell r="X510">
            <v>745592.54357688269</v>
          </cell>
          <cell r="AC510">
            <v>0</v>
          </cell>
          <cell r="AG510">
            <v>621985.39200000057</v>
          </cell>
          <cell r="AK510">
            <v>1105434.7920000001</v>
          </cell>
          <cell r="AL510">
            <v>429577421.19214088</v>
          </cell>
          <cell r="AQ510">
            <v>51860202.65891289</v>
          </cell>
          <cell r="AS510">
            <v>350000</v>
          </cell>
        </row>
        <row r="511">
          <cell r="R511">
            <v>14749557.093693767</v>
          </cell>
          <cell r="W511">
            <v>1441406148.8993359</v>
          </cell>
          <cell r="X511">
            <v>21456025.30327772</v>
          </cell>
          <cell r="AC511">
            <v>1074057600.0000002</v>
          </cell>
          <cell r="AG511">
            <v>733780.15200000047</v>
          </cell>
          <cell r="AK511">
            <v>29294021.988000017</v>
          </cell>
          <cell r="AL511">
            <v>12362012064.388273</v>
          </cell>
          <cell r="AQ511">
            <v>1781070560.0225685</v>
          </cell>
          <cell r="AS511">
            <v>350000</v>
          </cell>
        </row>
        <row r="512">
          <cell r="R512">
            <v>1771696.1067703879</v>
          </cell>
          <cell r="W512">
            <v>753242644.33182251</v>
          </cell>
          <cell r="X512">
            <v>4569409.754497828</v>
          </cell>
          <cell r="AC512">
            <v>299376000.00000006</v>
          </cell>
          <cell r="AG512">
            <v>405848.85600000015</v>
          </cell>
          <cell r="AK512">
            <v>6079891.3559999997</v>
          </cell>
          <cell r="AL512">
            <v>2632691643.2004018</v>
          </cell>
          <cell r="AQ512">
            <v>35770189.115908489</v>
          </cell>
          <cell r="AS512">
            <v>350000</v>
          </cell>
        </row>
        <row r="513">
          <cell r="R513">
            <v>3932173.5678722342</v>
          </cell>
          <cell r="W513">
            <v>0</v>
          </cell>
          <cell r="X513">
            <v>2143149.1208312772</v>
          </cell>
          <cell r="AC513">
            <v>202540800.00000003</v>
          </cell>
          <cell r="AG513">
            <v>183614.42400000012</v>
          </cell>
          <cell r="AK513">
            <v>2763586.9800000004</v>
          </cell>
          <cell r="AL513">
            <v>1234787660.4830477</v>
          </cell>
          <cell r="AQ513">
            <v>207217186.32350823</v>
          </cell>
          <cell r="AS513">
            <v>350000</v>
          </cell>
        </row>
        <row r="514">
          <cell r="R514">
            <v>638865.67608474684</v>
          </cell>
          <cell r="W514">
            <v>383442987.64463615</v>
          </cell>
          <cell r="X514">
            <v>2443466.2636000216</v>
          </cell>
          <cell r="AC514">
            <v>103488000.00000001</v>
          </cell>
          <cell r="AG514">
            <v>158545.29600000015</v>
          </cell>
          <cell r="AK514">
            <v>3316304.3760000002</v>
          </cell>
          <cell r="AL514">
            <v>1407817105.1063581</v>
          </cell>
          <cell r="AQ514">
            <v>0</v>
          </cell>
          <cell r="AS514">
            <v>350000</v>
          </cell>
        </row>
        <row r="515">
          <cell r="R515">
            <v>1611186.589886128</v>
          </cell>
          <cell r="W515">
            <v>2756793089.9759188</v>
          </cell>
          <cell r="X515">
            <v>11807702.140306238</v>
          </cell>
          <cell r="AC515">
            <v>0</v>
          </cell>
          <cell r="AG515">
            <v>1072552.1520000002</v>
          </cell>
          <cell r="AK515">
            <v>16028804.483999999</v>
          </cell>
          <cell r="AL515">
            <v>6803075324.9004812</v>
          </cell>
          <cell r="AQ515">
            <v>0</v>
          </cell>
          <cell r="AS515">
            <v>350000</v>
          </cell>
        </row>
        <row r="516">
          <cell r="R516">
            <v>0</v>
          </cell>
          <cell r="W516">
            <v>28944594.381876748</v>
          </cell>
          <cell r="X516">
            <v>112523.95579883686</v>
          </cell>
          <cell r="AC516">
            <v>12936000.000000002</v>
          </cell>
          <cell r="AG516">
            <v>151092.31200000012</v>
          </cell>
          <cell r="AK516">
            <v>0</v>
          </cell>
          <cell r="AL516">
            <v>64831322.645085424</v>
          </cell>
          <cell r="AQ516">
            <v>16091321.117770353</v>
          </cell>
          <cell r="AS516">
            <v>100000</v>
          </cell>
        </row>
        <row r="517">
          <cell r="R517">
            <v>851059.68439209752</v>
          </cell>
          <cell r="W517">
            <v>70488960.795561075</v>
          </cell>
          <cell r="X517">
            <v>1447341.3507969354</v>
          </cell>
          <cell r="AC517">
            <v>5174400.0000000009</v>
          </cell>
          <cell r="AG517">
            <v>408559.03200000018</v>
          </cell>
          <cell r="AK517">
            <v>2210869.5840000003</v>
          </cell>
          <cell r="AL517">
            <v>833894022.16572094</v>
          </cell>
          <cell r="AQ517">
            <v>0</v>
          </cell>
          <cell r="AS517">
            <v>350000</v>
          </cell>
        </row>
        <row r="518">
          <cell r="R518">
            <v>899201.91349117202</v>
          </cell>
          <cell r="W518">
            <v>15778992.46065598</v>
          </cell>
          <cell r="X518">
            <v>1343119.0923829232</v>
          </cell>
          <cell r="AC518">
            <v>130099200.00000001</v>
          </cell>
          <cell r="AG518">
            <v>121280.37600000002</v>
          </cell>
          <cell r="AK518">
            <v>1658152.1880000001</v>
          </cell>
          <cell r="AL518">
            <v>773845770.09291077</v>
          </cell>
          <cell r="AQ518">
            <v>192069537.05491525</v>
          </cell>
          <cell r="AS518">
            <v>350000</v>
          </cell>
        </row>
        <row r="519">
          <cell r="R519">
            <v>170188.28110525597</v>
          </cell>
          <cell r="W519">
            <v>75297031.470711023</v>
          </cell>
          <cell r="X519">
            <v>523886.14776159148</v>
          </cell>
          <cell r="AC519">
            <v>59505600.000000007</v>
          </cell>
          <cell r="AG519">
            <v>155157.57600000012</v>
          </cell>
          <cell r="AK519">
            <v>552717.39600000007</v>
          </cell>
          <cell r="AL519">
            <v>301840009.38912708</v>
          </cell>
          <cell r="AQ519">
            <v>40089296.094672762</v>
          </cell>
          <cell r="AS519">
            <v>350000</v>
          </cell>
        </row>
        <row r="520">
          <cell r="R520">
            <v>0</v>
          </cell>
          <cell r="W520">
            <v>68241825.628822058</v>
          </cell>
          <cell r="X520">
            <v>254834.4119787307</v>
          </cell>
          <cell r="AC520">
            <v>28828800.000000004</v>
          </cell>
          <cell r="AG520">
            <v>25746.67200000001</v>
          </cell>
          <cell r="AK520">
            <v>552717.39600000007</v>
          </cell>
          <cell r="AL520">
            <v>146824308.35971808</v>
          </cell>
          <cell r="AQ520">
            <v>1994891.0015701314</v>
          </cell>
          <cell r="AS520">
            <v>350000</v>
          </cell>
        </row>
        <row r="521">
          <cell r="R521">
            <v>3574312.7007098962</v>
          </cell>
          <cell r="W521">
            <v>3587430969.1899672</v>
          </cell>
          <cell r="X521">
            <v>17105994.318392396</v>
          </cell>
          <cell r="AC521">
            <v>516331200.00000006</v>
          </cell>
          <cell r="AG521">
            <v>753428.92800000054</v>
          </cell>
          <cell r="AK521">
            <v>23214130.632000018</v>
          </cell>
          <cell r="AL521">
            <v>9855716757.8013554</v>
          </cell>
          <cell r="AQ521">
            <v>0</v>
          </cell>
          <cell r="AS521">
            <v>350000</v>
          </cell>
        </row>
        <row r="522">
          <cell r="R522">
            <v>81295.714578844985</v>
          </cell>
          <cell r="W522">
            <v>204122492.14680713</v>
          </cell>
          <cell r="X522">
            <v>681626.02130317956</v>
          </cell>
          <cell r="AC522">
            <v>77246400.000000015</v>
          </cell>
          <cell r="AG522">
            <v>40652.640000000014</v>
          </cell>
          <cell r="AK522">
            <v>552717.39600000007</v>
          </cell>
          <cell r="AL522">
            <v>392722742.43000877</v>
          </cell>
          <cell r="AQ522">
            <v>0</v>
          </cell>
          <cell r="AS522">
            <v>350000</v>
          </cell>
        </row>
        <row r="523">
          <cell r="R523">
            <v>0</v>
          </cell>
          <cell r="W523">
            <v>54447134.607672162</v>
          </cell>
          <cell r="X523">
            <v>151168.64934900872</v>
          </cell>
          <cell r="AC523">
            <v>17001600.000000004</v>
          </cell>
          <cell r="AG523">
            <v>226977.24000000005</v>
          </cell>
          <cell r="AK523">
            <v>0</v>
          </cell>
          <cell r="AL523">
            <v>87096684.525453478</v>
          </cell>
          <cell r="AQ523">
            <v>0</v>
          </cell>
          <cell r="AS523">
            <v>100000</v>
          </cell>
        </row>
        <row r="524">
          <cell r="R524">
            <v>1711932.9713513176</v>
          </cell>
          <cell r="W524">
            <v>1194257831.1668723</v>
          </cell>
          <cell r="X524">
            <v>7740533.6427454101</v>
          </cell>
          <cell r="AC524">
            <v>0</v>
          </cell>
          <cell r="AG524">
            <v>383489.90400000004</v>
          </cell>
          <cell r="AK524">
            <v>10501630.524</v>
          </cell>
          <cell r="AL524">
            <v>4459752863.0712547</v>
          </cell>
          <cell r="AQ524">
            <v>0</v>
          </cell>
          <cell r="AS524">
            <v>350000</v>
          </cell>
        </row>
        <row r="525">
          <cell r="R525">
            <v>0</v>
          </cell>
          <cell r="W525">
            <v>10259747.502975369</v>
          </cell>
          <cell r="X525">
            <v>28485.469141072252</v>
          </cell>
          <cell r="AC525">
            <v>0</v>
          </cell>
          <cell r="AG525">
            <v>0</v>
          </cell>
          <cell r="AK525">
            <v>0</v>
          </cell>
          <cell r="AL525">
            <v>0</v>
          </cell>
          <cell r="AQ525">
            <v>0</v>
          </cell>
          <cell r="AS525">
            <v>100000</v>
          </cell>
        </row>
        <row r="526">
          <cell r="R526">
            <v>2137.0766276959303</v>
          </cell>
          <cell r="W526">
            <v>76693419.597925395</v>
          </cell>
          <cell r="X526">
            <v>251665.68940790847</v>
          </cell>
          <cell r="AC526">
            <v>0</v>
          </cell>
          <cell r="AG526">
            <v>27101.760000000009</v>
          </cell>
          <cell r="AK526">
            <v>552717.39600000007</v>
          </cell>
          <cell r="AL526">
            <v>144998630.67265737</v>
          </cell>
          <cell r="AQ526">
            <v>1248826.6518226198</v>
          </cell>
          <cell r="AS526">
            <v>350000</v>
          </cell>
        </row>
        <row r="527">
          <cell r="R527">
            <v>6230154.7851437395</v>
          </cell>
          <cell r="W527">
            <v>948590604.41736412</v>
          </cell>
          <cell r="X527">
            <v>11426444.083304616</v>
          </cell>
          <cell r="AC527">
            <v>0</v>
          </cell>
          <cell r="AG527">
            <v>995312.13600000006</v>
          </cell>
          <cell r="AK527">
            <v>15476087.088</v>
          </cell>
          <cell r="AL527">
            <v>6583411308.2114563</v>
          </cell>
          <cell r="AQ527">
            <v>0</v>
          </cell>
          <cell r="AS527">
            <v>350000</v>
          </cell>
        </row>
        <row r="528">
          <cell r="R528">
            <v>4740523.5110884244</v>
          </cell>
          <cell r="W528">
            <v>462007954.73128629</v>
          </cell>
          <cell r="X528">
            <v>7158479.709603956</v>
          </cell>
          <cell r="AC528">
            <v>0</v>
          </cell>
          <cell r="AG528">
            <v>458697.28800000012</v>
          </cell>
          <cell r="AK528">
            <v>9948913.1280000005</v>
          </cell>
          <cell r="AL528">
            <v>4124399150.4467578</v>
          </cell>
          <cell r="AQ528">
            <v>2195291211.6419592</v>
          </cell>
          <cell r="AS528">
            <v>350000</v>
          </cell>
        </row>
        <row r="529">
          <cell r="R529">
            <v>5631791.9864766132</v>
          </cell>
          <cell r="W529">
            <v>8216319194.4610901</v>
          </cell>
          <cell r="X529">
            <v>31617023.383872479</v>
          </cell>
          <cell r="AC529">
            <v>2257886400.0000005</v>
          </cell>
          <cell r="AG529">
            <v>736490.32799999998</v>
          </cell>
          <cell r="AK529">
            <v>28188587.196000002</v>
          </cell>
          <cell r="AL529">
            <v>18216329398.706005</v>
          </cell>
          <cell r="AQ529">
            <v>0</v>
          </cell>
          <cell r="AS529">
            <v>350000</v>
          </cell>
        </row>
        <row r="530">
          <cell r="R530">
            <v>25221691.529355802</v>
          </cell>
          <cell r="W530">
            <v>0</v>
          </cell>
          <cell r="X530">
            <v>28039649.949863024</v>
          </cell>
          <cell r="AC530">
            <v>1120627200.0000002</v>
          </cell>
          <cell r="AG530">
            <v>1064421.6240000003</v>
          </cell>
          <cell r="AK530">
            <v>0</v>
          </cell>
          <cell r="AL530">
            <v>16155205172.529251</v>
          </cell>
          <cell r="AQ530">
            <v>1121124188.570828</v>
          </cell>
          <cell r="AS530">
            <v>350000</v>
          </cell>
        </row>
        <row r="531">
          <cell r="R531">
            <v>30301.470549083417</v>
          </cell>
          <cell r="W531">
            <v>1731433.8912013164</v>
          </cell>
          <cell r="X531">
            <v>101686.26392669832</v>
          </cell>
          <cell r="AC531">
            <v>0</v>
          </cell>
          <cell r="AG531">
            <v>100954.05600000003</v>
          </cell>
          <cell r="AK531">
            <v>0</v>
          </cell>
          <cell r="AL531">
            <v>49929506.994456857</v>
          </cell>
          <cell r="AQ531">
            <v>9754870.4241904933</v>
          </cell>
          <cell r="AS531">
            <v>100000</v>
          </cell>
        </row>
        <row r="532">
          <cell r="R532">
            <v>3841120.1784488508</v>
          </cell>
          <cell r="W532">
            <v>456962520.5736621</v>
          </cell>
          <cell r="X532">
            <v>4279737.1817765376</v>
          </cell>
          <cell r="AC532">
            <v>377361600.00000006</v>
          </cell>
          <cell r="AG532">
            <v>103664.23200000002</v>
          </cell>
          <cell r="AK532">
            <v>6079891.3559999997</v>
          </cell>
          <cell r="AL532">
            <v>2465795128.6742034</v>
          </cell>
          <cell r="AQ532">
            <v>0</v>
          </cell>
          <cell r="AS532">
            <v>350000</v>
          </cell>
        </row>
        <row r="533">
          <cell r="R533">
            <v>37089.391149663032</v>
          </cell>
          <cell r="W533">
            <v>81814489.439802393</v>
          </cell>
          <cell r="X533">
            <v>614363.72262662463</v>
          </cell>
          <cell r="AC533">
            <v>28828800.000000004</v>
          </cell>
          <cell r="AG533">
            <v>183614.42400000012</v>
          </cell>
          <cell r="AK533">
            <v>552717.39600000007</v>
          </cell>
          <cell r="AL533">
            <v>353969183.18662745</v>
          </cell>
          <cell r="AQ533">
            <v>0</v>
          </cell>
          <cell r="AS533">
            <v>350000</v>
          </cell>
        </row>
        <row r="534">
          <cell r="R534">
            <v>0</v>
          </cell>
          <cell r="W534">
            <v>74893671.556099921</v>
          </cell>
          <cell r="X534">
            <v>254580.3043146712</v>
          </cell>
          <cell r="AC534">
            <v>0</v>
          </cell>
          <cell r="AG534">
            <v>655862.59200000053</v>
          </cell>
          <cell r="AK534">
            <v>552717.39600000007</v>
          </cell>
          <cell r="AL534">
            <v>146677902.77134112</v>
          </cell>
          <cell r="AQ534">
            <v>0</v>
          </cell>
          <cell r="AS534">
            <v>350000</v>
          </cell>
        </row>
        <row r="535">
          <cell r="R535">
            <v>1321844.554991351</v>
          </cell>
          <cell r="W535">
            <v>589726157.66046965</v>
          </cell>
          <cell r="X535">
            <v>2567587.6931865341</v>
          </cell>
          <cell r="AC535">
            <v>280156800.00000006</v>
          </cell>
          <cell r="AG535">
            <v>122635.46400000002</v>
          </cell>
          <cell r="AK535">
            <v>0</v>
          </cell>
          <cell r="AL535">
            <v>1479330378.8049679</v>
          </cell>
          <cell r="AQ535">
            <v>0</v>
          </cell>
          <cell r="AS535">
            <v>350000</v>
          </cell>
        </row>
        <row r="536">
          <cell r="R536">
            <v>18548.065037945817</v>
          </cell>
          <cell r="W536">
            <v>975234509.13917398</v>
          </cell>
          <cell r="X536">
            <v>2727660.2750841891</v>
          </cell>
          <cell r="AC536">
            <v>276091200.00000006</v>
          </cell>
          <cell r="AG536">
            <v>157867.75200000012</v>
          </cell>
          <cell r="AK536">
            <v>3869021.7720000003</v>
          </cell>
          <cell r="AL536">
            <v>1571557115.14715</v>
          </cell>
          <cell r="AQ536">
            <v>197799483.97726607</v>
          </cell>
          <cell r="AS536">
            <v>350000</v>
          </cell>
        </row>
        <row r="537">
          <cell r="R537">
            <v>1762.2120731038074</v>
          </cell>
          <cell r="W537">
            <v>127244936.31071533</v>
          </cell>
          <cell r="X537">
            <v>363955.86615581065</v>
          </cell>
          <cell r="AC537">
            <v>0</v>
          </cell>
          <cell r="AG537">
            <v>886905.09600000025</v>
          </cell>
          <cell r="AK537">
            <v>552717.39600000007</v>
          </cell>
          <cell r="AL537">
            <v>209695260.17643598</v>
          </cell>
          <cell r="AQ537">
            <v>0</v>
          </cell>
          <cell r="AS537">
            <v>350000</v>
          </cell>
        </row>
        <row r="538">
          <cell r="R538">
            <v>0</v>
          </cell>
          <cell r="W538">
            <v>92571661.740396559</v>
          </cell>
          <cell r="X538">
            <v>249698.89608808781</v>
          </cell>
          <cell r="AC538">
            <v>20697600.000000004</v>
          </cell>
          <cell r="AG538">
            <v>88758.26400000001</v>
          </cell>
          <cell r="AK538">
            <v>0</v>
          </cell>
          <cell r="AL538">
            <v>143865451.41861972</v>
          </cell>
          <cell r="AQ538">
            <v>23648475.251565561</v>
          </cell>
          <cell r="AS538">
            <v>350000</v>
          </cell>
        </row>
        <row r="539">
          <cell r="R539">
            <v>445188.14363061113</v>
          </cell>
          <cell r="W539">
            <v>0</v>
          </cell>
          <cell r="X539">
            <v>430910.69455885357</v>
          </cell>
          <cell r="AC539">
            <v>0</v>
          </cell>
          <cell r="AG539">
            <v>668058.38400000054</v>
          </cell>
          <cell r="AK539">
            <v>0</v>
          </cell>
          <cell r="AL539">
            <v>248271668.65788117</v>
          </cell>
          <cell r="AQ539">
            <v>0</v>
          </cell>
          <cell r="AS539">
            <v>350000</v>
          </cell>
        </row>
        <row r="540">
          <cell r="R540">
            <v>17002.273917765026</v>
          </cell>
          <cell r="W540">
            <v>637054864.74586439</v>
          </cell>
          <cell r="X540">
            <v>2999918.849587481</v>
          </cell>
          <cell r="AC540">
            <v>333009600.00000006</v>
          </cell>
          <cell r="AG540">
            <v>39297.552000000018</v>
          </cell>
          <cell r="AK540">
            <v>3869021.7720000003</v>
          </cell>
          <cell r="AL540">
            <v>1728420454.7018762</v>
          </cell>
          <cell r="AQ540">
            <v>0</v>
          </cell>
          <cell r="AS540">
            <v>350000</v>
          </cell>
        </row>
        <row r="541">
          <cell r="R541">
            <v>876018.21373907174</v>
          </cell>
          <cell r="W541">
            <v>0</v>
          </cell>
          <cell r="X541">
            <v>1889775.8279208883</v>
          </cell>
          <cell r="AC541">
            <v>140078400.00000003</v>
          </cell>
          <cell r="AG541">
            <v>329286.38400000025</v>
          </cell>
          <cell r="AK541">
            <v>1658152.1880000001</v>
          </cell>
          <cell r="AL541">
            <v>1088805184.2564974</v>
          </cell>
          <cell r="AQ541">
            <v>0</v>
          </cell>
          <cell r="AS541">
            <v>350000</v>
          </cell>
        </row>
        <row r="542">
          <cell r="R542">
            <v>228426.52017118884</v>
          </cell>
          <cell r="W542">
            <v>229264880.06593978</v>
          </cell>
          <cell r="X542">
            <v>1093206.7458570255</v>
          </cell>
          <cell r="AC542">
            <v>0</v>
          </cell>
          <cell r="AG542">
            <v>100276.51200000003</v>
          </cell>
          <cell r="AK542">
            <v>552717.39600000007</v>
          </cell>
          <cell r="AL542">
            <v>629857337.98005462</v>
          </cell>
          <cell r="AQ542">
            <v>31813109.024000339</v>
          </cell>
          <cell r="AS542">
            <v>350000</v>
          </cell>
        </row>
        <row r="543">
          <cell r="R543">
            <v>174191.77566007519</v>
          </cell>
          <cell r="W543">
            <v>92755218.048363</v>
          </cell>
          <cell r="X543">
            <v>465733.60884157039</v>
          </cell>
          <cell r="AC543">
            <v>52852800.000000007</v>
          </cell>
          <cell r="AG543">
            <v>33877.200000000012</v>
          </cell>
          <cell r="AK543">
            <v>552717.39600000007</v>
          </cell>
          <cell r="AL543">
            <v>268335090.48905978</v>
          </cell>
          <cell r="AQ543">
            <v>0</v>
          </cell>
          <cell r="AS543">
            <v>350000</v>
          </cell>
        </row>
        <row r="544">
          <cell r="R544">
            <v>531892.82076501416</v>
          </cell>
          <cell r="W544">
            <v>775987679.08005464</v>
          </cell>
          <cell r="X544">
            <v>2986059.8175896746</v>
          </cell>
          <cell r="AC544">
            <v>320812800.00000006</v>
          </cell>
          <cell r="AG544">
            <v>63689.13600000002</v>
          </cell>
          <cell r="AK544">
            <v>3316304.3760000002</v>
          </cell>
          <cell r="AL544">
            <v>1720435493.911797</v>
          </cell>
          <cell r="AQ544">
            <v>431815694.82188183</v>
          </cell>
          <cell r="AS544">
            <v>350000</v>
          </cell>
        </row>
        <row r="545">
          <cell r="R545">
            <v>186333.17489217356</v>
          </cell>
          <cell r="W545">
            <v>99220380.533319697</v>
          </cell>
          <cell r="X545">
            <v>498195.86292517401</v>
          </cell>
          <cell r="AC545">
            <v>56548800.000000007</v>
          </cell>
          <cell r="AG545">
            <v>25746.67200000001</v>
          </cell>
          <cell r="AK545">
            <v>0</v>
          </cell>
          <cell r="AL545">
            <v>287038404.40421641</v>
          </cell>
          <cell r="AQ545">
            <v>0</v>
          </cell>
          <cell r="AS545">
            <v>350000</v>
          </cell>
        </row>
        <row r="546">
          <cell r="R546">
            <v>572831.61113613681</v>
          </cell>
          <cell r="W546">
            <v>343809775.06481957</v>
          </cell>
          <cell r="X546">
            <v>2190906.1152146235</v>
          </cell>
          <cell r="AC546">
            <v>248740800.00000003</v>
          </cell>
          <cell r="AG546">
            <v>107729.49600000003</v>
          </cell>
          <cell r="AK546">
            <v>2210869.5840000003</v>
          </cell>
          <cell r="AL546">
            <v>1262303126.7626138</v>
          </cell>
          <cell r="AQ546">
            <v>0</v>
          </cell>
          <cell r="AS546">
            <v>350000</v>
          </cell>
        </row>
        <row r="547">
          <cell r="R547">
            <v>24611.280390200547</v>
          </cell>
          <cell r="W547">
            <v>42110707.810670123</v>
          </cell>
          <cell r="X547">
            <v>180365.61994944763</v>
          </cell>
          <cell r="AC547">
            <v>20328000.000000004</v>
          </cell>
          <cell r="AG547">
            <v>25746.67200000001</v>
          </cell>
          <cell r="AK547">
            <v>0</v>
          </cell>
          <cell r="AL547">
            <v>103918686.62996618</v>
          </cell>
          <cell r="AQ547">
            <v>13047516.781568436</v>
          </cell>
          <cell r="AS547">
            <v>100000</v>
          </cell>
        </row>
        <row r="548">
          <cell r="R548">
            <v>215605.80991900151</v>
          </cell>
          <cell r="W548">
            <v>3783402.1459952439</v>
          </cell>
          <cell r="X548">
            <v>322045.88912247395</v>
          </cell>
          <cell r="AC548">
            <v>36590400.000000007</v>
          </cell>
          <cell r="AG548">
            <v>35909.832000000009</v>
          </cell>
          <cell r="AK548">
            <v>0</v>
          </cell>
          <cell r="AL548">
            <v>185548586.48542398</v>
          </cell>
          <cell r="AQ548">
            <v>28821093.010831553</v>
          </cell>
          <cell r="AS548">
            <v>350000</v>
          </cell>
        </row>
        <row r="549">
          <cell r="R549">
            <v>878.50674588009747</v>
          </cell>
          <cell r="W549">
            <v>32916596.855330672</v>
          </cell>
          <cell r="X549">
            <v>155005.6750763075</v>
          </cell>
          <cell r="AC549">
            <v>17740800.000000004</v>
          </cell>
          <cell r="AG549">
            <v>14228.424000000001</v>
          </cell>
          <cell r="AK549">
            <v>0</v>
          </cell>
          <cell r="AL549">
            <v>89307408.909945577</v>
          </cell>
          <cell r="AQ549">
            <v>0</v>
          </cell>
          <cell r="AS549">
            <v>100000</v>
          </cell>
        </row>
        <row r="550">
          <cell r="R550">
            <v>137959.43006276363</v>
          </cell>
          <cell r="W550">
            <v>0</v>
          </cell>
          <cell r="X550">
            <v>191952.92943056178</v>
          </cell>
          <cell r="AC550">
            <v>21806400.000000004</v>
          </cell>
          <cell r="AG550">
            <v>14905.968000000001</v>
          </cell>
          <cell r="AK550">
            <v>0</v>
          </cell>
          <cell r="AL550">
            <v>110594781.45995554</v>
          </cell>
          <cell r="AQ550">
            <v>8558453.2764797918</v>
          </cell>
          <cell r="AS550">
            <v>100000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heet - Open Spaces"/>
      <sheetName val="Cost Calculations"/>
      <sheetName val="Variables"/>
      <sheetName val="Land costs"/>
      <sheetName val="Existing Open Space"/>
      <sheetName val="Capital costs &amp; Budget"/>
      <sheetName val="Population"/>
      <sheetName val="Area"/>
    </sheetNames>
    <sheetDataSet>
      <sheetData sheetId="0" refreshError="1"/>
      <sheetData sheetId="1">
        <row r="509">
          <cell r="K509">
            <v>1988014678.070843</v>
          </cell>
          <cell r="L509">
            <v>107863461.57962894</v>
          </cell>
        </row>
        <row r="510">
          <cell r="K510">
            <v>0</v>
          </cell>
          <cell r="L510">
            <v>79121372.393397078</v>
          </cell>
        </row>
        <row r="511">
          <cell r="K511">
            <v>42161863355.552017</v>
          </cell>
          <cell r="L511">
            <v>2276887266.0107732</v>
          </cell>
        </row>
        <row r="512">
          <cell r="K512">
            <v>0</v>
          </cell>
          <cell r="L512">
            <v>484900196.38502914</v>
          </cell>
        </row>
        <row r="513">
          <cell r="K513">
            <v>1668469697.2184219</v>
          </cell>
          <cell r="L513">
            <v>227428373.77421778</v>
          </cell>
        </row>
        <row r="514">
          <cell r="K514">
            <v>1190211563.0191936</v>
          </cell>
          <cell r="L514">
            <v>259297663.09829563</v>
          </cell>
        </row>
        <row r="515">
          <cell r="K515">
            <v>12217460651.402603</v>
          </cell>
          <cell r="L515">
            <v>1253018966.1924188</v>
          </cell>
        </row>
        <row r="516">
          <cell r="K516">
            <v>251378659.18152979</v>
          </cell>
          <cell r="L516">
            <v>11940905.105121769</v>
          </cell>
        </row>
        <row r="517">
          <cell r="K517">
            <v>2238414470.3500781</v>
          </cell>
          <cell r="L517">
            <v>153590100.89799574</v>
          </cell>
        </row>
        <row r="518">
          <cell r="K518">
            <v>1329797194.2623062</v>
          </cell>
          <cell r="L518">
            <v>142530161.80566546</v>
          </cell>
        </row>
        <row r="519">
          <cell r="K519">
            <v>1305843314.6801312</v>
          </cell>
          <cell r="L519">
            <v>55594159.767120726</v>
          </cell>
        </row>
        <row r="520">
          <cell r="K520">
            <v>298080725.25558424</v>
          </cell>
          <cell r="L520">
            <v>27042717.342763241</v>
          </cell>
        </row>
        <row r="521">
          <cell r="K521">
            <v>21720534016.260612</v>
          </cell>
          <cell r="L521">
            <v>1815267277.3950517</v>
          </cell>
        </row>
        <row r="522">
          <cell r="K522">
            <v>665061666.90790415</v>
          </cell>
          <cell r="L522">
            <v>72333322.978031248</v>
          </cell>
        </row>
        <row r="523">
          <cell r="K523">
            <v>0</v>
          </cell>
          <cell r="L523">
            <v>16041832.905101264</v>
          </cell>
        </row>
        <row r="524">
          <cell r="K524">
            <v>0</v>
          </cell>
          <cell r="L524">
            <v>821416000.12946677</v>
          </cell>
        </row>
        <row r="525">
          <cell r="K525">
            <v>63636573.989994779</v>
          </cell>
          <cell r="L525">
            <v>3022843.2823362779</v>
          </cell>
        </row>
        <row r="526">
          <cell r="K526">
            <v>294374259.10483825</v>
          </cell>
          <cell r="L526">
            <v>26706456.363898534</v>
          </cell>
        </row>
        <row r="527">
          <cell r="K527">
            <v>4673842206.9438553</v>
          </cell>
          <cell r="L527">
            <v>1212560325.657613</v>
          </cell>
        </row>
        <row r="528">
          <cell r="K528">
            <v>391805367.59281462</v>
          </cell>
          <cell r="L528">
            <v>759649145.84174311</v>
          </cell>
        </row>
        <row r="529">
          <cell r="K529">
            <v>24589586214.151711</v>
          </cell>
          <cell r="L529">
            <v>3355160003.5122457</v>
          </cell>
        </row>
        <row r="530">
          <cell r="K530">
            <v>28807815956.127468</v>
          </cell>
          <cell r="L530">
            <v>2975533492.8920765</v>
          </cell>
        </row>
        <row r="531">
          <cell r="K531">
            <v>0</v>
          </cell>
          <cell r="L531">
            <v>10790822.446855558</v>
          </cell>
        </row>
        <row r="532">
          <cell r="K532">
            <v>6583322207.0599546</v>
          </cell>
          <cell r="L532">
            <v>454160495.86645585</v>
          </cell>
        </row>
        <row r="533">
          <cell r="K533">
            <v>702997617.50387561</v>
          </cell>
          <cell r="L533">
            <v>65195529.785931215</v>
          </cell>
        </row>
        <row r="534">
          <cell r="K534">
            <v>297783494.6099751</v>
          </cell>
          <cell r="L534">
            <v>27015751.74702429</v>
          </cell>
        </row>
        <row r="535">
          <cell r="K535">
            <v>0</v>
          </cell>
          <cell r="L535">
            <v>272469277.99294305</v>
          </cell>
        </row>
        <row r="536">
          <cell r="K536">
            <v>1672621160.6979856</v>
          </cell>
          <cell r="L536">
            <v>289455985.37273717</v>
          </cell>
        </row>
        <row r="537">
          <cell r="K537">
            <v>425720481.39951819</v>
          </cell>
          <cell r="L537">
            <v>38622553.120940469</v>
          </cell>
        </row>
        <row r="538">
          <cell r="K538">
            <v>292073693.9078235</v>
          </cell>
          <cell r="L538">
            <v>26497742.65287907</v>
          </cell>
        </row>
        <row r="539">
          <cell r="K539">
            <v>504037784.21107101</v>
          </cell>
          <cell r="L539">
            <v>45727717.942196369</v>
          </cell>
        </row>
        <row r="540">
          <cell r="K540">
            <v>4362718890.010931</v>
          </cell>
          <cell r="L540">
            <v>318347733.61532015</v>
          </cell>
        </row>
        <row r="541">
          <cell r="K541">
            <v>1586526404.0638146</v>
          </cell>
          <cell r="L541">
            <v>200540708.60695347</v>
          </cell>
        </row>
        <row r="542">
          <cell r="K542">
            <v>2340812985.0110493</v>
          </cell>
          <cell r="L542">
            <v>116009768.05236569</v>
          </cell>
        </row>
        <row r="543">
          <cell r="K543">
            <v>225675617.50415903</v>
          </cell>
          <cell r="L543">
            <v>49423083.182262063</v>
          </cell>
        </row>
        <row r="544">
          <cell r="K544">
            <v>1973981110.9122164</v>
          </cell>
          <cell r="L544">
            <v>316877030.02371788</v>
          </cell>
        </row>
        <row r="545">
          <cell r="K545">
            <v>386205099.20921355</v>
          </cell>
          <cell r="L545">
            <v>52867938.037912898</v>
          </cell>
        </row>
        <row r="546">
          <cell r="K546">
            <v>2762884203.1861539</v>
          </cell>
          <cell r="L546">
            <v>232496287.837396</v>
          </cell>
        </row>
        <row r="547">
          <cell r="K547">
            <v>402937022.4629643</v>
          </cell>
          <cell r="L547">
            <v>19140179.855506599</v>
          </cell>
        </row>
        <row r="548">
          <cell r="K548">
            <v>188874796.16545156</v>
          </cell>
          <cell r="L548">
            <v>34175117.415715471</v>
          </cell>
        </row>
        <row r="549">
          <cell r="K549">
            <v>346282873.6297664</v>
          </cell>
          <cell r="L549">
            <v>16449013.400759406</v>
          </cell>
        </row>
        <row r="550">
          <cell r="K550">
            <v>205580693.2906681</v>
          </cell>
          <cell r="L550">
            <v>20369811.021202713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heet - Solid Waste"/>
      <sheetName val="Cost Calculation"/>
      <sheetName val="Variables"/>
      <sheetName val="Sanitary Landfilling"/>
      <sheetName val="Budgeting"/>
      <sheetName val="Land cost"/>
      <sheetName val="Existing landfills"/>
      <sheetName val="Population"/>
      <sheetName val="Waste per capita"/>
    </sheetNames>
    <sheetDataSet>
      <sheetData sheetId="0" refreshError="1"/>
      <sheetData sheetId="1">
        <row r="4">
          <cell r="X4">
            <v>70816479.936743945</v>
          </cell>
        </row>
        <row r="5">
          <cell r="X5">
            <v>107524877.99378569</v>
          </cell>
        </row>
        <row r="6">
          <cell r="X6">
            <v>4959742771.7809191</v>
          </cell>
        </row>
        <row r="7">
          <cell r="X7">
            <v>653544873.10230243</v>
          </cell>
        </row>
        <row r="8">
          <cell r="X8">
            <v>306526268.26348537</v>
          </cell>
        </row>
        <row r="9">
          <cell r="X9">
            <v>63892876.651323482</v>
          </cell>
        </row>
        <row r="10">
          <cell r="X10">
            <v>2622099162.4038801</v>
          </cell>
        </row>
        <row r="11">
          <cell r="X11">
            <v>5792536.3326018229</v>
          </cell>
        </row>
        <row r="12">
          <cell r="X12">
            <v>259260750.85911611</v>
          </cell>
        </row>
        <row r="13">
          <cell r="X13">
            <v>0</v>
          </cell>
        </row>
        <row r="14">
          <cell r="X14">
            <v>66538526.485329613</v>
          </cell>
        </row>
        <row r="15">
          <cell r="X15">
            <v>64732791.058780164</v>
          </cell>
        </row>
        <row r="16">
          <cell r="X16">
            <v>3297092312.4298553</v>
          </cell>
        </row>
        <row r="17">
          <cell r="X17">
            <v>74845972.820914254</v>
          </cell>
        </row>
        <row r="18">
          <cell r="X18">
            <v>6303499.460681594</v>
          </cell>
        </row>
        <row r="19">
          <cell r="X19">
            <v>0</v>
          </cell>
        </row>
        <row r="20">
          <cell r="X20">
            <v>1048404.2833795027</v>
          </cell>
        </row>
        <row r="21">
          <cell r="X21">
            <v>5803303.8970082132</v>
          </cell>
        </row>
        <row r="22">
          <cell r="X22">
            <v>2372572832.193716</v>
          </cell>
        </row>
        <row r="23">
          <cell r="X23">
            <v>563566260.23329902</v>
          </cell>
        </row>
        <row r="24">
          <cell r="X24">
            <v>5097233918.5671129</v>
          </cell>
        </row>
        <row r="25">
          <cell r="X25">
            <v>3535618440.6783018</v>
          </cell>
        </row>
        <row r="26">
          <cell r="X26">
            <v>6731800.9332568552</v>
          </cell>
        </row>
        <row r="27">
          <cell r="X27">
            <v>566474044.77983987</v>
          </cell>
        </row>
        <row r="28">
          <cell r="X28">
            <v>0</v>
          </cell>
        </row>
        <row r="29">
          <cell r="X29">
            <v>111687981.22127612</v>
          </cell>
        </row>
        <row r="30">
          <cell r="X30">
            <v>264843276.40633273</v>
          </cell>
        </row>
        <row r="31">
          <cell r="X31">
            <v>243829138.24254945</v>
          </cell>
        </row>
        <row r="32">
          <cell r="X32">
            <v>0</v>
          </cell>
        </row>
        <row r="33">
          <cell r="X33">
            <v>46118166.096512333</v>
          </cell>
        </row>
        <row r="34">
          <cell r="X34">
            <v>88497947.78209953</v>
          </cell>
        </row>
        <row r="35">
          <cell r="X35">
            <v>369178136.1012097</v>
          </cell>
        </row>
        <row r="36">
          <cell r="X36">
            <v>250538298.27981541</v>
          </cell>
        </row>
        <row r="37">
          <cell r="X37">
            <v>259993627.33149251</v>
          </cell>
        </row>
        <row r="38">
          <cell r="X38">
            <v>4666676.3441166021</v>
          </cell>
        </row>
        <row r="39">
          <cell r="X39">
            <v>533855626.16746503</v>
          </cell>
        </row>
        <row r="40">
          <cell r="X40">
            <v>101341822.94966532</v>
          </cell>
        </row>
        <row r="41">
          <cell r="X41">
            <v>198965032.49850553</v>
          </cell>
        </row>
        <row r="42">
          <cell r="X42">
            <v>8846178.9189935159</v>
          </cell>
        </row>
        <row r="43">
          <cell r="X43">
            <v>66139923.280803926</v>
          </cell>
        </row>
        <row r="44">
          <cell r="X44">
            <v>7602379.7415976934</v>
          </cell>
        </row>
        <row r="45">
          <cell r="X45">
            <v>9414487.9619719628</v>
          </cell>
        </row>
        <row r="509">
          <cell r="O509">
            <v>41533370.745436877</v>
          </cell>
          <cell r="Q509">
            <v>4471066.221258983</v>
          </cell>
        </row>
        <row r="510">
          <cell r="O510">
            <v>19131159.286076184</v>
          </cell>
          <cell r="Q510">
            <v>5554207.5346672842</v>
          </cell>
        </row>
        <row r="511">
          <cell r="O511">
            <v>1406429487.3090162</v>
          </cell>
          <cell r="Q511">
            <v>200918498.18700227</v>
          </cell>
        </row>
        <row r="512">
          <cell r="O512">
            <v>185325091.05924019</v>
          </cell>
          <cell r="Q512">
            <v>26475013.008462884</v>
          </cell>
        </row>
        <row r="513">
          <cell r="O513">
            <v>87512660.824211061</v>
          </cell>
          <cell r="Q513">
            <v>7095621.1479089996</v>
          </cell>
        </row>
        <row r="514">
          <cell r="O514">
            <v>99701993.915262014</v>
          </cell>
          <cell r="Q514">
            <v>8753406.1567459498</v>
          </cell>
        </row>
        <row r="515">
          <cell r="O515">
            <v>743546137.43988454</v>
          </cell>
          <cell r="Q515">
            <v>106220876.77712637</v>
          </cell>
        </row>
        <row r="516">
          <cell r="O516">
            <v>4852609.8607543884</v>
          </cell>
          <cell r="Q516">
            <v>1408822.2176383717</v>
          </cell>
        </row>
        <row r="517">
          <cell r="O517">
            <v>45880473.139065862</v>
          </cell>
          <cell r="Q517">
            <v>3720038.3626269596</v>
          </cell>
        </row>
        <row r="518">
          <cell r="O518">
            <v>48814805.478353061</v>
          </cell>
          <cell r="Q518">
            <v>3957957.2009475427</v>
          </cell>
        </row>
        <row r="519">
          <cell r="O519">
            <v>11838740.695201803</v>
          </cell>
          <cell r="Q519">
            <v>3437053.7502198806</v>
          </cell>
        </row>
        <row r="520">
          <cell r="O520">
            <v>11517458.655934347</v>
          </cell>
          <cell r="Q520">
            <v>3343778.3194648121</v>
          </cell>
        </row>
        <row r="521">
          <cell r="O521">
            <v>988942304.07754445</v>
          </cell>
          <cell r="Q521">
            <v>141277472.01107782</v>
          </cell>
        </row>
        <row r="522">
          <cell r="O522">
            <v>13316827.274530774</v>
          </cell>
          <cell r="Q522">
            <v>3866175.6603476475</v>
          </cell>
        </row>
        <row r="523">
          <cell r="O523">
            <v>5280661.5071198223</v>
          </cell>
          <cell r="Q523">
            <v>1533095.2762605944</v>
          </cell>
        </row>
        <row r="524">
          <cell r="O524">
            <v>306365733.52544492</v>
          </cell>
          <cell r="Q524">
            <v>43766533.360777847</v>
          </cell>
        </row>
        <row r="525">
          <cell r="O525">
            <v>878284.86028664606</v>
          </cell>
          <cell r="Q525">
            <v>254985.92717999412</v>
          </cell>
        </row>
        <row r="526">
          <cell r="O526">
            <v>4395624.7688993113</v>
          </cell>
          <cell r="Q526">
            <v>1276149.1264546397</v>
          </cell>
        </row>
        <row r="527">
          <cell r="O527">
            <v>672788195.98689103</v>
          </cell>
          <cell r="Q527">
            <v>96112599.426698729</v>
          </cell>
        </row>
        <row r="528">
          <cell r="O528">
            <v>159809942.35311311</v>
          </cell>
          <cell r="Q528">
            <v>22829991.764730446</v>
          </cell>
        </row>
        <row r="529">
          <cell r="O529">
            <v>1445417719.5585282</v>
          </cell>
          <cell r="Q529">
            <v>206488245.65121827</v>
          </cell>
        </row>
        <row r="530">
          <cell r="O530">
            <v>1621045553.4368112</v>
          </cell>
          <cell r="Q530">
            <v>231577936.20525873</v>
          </cell>
        </row>
        <row r="531">
          <cell r="O531">
            <v>5639464.5995573616</v>
          </cell>
          <cell r="Q531">
            <v>1637263.9160005255</v>
          </cell>
        </row>
        <row r="532">
          <cell r="O532">
            <v>160634500.02014875</v>
          </cell>
          <cell r="Q532">
            <v>22947785.717164107</v>
          </cell>
        </row>
        <row r="533">
          <cell r="O533">
            <v>37225067.934811577</v>
          </cell>
          <cell r="Q533">
            <v>10807277.787525948</v>
          </cell>
        </row>
        <row r="534">
          <cell r="O534">
            <v>19871871.505011231</v>
          </cell>
          <cell r="Q534">
            <v>5769253.0175839085</v>
          </cell>
        </row>
        <row r="535">
          <cell r="O535">
            <v>78467486.926510498</v>
          </cell>
          <cell r="Q535">
            <v>7865598.4238316296</v>
          </cell>
        </row>
        <row r="536">
          <cell r="O536">
            <v>69380540.524443418</v>
          </cell>
          <cell r="Q536">
            <v>7734168.0254335096</v>
          </cell>
        </row>
        <row r="537">
          <cell r="O537">
            <v>12713798.403147841</v>
          </cell>
          <cell r="Q537">
            <v>3691102.762204214</v>
          </cell>
        </row>
        <row r="538">
          <cell r="O538">
            <v>8205486.9350801501</v>
          </cell>
          <cell r="Q538">
            <v>2382238.1424426255</v>
          </cell>
        </row>
        <row r="539">
          <cell r="O539">
            <v>15745828.938378783</v>
          </cell>
          <cell r="Q539">
            <v>4571369.6917873919</v>
          </cell>
        </row>
        <row r="540">
          <cell r="O540">
            <v>146411110.67803308</v>
          </cell>
          <cell r="Q540">
            <v>19145675.799494401</v>
          </cell>
        </row>
        <row r="541">
          <cell r="O541">
            <v>44336891.050588302</v>
          </cell>
          <cell r="Q541">
            <v>3594883.0581558053</v>
          </cell>
        </row>
        <row r="542">
          <cell r="O542">
            <v>46010167.738783322</v>
          </cell>
          <cell r="Q542">
            <v>3730554.1409824304</v>
          </cell>
        </row>
        <row r="543">
          <cell r="O543">
            <v>16856154.518903378</v>
          </cell>
          <cell r="Q543">
            <v>4893722.2796816286</v>
          </cell>
        </row>
        <row r="544">
          <cell r="O544">
            <v>151585384.24568182</v>
          </cell>
          <cell r="Q544">
            <v>19822297.701789413</v>
          </cell>
        </row>
        <row r="545">
          <cell r="O545">
            <v>18031050.984344561</v>
          </cell>
          <cell r="Q545">
            <v>5234821.2535193907</v>
          </cell>
        </row>
        <row r="546">
          <cell r="O546">
            <v>110350297.45779017</v>
          </cell>
          <cell r="Q546">
            <v>8947321.4154964946</v>
          </cell>
        </row>
        <row r="547">
          <cell r="O547">
            <v>7410752.8356277151</v>
          </cell>
          <cell r="Q547">
            <v>2151508.8877628865</v>
          </cell>
        </row>
        <row r="548">
          <cell r="O548">
            <v>11767819.978619715</v>
          </cell>
          <cell r="Q548">
            <v>3416463.8647605642</v>
          </cell>
        </row>
        <row r="549">
          <cell r="O549">
            <v>6368778.8528217897</v>
          </cell>
          <cell r="Q549">
            <v>1849000.3121095528</v>
          </cell>
        </row>
        <row r="550">
          <cell r="O550">
            <v>7886845.1564288186</v>
          </cell>
          <cell r="Q550">
            <v>2289729.2389632068</v>
          </cell>
        </row>
      </sheetData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heet - Housing"/>
      <sheetName val="Cost Calculations"/>
      <sheetName val="Variables"/>
      <sheetName val="State Urban CPI"/>
      <sheetName val="State CPI"/>
      <sheetName val="Housing Statistics"/>
      <sheetName val="Housing Costs"/>
      <sheetName val="Redevelopment Projects"/>
      <sheetName val="Population"/>
    </sheetNames>
    <sheetDataSet>
      <sheetData sheetId="0" refreshError="1"/>
      <sheetData sheetId="1">
        <row r="509">
          <cell r="L509">
            <v>639708721.25519633</v>
          </cell>
          <cell r="O509">
            <v>181543471.49252492</v>
          </cell>
        </row>
        <row r="510">
          <cell r="L510">
            <v>879322905.07401586</v>
          </cell>
          <cell r="O510">
            <v>47901106.827183805</v>
          </cell>
        </row>
        <row r="511">
          <cell r="L511">
            <v>29032896104.377312</v>
          </cell>
          <cell r="O511">
            <v>8207834330.1072531</v>
          </cell>
        </row>
        <row r="512">
          <cell r="L512">
            <v>3295041182.3440828</v>
          </cell>
          <cell r="O512">
            <v>404304396.99133122</v>
          </cell>
        </row>
        <row r="513">
          <cell r="L513">
            <v>1904671979.4356849</v>
          </cell>
          <cell r="O513">
            <v>340316566.68236303</v>
          </cell>
        </row>
        <row r="514">
          <cell r="L514">
            <v>3306963723.6682549</v>
          </cell>
          <cell r="O514">
            <v>255926808.17132539</v>
          </cell>
        </row>
        <row r="515">
          <cell r="L515">
            <v>17972108514.09779</v>
          </cell>
          <cell r="O515">
            <v>3071256707.6998296</v>
          </cell>
        </row>
        <row r="516">
          <cell r="L516">
            <v>78381780.459544212</v>
          </cell>
          <cell r="O516">
            <v>29696922.041593034</v>
          </cell>
        </row>
        <row r="517">
          <cell r="L517">
            <v>1228267943.2718132</v>
          </cell>
          <cell r="O517">
            <v>101184982.98644984</v>
          </cell>
        </row>
        <row r="518">
          <cell r="L518">
            <v>1765265148.1123195</v>
          </cell>
          <cell r="O518">
            <v>377158463.44000095</v>
          </cell>
        </row>
        <row r="519">
          <cell r="L519">
            <v>557767103.35360253</v>
          </cell>
          <cell r="O519">
            <v>74473210.125139207</v>
          </cell>
        </row>
        <row r="520">
          <cell r="L520">
            <v>209082492.16628855</v>
          </cell>
          <cell r="O520">
            <v>10948241.004904948</v>
          </cell>
        </row>
        <row r="521">
          <cell r="L521">
            <v>17915833487.420956</v>
          </cell>
          <cell r="O521">
            <v>3324867227.3969517</v>
          </cell>
        </row>
        <row r="522">
          <cell r="L522">
            <v>425614486.11686254</v>
          </cell>
          <cell r="O522">
            <v>0</v>
          </cell>
        </row>
        <row r="523">
          <cell r="L523">
            <v>328351345.97021055</v>
          </cell>
          <cell r="O523">
            <v>26479933.274922751</v>
          </cell>
        </row>
        <row r="524">
          <cell r="L524">
            <v>6207657526.9456644</v>
          </cell>
          <cell r="O524">
            <v>1045333321.1899992</v>
          </cell>
        </row>
        <row r="525">
          <cell r="L525">
            <v>17076545.274550237</v>
          </cell>
          <cell r="O525">
            <v>4702560.0570070259</v>
          </cell>
        </row>
        <row r="526">
          <cell r="L526">
            <v>430077907.59699875</v>
          </cell>
          <cell r="O526">
            <v>49314734.324455127</v>
          </cell>
        </row>
        <row r="527">
          <cell r="L527">
            <v>13304893317.731224</v>
          </cell>
          <cell r="O527">
            <v>1461042130.5318871</v>
          </cell>
        </row>
        <row r="528">
          <cell r="L528">
            <v>5393602031.9529476</v>
          </cell>
          <cell r="O528">
            <v>1276127386.8855083</v>
          </cell>
        </row>
        <row r="529">
          <cell r="L529">
            <v>139283700317.8833</v>
          </cell>
          <cell r="O529">
            <v>21290747425.113823</v>
          </cell>
        </row>
        <row r="530">
          <cell r="L530">
            <v>42929477829.562714</v>
          </cell>
          <cell r="O530">
            <v>8327331088.1915598</v>
          </cell>
        </row>
        <row r="531">
          <cell r="L531">
            <v>143737618.85378519</v>
          </cell>
          <cell r="O531">
            <v>33666328.498839326</v>
          </cell>
        </row>
        <row r="532">
          <cell r="L532">
            <v>2986957036.1235981</v>
          </cell>
          <cell r="O532">
            <v>428163481.7108236</v>
          </cell>
        </row>
        <row r="533">
          <cell r="L533">
            <v>570717907.91711557</v>
          </cell>
          <cell r="O533">
            <v>55579214.984343611</v>
          </cell>
        </row>
        <row r="534">
          <cell r="L534">
            <v>325524451.80972373</v>
          </cell>
          <cell r="O534">
            <v>52508054.214614145</v>
          </cell>
        </row>
        <row r="535">
          <cell r="L535">
            <v>2955127212.5351892</v>
          </cell>
          <cell r="O535">
            <v>961961411.20993614</v>
          </cell>
        </row>
        <row r="536">
          <cell r="L536">
            <v>3199378243.4222131</v>
          </cell>
          <cell r="O536">
            <v>693033052.64234269</v>
          </cell>
        </row>
        <row r="537">
          <cell r="L537">
            <v>194499972.65090325</v>
          </cell>
          <cell r="O537">
            <v>88708181.767101914</v>
          </cell>
        </row>
        <row r="538">
          <cell r="L538">
            <v>280868146.01080233</v>
          </cell>
          <cell r="O538">
            <v>64168922.951324299</v>
          </cell>
        </row>
        <row r="539">
          <cell r="L539">
            <v>545315276.25083303</v>
          </cell>
          <cell r="O539">
            <v>75461634.843152672</v>
          </cell>
        </row>
        <row r="540">
          <cell r="L540">
            <v>9634664557.0544758</v>
          </cell>
          <cell r="O540">
            <v>387386591.64437485</v>
          </cell>
        </row>
        <row r="541">
          <cell r="L541">
            <v>2084027389.7578297</v>
          </cell>
          <cell r="O541">
            <v>112372537.99332577</v>
          </cell>
        </row>
        <row r="542">
          <cell r="L542">
            <v>1179855350.8654654</v>
          </cell>
          <cell r="O542">
            <v>181395120.15189227</v>
          </cell>
        </row>
        <row r="543">
          <cell r="L543">
            <v>433746461.7086758</v>
          </cell>
          <cell r="O543">
            <v>73719357.011734396</v>
          </cell>
        </row>
        <row r="544">
          <cell r="L544">
            <v>2198576096.0494285</v>
          </cell>
          <cell r="O544">
            <v>610145365.86433685</v>
          </cell>
        </row>
        <row r="545">
          <cell r="L545">
            <v>229878276.85676485</v>
          </cell>
          <cell r="O545">
            <v>54880195.569489993</v>
          </cell>
        </row>
        <row r="546">
          <cell r="L546">
            <v>2569935281.3338866</v>
          </cell>
          <cell r="O546">
            <v>366402245.8804962</v>
          </cell>
        </row>
        <row r="547">
          <cell r="L547">
            <v>208549578.71086597</v>
          </cell>
          <cell r="O547">
            <v>49316380.082840338</v>
          </cell>
        </row>
        <row r="548">
          <cell r="L548">
            <v>336701960.14527661</v>
          </cell>
          <cell r="O548">
            <v>11042700.868661446</v>
          </cell>
        </row>
        <row r="549">
          <cell r="L549">
            <v>107067093.99181195</v>
          </cell>
          <cell r="O549">
            <v>20629860.243507795</v>
          </cell>
        </row>
        <row r="550">
          <cell r="L550">
            <v>191989810.6742712</v>
          </cell>
          <cell r="O550">
            <v>21993038.857395604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heet - Gov. &amp; Plng."/>
      <sheetName val="Cost Calculations"/>
      <sheetName val="Variables"/>
      <sheetName val="Population"/>
    </sheetNames>
    <sheetDataSet>
      <sheetData sheetId="0" refreshError="1"/>
      <sheetData sheetId="1">
        <row r="508">
          <cell r="G508">
            <v>31277399.999999996</v>
          </cell>
          <cell r="I508">
            <v>2500000</v>
          </cell>
        </row>
        <row r="509">
          <cell r="G509">
            <v>31277399.999999996</v>
          </cell>
          <cell r="I509">
            <v>2500000</v>
          </cell>
        </row>
        <row r="510">
          <cell r="G510">
            <v>93832199.999999985</v>
          </cell>
          <cell r="I510">
            <v>5000000</v>
          </cell>
        </row>
        <row r="511">
          <cell r="G511">
            <v>93832199.999999985</v>
          </cell>
          <cell r="I511">
            <v>5000000</v>
          </cell>
        </row>
        <row r="512">
          <cell r="G512">
            <v>93832199.999999985</v>
          </cell>
          <cell r="I512">
            <v>5000000</v>
          </cell>
        </row>
        <row r="513">
          <cell r="G513">
            <v>93832199.999999985</v>
          </cell>
          <cell r="I513">
            <v>5000000</v>
          </cell>
        </row>
        <row r="514">
          <cell r="G514">
            <v>93832199.999999985</v>
          </cell>
          <cell r="I514">
            <v>5000000</v>
          </cell>
        </row>
        <row r="515">
          <cell r="G515">
            <v>8936399.9999999981</v>
          </cell>
          <cell r="I515">
            <v>1000000</v>
          </cell>
        </row>
        <row r="516">
          <cell r="G516">
            <v>31277399.999999996</v>
          </cell>
          <cell r="I516">
            <v>2500000</v>
          </cell>
        </row>
        <row r="517">
          <cell r="G517">
            <v>31277399.999999996</v>
          </cell>
          <cell r="I517">
            <v>2500000</v>
          </cell>
        </row>
        <row r="518">
          <cell r="G518">
            <v>31277399.999999996</v>
          </cell>
          <cell r="I518">
            <v>2500000</v>
          </cell>
        </row>
        <row r="519">
          <cell r="G519">
            <v>31277399.999999996</v>
          </cell>
          <cell r="I519">
            <v>2500000</v>
          </cell>
        </row>
        <row r="520">
          <cell r="G520">
            <v>93832199.999999985</v>
          </cell>
          <cell r="I520">
            <v>5000000</v>
          </cell>
        </row>
        <row r="521">
          <cell r="G521">
            <v>31277399.999999996</v>
          </cell>
          <cell r="I521">
            <v>2500000</v>
          </cell>
        </row>
        <row r="522">
          <cell r="G522">
            <v>8936399.9999999981</v>
          </cell>
          <cell r="I522">
            <v>1000000</v>
          </cell>
        </row>
        <row r="523">
          <cell r="G523">
            <v>93832199.999999985</v>
          </cell>
          <cell r="I523">
            <v>5000000</v>
          </cell>
        </row>
        <row r="524">
          <cell r="G524">
            <v>8936399.9999999981</v>
          </cell>
          <cell r="I524">
            <v>1000000</v>
          </cell>
        </row>
        <row r="525">
          <cell r="G525">
            <v>31277399.999999996</v>
          </cell>
          <cell r="I525">
            <v>2500000</v>
          </cell>
        </row>
        <row r="526">
          <cell r="G526">
            <v>93832199.999999985</v>
          </cell>
          <cell r="I526">
            <v>5000000</v>
          </cell>
        </row>
        <row r="527">
          <cell r="G527">
            <v>93832199.999999985</v>
          </cell>
          <cell r="I527">
            <v>5000000</v>
          </cell>
        </row>
        <row r="528">
          <cell r="G528">
            <v>93832199.999999985</v>
          </cell>
          <cell r="I528">
            <v>5000000</v>
          </cell>
        </row>
        <row r="529">
          <cell r="G529">
            <v>93832199.999999985</v>
          </cell>
          <cell r="I529">
            <v>5000000</v>
          </cell>
        </row>
        <row r="530">
          <cell r="G530">
            <v>8936399.9999999981</v>
          </cell>
          <cell r="I530">
            <v>1000000</v>
          </cell>
        </row>
        <row r="531">
          <cell r="G531">
            <v>93832199.999999985</v>
          </cell>
          <cell r="I531">
            <v>5000000</v>
          </cell>
        </row>
        <row r="532">
          <cell r="G532">
            <v>31277399.999999996</v>
          </cell>
          <cell r="I532">
            <v>2500000</v>
          </cell>
        </row>
        <row r="533">
          <cell r="G533">
            <v>31277399.999999996</v>
          </cell>
          <cell r="I533">
            <v>2500000</v>
          </cell>
        </row>
        <row r="534">
          <cell r="G534">
            <v>93832199.999999985</v>
          </cell>
          <cell r="I534">
            <v>5000000</v>
          </cell>
        </row>
        <row r="535">
          <cell r="G535">
            <v>93832199.999999985</v>
          </cell>
          <cell r="I535">
            <v>5000000</v>
          </cell>
        </row>
        <row r="536">
          <cell r="G536">
            <v>31277399.999999996</v>
          </cell>
          <cell r="I536">
            <v>2500000</v>
          </cell>
        </row>
        <row r="537">
          <cell r="G537">
            <v>31277399.999999996</v>
          </cell>
          <cell r="I537">
            <v>2500000</v>
          </cell>
        </row>
        <row r="538">
          <cell r="G538">
            <v>31277399.999999996</v>
          </cell>
          <cell r="I538">
            <v>2500000</v>
          </cell>
        </row>
        <row r="539">
          <cell r="G539">
            <v>93832199.999999985</v>
          </cell>
          <cell r="I539">
            <v>5000000</v>
          </cell>
        </row>
        <row r="540">
          <cell r="G540">
            <v>67767699.999999985</v>
          </cell>
          <cell r="I540">
            <v>2500000</v>
          </cell>
        </row>
        <row r="541">
          <cell r="G541">
            <v>31277399.999999996</v>
          </cell>
          <cell r="I541">
            <v>2500000</v>
          </cell>
        </row>
        <row r="542">
          <cell r="G542">
            <v>31277399.999999996</v>
          </cell>
          <cell r="I542">
            <v>2500000</v>
          </cell>
        </row>
        <row r="543">
          <cell r="G543">
            <v>93832199.999999985</v>
          </cell>
          <cell r="I543">
            <v>5000000</v>
          </cell>
        </row>
        <row r="544">
          <cell r="G544">
            <v>31277399.999999996</v>
          </cell>
          <cell r="I544">
            <v>2500000</v>
          </cell>
        </row>
        <row r="545">
          <cell r="G545">
            <v>93832199.999999985</v>
          </cell>
          <cell r="I545">
            <v>5000000</v>
          </cell>
        </row>
        <row r="546">
          <cell r="G546">
            <v>18245149.999999996</v>
          </cell>
          <cell r="I546">
            <v>1000000</v>
          </cell>
        </row>
        <row r="547">
          <cell r="G547">
            <v>31277399.999999996</v>
          </cell>
          <cell r="I547">
            <v>2500000</v>
          </cell>
        </row>
        <row r="548">
          <cell r="G548">
            <v>8936399.9999999981</v>
          </cell>
          <cell r="I548">
            <v>1000000</v>
          </cell>
        </row>
        <row r="549">
          <cell r="G549">
            <v>23830399.999999996</v>
          </cell>
          <cell r="I549">
            <v>1000000</v>
          </cell>
        </row>
      </sheetData>
      <sheetData sheetId="2" refreshError="1"/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heet - Transportation"/>
      <sheetName val="Cost Calculations"/>
      <sheetName val="Variables"/>
      <sheetName val="Calc_Budget"/>
      <sheetName val="Calc_Road data"/>
      <sheetName val="HH Information"/>
      <sheetName val="Population"/>
      <sheetName val="Area (Sq.km)"/>
      <sheetName val="Fleet information"/>
      <sheetName val="Road information"/>
    </sheetNames>
    <sheetDataSet>
      <sheetData sheetId="0" refreshError="1"/>
      <sheetData sheetId="1">
        <row r="245">
          <cell r="R245">
            <v>862754.77940695395</v>
          </cell>
          <cell r="W245">
            <v>1952393369.1056564</v>
          </cell>
          <cell r="X245">
            <v>7040446.9011793006</v>
          </cell>
          <cell r="AC245">
            <v>153204494.17931908</v>
          </cell>
          <cell r="AG245">
            <v>2416345.3439999996</v>
          </cell>
          <cell r="AK245">
            <v>0</v>
          </cell>
          <cell r="AL245">
            <v>2453684833.8458495</v>
          </cell>
          <cell r="AQ245">
            <v>0</v>
          </cell>
          <cell r="AS245">
            <v>700000</v>
          </cell>
        </row>
        <row r="246">
          <cell r="R246">
            <v>650515.86086724582</v>
          </cell>
          <cell r="W246">
            <v>1818779198.1636212</v>
          </cell>
          <cell r="X246">
            <v>4878494.7530091796</v>
          </cell>
          <cell r="AC246">
            <v>339092083.53242815</v>
          </cell>
          <cell r="AG246">
            <v>1118162.8799999999</v>
          </cell>
          <cell r="AK246">
            <v>3819938.76</v>
          </cell>
          <cell r="AL246">
            <v>1700217153.1824369</v>
          </cell>
          <cell r="AQ246">
            <v>0</v>
          </cell>
          <cell r="AS246">
            <v>700000</v>
          </cell>
        </row>
        <row r="247">
          <cell r="R247">
            <v>850629.80392697745</v>
          </cell>
          <cell r="W247">
            <v>1460161271.7868791</v>
          </cell>
          <cell r="X247">
            <v>3493534.7068124092</v>
          </cell>
          <cell r="AC247">
            <v>202987734.06950599</v>
          </cell>
          <cell r="AG247">
            <v>914944.89599999995</v>
          </cell>
          <cell r="AK247">
            <v>3055951.0079999999</v>
          </cell>
          <cell r="AL247">
            <v>1217541052.0010979</v>
          </cell>
          <cell r="AQ247">
            <v>0</v>
          </cell>
          <cell r="AS247">
            <v>700000</v>
          </cell>
        </row>
        <row r="248">
          <cell r="R248">
            <v>125681.26259210773</v>
          </cell>
          <cell r="W248">
            <v>4768621707.9848251</v>
          </cell>
          <cell r="X248">
            <v>6622810.4024706483</v>
          </cell>
          <cell r="AC248">
            <v>468795900.68431652</v>
          </cell>
          <cell r="AG248">
            <v>195794.49600000001</v>
          </cell>
          <cell r="AK248">
            <v>3819938.76</v>
          </cell>
          <cell r="AL248">
            <v>2308133229.3347421</v>
          </cell>
          <cell r="AQ248">
            <v>0</v>
          </cell>
          <cell r="AS248">
            <v>700000</v>
          </cell>
        </row>
        <row r="249">
          <cell r="R249">
            <v>289215.84935977653</v>
          </cell>
          <cell r="W249">
            <v>0</v>
          </cell>
          <cell r="X249">
            <v>4219758.098130689</v>
          </cell>
          <cell r="AC249">
            <v>261677028.77655014</v>
          </cell>
          <cell r="AG249">
            <v>1625743.872</v>
          </cell>
          <cell r="AK249">
            <v>2291963.2560000001</v>
          </cell>
          <cell r="AL249">
            <v>1470639093.4000444</v>
          </cell>
          <cell r="AQ249">
            <v>0</v>
          </cell>
          <cell r="AS249">
            <v>700000</v>
          </cell>
        </row>
        <row r="250">
          <cell r="R250">
            <v>605178.0148590043</v>
          </cell>
          <cell r="W250">
            <v>3008504694.6427488</v>
          </cell>
          <cell r="X250">
            <v>4806418.7545892717</v>
          </cell>
          <cell r="AC250">
            <v>316418387.17656827</v>
          </cell>
          <cell r="AG250">
            <v>1346435.1359999999</v>
          </cell>
          <cell r="AK250">
            <v>2291963.2560000001</v>
          </cell>
          <cell r="AL250">
            <v>1675097755.6939611</v>
          </cell>
          <cell r="AQ250">
            <v>0</v>
          </cell>
          <cell r="AS250">
            <v>700000</v>
          </cell>
        </row>
        <row r="251">
          <cell r="R251">
            <v>2279617.7711776677</v>
          </cell>
          <cell r="W251">
            <v>0</v>
          </cell>
          <cell r="X251">
            <v>2708456.7623026581</v>
          </cell>
          <cell r="AC251">
            <v>0</v>
          </cell>
          <cell r="AG251">
            <v>630068.54399999988</v>
          </cell>
          <cell r="AK251">
            <v>1527975.504</v>
          </cell>
          <cell r="AL251">
            <v>943931454.0780201</v>
          </cell>
          <cell r="AQ251">
            <v>0</v>
          </cell>
          <cell r="AS251">
            <v>700000</v>
          </cell>
        </row>
        <row r="252">
          <cell r="R252">
            <v>1319090.233922259</v>
          </cell>
          <cell r="W252">
            <v>6284788755.2079668</v>
          </cell>
          <cell r="X252">
            <v>8985829.5911447462</v>
          </cell>
          <cell r="AC252">
            <v>604601099.06185246</v>
          </cell>
          <cell r="AG252">
            <v>790601.47199999995</v>
          </cell>
          <cell r="AK252">
            <v>6111902.0160000008</v>
          </cell>
          <cell r="AL252">
            <v>3131675317.8866992</v>
          </cell>
          <cell r="AQ252">
            <v>0</v>
          </cell>
          <cell r="AS252">
            <v>700000</v>
          </cell>
        </row>
        <row r="253">
          <cell r="R253">
            <v>128968.75603733395</v>
          </cell>
          <cell r="W253">
            <v>0</v>
          </cell>
          <cell r="X253">
            <v>157810.51463779216</v>
          </cell>
          <cell r="AC253">
            <v>0</v>
          </cell>
          <cell r="AG253">
            <v>0</v>
          </cell>
          <cell r="AK253">
            <v>0</v>
          </cell>
          <cell r="AL253">
            <v>0</v>
          </cell>
          <cell r="AQ253">
            <v>0</v>
          </cell>
          <cell r="AS253">
            <v>200000</v>
          </cell>
        </row>
        <row r="254">
          <cell r="R254">
            <v>441331.36698572774</v>
          </cell>
          <cell r="W254">
            <v>4934839770.0194321</v>
          </cell>
          <cell r="X254">
            <v>6174442.2387165539</v>
          </cell>
          <cell r="AC254">
            <v>102528404.47931103</v>
          </cell>
          <cell r="AG254">
            <v>797097.02399999998</v>
          </cell>
          <cell r="AK254">
            <v>3819938.76</v>
          </cell>
          <cell r="AL254">
            <v>2151871250.6813054</v>
          </cell>
          <cell r="AQ254">
            <v>0</v>
          </cell>
          <cell r="AS254">
            <v>700000</v>
          </cell>
        </row>
        <row r="255">
          <cell r="R255">
            <v>315337.11196253833</v>
          </cell>
          <cell r="W255">
            <v>6636918792.2863159</v>
          </cell>
          <cell r="X255">
            <v>8176220.9486698322</v>
          </cell>
          <cell r="AC255">
            <v>504445411.00166726</v>
          </cell>
          <cell r="AG255">
            <v>980828.35199999996</v>
          </cell>
          <cell r="AK255">
            <v>5347914.2640000004</v>
          </cell>
          <cell r="AL255">
            <v>2849516461.3149004</v>
          </cell>
          <cell r="AQ255">
            <v>0</v>
          </cell>
          <cell r="AS255">
            <v>700000</v>
          </cell>
        </row>
        <row r="256">
          <cell r="R256">
            <v>455026.33676138701</v>
          </cell>
          <cell r="W256">
            <v>3373103751.8892021</v>
          </cell>
          <cell r="X256">
            <v>6053755.5754536558</v>
          </cell>
          <cell r="AC256">
            <v>0</v>
          </cell>
          <cell r="AG256">
            <v>516860.35200000001</v>
          </cell>
          <cell r="AK256">
            <v>3055951.0079999999</v>
          </cell>
          <cell r="AL256">
            <v>2109810421.3828084</v>
          </cell>
          <cell r="AQ256">
            <v>0</v>
          </cell>
          <cell r="AS256">
            <v>700000</v>
          </cell>
        </row>
        <row r="257">
          <cell r="R257">
            <v>767206.52715412318</v>
          </cell>
          <cell r="W257">
            <v>3318237287.9280791</v>
          </cell>
          <cell r="X257">
            <v>4610473.6582595343</v>
          </cell>
          <cell r="AC257">
            <v>329501549.89759034</v>
          </cell>
          <cell r="AG257">
            <v>104856.76800000005</v>
          </cell>
          <cell r="AK257">
            <v>3055951.0079999999</v>
          </cell>
          <cell r="AL257">
            <v>1606808410.162472</v>
          </cell>
          <cell r="AQ257">
            <v>0</v>
          </cell>
          <cell r="AS257">
            <v>700000</v>
          </cell>
        </row>
        <row r="258">
          <cell r="R258">
            <v>0</v>
          </cell>
          <cell r="W258">
            <v>15216342640.367216</v>
          </cell>
          <cell r="X258">
            <v>21699970.151531275</v>
          </cell>
          <cell r="AC258">
            <v>0</v>
          </cell>
          <cell r="AG258">
            <v>275596.99199999997</v>
          </cell>
          <cell r="AK258">
            <v>18335706.048</v>
          </cell>
          <cell r="AL258">
            <v>7562714186.055603</v>
          </cell>
          <cell r="AQ258">
            <v>0</v>
          </cell>
          <cell r="AS258">
            <v>700000</v>
          </cell>
        </row>
        <row r="259">
          <cell r="R259">
            <v>0</v>
          </cell>
          <cell r="W259">
            <v>551118726.02831733</v>
          </cell>
          <cell r="X259">
            <v>938695.29418356461</v>
          </cell>
          <cell r="AC259">
            <v>58881236.110068008</v>
          </cell>
          <cell r="AG259">
            <v>54748.224000000024</v>
          </cell>
          <cell r="AK259">
            <v>0</v>
          </cell>
          <cell r="AL259">
            <v>267330443.43310925</v>
          </cell>
          <cell r="AQ259">
            <v>0</v>
          </cell>
          <cell r="AS259">
            <v>200000</v>
          </cell>
        </row>
        <row r="260">
          <cell r="R260">
            <v>0</v>
          </cell>
          <cell r="W260">
            <v>482376876.91715622</v>
          </cell>
          <cell r="X260">
            <v>933709.93518730416</v>
          </cell>
          <cell r="AC260">
            <v>0</v>
          </cell>
          <cell r="AG260">
            <v>275596.99199999997</v>
          </cell>
          <cell r="AK260">
            <v>0</v>
          </cell>
          <cell r="AL260">
            <v>256575469.83827305</v>
          </cell>
          <cell r="AQ260">
            <v>0</v>
          </cell>
          <cell r="AS260">
            <v>200000</v>
          </cell>
        </row>
        <row r="261">
          <cell r="R261">
            <v>350243.10961905605</v>
          </cell>
          <cell r="W261">
            <v>0</v>
          </cell>
          <cell r="X261">
            <v>234311.8728242449</v>
          </cell>
          <cell r="AC261">
            <v>0</v>
          </cell>
          <cell r="AG261">
            <v>0</v>
          </cell>
          <cell r="AK261">
            <v>0</v>
          </cell>
          <cell r="AL261">
            <v>0</v>
          </cell>
          <cell r="AQ261">
            <v>0</v>
          </cell>
          <cell r="AS261">
            <v>200000</v>
          </cell>
        </row>
        <row r="262">
          <cell r="R262">
            <v>31150.137513692898</v>
          </cell>
          <cell r="W262">
            <v>0</v>
          </cell>
          <cell r="X262">
            <v>19080.949363769749</v>
          </cell>
          <cell r="AC262">
            <v>0</v>
          </cell>
          <cell r="AG262">
            <v>0</v>
          </cell>
          <cell r="AK262">
            <v>0</v>
          </cell>
          <cell r="AL262">
            <v>0</v>
          </cell>
          <cell r="AQ262">
            <v>0</v>
          </cell>
          <cell r="AS262">
            <v>200000</v>
          </cell>
        </row>
        <row r="263">
          <cell r="R263">
            <v>44336.014309706523</v>
          </cell>
          <cell r="W263">
            <v>64671332.019777805</v>
          </cell>
          <cell r="X263">
            <v>279562.54228893283</v>
          </cell>
          <cell r="AC263">
            <v>0</v>
          </cell>
          <cell r="AG263">
            <v>0</v>
          </cell>
          <cell r="AK263">
            <v>0</v>
          </cell>
          <cell r="AL263">
            <v>0</v>
          </cell>
          <cell r="AQ263">
            <v>0</v>
          </cell>
          <cell r="AS263">
            <v>200000</v>
          </cell>
        </row>
        <row r="264">
          <cell r="R264">
            <v>22624.043361059987</v>
          </cell>
          <cell r="W264">
            <v>4315975.8761814665</v>
          </cell>
          <cell r="X264">
            <v>32493.613841380269</v>
          </cell>
          <cell r="AC264">
            <v>0</v>
          </cell>
          <cell r="AG264">
            <v>0</v>
          </cell>
          <cell r="AK264">
            <v>0</v>
          </cell>
          <cell r="AL264">
            <v>0</v>
          </cell>
          <cell r="AQ264">
            <v>0</v>
          </cell>
          <cell r="AS264">
            <v>200000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heet - Open Spaces"/>
      <sheetName val="Cost Calculations"/>
      <sheetName val="Variables"/>
      <sheetName val="Population"/>
      <sheetName val="Vacant land costs"/>
      <sheetName val="Existing Open Space"/>
      <sheetName val="Construction, O&amp;M costs"/>
    </sheetNames>
    <sheetDataSet>
      <sheetData sheetId="0" refreshError="1"/>
      <sheetData sheetId="1">
        <row r="245">
          <cell r="K245">
            <v>0</v>
          </cell>
          <cell r="L245">
            <v>24735351.622064345</v>
          </cell>
        </row>
        <row r="246">
          <cell r="K246">
            <v>0</v>
          </cell>
          <cell r="L246">
            <v>17139719.224622678</v>
          </cell>
        </row>
        <row r="247">
          <cell r="K247">
            <v>0</v>
          </cell>
          <cell r="L247">
            <v>12273909.680707311</v>
          </cell>
        </row>
        <row r="248">
          <cell r="K248">
            <v>0</v>
          </cell>
          <cell r="L248">
            <v>23268060.441438302</v>
          </cell>
        </row>
        <row r="249">
          <cell r="K249">
            <v>0</v>
          </cell>
          <cell r="L249">
            <v>14825365.744869482</v>
          </cell>
        </row>
        <row r="250">
          <cell r="K250">
            <v>7729562531.6646404</v>
          </cell>
          <cell r="L250">
            <v>16886493.088632762</v>
          </cell>
        </row>
        <row r="251">
          <cell r="K251">
            <v>0</v>
          </cell>
          <cell r="L251">
            <v>9515678.6648717374</v>
          </cell>
        </row>
        <row r="252">
          <cell r="K252">
            <v>0</v>
          </cell>
          <cell r="L252">
            <v>31570105.942519832</v>
          </cell>
        </row>
        <row r="253">
          <cell r="K253">
            <v>0</v>
          </cell>
          <cell r="L253">
            <v>554439.03263738449</v>
          </cell>
        </row>
        <row r="254">
          <cell r="K254">
            <v>0</v>
          </cell>
          <cell r="L254">
            <v>21692799.049332764</v>
          </cell>
        </row>
        <row r="255">
          <cell r="K255">
            <v>0</v>
          </cell>
          <cell r="L255">
            <v>28725690.704543293</v>
          </cell>
        </row>
        <row r="256">
          <cell r="K256">
            <v>0</v>
          </cell>
          <cell r="L256">
            <v>21268788.03216261</v>
          </cell>
        </row>
        <row r="257">
          <cell r="K257">
            <v>850649758.99548042</v>
          </cell>
          <cell r="L257">
            <v>16198075.020239487</v>
          </cell>
        </row>
        <row r="258">
          <cell r="K258">
            <v>53873291907.791641</v>
          </cell>
          <cell r="L258">
            <v>76238965.994689688</v>
          </cell>
        </row>
        <row r="259">
          <cell r="K259">
            <v>0</v>
          </cell>
          <cell r="L259">
            <v>3297938.1129510896</v>
          </cell>
        </row>
        <row r="260">
          <cell r="K260">
            <v>0</v>
          </cell>
          <cell r="L260">
            <v>3280422.9453110811</v>
          </cell>
        </row>
        <row r="261">
          <cell r="K261">
            <v>0</v>
          </cell>
          <cell r="L261">
            <v>823212.87908034702</v>
          </cell>
        </row>
        <row r="262">
          <cell r="K262">
            <v>0</v>
          </cell>
          <cell r="L262">
            <v>67037.504638603612</v>
          </cell>
        </row>
        <row r="263">
          <cell r="K263">
            <v>0</v>
          </cell>
          <cell r="L263">
            <v>982193.01713882526</v>
          </cell>
        </row>
        <row r="264">
          <cell r="K264">
            <v>0</v>
          </cell>
          <cell r="L264">
            <v>114160.50360432212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heet - Solid Waste"/>
      <sheetName val="Cost Calculation"/>
      <sheetName val="Variables"/>
      <sheetName val="Household Information"/>
      <sheetName val="Existing landfills"/>
      <sheetName val="Waste per capita"/>
      <sheetName val="Population"/>
      <sheetName val="Land costs"/>
      <sheetName val="Sanitary Landfilling"/>
    </sheetNames>
    <sheetDataSet>
      <sheetData sheetId="0" refreshError="1"/>
      <sheetData sheetId="1">
        <row r="245">
          <cell r="Q245">
            <v>32104203.873032883</v>
          </cell>
          <cell r="S245">
            <v>11063237.049011957</v>
          </cell>
          <cell r="U245">
            <v>15019705.567238657</v>
          </cell>
          <cell r="AB245">
            <v>1131339.718008243</v>
          </cell>
        </row>
        <row r="246">
          <cell r="Q246">
            <v>22245773.932034556</v>
          </cell>
          <cell r="S246">
            <v>7451549.5829932401</v>
          </cell>
          <cell r="U246">
            <v>10407514.725981809</v>
          </cell>
          <cell r="AB246">
            <v>0</v>
          </cell>
        </row>
        <row r="247">
          <cell r="Q247">
            <v>13854005.270135574</v>
          </cell>
          <cell r="S247">
            <v>4710281.2382145543</v>
          </cell>
          <cell r="U247">
            <v>6481490.1159781152</v>
          </cell>
          <cell r="AB247">
            <v>690714.1065012163</v>
          </cell>
        </row>
        <row r="248">
          <cell r="Q248">
            <v>24709919.622569084</v>
          </cell>
          <cell r="S248">
            <v>10715324.919089664</v>
          </cell>
          <cell r="U248">
            <v>11560346.3891802</v>
          </cell>
          <cell r="AB248">
            <v>2503872.5261277365</v>
          </cell>
        </row>
        <row r="249">
          <cell r="Q249">
            <v>19241956.679564919</v>
          </cell>
          <cell r="S249">
            <v>6583491.9745334201</v>
          </cell>
          <cell r="U249">
            <v>9002201.8614013884</v>
          </cell>
          <cell r="AB249">
            <v>1949800.2184878609</v>
          </cell>
        </row>
        <row r="250">
          <cell r="Q250">
            <v>19426940.853032604</v>
          </cell>
          <cell r="S250">
            <v>6861624.7825337611</v>
          </cell>
          <cell r="U250">
            <v>9088745.2882707063</v>
          </cell>
          <cell r="AB250">
            <v>2997758.8886830974</v>
          </cell>
        </row>
        <row r="251">
          <cell r="Q251">
            <v>15078276.735442482</v>
          </cell>
          <cell r="S251">
            <v>4504470.3300902275</v>
          </cell>
          <cell r="U251">
            <v>7054256.1317934887</v>
          </cell>
          <cell r="AB251">
            <v>1527891.7712359664</v>
          </cell>
        </row>
        <row r="252">
          <cell r="Q252">
            <v>37004869.829497047</v>
          </cell>
          <cell r="S252">
            <v>14574540.076085426</v>
          </cell>
          <cell r="U252">
            <v>17312444.550599966</v>
          </cell>
          <cell r="AB252">
            <v>3749727.976224693</v>
          </cell>
        </row>
        <row r="253">
          <cell r="Q253">
            <v>592735.40115156292</v>
          </cell>
          <cell r="S253">
            <v>242741.69634744042</v>
          </cell>
          <cell r="U253">
            <v>277306.71160027513</v>
          </cell>
          <cell r="AB253">
            <v>0</v>
          </cell>
        </row>
        <row r="254">
          <cell r="Q254">
            <v>28155251.39474006</v>
          </cell>
          <cell r="S254">
            <v>6880792.3481642688</v>
          </cell>
          <cell r="U254">
            <v>13172218.43572324</v>
          </cell>
          <cell r="AB254">
            <v>486215.07585812575</v>
          </cell>
        </row>
        <row r="255">
          <cell r="Q255">
            <v>48330239.492092624</v>
          </cell>
          <cell r="S255">
            <v>11985692.777319361</v>
          </cell>
          <cell r="U255">
            <v>22610931.890297171</v>
          </cell>
          <cell r="AB255">
            <v>0</v>
          </cell>
        </row>
        <row r="256">
          <cell r="Q256">
            <v>22737871.730067339</v>
          </cell>
          <cell r="S256">
            <v>10093699.640498413</v>
          </cell>
          <cell r="U256">
            <v>10637738.906776629</v>
          </cell>
          <cell r="AB256">
            <v>1571638.6529050609</v>
          </cell>
        </row>
        <row r="257">
          <cell r="Q257">
            <v>21023606.64792724</v>
          </cell>
          <cell r="S257">
            <v>6320270.9080760619</v>
          </cell>
          <cell r="U257">
            <v>9835733.1352031995</v>
          </cell>
          <cell r="AB257">
            <v>2130335.9901576415</v>
          </cell>
        </row>
        <row r="258">
          <cell r="Q258">
            <v>213479309.54636401</v>
          </cell>
          <cell r="S258">
            <v>38223833.632692091</v>
          </cell>
          <cell r="U258">
            <v>99874657.747769907</v>
          </cell>
          <cell r="AB258">
            <v>21631999.87027254</v>
          </cell>
        </row>
        <row r="259">
          <cell r="Q259">
            <v>3525734.2201438737</v>
          </cell>
          <cell r="S259">
            <v>1303168.841789366</v>
          </cell>
          <cell r="U259">
            <v>1649487.7152017062</v>
          </cell>
          <cell r="AB259">
            <v>357264.98439045908</v>
          </cell>
        </row>
        <row r="260">
          <cell r="Q260">
            <v>3507009.2399274702</v>
          </cell>
          <cell r="S260">
            <v>1773417.2579186182</v>
          </cell>
          <cell r="U260">
            <v>1640727.3768137798</v>
          </cell>
          <cell r="AB260">
            <v>0</v>
          </cell>
        </row>
        <row r="261">
          <cell r="Q261">
            <v>880074.07017094176</v>
          </cell>
          <cell r="S261">
            <v>321206.58808555949</v>
          </cell>
          <cell r="U261">
            <v>411735.90423253598</v>
          </cell>
          <cell r="AB261">
            <v>89178.488595558112</v>
          </cell>
        </row>
        <row r="262">
          <cell r="Q262">
            <v>71667.937978945236</v>
          </cell>
          <cell r="S262">
            <v>21263.791173666839</v>
          </cell>
          <cell r="U262">
            <v>33529.295145022013</v>
          </cell>
          <cell r="AB262">
            <v>7262.1596367236762</v>
          </cell>
        </row>
        <row r="263">
          <cell r="Q263">
            <v>1050035.3289570878</v>
          </cell>
          <cell r="S263">
            <v>466127.2324968559</v>
          </cell>
          <cell r="U263">
            <v>491250.97568239848</v>
          </cell>
          <cell r="AB263">
            <v>0</v>
          </cell>
        </row>
        <row r="264">
          <cell r="Q264">
            <v>122045.82995841856</v>
          </cell>
          <cell r="S264">
            <v>54040.559739809025</v>
          </cell>
          <cell r="U264">
            <v>57098.205547607278</v>
          </cell>
          <cell r="AB264">
            <v>12366.984807276753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heet - Housing"/>
      <sheetName val="Cost Calculations"/>
      <sheetName val="Variables"/>
      <sheetName val="Housing costs"/>
      <sheetName val="Population"/>
      <sheetName val="Housing information"/>
    </sheetNames>
    <sheetDataSet>
      <sheetData sheetId="0" refreshError="1"/>
      <sheetData sheetId="1">
        <row r="245">
          <cell r="M245">
            <v>2350895068.742281</v>
          </cell>
          <cell r="P245">
            <v>0</v>
          </cell>
        </row>
        <row r="246">
          <cell r="M246">
            <v>2146444456.7113986</v>
          </cell>
          <cell r="P246">
            <v>0</v>
          </cell>
        </row>
        <row r="247">
          <cell r="M247">
            <v>1356763477.0656042</v>
          </cell>
          <cell r="P247">
            <v>40319877.874588758</v>
          </cell>
        </row>
        <row r="248">
          <cell r="M248">
            <v>1986396680.0304186</v>
          </cell>
          <cell r="P248">
            <v>0</v>
          </cell>
        </row>
        <row r="249">
          <cell r="M249">
            <v>368671842.94675231</v>
          </cell>
          <cell r="P249">
            <v>694569486.0553751</v>
          </cell>
        </row>
        <row r="250">
          <cell r="M250">
            <v>1977779587.069206</v>
          </cell>
          <cell r="P250">
            <v>0</v>
          </cell>
        </row>
        <row r="251">
          <cell r="M251">
            <v>1023615611.0544866</v>
          </cell>
          <cell r="P251">
            <v>0</v>
          </cell>
        </row>
        <row r="252">
          <cell r="M252">
            <v>2643635635.7713585</v>
          </cell>
          <cell r="P252">
            <v>0</v>
          </cell>
        </row>
        <row r="253">
          <cell r="M253">
            <v>27157233.934412871</v>
          </cell>
          <cell r="P253">
            <v>0</v>
          </cell>
        </row>
        <row r="254">
          <cell r="M254">
            <v>3760296544.1304774</v>
          </cell>
          <cell r="P254">
            <v>2767845034.5571923</v>
          </cell>
        </row>
        <row r="255">
          <cell r="M255">
            <v>2964667898.3938446</v>
          </cell>
          <cell r="P255">
            <v>0</v>
          </cell>
        </row>
        <row r="256">
          <cell r="M256">
            <v>3425959133.0314388</v>
          </cell>
          <cell r="P256">
            <v>0</v>
          </cell>
        </row>
        <row r="257">
          <cell r="M257">
            <v>728419784.70176244</v>
          </cell>
          <cell r="P257">
            <v>0</v>
          </cell>
        </row>
        <row r="258">
          <cell r="M258">
            <v>12707525247.892347</v>
          </cell>
          <cell r="P258">
            <v>0</v>
          </cell>
        </row>
        <row r="259">
          <cell r="M259">
            <v>145815605.50573951</v>
          </cell>
          <cell r="P259">
            <v>0</v>
          </cell>
        </row>
        <row r="260">
          <cell r="M260">
            <v>412353165.34417361</v>
          </cell>
          <cell r="P260">
            <v>0</v>
          </cell>
        </row>
        <row r="261">
          <cell r="M261">
            <v>35986666.108151168</v>
          </cell>
          <cell r="P261">
            <v>0</v>
          </cell>
        </row>
        <row r="262">
          <cell r="M262">
            <v>2381830.3574401056</v>
          </cell>
          <cell r="P262">
            <v>0</v>
          </cell>
        </row>
        <row r="263">
          <cell r="M263">
            <v>123213741.75857247</v>
          </cell>
          <cell r="P263">
            <v>0</v>
          </cell>
        </row>
        <row r="264">
          <cell r="M264">
            <v>6047260.1922441898</v>
          </cell>
          <cell r="P264">
            <v>0</v>
          </cell>
        </row>
      </sheetData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heet - Open Spaces"/>
      <sheetName val="Cost Calculations"/>
      <sheetName val="Variables"/>
      <sheetName val="Calc Variable Numbers"/>
      <sheetName val="Population"/>
    </sheetNames>
    <sheetDataSet>
      <sheetData sheetId="0" refreshError="1"/>
      <sheetData sheetId="1">
        <row r="245">
          <cell r="K245">
            <v>280381902.83043629</v>
          </cell>
          <cell r="L245">
            <v>92147597.826019973</v>
          </cell>
        </row>
        <row r="246">
          <cell r="K246">
            <v>1176559142.7685037</v>
          </cell>
          <cell r="L246">
            <v>292823825.46037292</v>
          </cell>
        </row>
        <row r="247">
          <cell r="K247">
            <v>1475592691.9161727</v>
          </cell>
          <cell r="L247">
            <v>326794854.42465937</v>
          </cell>
        </row>
        <row r="248">
          <cell r="K248">
            <v>108843156.60937017</v>
          </cell>
          <cell r="L248">
            <v>24302396.014560062</v>
          </cell>
        </row>
        <row r="249">
          <cell r="K249">
            <v>32887997.924340859</v>
          </cell>
          <cell r="L249">
            <v>243881773.48560858</v>
          </cell>
        </row>
        <row r="250">
          <cell r="K250">
            <v>115614001.99250071</v>
          </cell>
          <cell r="L250">
            <v>45479542.258213595</v>
          </cell>
        </row>
        <row r="251">
          <cell r="K251">
            <v>0</v>
          </cell>
          <cell r="L251">
            <v>19090687.975806694</v>
          </cell>
        </row>
        <row r="252">
          <cell r="K252">
            <v>46838289.124890201</v>
          </cell>
          <cell r="L252">
            <v>20061950.313548602</v>
          </cell>
        </row>
        <row r="253">
          <cell r="K253">
            <v>110938837.17528561</v>
          </cell>
          <cell r="L253">
            <v>57924588.604862094</v>
          </cell>
        </row>
        <row r="254">
          <cell r="K254">
            <v>677132365.02494156</v>
          </cell>
          <cell r="L254">
            <v>102236455.12449524</v>
          </cell>
        </row>
        <row r="255">
          <cell r="K255">
            <v>302543518.84333521</v>
          </cell>
          <cell r="L255">
            <v>67923535.643228531</v>
          </cell>
        </row>
        <row r="256">
          <cell r="K256">
            <v>1149674.2030203834</v>
          </cell>
          <cell r="L256">
            <v>69289168.306426227</v>
          </cell>
        </row>
        <row r="257">
          <cell r="K257">
            <v>62356912.134042218</v>
          </cell>
          <cell r="L257">
            <v>23892590.451317344</v>
          </cell>
        </row>
        <row r="258">
          <cell r="K258">
            <v>0</v>
          </cell>
          <cell r="L258">
            <v>556593131.0725379</v>
          </cell>
        </row>
        <row r="259">
          <cell r="K259">
            <v>0</v>
          </cell>
          <cell r="L259">
            <v>28765880.901592501</v>
          </cell>
        </row>
        <row r="260">
          <cell r="K260">
            <v>0</v>
          </cell>
          <cell r="L260">
            <v>30067071.447029814</v>
          </cell>
        </row>
        <row r="261">
          <cell r="K261">
            <v>0</v>
          </cell>
          <cell r="L261">
            <v>41404253.601522177</v>
          </cell>
        </row>
        <row r="262">
          <cell r="K262">
            <v>0</v>
          </cell>
          <cell r="L262">
            <v>39216308.64522633</v>
          </cell>
        </row>
        <row r="263">
          <cell r="K263">
            <v>0</v>
          </cell>
          <cell r="L263">
            <v>30396999.654725213</v>
          </cell>
        </row>
        <row r="264">
          <cell r="K264">
            <v>0</v>
          </cell>
          <cell r="L264">
            <v>17025067.278972194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heet - Gov. &amp; Plng."/>
      <sheetName val="Cost Calculations"/>
      <sheetName val="Variables"/>
      <sheetName val="Population"/>
    </sheetNames>
    <sheetDataSet>
      <sheetData sheetId="0" refreshError="1"/>
      <sheetData sheetId="1">
        <row r="244">
          <cell r="F244">
            <v>68145000</v>
          </cell>
          <cell r="H244">
            <v>2500000</v>
          </cell>
        </row>
        <row r="245">
          <cell r="F245">
            <v>68145000</v>
          </cell>
          <cell r="H245">
            <v>2500000</v>
          </cell>
        </row>
        <row r="246">
          <cell r="F246">
            <v>68145000</v>
          </cell>
          <cell r="H246">
            <v>2500000</v>
          </cell>
        </row>
        <row r="247">
          <cell r="F247">
            <v>68145000</v>
          </cell>
          <cell r="H247">
            <v>2500000</v>
          </cell>
        </row>
        <row r="248">
          <cell r="F248">
            <v>68145000</v>
          </cell>
          <cell r="H248">
            <v>2500000</v>
          </cell>
        </row>
        <row r="249">
          <cell r="F249">
            <v>68145000</v>
          </cell>
          <cell r="H249">
            <v>2500000</v>
          </cell>
        </row>
        <row r="250">
          <cell r="F250">
            <v>68145000</v>
          </cell>
          <cell r="H250">
            <v>2500000</v>
          </cell>
        </row>
        <row r="251">
          <cell r="F251">
            <v>102217500</v>
          </cell>
          <cell r="H251">
            <v>2500000</v>
          </cell>
        </row>
        <row r="252">
          <cell r="F252">
            <v>19470000</v>
          </cell>
          <cell r="H252">
            <v>1000000</v>
          </cell>
        </row>
        <row r="253">
          <cell r="F253">
            <v>68145000</v>
          </cell>
          <cell r="H253">
            <v>2500000</v>
          </cell>
        </row>
        <row r="254">
          <cell r="F254">
            <v>68145000</v>
          </cell>
          <cell r="H254">
            <v>2500000</v>
          </cell>
        </row>
        <row r="255">
          <cell r="F255">
            <v>68145000</v>
          </cell>
          <cell r="H255">
            <v>2500000</v>
          </cell>
        </row>
        <row r="256">
          <cell r="F256">
            <v>68145000</v>
          </cell>
          <cell r="H256">
            <v>2500000</v>
          </cell>
        </row>
        <row r="257">
          <cell r="F257">
            <v>204435000</v>
          </cell>
          <cell r="H257">
            <v>5000000</v>
          </cell>
        </row>
        <row r="258">
          <cell r="F258">
            <v>39751250</v>
          </cell>
          <cell r="H258">
            <v>1000000</v>
          </cell>
        </row>
        <row r="259">
          <cell r="F259">
            <v>35695000</v>
          </cell>
          <cell r="H259">
            <v>1000000</v>
          </cell>
        </row>
        <row r="260">
          <cell r="F260">
            <v>19470000</v>
          </cell>
          <cell r="H260">
            <v>1000000</v>
          </cell>
        </row>
        <row r="261">
          <cell r="F261">
            <v>19470000</v>
          </cell>
          <cell r="H261">
            <v>1000000</v>
          </cell>
        </row>
        <row r="262">
          <cell r="F262">
            <v>19470000</v>
          </cell>
          <cell r="H262">
            <v>1000000</v>
          </cell>
        </row>
        <row r="263">
          <cell r="F263">
            <v>19470000</v>
          </cell>
          <cell r="H263">
            <v>1000000</v>
          </cell>
        </row>
      </sheetData>
      <sheetData sheetId="2" refreshError="1"/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heet - Housing"/>
      <sheetName val="Cost Calculations"/>
      <sheetName val="Variables"/>
      <sheetName val="Housing Information"/>
      <sheetName val="Population"/>
      <sheetName val="Housing Costs"/>
    </sheetNames>
    <sheetDataSet>
      <sheetData sheetId="0"/>
      <sheetData sheetId="1">
        <row r="245">
          <cell r="M245">
            <v>23589466922.681915</v>
          </cell>
          <cell r="N245">
            <v>140192626.73415396</v>
          </cell>
        </row>
        <row r="246">
          <cell r="M246">
            <v>3732875128.2064037</v>
          </cell>
          <cell r="N246">
            <v>0</v>
          </cell>
        </row>
        <row r="247">
          <cell r="M247">
            <v>9929371335.5842571</v>
          </cell>
          <cell r="N247">
            <v>222018433.97676292</v>
          </cell>
        </row>
        <row r="248">
          <cell r="M248">
            <v>6393310120.0554228</v>
          </cell>
          <cell r="N248">
            <v>26237630.544115946</v>
          </cell>
        </row>
        <row r="249">
          <cell r="M249">
            <v>1860822589.9507828</v>
          </cell>
          <cell r="N249">
            <v>42391364.435752906</v>
          </cell>
        </row>
        <row r="250">
          <cell r="M250">
            <v>1617335094.6158361</v>
          </cell>
          <cell r="N250">
            <v>18469965.954216037</v>
          </cell>
        </row>
        <row r="251">
          <cell r="M251">
            <v>882559193.27055812</v>
          </cell>
          <cell r="N251">
            <v>5046126.73645462</v>
          </cell>
        </row>
        <row r="252">
          <cell r="M252">
            <v>1227566267.5567935</v>
          </cell>
          <cell r="N252">
            <v>3488972.5296215354</v>
          </cell>
        </row>
        <row r="253">
          <cell r="M253">
            <v>506916936.25244212</v>
          </cell>
          <cell r="N253">
            <v>9074114.1838260684</v>
          </cell>
        </row>
        <row r="254">
          <cell r="M254">
            <v>755399980.55229974</v>
          </cell>
          <cell r="N254">
            <v>12174494.563441848</v>
          </cell>
        </row>
        <row r="255">
          <cell r="M255">
            <v>258711586.3828117</v>
          </cell>
          <cell r="N255">
            <v>4303762.5215690788</v>
          </cell>
        </row>
        <row r="256">
          <cell r="M256">
            <v>46223584.181062475</v>
          </cell>
          <cell r="N256">
            <v>1185275.6976877947</v>
          </cell>
        </row>
        <row r="257">
          <cell r="M257">
            <v>61261246.050574958</v>
          </cell>
          <cell r="N257">
            <v>6507177.508340043</v>
          </cell>
        </row>
        <row r="258">
          <cell r="M258">
            <v>433804555.34915471</v>
          </cell>
          <cell r="N258">
            <v>12182851.383872082</v>
          </cell>
        </row>
        <row r="259">
          <cell r="M259">
            <v>1459670020.1980572</v>
          </cell>
          <cell r="N259">
            <v>24383809.212009657</v>
          </cell>
        </row>
        <row r="260">
          <cell r="M260">
            <v>91509308.423279747</v>
          </cell>
          <cell r="N260">
            <v>3839958.9876912446</v>
          </cell>
        </row>
        <row r="261">
          <cell r="M261">
            <v>450592043.62590033</v>
          </cell>
          <cell r="N261">
            <v>9228715.3617853448</v>
          </cell>
        </row>
        <row r="262">
          <cell r="M262">
            <v>435501811.30692858</v>
          </cell>
          <cell r="N262">
            <v>1784181.1618543656</v>
          </cell>
        </row>
        <row r="263">
          <cell r="M263">
            <v>67151045.717288569</v>
          </cell>
          <cell r="N263">
            <v>23822509.439779133</v>
          </cell>
        </row>
        <row r="264">
          <cell r="M264">
            <v>0</v>
          </cell>
          <cell r="N264">
            <v>2658861.7002185667</v>
          </cell>
        </row>
      </sheetData>
      <sheetData sheetId="2"/>
      <sheetData sheetId="3">
        <row r="2">
          <cell r="B2" t="str">
            <v>Stockholm</v>
          </cell>
          <cell r="C2" t="str">
            <v>0180</v>
          </cell>
          <cell r="D2">
            <v>452953</v>
          </cell>
          <cell r="E2">
            <v>2.1241806545049928</v>
          </cell>
          <cell r="F2">
            <v>0</v>
          </cell>
          <cell r="G2" t="str">
            <v>Sweden Statistics</v>
          </cell>
          <cell r="H2">
            <v>131500</v>
          </cell>
          <cell r="I2">
            <v>15262.803980213965</v>
          </cell>
          <cell r="J2">
            <v>100655000</v>
          </cell>
          <cell r="K2">
            <v>11682718.894512827</v>
          </cell>
        </row>
        <row r="3">
          <cell r="B3" t="str">
            <v>Uppsala</v>
          </cell>
          <cell r="C3" t="str">
            <v>0380</v>
          </cell>
          <cell r="D3">
            <v>104164</v>
          </cell>
          <cell r="E3">
            <v>2.1616297377212859</v>
          </cell>
          <cell r="F3">
            <v>0</v>
          </cell>
          <cell r="G3" t="str">
            <v>Sweden Statistics</v>
          </cell>
          <cell r="H3">
            <v>11900</v>
          </cell>
          <cell r="I3">
            <v>1381.1967099965489</v>
          </cell>
          <cell r="J3">
            <v>0</v>
          </cell>
          <cell r="K3">
            <v>0</v>
          </cell>
        </row>
        <row r="4">
          <cell r="B4" t="str">
            <v>Goteborg</v>
          </cell>
          <cell r="C4" t="str">
            <v>1480</v>
          </cell>
          <cell r="D4">
            <v>267015</v>
          </cell>
          <cell r="E4">
            <v>2.1417073947156529</v>
          </cell>
          <cell r="F4">
            <v>0</v>
          </cell>
          <cell r="G4" t="str">
            <v>Sweden Statistics</v>
          </cell>
          <cell r="H4">
            <v>122400</v>
          </cell>
          <cell r="I4">
            <v>14206.594731393076</v>
          </cell>
          <cell r="J4">
            <v>159404000</v>
          </cell>
          <cell r="K4">
            <v>18501536.16473024</v>
          </cell>
        </row>
        <row r="5">
          <cell r="B5" t="str">
            <v>Malmo</v>
          </cell>
          <cell r="C5" t="str">
            <v>1280</v>
          </cell>
          <cell r="D5">
            <v>156277</v>
          </cell>
          <cell r="E5">
            <v>2.171228011799561</v>
          </cell>
          <cell r="F5">
            <v>0</v>
          </cell>
          <cell r="G5" t="str">
            <v>Sweden Statistics</v>
          </cell>
          <cell r="H5">
            <v>95400</v>
          </cell>
          <cell r="I5">
            <v>11072.787070056367</v>
          </cell>
          <cell r="J5">
            <v>18838000</v>
          </cell>
          <cell r="K5">
            <v>2186469.2120096628</v>
          </cell>
        </row>
        <row r="6">
          <cell r="B6" t="str">
            <v>Vasteraas</v>
          </cell>
          <cell r="C6" t="str">
            <v>1980</v>
          </cell>
          <cell r="D6">
            <v>69553</v>
          </cell>
          <cell r="E6">
            <v>2.1865052549854069</v>
          </cell>
          <cell r="F6">
            <v>0</v>
          </cell>
          <cell r="G6" t="str">
            <v>Sweden Statistics</v>
          </cell>
          <cell r="H6">
            <v>130900</v>
          </cell>
          <cell r="I6">
            <v>15193.16380996204</v>
          </cell>
          <cell r="J6">
            <v>30436000</v>
          </cell>
          <cell r="K6">
            <v>3532613.7029794087</v>
          </cell>
        </row>
        <row r="7">
          <cell r="B7" t="str">
            <v>Orebro</v>
          </cell>
          <cell r="C7" t="str">
            <v>1880</v>
          </cell>
          <cell r="E7" t="e">
            <v>#DIV/0!</v>
          </cell>
          <cell r="F7">
            <v>0</v>
          </cell>
          <cell r="H7">
            <v>121000</v>
          </cell>
          <cell r="I7">
            <v>14044.101000805245</v>
          </cell>
          <cell r="J7">
            <v>6240000</v>
          </cell>
          <cell r="K7">
            <v>724257.7706200392</v>
          </cell>
        </row>
        <row r="8">
          <cell r="B8" t="str">
            <v>Linkoping</v>
          </cell>
          <cell r="C8" t="str">
            <v>0580</v>
          </cell>
          <cell r="E8" t="e">
            <v>#DIV/0!</v>
          </cell>
          <cell r="F8">
            <v>0</v>
          </cell>
          <cell r="H8">
            <v>125800</v>
          </cell>
          <cell r="I8">
            <v>14601.222362820659</v>
          </cell>
          <cell r="J8">
            <v>12908000</v>
          </cell>
          <cell r="K8">
            <v>1498192.1960197862</v>
          </cell>
        </row>
        <row r="9">
          <cell r="B9" t="str">
            <v>Jonkoping</v>
          </cell>
          <cell r="C9" t="str">
            <v>0680</v>
          </cell>
          <cell r="E9" t="e">
            <v>#DIV/0!</v>
          </cell>
          <cell r="F9">
            <v>0</v>
          </cell>
          <cell r="H9">
            <v>138200</v>
          </cell>
          <cell r="I9">
            <v>16040.452548027148</v>
          </cell>
          <cell r="J9">
            <v>12456000</v>
          </cell>
          <cell r="K9">
            <v>1445729.9344300011</v>
          </cell>
        </row>
        <row r="10">
          <cell r="B10" t="str">
            <v>Umea</v>
          </cell>
          <cell r="C10" t="str">
            <v>2480</v>
          </cell>
          <cell r="D10">
            <v>61075</v>
          </cell>
          <cell r="E10">
            <v>2.081358984854687</v>
          </cell>
          <cell r="F10">
            <v>0</v>
          </cell>
          <cell r="G10" t="str">
            <v>Sweden Statistics</v>
          </cell>
          <cell r="H10">
            <v>130800.00000000001</v>
          </cell>
          <cell r="I10">
            <v>15181.557114920051</v>
          </cell>
          <cell r="J10">
            <v>13261000</v>
          </cell>
          <cell r="K10">
            <v>1539163.8295180029</v>
          </cell>
        </row>
        <row r="11">
          <cell r="B11" t="str">
            <v>Karlstad</v>
          </cell>
          <cell r="C11" t="str">
            <v>1780</v>
          </cell>
          <cell r="E11" t="e">
            <v>#DIV/0!</v>
          </cell>
          <cell r="F11">
            <v>0</v>
          </cell>
          <cell r="H11">
            <v>126600</v>
          </cell>
          <cell r="I11">
            <v>14694.075923156563</v>
          </cell>
          <cell r="J11">
            <v>7212000</v>
          </cell>
          <cell r="K11">
            <v>837074.84642816056</v>
          </cell>
        </row>
        <row r="12">
          <cell r="B12" t="str">
            <v>Gavle</v>
          </cell>
          <cell r="C12" t="str">
            <v>2180</v>
          </cell>
          <cell r="D12">
            <v>48174</v>
          </cell>
          <cell r="E12">
            <v>2.1060115414954126</v>
          </cell>
          <cell r="F12">
            <v>0</v>
          </cell>
          <cell r="G12" t="str">
            <v>Sweden Statistics</v>
          </cell>
          <cell r="H12">
            <v>125500</v>
          </cell>
          <cell r="I12">
            <v>14566.402277694695</v>
          </cell>
          <cell r="J12">
            <v>3623000</v>
          </cell>
          <cell r="K12">
            <v>420510.56137121818</v>
          </cell>
        </row>
        <row r="13">
          <cell r="B13" t="str">
            <v>Vaxjo</v>
          </cell>
          <cell r="C13" t="str">
            <v>0780</v>
          </cell>
          <cell r="D13">
            <v>42268</v>
          </cell>
          <cell r="E13">
            <v>2.1900018926847733</v>
          </cell>
          <cell r="F13">
            <v>0</v>
          </cell>
          <cell r="G13" t="str">
            <v>Sweden Statistics</v>
          </cell>
          <cell r="H13">
            <v>127100</v>
          </cell>
          <cell r="I13">
            <v>14752.109398366501</v>
          </cell>
          <cell r="J13">
            <v>2505000</v>
          </cell>
          <cell r="K13">
            <v>290747.71080179454</v>
          </cell>
        </row>
        <row r="14">
          <cell r="B14" t="str">
            <v>Halmstad</v>
          </cell>
          <cell r="C14" t="str">
            <v>1380</v>
          </cell>
          <cell r="E14" t="e">
            <v>#DIV/0!</v>
          </cell>
          <cell r="F14">
            <v>0</v>
          </cell>
          <cell r="H14">
            <v>132500</v>
          </cell>
          <cell r="I14">
            <v>15378.870930633842</v>
          </cell>
          <cell r="J14">
            <v>13846000</v>
          </cell>
          <cell r="K14">
            <v>1607062.9955136315</v>
          </cell>
        </row>
        <row r="15">
          <cell r="B15" t="str">
            <v>Lulea</v>
          </cell>
          <cell r="C15" t="str">
            <v>2580</v>
          </cell>
          <cell r="D15">
            <v>38109</v>
          </cell>
          <cell r="E15">
            <v>2.0423522002676533</v>
          </cell>
          <cell r="F15">
            <v>0</v>
          </cell>
          <cell r="G15" t="str">
            <v>Sweden Statistics</v>
          </cell>
          <cell r="H15">
            <v>135400</v>
          </cell>
          <cell r="I15">
            <v>15715.465086851489</v>
          </cell>
          <cell r="J15">
            <v>6515000</v>
          </cell>
          <cell r="K15">
            <v>756176.18198550551</v>
          </cell>
        </row>
        <row r="16">
          <cell r="B16" t="str">
            <v>Ostersund</v>
          </cell>
          <cell r="C16" t="str">
            <v>2380</v>
          </cell>
          <cell r="E16" t="e">
            <v>#DIV/0!</v>
          </cell>
          <cell r="F16">
            <v>0</v>
          </cell>
          <cell r="H16">
            <v>132700</v>
          </cell>
          <cell r="I16">
            <v>15402.084320717819</v>
          </cell>
          <cell r="J16">
            <v>10209000</v>
          </cell>
          <cell r="K16">
            <v>1184927.4968365349</v>
          </cell>
        </row>
        <row r="17">
          <cell r="B17" t="str">
            <v>Falun</v>
          </cell>
          <cell r="C17" t="str">
            <v>2080</v>
          </cell>
          <cell r="E17" t="e">
            <v>#DIV/0!</v>
          </cell>
          <cell r="F17">
            <v>0</v>
          </cell>
          <cell r="H17">
            <v>133800</v>
          </cell>
          <cell r="I17">
            <v>15529.757966179684</v>
          </cell>
          <cell r="J17">
            <v>4925000</v>
          </cell>
          <cell r="K17">
            <v>571629.73081789946</v>
          </cell>
        </row>
        <row r="18">
          <cell r="B18" t="str">
            <v>Karlskrona</v>
          </cell>
          <cell r="C18" t="str">
            <v>1080</v>
          </cell>
          <cell r="E18" t="e">
            <v>#DIV/0!</v>
          </cell>
          <cell r="F18">
            <v>0</v>
          </cell>
          <cell r="H18">
            <v>126600</v>
          </cell>
          <cell r="I18">
            <v>14694.075923156563</v>
          </cell>
          <cell r="J18">
            <v>7949000</v>
          </cell>
          <cell r="K18">
            <v>922616.18888761068</v>
          </cell>
        </row>
        <row r="19">
          <cell r="B19" t="str">
            <v>Kalmar</v>
          </cell>
          <cell r="C19" t="str">
            <v>0880</v>
          </cell>
          <cell r="D19">
            <v>32455</v>
          </cell>
          <cell r="E19">
            <v>2.1109228162070561</v>
          </cell>
          <cell r="F19">
            <v>0</v>
          </cell>
          <cell r="G19" t="str">
            <v>Sweden Statistics</v>
          </cell>
          <cell r="H19">
            <v>131500</v>
          </cell>
          <cell r="I19">
            <v>15262.803980213965</v>
          </cell>
          <cell r="J19">
            <v>8741000</v>
          </cell>
          <cell r="K19">
            <v>1014541.2136201541</v>
          </cell>
        </row>
        <row r="20">
          <cell r="B20" t="str">
            <v>Kristianstad</v>
          </cell>
          <cell r="C20" t="str">
            <v>1290</v>
          </cell>
          <cell r="E20" t="e">
            <v>#DIV/0!</v>
          </cell>
          <cell r="F20">
            <v>0</v>
          </cell>
          <cell r="H20">
            <v>119000</v>
          </cell>
          <cell r="I20">
            <v>13811.967099965488</v>
          </cell>
          <cell r="J20">
            <v>5393000</v>
          </cell>
          <cell r="K20">
            <v>625949.06361440243</v>
          </cell>
        </row>
        <row r="21">
          <cell r="B21" t="str">
            <v>Nykoping</v>
          </cell>
          <cell r="C21" t="str">
            <v>0480</v>
          </cell>
          <cell r="E21" t="e">
            <v>#DIV/0!</v>
          </cell>
          <cell r="F21">
            <v>0</v>
          </cell>
          <cell r="H21">
            <v>132300</v>
          </cell>
          <cell r="I21">
            <v>15355.657540549866</v>
          </cell>
          <cell r="J21">
            <v>7439000</v>
          </cell>
          <cell r="K21">
            <v>863422.04417347279</v>
          </cell>
        </row>
        <row r="22">
          <cell r="B22" t="str">
            <v>Visby</v>
          </cell>
          <cell r="C22" t="e">
            <v>#N/A</v>
          </cell>
          <cell r="E22" t="e">
            <v>#N/A</v>
          </cell>
          <cell r="F22">
            <v>0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</row>
        <row r="23">
          <cell r="B23" t="str">
            <v>Vanersborg</v>
          </cell>
          <cell r="C23" t="str">
            <v>1487</v>
          </cell>
          <cell r="D23">
            <v>18012</v>
          </cell>
          <cell r="E23">
            <v>2.1880413057961361</v>
          </cell>
          <cell r="F23">
            <v>0</v>
          </cell>
          <cell r="G23" t="str">
            <v>Sweden Statistics</v>
          </cell>
          <cell r="H23">
            <v>123200</v>
          </cell>
          <cell r="I23">
            <v>14299.448291728977</v>
          </cell>
          <cell r="J23">
            <v>3090000</v>
          </cell>
          <cell r="K23">
            <v>358646.87679742323</v>
          </cell>
        </row>
        <row r="24">
          <cell r="B24" t="str">
            <v>Harnosand</v>
          </cell>
          <cell r="C24" t="str">
            <v>2280</v>
          </cell>
          <cell r="D24">
            <v>12287</v>
          </cell>
          <cell r="E24">
            <v>2.0444372100594124</v>
          </cell>
          <cell r="F24">
            <v>0</v>
          </cell>
          <cell r="G24" t="str">
            <v>Sweden Statistics</v>
          </cell>
          <cell r="H24">
            <v>117500</v>
          </cell>
          <cell r="I24">
            <v>13637.866674335672</v>
          </cell>
          <cell r="J24">
            <v>851000</v>
          </cell>
          <cell r="K24">
            <v>98772.974807316219</v>
          </cell>
        </row>
        <row r="25">
          <cell r="B25" t="str">
            <v>Mariestad</v>
          </cell>
          <cell r="C25" t="str">
            <v>1493</v>
          </cell>
          <cell r="D25">
            <v>11669</v>
          </cell>
          <cell r="E25">
            <v>2.0886108492587199</v>
          </cell>
          <cell r="F25">
            <v>0</v>
          </cell>
          <cell r="G25" t="str">
            <v>Sweden Statistics</v>
          </cell>
          <cell r="H25">
            <v>129699.99999999999</v>
          </cell>
          <cell r="I25">
            <v>15053.883469458182</v>
          </cell>
          <cell r="J25">
            <v>4672000</v>
          </cell>
          <cell r="K25">
            <v>542264.79236167029</v>
          </cell>
        </row>
        <row r="26">
          <cell r="B26" t="str">
            <v>Helsingborg</v>
          </cell>
          <cell r="C26" t="str">
            <v>1283</v>
          </cell>
          <cell r="E26" t="e">
            <v>#DIV/0!</v>
          </cell>
          <cell r="F26">
            <v>0</v>
          </cell>
          <cell r="H26">
            <v>117400</v>
          </cell>
          <cell r="I26">
            <v>13626.259979293684</v>
          </cell>
          <cell r="J26">
            <v>10878000</v>
          </cell>
          <cell r="K26">
            <v>1262576.2866674336</v>
          </cell>
        </row>
        <row r="27">
          <cell r="B27" t="str">
            <v>Sundsvall</v>
          </cell>
          <cell r="C27" t="str">
            <v>2281</v>
          </cell>
          <cell r="D27">
            <v>47066</v>
          </cell>
          <cell r="E27">
            <v>2.1002422130625078</v>
          </cell>
          <cell r="F27">
            <v>0</v>
          </cell>
          <cell r="G27" t="str">
            <v>Sweden Statistics</v>
          </cell>
          <cell r="H27">
            <v>134300</v>
          </cell>
          <cell r="I27">
            <v>15587.791441389623</v>
          </cell>
          <cell r="J27">
            <v>8747000</v>
          </cell>
          <cell r="K27">
            <v>1015237.6153226735</v>
          </cell>
        </row>
        <row r="28">
          <cell r="B28" t="str">
            <v>Norrkoping</v>
          </cell>
          <cell r="C28" t="str">
            <v>0581</v>
          </cell>
          <cell r="D28">
            <v>64930</v>
          </cell>
          <cell r="E28">
            <v>2.1819805944863697</v>
          </cell>
          <cell r="F28">
            <v>0</v>
          </cell>
          <cell r="G28" t="str">
            <v>Sweden Statistics</v>
          </cell>
          <cell r="H28">
            <v>124400</v>
          </cell>
          <cell r="I28">
            <v>14438.728632232829</v>
          </cell>
          <cell r="J28">
            <v>17507000</v>
          </cell>
          <cell r="K28">
            <v>2031984.1010008052</v>
          </cell>
        </row>
        <row r="29">
          <cell r="B29" t="str">
            <v>Boras</v>
          </cell>
          <cell r="C29" t="str">
            <v>1490</v>
          </cell>
          <cell r="E29" t="e">
            <v>#DIV/0!</v>
          </cell>
          <cell r="F29">
            <v>0</v>
          </cell>
          <cell r="H29">
            <v>129300.00000000001</v>
          </cell>
          <cell r="I29">
            <v>15007.456689290235</v>
          </cell>
          <cell r="J29">
            <v>16261000</v>
          </cell>
          <cell r="K29">
            <v>1887364.6807776371</v>
          </cell>
        </row>
        <row r="30">
          <cell r="B30" t="str">
            <v>Bollnas</v>
          </cell>
          <cell r="C30" t="str">
            <v>2183</v>
          </cell>
          <cell r="D30">
            <v>13166</v>
          </cell>
          <cell r="E30">
            <v>2.0500531672489748</v>
          </cell>
          <cell r="F30">
            <v>0</v>
          </cell>
          <cell r="G30" t="str">
            <v>Sweden Statistics</v>
          </cell>
          <cell r="H30">
            <v>118500</v>
          </cell>
          <cell r="I30">
            <v>13753.933624755549</v>
          </cell>
          <cell r="J30">
            <v>2757000</v>
          </cell>
          <cell r="K30">
            <v>319996.58230760379</v>
          </cell>
        </row>
        <row r="31">
          <cell r="B31" t="str">
            <v>Trollhattan</v>
          </cell>
          <cell r="C31" t="str">
            <v>1488</v>
          </cell>
          <cell r="D31">
            <v>26675</v>
          </cell>
          <cell r="E31">
            <v>2.2016119962511715</v>
          </cell>
          <cell r="F31">
            <v>0</v>
          </cell>
          <cell r="G31" t="str">
            <v>Sweden Statistics</v>
          </cell>
          <cell r="H31">
            <v>120900</v>
          </cell>
          <cell r="I31">
            <v>14032.494305763257</v>
          </cell>
          <cell r="J31">
            <v>6626000</v>
          </cell>
          <cell r="K31">
            <v>769059.61348211206</v>
          </cell>
        </row>
        <row r="32">
          <cell r="B32" t="str">
            <v>Borlange</v>
          </cell>
          <cell r="C32" t="str">
            <v>2081</v>
          </cell>
          <cell r="D32">
            <v>24073</v>
          </cell>
          <cell r="E32">
            <v>2.1694014040626426</v>
          </cell>
          <cell r="F32">
            <v>0</v>
          </cell>
          <cell r="G32" t="str">
            <v>Sweden Statistics</v>
          </cell>
          <cell r="H32">
            <v>113900</v>
          </cell>
          <cell r="I32">
            <v>13220.02565282411</v>
          </cell>
          <cell r="J32">
            <v>1281000</v>
          </cell>
          <cell r="K32">
            <v>148681.76348786379</v>
          </cell>
        </row>
        <row r="33">
          <cell r="B33" t="str">
            <v>Skelleftea</v>
          </cell>
          <cell r="C33" t="str">
            <v>2482</v>
          </cell>
          <cell r="D33">
            <v>34386</v>
          </cell>
          <cell r="E33">
            <v>2.107456523003548</v>
          </cell>
          <cell r="F33">
            <v>0</v>
          </cell>
          <cell r="G33" t="str">
            <v>Sweden Statistics</v>
          </cell>
          <cell r="H33">
            <v>135400</v>
          </cell>
          <cell r="I33">
            <v>15715.465086851489</v>
          </cell>
          <cell r="J33">
            <v>17104000</v>
          </cell>
          <cell r="K33">
            <v>1985209.1199815944</v>
          </cell>
        </row>
        <row r="34">
          <cell r="B34" t="str">
            <v>Ornskoldsvik</v>
          </cell>
          <cell r="C34" t="str">
            <v>2284</v>
          </cell>
          <cell r="E34" t="e">
            <v>#DIV/0!</v>
          </cell>
          <cell r="F34">
            <v>0</v>
          </cell>
          <cell r="H34">
            <v>134100</v>
          </cell>
          <cell r="I34">
            <v>15564.578051305647</v>
          </cell>
          <cell r="J34">
            <v>5219000</v>
          </cell>
          <cell r="K34">
            <v>605753.4142413435</v>
          </cell>
        </row>
        <row r="35">
          <cell r="B35" t="str">
            <v>Kiruna</v>
          </cell>
          <cell r="C35" t="str">
            <v>2584</v>
          </cell>
          <cell r="D35">
            <v>10899</v>
          </cell>
          <cell r="E35">
            <v>2.1095513349848609</v>
          </cell>
          <cell r="F35">
            <v>0</v>
          </cell>
          <cell r="G35" t="str">
            <v>Sweden Statistics</v>
          </cell>
          <cell r="H35">
            <v>141500</v>
          </cell>
          <cell r="I35">
            <v>16423.473484412745</v>
          </cell>
          <cell r="J35">
            <v>1909000</v>
          </cell>
          <cell r="K35">
            <v>221571.80835154722</v>
          </cell>
        </row>
      </sheetData>
      <sheetData sheetId="4"/>
      <sheetData sheetId="5">
        <row r="2">
          <cell r="B2" t="str">
            <v>Stockholm</v>
          </cell>
          <cell r="C2">
            <v>50503</v>
          </cell>
          <cell r="D2">
            <v>544.77037147352246</v>
          </cell>
          <cell r="F2" t="str">
            <v>Sweden Statistics</v>
          </cell>
          <cell r="I2" t="str">
            <v>0180</v>
          </cell>
          <cell r="J2">
            <v>1355</v>
          </cell>
          <cell r="K2">
            <v>13.102629073950657</v>
          </cell>
        </row>
        <row r="3">
          <cell r="B3" t="str">
            <v>Uppsala</v>
          </cell>
          <cell r="C3">
            <v>35843</v>
          </cell>
          <cell r="D3">
            <v>386.63454497209005</v>
          </cell>
          <cell r="F3" t="str">
            <v>Sweden Statistics</v>
          </cell>
          <cell r="I3" t="str">
            <v>0380</v>
          </cell>
          <cell r="J3">
            <v>1340</v>
          </cell>
          <cell r="K3">
            <v>12.95758151962648</v>
          </cell>
        </row>
        <row r="4">
          <cell r="B4" t="str">
            <v>Goteborg</v>
          </cell>
          <cell r="C4">
            <v>45466</v>
          </cell>
          <cell r="D4">
            <v>490.4367999804997</v>
          </cell>
          <cell r="F4" t="str">
            <v>Sweden Statistics</v>
          </cell>
          <cell r="I4" t="str">
            <v>1480</v>
          </cell>
          <cell r="J4">
            <v>1197</v>
          </cell>
          <cell r="K4">
            <v>11.574794835069326</v>
          </cell>
        </row>
        <row r="5">
          <cell r="B5" t="str">
            <v>Malmo</v>
          </cell>
          <cell r="C5">
            <v>40302</v>
          </cell>
          <cell r="D5">
            <v>434.73329329200055</v>
          </cell>
          <cell r="F5" t="str">
            <v>Sweden Statistics</v>
          </cell>
          <cell r="I5" t="str">
            <v>1280</v>
          </cell>
          <cell r="J5">
            <v>1267</v>
          </cell>
          <cell r="K5">
            <v>12.251683421915487</v>
          </cell>
        </row>
        <row r="6">
          <cell r="B6" t="str">
            <v>Vasteraas</v>
          </cell>
          <cell r="C6">
            <v>35843</v>
          </cell>
          <cell r="D6">
            <v>386.63454497209005</v>
          </cell>
          <cell r="F6" t="str">
            <v>Sweden Statistics</v>
          </cell>
          <cell r="I6" t="str">
            <v>1980</v>
          </cell>
          <cell r="J6">
            <v>1171</v>
          </cell>
          <cell r="K6">
            <v>11.323379074240753</v>
          </cell>
        </row>
        <row r="7">
          <cell r="B7" t="str">
            <v>Orebro</v>
          </cell>
          <cell r="C7">
            <v>35843</v>
          </cell>
          <cell r="D7">
            <v>386.63454497209005</v>
          </cell>
          <cell r="F7" t="str">
            <v>Sweden Statistics</v>
          </cell>
          <cell r="I7" t="str">
            <v>1880</v>
          </cell>
          <cell r="J7">
            <v>1147</v>
          </cell>
          <cell r="K7">
            <v>11.09130298732207</v>
          </cell>
        </row>
        <row r="8">
          <cell r="B8" t="str">
            <v>Linkoping</v>
          </cell>
          <cell r="C8">
            <v>35843</v>
          </cell>
          <cell r="D8">
            <v>386.63454497209005</v>
          </cell>
          <cell r="F8" t="str">
            <v>Sweden Statistics</v>
          </cell>
          <cell r="I8" t="str">
            <v>0580</v>
          </cell>
          <cell r="J8">
            <v>1157</v>
          </cell>
          <cell r="K8">
            <v>11.188001356871521</v>
          </cell>
        </row>
        <row r="9">
          <cell r="B9" t="str">
            <v>Jonkoping</v>
          </cell>
          <cell r="C9">
            <v>35843</v>
          </cell>
          <cell r="D9">
            <v>386.63454497209005</v>
          </cell>
          <cell r="F9" t="str">
            <v>Sweden Statistics</v>
          </cell>
          <cell r="I9" t="str">
            <v>0680</v>
          </cell>
          <cell r="J9">
            <v>1056</v>
          </cell>
          <cell r="K9">
            <v>10.211347824422063</v>
          </cell>
        </row>
        <row r="10">
          <cell r="B10" t="str">
            <v>Umea</v>
          </cell>
          <cell r="C10">
            <v>35843</v>
          </cell>
          <cell r="D10">
            <v>386.63454497209005</v>
          </cell>
          <cell r="F10" t="str">
            <v>Sweden Statistics</v>
          </cell>
          <cell r="I10" t="str">
            <v>2480</v>
          </cell>
          <cell r="J10">
            <v>1121</v>
          </cell>
          <cell r="K10">
            <v>10.839887226493495</v>
          </cell>
        </row>
        <row r="11">
          <cell r="B11" t="str">
            <v>Karlstad</v>
          </cell>
          <cell r="C11">
            <v>35843</v>
          </cell>
          <cell r="D11">
            <v>386.63454497209005</v>
          </cell>
          <cell r="F11" t="str">
            <v>Sweden Statistics</v>
          </cell>
          <cell r="I11" t="str">
            <v>1780</v>
          </cell>
          <cell r="J11">
            <v>1110</v>
          </cell>
          <cell r="K11">
            <v>10.7335190199891</v>
          </cell>
        </row>
        <row r="12">
          <cell r="B12" t="str">
            <v>Gavle</v>
          </cell>
          <cell r="C12">
            <v>35843</v>
          </cell>
          <cell r="D12">
            <v>386.63454497209005</v>
          </cell>
          <cell r="F12" t="str">
            <v>Sweden Statistics</v>
          </cell>
          <cell r="I12" t="str">
            <v>2180</v>
          </cell>
          <cell r="J12">
            <v>1024</v>
          </cell>
          <cell r="K12">
            <v>9.9019130418638177</v>
          </cell>
        </row>
        <row r="13">
          <cell r="B13" t="str">
            <v>Vaxjo</v>
          </cell>
          <cell r="C13">
            <v>35843</v>
          </cell>
          <cell r="D13">
            <v>386.63454497209005</v>
          </cell>
          <cell r="F13" t="str">
            <v>Sweden Statistics</v>
          </cell>
          <cell r="I13" t="str">
            <v>0780</v>
          </cell>
          <cell r="J13">
            <v>1051</v>
          </cell>
          <cell r="K13">
            <v>10.162998639647338</v>
          </cell>
        </row>
        <row r="14">
          <cell r="B14" t="str">
            <v>Halmstad</v>
          </cell>
          <cell r="C14">
            <v>35843</v>
          </cell>
          <cell r="D14">
            <v>386.63454497209005</v>
          </cell>
          <cell r="F14" t="str">
            <v>Sweden Statistics</v>
          </cell>
          <cell r="I14" t="str">
            <v>1380</v>
          </cell>
          <cell r="J14">
            <v>1160</v>
          </cell>
          <cell r="K14">
            <v>11.217010867736356</v>
          </cell>
        </row>
        <row r="15">
          <cell r="B15" t="str">
            <v>Lulea</v>
          </cell>
          <cell r="C15">
            <v>35843</v>
          </cell>
          <cell r="D15">
            <v>386.63454497209005</v>
          </cell>
          <cell r="F15" t="str">
            <v>Sweden Statistics</v>
          </cell>
          <cell r="I15" t="str">
            <v>2580</v>
          </cell>
          <cell r="J15">
            <v>1006</v>
          </cell>
          <cell r="K15">
            <v>9.7278559766748049</v>
          </cell>
        </row>
        <row r="16">
          <cell r="B16" t="str">
            <v>Ostersund</v>
          </cell>
          <cell r="C16">
            <v>35843</v>
          </cell>
          <cell r="D16">
            <v>386.63454497209005</v>
          </cell>
          <cell r="F16" t="str">
            <v>Sweden Statistics</v>
          </cell>
          <cell r="I16" t="str">
            <v>2380</v>
          </cell>
          <cell r="J16">
            <v>980</v>
          </cell>
          <cell r="K16">
            <v>9.4764402158462318</v>
          </cell>
        </row>
        <row r="17">
          <cell r="B17" t="str">
            <v>Falun</v>
          </cell>
          <cell r="C17">
            <v>35843</v>
          </cell>
          <cell r="D17">
            <v>386.63454497209005</v>
          </cell>
          <cell r="F17" t="str">
            <v>Sweden Statistics</v>
          </cell>
          <cell r="I17" t="str">
            <v>2080</v>
          </cell>
          <cell r="J17">
            <v>1046</v>
          </cell>
          <cell r="K17">
            <v>10.114649454872611</v>
          </cell>
        </row>
        <row r="18">
          <cell r="B18" t="str">
            <v>Karlskrona</v>
          </cell>
          <cell r="C18">
            <v>35843</v>
          </cell>
          <cell r="D18">
            <v>386.63454497209005</v>
          </cell>
          <cell r="F18" t="str">
            <v>Sweden Statistics</v>
          </cell>
          <cell r="I18" t="str">
            <v>1080</v>
          </cell>
          <cell r="J18">
            <v>1119</v>
          </cell>
          <cell r="K18">
            <v>10.820547552583607</v>
          </cell>
        </row>
        <row r="19">
          <cell r="B19" t="str">
            <v>Kalmar</v>
          </cell>
          <cell r="C19">
            <v>35843</v>
          </cell>
          <cell r="D19">
            <v>386.63454497209005</v>
          </cell>
          <cell r="F19" t="str">
            <v>Sweden Statistics</v>
          </cell>
          <cell r="I19" t="str">
            <v>0880</v>
          </cell>
          <cell r="J19">
            <v>1107</v>
          </cell>
          <cell r="K19">
            <v>10.704509509124264</v>
          </cell>
        </row>
        <row r="20">
          <cell r="B20" t="str">
            <v>Kristianstad</v>
          </cell>
          <cell r="C20">
            <v>35843</v>
          </cell>
          <cell r="D20">
            <v>386.63454497209005</v>
          </cell>
          <cell r="F20" t="str">
            <v>Sweden Statistics</v>
          </cell>
          <cell r="I20" t="str">
            <v>1290</v>
          </cell>
          <cell r="J20">
            <v>1092</v>
          </cell>
          <cell r="K20">
            <v>10.559461954800087</v>
          </cell>
        </row>
        <row r="21">
          <cell r="B21" t="str">
            <v>Nykoping</v>
          </cell>
          <cell r="C21">
            <v>35843</v>
          </cell>
          <cell r="D21">
            <v>386.63454497209005</v>
          </cell>
          <cell r="F21" t="str">
            <v>Sweden Statistics</v>
          </cell>
          <cell r="I21" t="str">
            <v>0480</v>
          </cell>
          <cell r="J21">
            <v>1108</v>
          </cell>
          <cell r="K21">
            <v>10.714179346079209</v>
          </cell>
        </row>
        <row r="22">
          <cell r="B22" t="str">
            <v>Visby</v>
          </cell>
          <cell r="C22">
            <v>35843</v>
          </cell>
          <cell r="D22">
            <v>386.63454497209005</v>
          </cell>
          <cell r="F22" t="str">
            <v>Sweden Statistics</v>
          </cell>
          <cell r="I22" t="str">
            <v>0980</v>
          </cell>
          <cell r="J22">
            <v>1113</v>
          </cell>
          <cell r="K22">
            <v>10.762528530853935</v>
          </cell>
        </row>
        <row r="23">
          <cell r="B23" t="str">
            <v>Vanersborg</v>
          </cell>
          <cell r="C23">
            <v>35843</v>
          </cell>
          <cell r="D23">
            <v>386.63454497209005</v>
          </cell>
          <cell r="F23" t="str">
            <v>Sweden Statistics</v>
          </cell>
          <cell r="I23" t="str">
            <v>1487</v>
          </cell>
          <cell r="J23">
            <v>1021</v>
          </cell>
          <cell r="K23">
            <v>9.8729035309989825</v>
          </cell>
        </row>
        <row r="24">
          <cell r="B24" t="str">
            <v>Harnosand</v>
          </cell>
          <cell r="C24">
            <v>35843</v>
          </cell>
          <cell r="D24">
            <v>386.63454497209005</v>
          </cell>
          <cell r="F24" t="str">
            <v>Sweden Statistics</v>
          </cell>
          <cell r="I24" t="str">
            <v>2280</v>
          </cell>
          <cell r="J24">
            <v>958</v>
          </cell>
          <cell r="K24">
            <v>9.2637038028374388</v>
          </cell>
        </row>
        <row r="25">
          <cell r="B25" t="str">
            <v>Mariestad</v>
          </cell>
          <cell r="C25">
            <v>35843</v>
          </cell>
          <cell r="D25">
            <v>386.63454497209005</v>
          </cell>
          <cell r="F25" t="str">
            <v>Sweden Statistics</v>
          </cell>
          <cell r="I25" t="str">
            <v>1493</v>
          </cell>
          <cell r="J25">
            <v>936</v>
          </cell>
          <cell r="K25">
            <v>9.0509673898286458</v>
          </cell>
        </row>
        <row r="26">
          <cell r="B26" t="str">
            <v>Helsingborg</v>
          </cell>
          <cell r="C26">
            <v>35843</v>
          </cell>
          <cell r="D26">
            <v>386.63454497209005</v>
          </cell>
          <cell r="F26" t="str">
            <v>Sweden Statistics</v>
          </cell>
          <cell r="I26" t="str">
            <v>1283</v>
          </cell>
          <cell r="J26">
            <v>1253</v>
          </cell>
          <cell r="K26">
            <v>12.116305704546253</v>
          </cell>
        </row>
        <row r="27">
          <cell r="B27" t="str">
            <v>Sundsvall</v>
          </cell>
          <cell r="C27">
            <v>35843</v>
          </cell>
          <cell r="D27">
            <v>386.63454497209005</v>
          </cell>
          <cell r="F27" t="str">
            <v>Sweden Statistics</v>
          </cell>
          <cell r="I27" t="str">
            <v>2281</v>
          </cell>
          <cell r="J27">
            <v>1058</v>
          </cell>
          <cell r="K27">
            <v>10.230687498331953</v>
          </cell>
        </row>
        <row r="28">
          <cell r="B28" t="str">
            <v>Norrkoping</v>
          </cell>
          <cell r="C28">
            <v>35843</v>
          </cell>
          <cell r="D28">
            <v>386.63454497209005</v>
          </cell>
          <cell r="F28" t="str">
            <v>Sweden Statistics</v>
          </cell>
          <cell r="I28" t="str">
            <v>0581</v>
          </cell>
          <cell r="J28">
            <v>1151</v>
          </cell>
          <cell r="K28">
            <v>11.12998233514185</v>
          </cell>
        </row>
        <row r="29">
          <cell r="B29" t="str">
            <v>Boras</v>
          </cell>
          <cell r="C29">
            <v>35843</v>
          </cell>
          <cell r="D29">
            <v>386.63454497209005</v>
          </cell>
          <cell r="F29" t="str">
            <v>Sweden Statistics</v>
          </cell>
          <cell r="I29" t="str">
            <v>1490</v>
          </cell>
          <cell r="J29">
            <v>1117</v>
          </cell>
          <cell r="K29">
            <v>10.801207878673717</v>
          </cell>
        </row>
        <row r="30">
          <cell r="B30" t="str">
            <v>Bollnas</v>
          </cell>
          <cell r="C30">
            <v>35843</v>
          </cell>
          <cell r="D30">
            <v>386.63454497209005</v>
          </cell>
          <cell r="F30" t="str">
            <v>Sweden Statistics</v>
          </cell>
          <cell r="I30" t="str">
            <v>2183</v>
          </cell>
          <cell r="J30">
            <v>964</v>
          </cell>
          <cell r="K30">
            <v>9.3217228245671109</v>
          </cell>
        </row>
        <row r="31">
          <cell r="B31" t="str">
            <v>Trollhattan</v>
          </cell>
          <cell r="C31">
            <v>35843</v>
          </cell>
          <cell r="D31">
            <v>386.63454497209005</v>
          </cell>
          <cell r="F31" t="str">
            <v>Sweden Statistics</v>
          </cell>
          <cell r="I31" t="str">
            <v>1488</v>
          </cell>
          <cell r="J31">
            <v>1037</v>
          </cell>
          <cell r="K31">
            <v>10.027620922278105</v>
          </cell>
        </row>
        <row r="32">
          <cell r="B32" t="str">
            <v>Borlange</v>
          </cell>
          <cell r="C32">
            <v>35843</v>
          </cell>
          <cell r="D32">
            <v>386.63454497209005</v>
          </cell>
          <cell r="F32" t="str">
            <v>Sweden Statistics</v>
          </cell>
          <cell r="I32" t="str">
            <v>2081</v>
          </cell>
          <cell r="J32">
            <v>1061</v>
          </cell>
          <cell r="K32">
            <v>10.259697009196788</v>
          </cell>
        </row>
        <row r="33">
          <cell r="B33" t="str">
            <v>Skelleftea</v>
          </cell>
          <cell r="C33">
            <v>35843</v>
          </cell>
          <cell r="D33">
            <v>386.63454497209005</v>
          </cell>
          <cell r="F33" t="str">
            <v>Sweden Statistics</v>
          </cell>
          <cell r="I33" t="str">
            <v>2482</v>
          </cell>
          <cell r="J33">
            <v>948</v>
          </cell>
          <cell r="K33">
            <v>9.1670054332879882</v>
          </cell>
        </row>
        <row r="34">
          <cell r="B34" t="str">
            <v>Ornskoldsvik</v>
          </cell>
          <cell r="C34">
            <v>35843</v>
          </cell>
          <cell r="D34">
            <v>386.63454497209005</v>
          </cell>
          <cell r="F34" t="str">
            <v>Sweden Statistics</v>
          </cell>
          <cell r="I34" t="str">
            <v>2284</v>
          </cell>
          <cell r="J34">
            <v>1048</v>
          </cell>
          <cell r="K34">
            <v>10.133989128782501</v>
          </cell>
        </row>
        <row r="35">
          <cell r="B35" t="str">
            <v>Kiruna</v>
          </cell>
          <cell r="C35">
            <v>35843</v>
          </cell>
          <cell r="D35">
            <v>386.63454497209005</v>
          </cell>
          <cell r="F35" t="str">
            <v>Sweden Statistics</v>
          </cell>
          <cell r="I35" t="str">
            <v>2584</v>
          </cell>
          <cell r="J35">
            <v>986</v>
          </cell>
          <cell r="K35">
            <v>9.5344592375759039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heet - Open Spaces"/>
      <sheetName val="Cost Calculations"/>
      <sheetName val="Variables"/>
      <sheetName val="Budget"/>
      <sheetName val="Cost of land in urban area"/>
      <sheetName val="Existing Open Space"/>
      <sheetName val="Population"/>
    </sheetNames>
    <sheetDataSet>
      <sheetData sheetId="0"/>
      <sheetData sheetId="1">
        <row r="245">
          <cell r="L245">
            <v>5775463731.9362144</v>
          </cell>
        </row>
        <row r="246">
          <cell r="L246">
            <v>2311286120.2142224</v>
          </cell>
        </row>
        <row r="247">
          <cell r="L247">
            <v>6436250058.7599192</v>
          </cell>
        </row>
        <row r="248">
          <cell r="L248">
            <v>2025692559.5161273</v>
          </cell>
        </row>
        <row r="249">
          <cell r="L249">
            <v>2106105079.4912634</v>
          </cell>
        </row>
        <row r="250">
          <cell r="L250">
            <v>2092057771.6794505</v>
          </cell>
        </row>
        <row r="251">
          <cell r="L251">
            <v>2379323909.7988911</v>
          </cell>
        </row>
        <row r="252">
          <cell r="L252">
            <v>1439734617.4337928</v>
          </cell>
        </row>
        <row r="253">
          <cell r="L253">
            <v>1827150631.7317019</v>
          </cell>
        </row>
        <row r="254">
          <cell r="L254">
            <v>1338903090.7911925</v>
          </cell>
        </row>
        <row r="255">
          <cell r="L255">
            <v>542897705.77006841</v>
          </cell>
        </row>
        <row r="256">
          <cell r="L256">
            <v>426553846.19558084</v>
          </cell>
        </row>
        <row r="257">
          <cell r="L257">
            <v>425004505.43095469</v>
          </cell>
        </row>
        <row r="258">
          <cell r="L258">
            <v>3111381080.149157</v>
          </cell>
        </row>
        <row r="259">
          <cell r="L259">
            <v>2107098594.8240273</v>
          </cell>
        </row>
        <row r="260">
          <cell r="L260">
            <v>773747810.57290828</v>
          </cell>
        </row>
        <row r="261">
          <cell r="L261">
            <v>931952030.7220434</v>
          </cell>
        </row>
        <row r="262">
          <cell r="L262">
            <v>1193531266.4822066</v>
          </cell>
        </row>
        <row r="263">
          <cell r="L263">
            <v>1893813228.4140062</v>
          </cell>
        </row>
        <row r="264">
          <cell r="L264">
            <v>519318827.79558188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heet - Gov. &amp; Plng."/>
      <sheetName val="Cost Calculations"/>
      <sheetName val="Variables"/>
      <sheetName val="Government Operation"/>
      <sheetName val="Population"/>
    </sheetNames>
    <sheetDataSet>
      <sheetData sheetId="0" refreshError="1"/>
      <sheetData sheetId="1">
        <row r="244">
          <cell r="G244">
            <v>80112150681.168747</v>
          </cell>
        </row>
        <row r="245">
          <cell r="G245">
            <v>19658503597.478436</v>
          </cell>
        </row>
        <row r="246">
          <cell r="G246">
            <v>55236560693.284241</v>
          </cell>
        </row>
        <row r="247">
          <cell r="G247">
            <v>31098776274.740604</v>
          </cell>
        </row>
        <row r="248">
          <cell r="G248">
            <v>13824103060.301394</v>
          </cell>
        </row>
        <row r="249">
          <cell r="G249">
            <v>11536959696.836538</v>
          </cell>
        </row>
        <row r="250">
          <cell r="G250">
            <v>9816928274.2114353</v>
          </cell>
        </row>
        <row r="251">
          <cell r="G251">
            <v>9101697262.4594517</v>
          </cell>
        </row>
        <row r="252">
          <cell r="G252">
            <v>7535762822.9610014</v>
          </cell>
        </row>
        <row r="253">
          <cell r="G253">
            <v>6398354992.6975718</v>
          </cell>
        </row>
        <row r="254">
          <cell r="G254">
            <v>4057616554.2068315</v>
          </cell>
        </row>
        <row r="255">
          <cell r="G255">
            <v>2765692506.9918313</v>
          </cell>
        </row>
        <row r="256">
          <cell r="G256">
            <v>2480265305.1972852</v>
          </cell>
        </row>
        <row r="257">
          <cell r="G257">
            <v>9575265741.010006</v>
          </cell>
        </row>
        <row r="258">
          <cell r="G258">
            <v>13307182182.965605</v>
          </cell>
        </row>
        <row r="259">
          <cell r="G259">
            <v>2763303849.1521912</v>
          </cell>
        </row>
        <row r="260">
          <cell r="G260">
            <v>5827649619.0728178</v>
          </cell>
        </row>
        <row r="261">
          <cell r="G261">
            <v>5493578758.3572998</v>
          </cell>
        </row>
        <row r="262">
          <cell r="G262">
            <v>8390934364.0308275</v>
          </cell>
        </row>
        <row r="263">
          <cell r="G263">
            <v>2504948567.1413779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bles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heet - Transportation"/>
      <sheetName val="Cost Calculations"/>
      <sheetName val="Variables"/>
      <sheetName val="Area"/>
      <sheetName val="Population"/>
      <sheetName val="Household Information"/>
      <sheetName val="Urban road length (WDI)"/>
      <sheetName val="Existing Fleet"/>
      <sheetName val="% Urban Roads Surfaced (WDI)"/>
      <sheetName val="Standard bus O&amp;M"/>
      <sheetName val="Road Proportions"/>
      <sheetName val="CPI"/>
    </sheetNames>
    <sheetDataSet>
      <sheetData sheetId="0"/>
      <sheetData sheetId="1">
        <row r="4">
          <cell r="R4">
            <v>145912.78855401842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heet - Solid Waste"/>
      <sheetName val="Cost Calculation"/>
      <sheetName val="Variables"/>
      <sheetName val="Sanitary Landfilling"/>
      <sheetName val="Budgeting"/>
      <sheetName val="Land cost"/>
      <sheetName val="Existing landfills"/>
      <sheetName val="Population"/>
      <sheetName val="Waste per capi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heet - Housing"/>
      <sheetName val="Cost Calculations"/>
      <sheetName val="Variables"/>
      <sheetName val="State Urban CPI"/>
      <sheetName val="State CPI"/>
      <sheetName val="Housing Statistics"/>
      <sheetName val="Housing Costs"/>
      <sheetName val="Redevelopment Projects"/>
      <sheetName val="Popul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cant Land Cost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ble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heet - Solid Waste"/>
      <sheetName val="Cost Calculation"/>
      <sheetName val="Variables"/>
    </sheetNames>
    <sheetDataSet>
      <sheetData sheetId="0" refreshError="1"/>
      <sheetData sheetId="1">
        <row r="3">
          <cell r="V3">
            <v>33941.843611301672</v>
          </cell>
          <cell r="X3">
            <v>4582934.6812096164</v>
          </cell>
        </row>
        <row r="4">
          <cell r="V4">
            <v>135996.57835990327</v>
          </cell>
          <cell r="X4">
            <v>18362686.559663273</v>
          </cell>
        </row>
        <row r="5">
          <cell r="V5">
            <v>99438.000870527292</v>
          </cell>
          <cell r="X5">
            <v>13426432.224440232</v>
          </cell>
        </row>
        <row r="6">
          <cell r="V6">
            <v>4864.9981610712102</v>
          </cell>
          <cell r="X6">
            <v>656887.38218599092</v>
          </cell>
        </row>
        <row r="7">
          <cell r="V7">
            <v>117172.08908771872</v>
          </cell>
          <cell r="X7">
            <v>15820944.698804922</v>
          </cell>
        </row>
        <row r="8">
          <cell r="V8">
            <v>19665.428912080126</v>
          </cell>
          <cell r="X8">
            <v>2655288.1809880566</v>
          </cell>
        </row>
        <row r="9">
          <cell r="V9">
            <v>8254.8448957427081</v>
          </cell>
          <cell r="X9">
            <v>1114595.1703138673</v>
          </cell>
        </row>
        <row r="10">
          <cell r="V10">
            <v>7389.6617616210115</v>
          </cell>
          <cell r="X10">
            <v>997775.41719816742</v>
          </cell>
        </row>
        <row r="11">
          <cell r="V11">
            <v>18089.274256102868</v>
          </cell>
          <cell r="X11">
            <v>2442470.8125931649</v>
          </cell>
        </row>
        <row r="12">
          <cell r="V12">
            <v>40932.603178478203</v>
          </cell>
          <cell r="X12">
            <v>5526849.067101826</v>
          </cell>
        </row>
        <row r="13">
          <cell r="V13">
            <v>27194.67461560445</v>
          </cell>
          <cell r="X13">
            <v>3671910.6618759413</v>
          </cell>
        </row>
        <row r="14">
          <cell r="V14">
            <v>28851.092973597915</v>
          </cell>
          <cell r="X14">
            <v>3895565.488242323</v>
          </cell>
        </row>
        <row r="15">
          <cell r="V15">
            <v>8991.9663910415602</v>
          </cell>
          <cell r="X15">
            <v>1214123.6374106093</v>
          </cell>
        </row>
        <row r="16">
          <cell r="V16">
            <v>254042.44055293268</v>
          </cell>
          <cell r="X16">
            <v>34301610.856562361</v>
          </cell>
        </row>
        <row r="17">
          <cell r="V17">
            <v>9904.6631895420505</v>
          </cell>
          <cell r="X17">
            <v>1337358.8352147769</v>
          </cell>
        </row>
        <row r="18">
          <cell r="V18">
            <v>11556.489929842412</v>
          </cell>
          <cell r="X18">
            <v>1560393.6868912275</v>
          </cell>
        </row>
        <row r="19">
          <cell r="V19">
            <v>13593.221537433979</v>
          </cell>
          <cell r="X19">
            <v>1835399.6066533227</v>
          </cell>
        </row>
        <row r="20">
          <cell r="V20">
            <v>13816.974837318585</v>
          </cell>
          <cell r="X20">
            <v>1865611.4822903553</v>
          </cell>
        </row>
        <row r="21">
          <cell r="V21">
            <v>10709.691805999299</v>
          </cell>
          <cell r="X21">
            <v>1446056.3357977932</v>
          </cell>
        </row>
        <row r="22">
          <cell r="V22">
            <v>5862.0682521207746</v>
          </cell>
          <cell r="X22">
            <v>791514.92782544938</v>
          </cell>
        </row>
        <row r="244">
          <cell r="L244">
            <v>8841692.0983994789</v>
          </cell>
          <cell r="N244">
            <v>17111867.97751078</v>
          </cell>
        </row>
        <row r="245">
          <cell r="L245">
            <v>35426474.945331022</v>
          </cell>
          <cell r="N245">
            <v>68563025.654652059</v>
          </cell>
        </row>
        <row r="246">
          <cell r="L246">
            <v>25903135.865160629</v>
          </cell>
          <cell r="N246">
            <v>50131924.545120776</v>
          </cell>
        </row>
        <row r="247">
          <cell r="L247">
            <v>1267309.3510203019</v>
          </cell>
          <cell r="N247">
            <v>2452701.3675640072</v>
          </cell>
        </row>
        <row r="248">
          <cell r="L248">
            <v>30522783.208360661</v>
          </cell>
          <cell r="N248">
            <v>59072610.848120071</v>
          </cell>
        </row>
        <row r="249">
          <cell r="L249">
            <v>5122752.5945491018</v>
          </cell>
          <cell r="N249">
            <v>9914376.69439351</v>
          </cell>
        </row>
        <row r="250">
          <cell r="L250">
            <v>2150348.6293802573</v>
          </cell>
          <cell r="N250">
            <v>4161701.3397511439</v>
          </cell>
        </row>
        <row r="251">
          <cell r="L251">
            <v>1924972.4545255362</v>
          </cell>
          <cell r="N251">
            <v>3725517.0317623494</v>
          </cell>
        </row>
        <row r="252">
          <cell r="L252">
            <v>4712171.6512390757</v>
          </cell>
          <cell r="N252">
            <v>9119754.2603828516</v>
          </cell>
        </row>
        <row r="253">
          <cell r="L253">
            <v>10662752.39007834</v>
          </cell>
          <cell r="N253">
            <v>20636277.439353138</v>
          </cell>
        </row>
        <row r="254">
          <cell r="L254">
            <v>7084086.0155066177</v>
          </cell>
          <cell r="N254">
            <v>13710265.330391135</v>
          </cell>
        </row>
        <row r="255">
          <cell r="L255">
            <v>7515575.279178733</v>
          </cell>
          <cell r="N255">
            <v>14545352.916737551</v>
          </cell>
        </row>
        <row r="256">
          <cell r="L256">
            <v>2342365.3440637859</v>
          </cell>
          <cell r="N256">
            <v>4533323.0423135636</v>
          </cell>
        </row>
        <row r="257">
          <cell r="L257">
            <v>66176871.976013541</v>
          </cell>
          <cell r="N257">
            <v>128076151.46688555</v>
          </cell>
        </row>
        <row r="258">
          <cell r="L258">
            <v>2580118.6070848093</v>
          </cell>
          <cell r="N258">
            <v>4993461.4867154686</v>
          </cell>
        </row>
        <row r="259">
          <cell r="L259">
            <v>3010411.775743911</v>
          </cell>
          <cell r="N259">
            <v>5826234.1971621709</v>
          </cell>
        </row>
        <row r="260">
          <cell r="L260">
            <v>3540970.8687510639</v>
          </cell>
          <cell r="N260">
            <v>6853057.6889516776</v>
          </cell>
        </row>
        <row r="261">
          <cell r="L261">
            <v>3599257.560724441</v>
          </cell>
          <cell r="N261">
            <v>6965863.4920484442</v>
          </cell>
        </row>
        <row r="262">
          <cell r="L262">
            <v>2789824.810396214</v>
          </cell>
          <cell r="N262">
            <v>5399318.7395120654</v>
          </cell>
        </row>
        <row r="263">
          <cell r="L263">
            <v>1527041.4635873393</v>
          </cell>
          <cell r="N263">
            <v>2955376.8249656116</v>
          </cell>
        </row>
      </sheetData>
      <sheetData sheetId="2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usehold Information, Deficit"/>
      <sheetName val="Variables"/>
    </sheetNames>
    <sheetDataSet>
      <sheetData sheetId="0" refreshError="1"/>
      <sheetData sheetId="1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nd costs"/>
    </sheetNames>
    <sheetDataSet>
      <sheetData sheetId="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ste per capita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using cost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heet - Housing"/>
      <sheetName val="Cost Calculations"/>
      <sheetName val="Variables"/>
      <sheetName val="Population, Households and Hous"/>
    </sheetNames>
    <sheetDataSet>
      <sheetData sheetId="0" refreshError="1"/>
      <sheetData sheetId="1">
        <row r="245">
          <cell r="M245">
            <v>740458598.66386187</v>
          </cell>
          <cell r="P245">
            <v>295104883.96881008</v>
          </cell>
        </row>
        <row r="246">
          <cell r="M246">
            <v>2676966690.6592827</v>
          </cell>
          <cell r="P246">
            <v>1737627946.7475989</v>
          </cell>
        </row>
        <row r="247">
          <cell r="M247">
            <v>3513217085.6355119</v>
          </cell>
          <cell r="P247">
            <v>1767303525.5019538</v>
          </cell>
        </row>
        <row r="248">
          <cell r="M248">
            <v>325123085.42770535</v>
          </cell>
          <cell r="P248">
            <v>138246210.90833667</v>
          </cell>
        </row>
        <row r="249">
          <cell r="M249">
            <v>2131915573.6783397</v>
          </cell>
          <cell r="P249">
            <v>912442157.06768465</v>
          </cell>
        </row>
        <row r="250">
          <cell r="M250">
            <v>377602002.6325928</v>
          </cell>
          <cell r="P250">
            <v>217759020.88586059</v>
          </cell>
        </row>
        <row r="251">
          <cell r="M251">
            <v>175777038.85980642</v>
          </cell>
          <cell r="P251">
            <v>88711830.899822861</v>
          </cell>
        </row>
        <row r="252">
          <cell r="M252">
            <v>153216251.32059607</v>
          </cell>
          <cell r="P252">
            <v>94741931.914902404</v>
          </cell>
        </row>
        <row r="253">
          <cell r="M253">
            <v>550624376.32630908</v>
          </cell>
          <cell r="P253">
            <v>282453423.2834692</v>
          </cell>
        </row>
        <row r="254">
          <cell r="M254">
            <v>1059773499.8756804</v>
          </cell>
          <cell r="P254">
            <v>535603162.72701097</v>
          </cell>
        </row>
        <row r="255">
          <cell r="M255">
            <v>538391166.89760697</v>
          </cell>
          <cell r="P255">
            <v>330862935.52086514</v>
          </cell>
        </row>
        <row r="256">
          <cell r="M256">
            <v>542902960.65000129</v>
          </cell>
          <cell r="P256">
            <v>333847116.44625145</v>
          </cell>
        </row>
        <row r="257">
          <cell r="M257">
            <v>179799616.73314342</v>
          </cell>
          <cell r="P257">
            <v>108535744.98514657</v>
          </cell>
        </row>
        <row r="258">
          <cell r="M258">
            <v>4863859899.5783625</v>
          </cell>
          <cell r="P258">
            <v>3140762226.583571</v>
          </cell>
        </row>
        <row r="259">
          <cell r="M259">
            <v>294599543.70587903</v>
          </cell>
          <cell r="P259">
            <v>120955112.90780804</v>
          </cell>
        </row>
        <row r="260">
          <cell r="M260">
            <v>310321536.56104922</v>
          </cell>
          <cell r="P260">
            <v>127247967.91384712</v>
          </cell>
        </row>
        <row r="261">
          <cell r="M261">
            <v>383655583.91452092</v>
          </cell>
          <cell r="P261">
            <v>175964583.15329021</v>
          </cell>
        </row>
        <row r="262">
          <cell r="M262">
            <v>377832778.91246289</v>
          </cell>
          <cell r="P262">
            <v>167119400.94622275</v>
          </cell>
        </row>
        <row r="263">
          <cell r="M263">
            <v>308040418.29900807</v>
          </cell>
          <cell r="P263">
            <v>119633151.66800907</v>
          </cell>
        </row>
        <row r="264">
          <cell r="M264">
            <v>199392300.26034558</v>
          </cell>
          <cell r="P264">
            <v>83662997.045526266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heet - Gov. &amp; Plng."/>
      <sheetName val="Cost Calculations"/>
      <sheetName val="Variables"/>
      <sheetName val="Population"/>
    </sheetNames>
    <sheetDataSet>
      <sheetData sheetId="0" refreshError="1"/>
      <sheetData sheetId="1">
        <row r="244">
          <cell r="G244">
            <v>53365200</v>
          </cell>
          <cell r="I244">
            <v>2500000</v>
          </cell>
        </row>
        <row r="245">
          <cell r="G245">
            <v>53365200</v>
          </cell>
          <cell r="I245">
            <v>2500000</v>
          </cell>
        </row>
        <row r="246">
          <cell r="G246">
            <v>115624600</v>
          </cell>
          <cell r="I246">
            <v>2500000</v>
          </cell>
        </row>
        <row r="247">
          <cell r="G247">
            <v>15247200</v>
          </cell>
          <cell r="I247">
            <v>1000000</v>
          </cell>
        </row>
        <row r="248">
          <cell r="G248">
            <v>53365200</v>
          </cell>
          <cell r="I248">
            <v>2500000</v>
          </cell>
        </row>
        <row r="249">
          <cell r="G249">
            <v>53365200</v>
          </cell>
          <cell r="I249">
            <v>2500000</v>
          </cell>
        </row>
        <row r="250">
          <cell r="G250">
            <v>15247200</v>
          </cell>
          <cell r="I250">
            <v>1000000</v>
          </cell>
        </row>
        <row r="251">
          <cell r="G251">
            <v>15247200</v>
          </cell>
          <cell r="I251">
            <v>1000000</v>
          </cell>
        </row>
        <row r="252">
          <cell r="G252">
            <v>53365200</v>
          </cell>
          <cell r="I252">
            <v>2500000</v>
          </cell>
        </row>
        <row r="253">
          <cell r="G253">
            <v>53365200</v>
          </cell>
          <cell r="I253">
            <v>2500000</v>
          </cell>
        </row>
        <row r="254">
          <cell r="G254">
            <v>53365200</v>
          </cell>
          <cell r="I254">
            <v>2500000</v>
          </cell>
        </row>
        <row r="255">
          <cell r="G255">
            <v>53365200</v>
          </cell>
          <cell r="I255">
            <v>2500000</v>
          </cell>
        </row>
        <row r="256">
          <cell r="G256">
            <v>15247200</v>
          </cell>
          <cell r="I256">
            <v>1000000</v>
          </cell>
        </row>
        <row r="257">
          <cell r="G257">
            <v>160095600</v>
          </cell>
          <cell r="I257">
            <v>5000000</v>
          </cell>
        </row>
        <row r="258">
          <cell r="G258">
            <v>15247200</v>
          </cell>
          <cell r="I258">
            <v>1000000</v>
          </cell>
        </row>
        <row r="259">
          <cell r="G259">
            <v>21600200</v>
          </cell>
          <cell r="I259">
            <v>1000000</v>
          </cell>
        </row>
        <row r="260">
          <cell r="G260">
            <v>53365200</v>
          </cell>
          <cell r="I260">
            <v>2500000</v>
          </cell>
        </row>
        <row r="261">
          <cell r="G261">
            <v>53365200</v>
          </cell>
          <cell r="I261">
            <v>2500000</v>
          </cell>
        </row>
        <row r="262">
          <cell r="G262">
            <v>21600200</v>
          </cell>
          <cell r="I262">
            <v>1000000</v>
          </cell>
        </row>
        <row r="263">
          <cell r="G263">
            <v>15247200</v>
          </cell>
          <cell r="I263">
            <v>1000000</v>
          </cell>
        </row>
      </sheetData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heet - Transportation"/>
      <sheetName val="Cost Calculations"/>
      <sheetName val="Budget"/>
      <sheetName val="Road data"/>
      <sheetName val="Variables"/>
      <sheetName val="Population"/>
      <sheetName val="Household Information"/>
      <sheetName val="Area"/>
      <sheetName val="CPI"/>
      <sheetName val="Road Pavement Percentage"/>
    </sheetNames>
    <sheetDataSet>
      <sheetData sheetId="0" refreshError="1"/>
      <sheetData sheetId="1">
        <row r="569">
          <cell r="S569">
            <v>24591796.462069765</v>
          </cell>
          <cell r="X569">
            <v>0</v>
          </cell>
          <cell r="Y569">
            <v>59176676.819429047</v>
          </cell>
          <cell r="AD569">
            <v>2549299200</v>
          </cell>
          <cell r="AH569">
            <v>0</v>
          </cell>
          <cell r="AL569">
            <v>72794374.883999988</v>
          </cell>
          <cell r="AM569">
            <v>32972734509.770882</v>
          </cell>
          <cell r="AR569">
            <v>6228323432.3878469</v>
          </cell>
          <cell r="AT569">
            <v>350000</v>
          </cell>
        </row>
        <row r="570">
          <cell r="S570">
            <v>165860.45085490792</v>
          </cell>
          <cell r="X570">
            <v>397301330.05875838</v>
          </cell>
          <cell r="Y570">
            <v>16918753.040881436</v>
          </cell>
          <cell r="AD570">
            <v>0</v>
          </cell>
          <cell r="AH570">
            <v>174534.91200000001</v>
          </cell>
          <cell r="AL570">
            <v>24579918.791999996</v>
          </cell>
          <cell r="AM570">
            <v>10892229327.95014</v>
          </cell>
          <cell r="AR570">
            <v>2580651998.2983084</v>
          </cell>
          <cell r="AT570">
            <v>350000</v>
          </cell>
        </row>
        <row r="571">
          <cell r="S571">
            <v>0</v>
          </cell>
          <cell r="X571">
            <v>3498900585.5330539</v>
          </cell>
          <cell r="Y571">
            <v>31791464.86751999</v>
          </cell>
          <cell r="AD571">
            <v>953702400</v>
          </cell>
          <cell r="AH571">
            <v>328401.21600000001</v>
          </cell>
          <cell r="AL571">
            <v>18907629.839999996</v>
          </cell>
          <cell r="AM571">
            <v>8369454158.0687094</v>
          </cell>
          <cell r="AR571">
            <v>1595525718.4436889</v>
          </cell>
          <cell r="AT571">
            <v>350000</v>
          </cell>
        </row>
        <row r="572">
          <cell r="S572">
            <v>11272276.972632913</v>
          </cell>
          <cell r="X572">
            <v>0</v>
          </cell>
          <cell r="Y572">
            <v>21787920</v>
          </cell>
          <cell r="AD572">
            <v>0</v>
          </cell>
          <cell r="AH572">
            <v>225058.17600000001</v>
          </cell>
          <cell r="AL572">
            <v>10399196.412</v>
          </cell>
          <cell r="AM572">
            <v>5142800009.6634674</v>
          </cell>
          <cell r="AR572">
            <v>1224707849.6855378</v>
          </cell>
          <cell r="AT572">
            <v>350000</v>
          </cell>
        </row>
        <row r="573">
          <cell r="S573">
            <v>269374.70992919302</v>
          </cell>
          <cell r="X573">
            <v>1383988685.5348017</v>
          </cell>
          <cell r="Y573">
            <v>10866604.700519999</v>
          </cell>
          <cell r="AD573">
            <v>111283200</v>
          </cell>
          <cell r="AH573">
            <v>112529.088</v>
          </cell>
          <cell r="AL573">
            <v>4726907.46</v>
          </cell>
          <cell r="AM573">
            <v>2428165533.9826546</v>
          </cell>
          <cell r="AR573">
            <v>565517366.54213202</v>
          </cell>
          <cell r="AT573">
            <v>350000</v>
          </cell>
        </row>
        <row r="574">
          <cell r="S574">
            <v>0</v>
          </cell>
          <cell r="X574">
            <v>307058306.14363694</v>
          </cell>
          <cell r="Y574">
            <v>16541564.157720001</v>
          </cell>
          <cell r="AD574">
            <v>187622400</v>
          </cell>
          <cell r="AH574">
            <v>171090.144</v>
          </cell>
          <cell r="AL574">
            <v>9453814.9199999999</v>
          </cell>
          <cell r="AM574">
            <v>4076882837.9002981</v>
          </cell>
          <cell r="AR574">
            <v>921617789.64462113</v>
          </cell>
          <cell r="AT574">
            <v>350000</v>
          </cell>
        </row>
        <row r="575">
          <cell r="S575">
            <v>1974642.799060093</v>
          </cell>
          <cell r="X575">
            <v>763650424.55586898</v>
          </cell>
          <cell r="Y575">
            <v>13124604.278520001</v>
          </cell>
          <cell r="AD575">
            <v>236544000</v>
          </cell>
          <cell r="AH575">
            <v>135494.20800000001</v>
          </cell>
          <cell r="AL575">
            <v>7563051.9359999998</v>
          </cell>
          <cell r="AM575">
            <v>2889868454.3138638</v>
          </cell>
          <cell r="AR575">
            <v>634017793.58952832</v>
          </cell>
          <cell r="AT575">
            <v>350000</v>
          </cell>
        </row>
        <row r="576">
          <cell r="S576">
            <v>842265.22937823867</v>
          </cell>
          <cell r="X576">
            <v>290305000.05512846</v>
          </cell>
          <cell r="Y576">
            <v>5545910.0314799994</v>
          </cell>
          <cell r="AD576">
            <v>0</v>
          </cell>
          <cell r="AH576">
            <v>57412.800000000003</v>
          </cell>
          <cell r="AL576">
            <v>2836144.4759999998</v>
          </cell>
          <cell r="AM576">
            <v>1880943877.4459424</v>
          </cell>
          <cell r="AR576">
            <v>330192319.54654014</v>
          </cell>
          <cell r="AT576">
            <v>350000</v>
          </cell>
        </row>
        <row r="577">
          <cell r="S577">
            <v>383373.27775587456</v>
          </cell>
          <cell r="X577">
            <v>880088042.55713296</v>
          </cell>
          <cell r="Y577">
            <v>6682801.8578399988</v>
          </cell>
          <cell r="AD577">
            <v>292454400</v>
          </cell>
          <cell r="AH577">
            <v>68895.360000000001</v>
          </cell>
          <cell r="AL577">
            <v>4726907.46</v>
          </cell>
          <cell r="AM577">
            <v>2203179540.6646032</v>
          </cell>
          <cell r="AR577">
            <v>468577915.2549417</v>
          </cell>
          <cell r="AT577">
            <v>350000</v>
          </cell>
        </row>
        <row r="578">
          <cell r="S578">
            <v>0</v>
          </cell>
          <cell r="X578">
            <v>360064859.29868948</v>
          </cell>
          <cell r="Y578">
            <v>3865198.3714799993</v>
          </cell>
          <cell r="AD578">
            <v>263424000</v>
          </cell>
          <cell r="AH578">
            <v>40188.959999999999</v>
          </cell>
          <cell r="AL578">
            <v>4726907.46</v>
          </cell>
          <cell r="AM578">
            <v>2298831416.0736675</v>
          </cell>
          <cell r="AR578">
            <v>496379323.59725153</v>
          </cell>
          <cell r="AT578">
            <v>350000</v>
          </cell>
        </row>
        <row r="579">
          <cell r="S579">
            <v>29876.634316189466</v>
          </cell>
          <cell r="X579">
            <v>537826602.52103055</v>
          </cell>
          <cell r="Y579">
            <v>4056826.7073496054</v>
          </cell>
          <cell r="AD579">
            <v>155904000</v>
          </cell>
          <cell r="AH579">
            <v>42485.472000000002</v>
          </cell>
          <cell r="AL579">
            <v>2836144.4760000003</v>
          </cell>
          <cell r="AM579">
            <v>1617656729.9656291</v>
          </cell>
          <cell r="AR579">
            <v>344047411.54085213</v>
          </cell>
          <cell r="AT579">
            <v>350000</v>
          </cell>
        </row>
        <row r="580">
          <cell r="S580">
            <v>0</v>
          </cell>
          <cell r="X580">
            <v>0</v>
          </cell>
          <cell r="Y580">
            <v>2458077.3399600005</v>
          </cell>
          <cell r="AD580">
            <v>177408000</v>
          </cell>
          <cell r="AH580">
            <v>25261.632000000001</v>
          </cell>
          <cell r="AL580">
            <v>3781525.9680000003</v>
          </cell>
          <cell r="AM580">
            <v>1838547227.0582263</v>
          </cell>
          <cell r="AR580">
            <v>346863711.22873926</v>
          </cell>
          <cell r="AT580">
            <v>350000</v>
          </cell>
        </row>
        <row r="581">
          <cell r="S581">
            <v>8312.7581539135754</v>
          </cell>
          <cell r="X581">
            <v>1691246619.298914</v>
          </cell>
          <cell r="Y581">
            <v>11728692</v>
          </cell>
          <cell r="AD581">
            <v>245145600</v>
          </cell>
          <cell r="AH581">
            <v>121715.136</v>
          </cell>
          <cell r="AL581">
            <v>3781525.9679999999</v>
          </cell>
          <cell r="AM581">
            <v>2071678299.1923714</v>
          </cell>
          <cell r="AR581">
            <v>428689146.57692528</v>
          </cell>
          <cell r="AT581">
            <v>350000</v>
          </cell>
        </row>
        <row r="582">
          <cell r="S582">
            <v>34700.534116178744</v>
          </cell>
          <cell r="X582">
            <v>503499002.8814224</v>
          </cell>
          <cell r="Y582">
            <v>3607245.6688799988</v>
          </cell>
          <cell r="AD582">
            <v>183321600</v>
          </cell>
          <cell r="AH582">
            <v>36744.192000000003</v>
          </cell>
          <cell r="AL582">
            <v>2836144.4759999998</v>
          </cell>
          <cell r="AM582">
            <v>1444103190.3667896</v>
          </cell>
          <cell r="AR582">
            <v>307135596.47116041</v>
          </cell>
          <cell r="AT582">
            <v>350000</v>
          </cell>
        </row>
        <row r="583">
          <cell r="S583">
            <v>0</v>
          </cell>
          <cell r="X583">
            <v>392833702.21566898</v>
          </cell>
          <cell r="Y583">
            <v>2741882.4000000004</v>
          </cell>
          <cell r="AD583">
            <v>143001600</v>
          </cell>
          <cell r="AH583">
            <v>28706.400000000001</v>
          </cell>
          <cell r="AL583">
            <v>1890762.9839999999</v>
          </cell>
          <cell r="AM583">
            <v>1265568021.3905756</v>
          </cell>
          <cell r="AR583">
            <v>269164275.59854233</v>
          </cell>
          <cell r="AT583">
            <v>350000</v>
          </cell>
        </row>
        <row r="584">
          <cell r="S584">
            <v>509998.70848322718</v>
          </cell>
          <cell r="X584">
            <v>0</v>
          </cell>
          <cell r="Y584">
            <v>4478731.201799999</v>
          </cell>
          <cell r="AD584">
            <v>338688000</v>
          </cell>
          <cell r="AH584">
            <v>45930.239999999998</v>
          </cell>
          <cell r="AL584">
            <v>3781525.9679999999</v>
          </cell>
          <cell r="AM584">
            <v>2109038223.8409364</v>
          </cell>
          <cell r="AR584">
            <v>448555696.83724427</v>
          </cell>
          <cell r="AT584">
            <v>350000</v>
          </cell>
        </row>
        <row r="585">
          <cell r="S585">
            <v>1072178.908233078</v>
          </cell>
          <cell r="X585">
            <v>0</v>
          </cell>
          <cell r="Y585">
            <v>3663766.0799999996</v>
          </cell>
          <cell r="AD585">
            <v>302668800</v>
          </cell>
          <cell r="AH585">
            <v>37892.448000000004</v>
          </cell>
          <cell r="AL585">
            <v>4726907.46</v>
          </cell>
          <cell r="AM585">
            <v>1991379943.2652786</v>
          </cell>
          <cell r="AR585">
            <v>462358432.99993265</v>
          </cell>
          <cell r="AT585">
            <v>350000</v>
          </cell>
        </row>
        <row r="586">
          <cell r="S586">
            <v>3558769.9750933098</v>
          </cell>
          <cell r="X586">
            <v>0</v>
          </cell>
          <cell r="Y586">
            <v>2300675.0392799997</v>
          </cell>
          <cell r="AD586">
            <v>196224000</v>
          </cell>
          <cell r="AH586">
            <v>24113.376</v>
          </cell>
          <cell r="AL586">
            <v>2836144.4760000003</v>
          </cell>
          <cell r="AM586">
            <v>1260889422.0029774</v>
          </cell>
          <cell r="AR586">
            <v>268169218.9965314</v>
          </cell>
          <cell r="AT586">
            <v>350000</v>
          </cell>
        </row>
        <row r="587">
          <cell r="S587">
            <v>1307066.0101797476</v>
          </cell>
          <cell r="X587">
            <v>334189728.0215745</v>
          </cell>
          <cell r="Y587">
            <v>4684502.6274444945</v>
          </cell>
          <cell r="AD587">
            <v>147302400</v>
          </cell>
          <cell r="AH587">
            <v>48226.752</v>
          </cell>
          <cell r="AL587">
            <v>1890762.9839999999</v>
          </cell>
          <cell r="AM587">
            <v>1273047352.5018589</v>
          </cell>
          <cell r="AR587">
            <v>270754999.05749816</v>
          </cell>
          <cell r="AT587">
            <v>350000</v>
          </cell>
        </row>
        <row r="588">
          <cell r="S588">
            <v>180133.16696576506</v>
          </cell>
          <cell r="X588">
            <v>204611035.92760181</v>
          </cell>
          <cell r="Y588">
            <v>2122200</v>
          </cell>
          <cell r="AD588">
            <v>78489600</v>
          </cell>
          <cell r="AH588">
            <v>21816.864000000001</v>
          </cell>
          <cell r="AL588">
            <v>1890762.9839999999</v>
          </cell>
          <cell r="AM588">
            <v>771307742.61239862</v>
          </cell>
          <cell r="AR588">
            <v>164043722.89345464</v>
          </cell>
          <cell r="AT588">
            <v>350000</v>
          </cell>
        </row>
        <row r="589">
          <cell r="S589">
            <v>590438.76302488009</v>
          </cell>
          <cell r="X589">
            <v>336217554.46066922</v>
          </cell>
          <cell r="Y589">
            <v>4963799.2017599996</v>
          </cell>
          <cell r="AD589">
            <v>133862400</v>
          </cell>
          <cell r="AH589">
            <v>51671.520000000004</v>
          </cell>
          <cell r="AL589">
            <v>945381.49199999997</v>
          </cell>
          <cell r="AM589">
            <v>815302187.49166024</v>
          </cell>
          <cell r="AR589">
            <v>173400575.06270823</v>
          </cell>
          <cell r="AT589">
            <v>350000</v>
          </cell>
        </row>
        <row r="590">
          <cell r="S590">
            <v>402694.69984266779</v>
          </cell>
          <cell r="X590">
            <v>318170160.86742079</v>
          </cell>
          <cell r="Y590">
            <v>4428324</v>
          </cell>
          <cell r="AD590">
            <v>108057600</v>
          </cell>
          <cell r="AH590">
            <v>45930.239999999998</v>
          </cell>
          <cell r="AL590">
            <v>945381.49199999997</v>
          </cell>
          <cell r="AM590">
            <v>719875288.89318705</v>
          </cell>
          <cell r="AR590">
            <v>153104935.79264283</v>
          </cell>
          <cell r="AT590">
            <v>350000</v>
          </cell>
        </row>
        <row r="591">
          <cell r="S591">
            <v>204099.24895507842</v>
          </cell>
          <cell r="X591">
            <v>172554867.83736259</v>
          </cell>
          <cell r="Y591">
            <v>2105376.5636112592</v>
          </cell>
          <cell r="AD591">
            <v>82252800</v>
          </cell>
          <cell r="AH591">
            <v>21816.864000000001</v>
          </cell>
          <cell r="AL591">
            <v>0</v>
          </cell>
          <cell r="AM591">
            <v>554081153.57799923</v>
          </cell>
          <cell r="AR591">
            <v>117843410.86760131</v>
          </cell>
          <cell r="AT591">
            <v>350000</v>
          </cell>
        </row>
        <row r="592">
          <cell r="S592">
            <v>46602.017036959995</v>
          </cell>
          <cell r="X592">
            <v>218411924.05955273</v>
          </cell>
          <cell r="Y592">
            <v>1446526.5462534421</v>
          </cell>
          <cell r="AD592">
            <v>38707200</v>
          </cell>
          <cell r="AH592">
            <v>17223.84</v>
          </cell>
          <cell r="AL592">
            <v>0</v>
          </cell>
          <cell r="AM592">
            <v>231817942.17845014</v>
          </cell>
          <cell r="AR592">
            <v>73955458.050346673</v>
          </cell>
          <cell r="AT592">
            <v>100000</v>
          </cell>
        </row>
        <row r="593">
          <cell r="S593">
            <v>402483.62128226046</v>
          </cell>
          <cell r="X593">
            <v>74983184.540569037</v>
          </cell>
          <cell r="Y593">
            <v>3183017.4565411699</v>
          </cell>
          <cell r="AD593">
            <v>120960000</v>
          </cell>
          <cell r="AH593">
            <v>33299.423999999999</v>
          </cell>
          <cell r="AL593">
            <v>945381.49199999997</v>
          </cell>
          <cell r="AM593">
            <v>720577767.50584912</v>
          </cell>
          <cell r="AR593">
            <v>153254340.7584011</v>
          </cell>
          <cell r="AT593">
            <v>350000</v>
          </cell>
        </row>
        <row r="594">
          <cell r="S594">
            <v>71795.243303808646</v>
          </cell>
          <cell r="X594">
            <v>61793701.087306365</v>
          </cell>
          <cell r="Y594">
            <v>629756.68970389117</v>
          </cell>
          <cell r="AD594">
            <v>22041600</v>
          </cell>
          <cell r="AH594">
            <v>8037.7920000000004</v>
          </cell>
          <cell r="AL594">
            <v>0</v>
          </cell>
          <cell r="AM594">
            <v>90781878.995472163</v>
          </cell>
          <cell r="AR594">
            <v>41837296.424493983</v>
          </cell>
          <cell r="AT594">
            <v>100000</v>
          </cell>
        </row>
        <row r="595">
          <cell r="S595">
            <v>0</v>
          </cell>
          <cell r="X595">
            <v>17632783.768692978</v>
          </cell>
          <cell r="Y595">
            <v>102626.46184184599</v>
          </cell>
          <cell r="AD595">
            <v>0</v>
          </cell>
          <cell r="AH595">
            <v>1148.2560000000001</v>
          </cell>
          <cell r="AL595">
            <v>0</v>
          </cell>
          <cell r="AM595">
            <v>15371502.322273774</v>
          </cell>
          <cell r="AR595">
            <v>7846201.9599199239</v>
          </cell>
          <cell r="AT595">
            <v>100000</v>
          </cell>
        </row>
        <row r="596">
          <cell r="S596">
            <v>219152.57974135681</v>
          </cell>
          <cell r="X596">
            <v>10408294.312574405</v>
          </cell>
          <cell r="Y596">
            <v>885063.45580006321</v>
          </cell>
          <cell r="AD596">
            <v>24729600</v>
          </cell>
          <cell r="AH596">
            <v>10334.304</v>
          </cell>
          <cell r="AL596">
            <v>0</v>
          </cell>
          <cell r="AM596">
            <v>138658668.1222868</v>
          </cell>
          <cell r="AR596">
            <v>46956125.382042237</v>
          </cell>
          <cell r="AT596">
            <v>100000</v>
          </cell>
        </row>
        <row r="597">
          <cell r="S597">
            <v>177445.65242803789</v>
          </cell>
          <cell r="X597">
            <v>16689455.807350975</v>
          </cell>
          <cell r="Y597">
            <v>558270.79519696301</v>
          </cell>
          <cell r="AD597">
            <v>24729600</v>
          </cell>
          <cell r="AH597">
            <v>6889.536000000001</v>
          </cell>
          <cell r="AL597">
            <v>0</v>
          </cell>
          <cell r="AM597">
            <v>139627542.89850208</v>
          </cell>
          <cell r="AR597">
            <v>47284230.404883951</v>
          </cell>
          <cell r="AT597">
            <v>100000</v>
          </cell>
        </row>
        <row r="598">
          <cell r="S598">
            <v>134002.781064768</v>
          </cell>
          <cell r="X598">
            <v>12809970.143327871</v>
          </cell>
          <cell r="Y598">
            <v>578695.33648465667</v>
          </cell>
          <cell r="AD598">
            <v>6451200</v>
          </cell>
          <cell r="AH598">
            <v>6889.536000000001</v>
          </cell>
          <cell r="AL598">
            <v>0</v>
          </cell>
          <cell r="AM598">
            <v>37855791.904561721</v>
          </cell>
          <cell r="AR598">
            <v>19323042.238070376</v>
          </cell>
          <cell r="AT598">
            <v>100000</v>
          </cell>
        </row>
        <row r="599">
          <cell r="S599">
            <v>145961.03449312001</v>
          </cell>
          <cell r="X599">
            <v>11806275.092600379</v>
          </cell>
          <cell r="Y599">
            <v>617842.37395273638</v>
          </cell>
          <cell r="AD599">
            <v>9676800</v>
          </cell>
          <cell r="AH599">
            <v>8037.7920000000004</v>
          </cell>
          <cell r="AL599">
            <v>0</v>
          </cell>
          <cell r="AM599">
            <v>57591002.602331012</v>
          </cell>
          <cell r="AR599">
            <v>29396647.641746029</v>
          </cell>
          <cell r="AT599">
            <v>100000</v>
          </cell>
        </row>
        <row r="600">
          <cell r="S600">
            <v>0</v>
          </cell>
          <cell r="X600">
            <v>90655526.547050729</v>
          </cell>
          <cell r="Y600">
            <v>527633.98326542217</v>
          </cell>
          <cell r="AD600">
            <v>9139200</v>
          </cell>
          <cell r="AH600">
            <v>6889.536000000001</v>
          </cell>
          <cell r="AL600">
            <v>0</v>
          </cell>
          <cell r="AM600">
            <v>53009204.461466588</v>
          </cell>
          <cell r="AR600">
            <v>27057922.850954723</v>
          </cell>
          <cell r="AT600">
            <v>100000</v>
          </cell>
        </row>
        <row r="601">
          <cell r="S601">
            <v>0</v>
          </cell>
          <cell r="X601">
            <v>41231211.044110827</v>
          </cell>
          <cell r="Y601">
            <v>1699896.6328416832</v>
          </cell>
          <cell r="AD601">
            <v>91392000</v>
          </cell>
          <cell r="AH601">
            <v>17223.84</v>
          </cell>
          <cell r="AL601">
            <v>0</v>
          </cell>
          <cell r="AM601">
            <v>545467755.6867975</v>
          </cell>
          <cell r="AR601">
            <v>130264210.76359516</v>
          </cell>
          <cell r="AT601">
            <v>350000</v>
          </cell>
        </row>
        <row r="602">
          <cell r="S602">
            <v>379669.41026484792</v>
          </cell>
          <cell r="X602">
            <v>36779575.887936085</v>
          </cell>
          <cell r="Y602">
            <v>1164975.0318648971</v>
          </cell>
          <cell r="AD602">
            <v>81177600</v>
          </cell>
          <cell r="AH602">
            <v>11482.56</v>
          </cell>
          <cell r="AL602">
            <v>0</v>
          </cell>
          <cell r="AM602">
            <v>484466900.47224236</v>
          </cell>
          <cell r="AR602">
            <v>115696478.43187693</v>
          </cell>
          <cell r="AT602">
            <v>350000</v>
          </cell>
        </row>
        <row r="603">
          <cell r="S603">
            <v>25757.58526864904</v>
          </cell>
          <cell r="X603">
            <v>187654435.83773226</v>
          </cell>
          <cell r="Y603">
            <v>3498352.1805048864</v>
          </cell>
          <cell r="AD603">
            <v>371481600</v>
          </cell>
          <cell r="AH603">
            <v>35595.936000000002</v>
          </cell>
          <cell r="AL603">
            <v>2836144.4759999998</v>
          </cell>
          <cell r="AM603">
            <v>2212582653.0746145</v>
          </cell>
          <cell r="AR603">
            <v>528391146.95072746</v>
          </cell>
          <cell r="AT603">
            <v>350000</v>
          </cell>
        </row>
        <row r="604">
          <cell r="S604">
            <v>0</v>
          </cell>
          <cell r="X604">
            <v>160196886.44846582</v>
          </cell>
          <cell r="Y604">
            <v>3594598.6750197993</v>
          </cell>
          <cell r="AD604">
            <v>199449600</v>
          </cell>
          <cell r="AH604">
            <v>36744.192000000003</v>
          </cell>
          <cell r="AL604">
            <v>1890762.9839999999</v>
          </cell>
          <cell r="AM604">
            <v>1186614934.9635479</v>
          </cell>
          <cell r="AR604">
            <v>299979201.95805633</v>
          </cell>
          <cell r="AT604">
            <v>350000</v>
          </cell>
        </row>
        <row r="605">
          <cell r="S605">
            <v>428696.9225821913</v>
          </cell>
          <cell r="X605">
            <v>445333612.73841417</v>
          </cell>
          <cell r="Y605">
            <v>4762829.6483472483</v>
          </cell>
          <cell r="AD605">
            <v>93004800</v>
          </cell>
          <cell r="AH605">
            <v>49375.008000000002</v>
          </cell>
          <cell r="AL605">
            <v>0</v>
          </cell>
          <cell r="AM605">
            <v>553084827.70252442</v>
          </cell>
          <cell r="AR605">
            <v>132083258.47835664</v>
          </cell>
          <cell r="AT605">
            <v>350000</v>
          </cell>
        </row>
        <row r="606">
          <cell r="S606">
            <v>336964.9336064792</v>
          </cell>
          <cell r="X606">
            <v>29343956.778855063</v>
          </cell>
          <cell r="Y606">
            <v>612736.2386308132</v>
          </cell>
          <cell r="AD606">
            <v>11289600</v>
          </cell>
          <cell r="AH606">
            <v>8037.7920000000004</v>
          </cell>
          <cell r="AL606">
            <v>0</v>
          </cell>
          <cell r="AM606">
            <v>68178699.153652981</v>
          </cell>
          <cell r="AR606">
            <v>39076529.13396579</v>
          </cell>
          <cell r="AT606">
            <v>100000</v>
          </cell>
        </row>
        <row r="607">
          <cell r="S607">
            <v>506374.60980995483</v>
          </cell>
          <cell r="X607">
            <v>72196928.05421479</v>
          </cell>
          <cell r="Y607">
            <v>999100.47798968677</v>
          </cell>
          <cell r="AD607">
            <v>34406400</v>
          </cell>
          <cell r="AH607">
            <v>12630.815999999999</v>
          </cell>
          <cell r="AL607">
            <v>0</v>
          </cell>
          <cell r="AM607">
            <v>205442089.43200919</v>
          </cell>
          <cell r="AR607">
            <v>73593034.671102434</v>
          </cell>
          <cell r="AT607">
            <v>100000</v>
          </cell>
        </row>
        <row r="608">
          <cell r="S608">
            <v>26084.263007584843</v>
          </cell>
          <cell r="X608">
            <v>0</v>
          </cell>
          <cell r="Y608">
            <v>34040.902146156281</v>
          </cell>
          <cell r="AD608">
            <v>1075200</v>
          </cell>
          <cell r="AH608">
            <v>0</v>
          </cell>
          <cell r="AL608">
            <v>0</v>
          </cell>
          <cell r="AM608">
            <v>5821535.9047837341</v>
          </cell>
          <cell r="AR608">
            <v>3336605.4238587054</v>
          </cell>
          <cell r="AT608">
            <v>100000</v>
          </cell>
        </row>
        <row r="609">
          <cell r="S609">
            <v>210155.36146005924</v>
          </cell>
          <cell r="X609">
            <v>0</v>
          </cell>
          <cell r="Y609">
            <v>680818.04292312567</v>
          </cell>
          <cell r="AD609">
            <v>26880000</v>
          </cell>
          <cell r="AH609">
            <v>8037.7920000000004</v>
          </cell>
          <cell r="AL609">
            <v>0</v>
          </cell>
          <cell r="AM609">
            <v>160149819.14199099</v>
          </cell>
          <cell r="AR609">
            <v>57368532.540104732</v>
          </cell>
          <cell r="AT609">
            <v>100000</v>
          </cell>
        </row>
        <row r="610">
          <cell r="S610">
            <v>12854.964193881187</v>
          </cell>
          <cell r="X610">
            <v>141757641.36000994</v>
          </cell>
          <cell r="Y610">
            <v>868043.004726985</v>
          </cell>
          <cell r="AD610">
            <v>23654400</v>
          </cell>
          <cell r="AH610">
            <v>10334.304</v>
          </cell>
          <cell r="AL610">
            <v>0</v>
          </cell>
          <cell r="AM610">
            <v>114376344.80818158</v>
          </cell>
          <cell r="AR610">
            <v>49912520.207146414</v>
          </cell>
          <cell r="AT610">
            <v>100000</v>
          </cell>
        </row>
        <row r="611">
          <cell r="S611">
            <v>0</v>
          </cell>
          <cell r="X611">
            <v>127547575.50403249</v>
          </cell>
          <cell r="Y611">
            <v>742353.36644491926</v>
          </cell>
          <cell r="AD611">
            <v>7526400</v>
          </cell>
          <cell r="AH611">
            <v>9186.0480000000007</v>
          </cell>
          <cell r="AL611">
            <v>0</v>
          </cell>
          <cell r="AM611">
            <v>45984418.334846884</v>
          </cell>
          <cell r="AR611">
            <v>26355907.124605756</v>
          </cell>
          <cell r="AT611">
            <v>100000</v>
          </cell>
        </row>
        <row r="612">
          <cell r="S612">
            <v>233870.51988868034</v>
          </cell>
          <cell r="X612">
            <v>105509993.53903048</v>
          </cell>
          <cell r="Y612">
            <v>1632676.5322121519</v>
          </cell>
          <cell r="AD612">
            <v>45696000</v>
          </cell>
          <cell r="AH612">
            <v>17223.84</v>
          </cell>
          <cell r="AL612">
            <v>0</v>
          </cell>
          <cell r="AM612">
            <v>381899317.90905797</v>
          </cell>
          <cell r="AR612">
            <v>101822615.90177195</v>
          </cell>
          <cell r="AT612">
            <v>100000</v>
          </cell>
        </row>
        <row r="613">
          <cell r="S613">
            <v>0</v>
          </cell>
          <cell r="X613">
            <v>111126129.3157396</v>
          </cell>
          <cell r="Y613">
            <v>646777.14077696914</v>
          </cell>
          <cell r="AD613">
            <v>7526400</v>
          </cell>
          <cell r="AH613">
            <v>8037.7920000000004</v>
          </cell>
          <cell r="AL613">
            <v>0</v>
          </cell>
          <cell r="AM613">
            <v>45179016.657475717</v>
          </cell>
          <cell r="AR613">
            <v>25894292.243403483</v>
          </cell>
          <cell r="AT613">
            <v>100000</v>
          </cell>
        </row>
        <row r="614">
          <cell r="S614">
            <v>126418.38335200369</v>
          </cell>
          <cell r="X614">
            <v>42051192.858391434</v>
          </cell>
          <cell r="Y614">
            <v>630392.8917524725</v>
          </cell>
          <cell r="AD614">
            <v>9676800</v>
          </cell>
          <cell r="AH614">
            <v>8037.7920000000004</v>
          </cell>
          <cell r="AL614">
            <v>0</v>
          </cell>
          <cell r="AM614">
            <v>57742134.983595438</v>
          </cell>
          <cell r="AR614">
            <v>33094826.50671779</v>
          </cell>
          <cell r="AT614">
            <v>100000</v>
          </cell>
        </row>
        <row r="615">
          <cell r="S615">
            <v>544847.50587871578</v>
          </cell>
          <cell r="X615">
            <v>15802950.998178568</v>
          </cell>
          <cell r="Y615">
            <v>714858.94506928197</v>
          </cell>
          <cell r="AD615">
            <v>32793600</v>
          </cell>
          <cell r="AH615">
            <v>9186.0480000000007</v>
          </cell>
          <cell r="AL615">
            <v>945381.49199999997</v>
          </cell>
          <cell r="AM615">
            <v>195566115.1779961</v>
          </cell>
          <cell r="AR615">
            <v>70055283.87380518</v>
          </cell>
          <cell r="AT615">
            <v>100000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heet - Open Spaces"/>
      <sheetName val="Cost Calculations"/>
      <sheetName val="Variables"/>
      <sheetName val="Current Public Space"/>
      <sheetName val="Vacant Land Cost"/>
      <sheetName val="Park Development"/>
      <sheetName val="Operations and Admin"/>
      <sheetName val="Population"/>
    </sheetNames>
    <sheetDataSet>
      <sheetData sheetId="0" refreshError="1"/>
      <sheetData sheetId="1">
        <row r="569">
          <cell r="K569">
            <v>2990475580.5944099</v>
          </cell>
          <cell r="L569">
            <v>2660805095.884037</v>
          </cell>
        </row>
        <row r="570">
          <cell r="K570">
            <v>1300563515.1237724</v>
          </cell>
          <cell r="L570">
            <v>878971663.47422481</v>
          </cell>
        </row>
        <row r="571">
          <cell r="K571">
            <v>2627204567.2659822</v>
          </cell>
          <cell r="L571">
            <v>675390943.5978961</v>
          </cell>
        </row>
        <row r="572">
          <cell r="K572">
            <v>149784047.80754906</v>
          </cell>
          <cell r="L572">
            <v>415009209.16249824</v>
          </cell>
        </row>
        <row r="573">
          <cell r="K573">
            <v>318545977.04489744</v>
          </cell>
          <cell r="L573">
            <v>195945993.63775745</v>
          </cell>
        </row>
        <row r="574">
          <cell r="K574">
            <v>30314392.804192092</v>
          </cell>
          <cell r="L574">
            <v>328992750.88005632</v>
          </cell>
        </row>
        <row r="575">
          <cell r="K575">
            <v>553065646.41418087</v>
          </cell>
          <cell r="L575">
            <v>233204094.95894995</v>
          </cell>
        </row>
        <row r="576">
          <cell r="K576">
            <v>71478917.406874493</v>
          </cell>
          <cell r="L576">
            <v>151786775.60688674</v>
          </cell>
        </row>
        <row r="577">
          <cell r="K577">
            <v>529216472.73487192</v>
          </cell>
          <cell r="L577">
            <v>177790269.32724249</v>
          </cell>
        </row>
        <row r="578">
          <cell r="K578">
            <v>606036480.19165182</v>
          </cell>
          <cell r="L578">
            <v>185509101.30473232</v>
          </cell>
        </row>
        <row r="579">
          <cell r="K579">
            <v>306067339.49970949</v>
          </cell>
          <cell r="L579">
            <v>130540258.01858078</v>
          </cell>
        </row>
        <row r="580">
          <cell r="K580">
            <v>0</v>
          </cell>
          <cell r="L580">
            <v>148365487.53123075</v>
          </cell>
        </row>
        <row r="581">
          <cell r="K581">
            <v>74722236.453485742</v>
          </cell>
          <cell r="L581">
            <v>167178496.33884487</v>
          </cell>
        </row>
        <row r="582">
          <cell r="K582">
            <v>174681128.19393498</v>
          </cell>
          <cell r="L582">
            <v>116534985.19425797</v>
          </cell>
        </row>
        <row r="583">
          <cell r="K583">
            <v>381654064.47823775</v>
          </cell>
          <cell r="L583">
            <v>102127709.16849628</v>
          </cell>
        </row>
        <row r="584">
          <cell r="K584">
            <v>86946601.461561903</v>
          </cell>
          <cell r="L584">
            <v>170193335.09470505</v>
          </cell>
        </row>
        <row r="585">
          <cell r="K585">
            <v>277671107.81272382</v>
          </cell>
          <cell r="L585">
            <v>160698649.34348559</v>
          </cell>
        </row>
        <row r="586">
          <cell r="K586">
            <v>0</v>
          </cell>
          <cell r="L586">
            <v>101750159.61802049</v>
          </cell>
        </row>
        <row r="587">
          <cell r="K587">
            <v>0</v>
          </cell>
          <cell r="L587">
            <v>102731269.73544925</v>
          </cell>
        </row>
        <row r="588">
          <cell r="K588">
            <v>35741556.263202831</v>
          </cell>
          <cell r="L588">
            <v>62242322.408222504</v>
          </cell>
        </row>
        <row r="589">
          <cell r="K589">
            <v>110993335.05217691</v>
          </cell>
          <cell r="L589">
            <v>65792547.916229405</v>
          </cell>
        </row>
        <row r="590">
          <cell r="K590">
            <v>102255942.74846736</v>
          </cell>
          <cell r="L590">
            <v>58091870.92203033</v>
          </cell>
        </row>
        <row r="591">
          <cell r="K591">
            <v>63167091.621300548</v>
          </cell>
          <cell r="L591">
            <v>44712759.766308211</v>
          </cell>
        </row>
        <row r="592">
          <cell r="K592">
            <v>15524775.031313686</v>
          </cell>
          <cell r="L592">
            <v>28060564.48016103</v>
          </cell>
        </row>
        <row r="593">
          <cell r="K593">
            <v>111950486.53858685</v>
          </cell>
          <cell r="L593">
            <v>58148558.931081168</v>
          </cell>
        </row>
        <row r="594">
          <cell r="K594">
            <v>0</v>
          </cell>
          <cell r="L594">
            <v>15874124.57368481</v>
          </cell>
        </row>
        <row r="595">
          <cell r="K595">
            <v>2561315.8077144008</v>
          </cell>
          <cell r="L595">
            <v>2977046.7498262869</v>
          </cell>
        </row>
        <row r="596">
          <cell r="K596">
            <v>0</v>
          </cell>
          <cell r="L596">
            <v>17816337.275936134</v>
          </cell>
        </row>
        <row r="597">
          <cell r="K597">
            <v>12447348.228608035</v>
          </cell>
          <cell r="L597">
            <v>17940828.589930113</v>
          </cell>
        </row>
        <row r="598">
          <cell r="K598">
            <v>5226583.1035171691</v>
          </cell>
          <cell r="L598">
            <v>7331649.1705740597</v>
          </cell>
        </row>
        <row r="599">
          <cell r="K599">
            <v>7159126.6190763619</v>
          </cell>
          <cell r="L599">
            <v>11153828.918079719</v>
          </cell>
        </row>
        <row r="600">
          <cell r="K600">
            <v>4643146.1929852851</v>
          </cell>
          <cell r="L600">
            <v>10266457.796009533</v>
          </cell>
        </row>
        <row r="601">
          <cell r="K601">
            <v>86753062.379763395</v>
          </cell>
          <cell r="L601">
            <v>44017683.26317516</v>
          </cell>
        </row>
        <row r="602">
          <cell r="K602">
            <v>83589983.236156851</v>
          </cell>
          <cell r="L602">
            <v>39095089.222329848</v>
          </cell>
        </row>
        <row r="603">
          <cell r="K603">
            <v>318448318.22179097</v>
          </cell>
          <cell r="L603">
            <v>178549073.52682483</v>
          </cell>
        </row>
        <row r="604">
          <cell r="K604">
            <v>175884231.5763939</v>
          </cell>
          <cell r="L604">
            <v>95756421.563018635</v>
          </cell>
        </row>
        <row r="605">
          <cell r="K605">
            <v>95429329.497558936</v>
          </cell>
          <cell r="L605">
            <v>44632359.126020439</v>
          </cell>
        </row>
        <row r="606">
          <cell r="K606">
            <v>9388622.4819368459</v>
          </cell>
          <cell r="L606">
            <v>13572028.268280201</v>
          </cell>
        </row>
        <row r="607">
          <cell r="K607">
            <v>17996917.718410678</v>
          </cell>
          <cell r="L607">
            <v>24867880.990023743</v>
          </cell>
        </row>
        <row r="608">
          <cell r="K608">
            <v>808412.42645379214</v>
          </cell>
          <cell r="L608">
            <v>1158867.0779193018</v>
          </cell>
        </row>
        <row r="609">
          <cell r="K609">
            <v>11832898.178844966</v>
          </cell>
          <cell r="L609">
            <v>19385446.546068594</v>
          </cell>
        </row>
        <row r="610">
          <cell r="K610">
            <v>12205931.217553753</v>
          </cell>
          <cell r="L610">
            <v>16865979.4771428</v>
          </cell>
        </row>
        <row r="611">
          <cell r="K611">
            <v>6445244.3636198565</v>
          </cell>
          <cell r="L611">
            <v>8905945.5787896048</v>
          </cell>
        </row>
        <row r="612">
          <cell r="K612">
            <v>20849977.222721841</v>
          </cell>
          <cell r="L612">
            <v>31227413.131933931</v>
          </cell>
        </row>
        <row r="613">
          <cell r="K613">
            <v>7631267.442223235</v>
          </cell>
          <cell r="L613">
            <v>8749960.9264340512</v>
          </cell>
        </row>
        <row r="614">
          <cell r="K614">
            <v>4634203.9501342177</v>
          </cell>
          <cell r="L614">
            <v>11183099.197262829</v>
          </cell>
        </row>
        <row r="615">
          <cell r="K615">
            <v>7270973.4167713365</v>
          </cell>
          <cell r="L615">
            <v>23672436.798970498</v>
          </cell>
        </row>
      </sheetData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heet - Solid Waste"/>
      <sheetName val="Variables"/>
      <sheetName val="Cost Calculation"/>
      <sheetName val="Sanitary Landfilling"/>
      <sheetName val="Population"/>
      <sheetName val="Land cost"/>
      <sheetName val="Waste per capita"/>
      <sheetName val="Landfills"/>
    </sheetNames>
    <sheetDataSet>
      <sheetData sheetId="0" refreshError="1"/>
      <sheetData sheetId="1"/>
      <sheetData sheetId="2">
        <row r="4">
          <cell r="X4">
            <v>71434194.007000238</v>
          </cell>
        </row>
        <row r="5">
          <cell r="X5">
            <v>9173868.8553710561</v>
          </cell>
        </row>
        <row r="6">
          <cell r="X6">
            <v>4995391.6312258188</v>
          </cell>
        </row>
        <row r="7">
          <cell r="X7">
            <v>16692332.53854748</v>
          </cell>
        </row>
        <row r="8">
          <cell r="X8">
            <v>1612840.2993180698</v>
          </cell>
        </row>
        <row r="9">
          <cell r="X9">
            <v>3547147.6357056317</v>
          </cell>
        </row>
        <row r="10">
          <cell r="X10">
            <v>4497223.339805318</v>
          </cell>
        </row>
        <row r="11">
          <cell r="X11">
            <v>1797294.3965300852</v>
          </cell>
        </row>
        <row r="12">
          <cell r="X12">
            <v>1440421.5127260434</v>
          </cell>
        </row>
        <row r="13">
          <cell r="X13">
            <v>1939692.6751904134</v>
          </cell>
        </row>
        <row r="14">
          <cell r="X14">
            <v>1272112.3329660259</v>
          </cell>
        </row>
        <row r="15">
          <cell r="X15">
            <v>1272733.0509733562</v>
          </cell>
        </row>
        <row r="16">
          <cell r="X16">
            <v>1280340.310460597</v>
          </cell>
        </row>
        <row r="17">
          <cell r="X17">
            <v>1218495.7805030297</v>
          </cell>
        </row>
        <row r="18">
          <cell r="X18">
            <v>661768.01151168626</v>
          </cell>
        </row>
        <row r="19">
          <cell r="X19">
            <v>1779550.2383850182</v>
          </cell>
        </row>
        <row r="20">
          <cell r="X20">
            <v>1680273.3173318445</v>
          </cell>
        </row>
        <row r="21">
          <cell r="X21">
            <v>1063904.8861884328</v>
          </cell>
        </row>
        <row r="22">
          <cell r="X22">
            <v>1074163.4238825252</v>
          </cell>
        </row>
        <row r="23">
          <cell r="X23">
            <v>784492.18966461089</v>
          </cell>
        </row>
        <row r="24">
          <cell r="X24">
            <v>687930.2545139814</v>
          </cell>
        </row>
        <row r="25">
          <cell r="X25">
            <v>459204.32524040842</v>
          </cell>
        </row>
        <row r="26">
          <cell r="X26">
            <v>346872.86753731937</v>
          </cell>
        </row>
        <row r="27">
          <cell r="X27">
            <v>195042.25397499092</v>
          </cell>
        </row>
        <row r="28">
          <cell r="X28">
            <v>455644.50775309349</v>
          </cell>
        </row>
        <row r="29">
          <cell r="X29">
            <v>111131.02588423679</v>
          </cell>
        </row>
        <row r="30">
          <cell r="X30">
            <v>20638.40597254095</v>
          </cell>
        </row>
        <row r="31">
          <cell r="X31">
            <v>181090.24644701229</v>
          </cell>
        </row>
        <row r="32">
          <cell r="X32">
            <v>182355.61106054211</v>
          </cell>
        </row>
        <row r="33">
          <cell r="X33">
            <v>74520.937418239802</v>
          </cell>
        </row>
        <row r="34">
          <cell r="X34">
            <v>113370.64382649543</v>
          </cell>
        </row>
        <row r="35">
          <cell r="X35">
            <v>104351.15498898357</v>
          </cell>
        </row>
        <row r="36">
          <cell r="X36">
            <v>661920.25491340284</v>
          </cell>
        </row>
        <row r="37">
          <cell r="X37">
            <v>408780.25750283978</v>
          </cell>
        </row>
        <row r="38">
          <cell r="X38">
            <v>1866918.2678703528</v>
          </cell>
        </row>
        <row r="39">
          <cell r="X39">
            <v>1626862.6071561307</v>
          </cell>
        </row>
        <row r="40">
          <cell r="X40">
            <v>345218.25779684033</v>
          </cell>
        </row>
        <row r="41">
          <cell r="X41">
            <v>267987.97074924863</v>
          </cell>
        </row>
        <row r="42">
          <cell r="X42">
            <v>252764.11348480993</v>
          </cell>
        </row>
        <row r="43">
          <cell r="X43">
            <v>11887.032114618807</v>
          </cell>
        </row>
        <row r="44">
          <cell r="X44">
            <v>197039.11293004476</v>
          </cell>
        </row>
        <row r="45">
          <cell r="X45">
            <v>171430.54337051217</v>
          </cell>
        </row>
        <row r="46">
          <cell r="X46">
            <v>90522.527426835979</v>
          </cell>
        </row>
        <row r="47">
          <cell r="X47">
            <v>249724.9788326713</v>
          </cell>
        </row>
        <row r="48">
          <cell r="X48">
            <v>84193.394655814118</v>
          </cell>
        </row>
        <row r="49">
          <cell r="X49">
            <v>132444.76519550252</v>
          </cell>
        </row>
        <row r="50">
          <cell r="X50">
            <v>254055.83986112173</v>
          </cell>
        </row>
        <row r="569">
          <cell r="O569">
            <v>73198195.156535372</v>
          </cell>
          <cell r="Q569">
            <v>1592039746.7090797</v>
          </cell>
        </row>
        <row r="570">
          <cell r="O570">
            <v>10834734.660024557</v>
          </cell>
          <cell r="Q570">
            <v>235652370.75747088</v>
          </cell>
        </row>
        <row r="571">
          <cell r="O571">
            <v>6190355.3459005589</v>
          </cell>
          <cell r="Q571">
            <v>134638452.98167592</v>
          </cell>
        </row>
        <row r="572">
          <cell r="O572">
            <v>13101990.044526689</v>
          </cell>
          <cell r="Q572">
            <v>284964524.97587031</v>
          </cell>
        </row>
        <row r="573">
          <cell r="O573">
            <v>2358806.7476634304</v>
          </cell>
          <cell r="Q573">
            <v>51303370.104344293</v>
          </cell>
        </row>
        <row r="574">
          <cell r="O574">
            <v>3960429.6382954726</v>
          </cell>
          <cell r="Q574">
            <v>86138208.527237326</v>
          </cell>
        </row>
        <row r="575">
          <cell r="O575">
            <v>2807321.4591406533</v>
          </cell>
          <cell r="Q575">
            <v>61058436.416136295</v>
          </cell>
        </row>
        <row r="576">
          <cell r="O576">
            <v>1827216.0806180853</v>
          </cell>
          <cell r="Q576">
            <v>39741425.590467572</v>
          </cell>
        </row>
        <row r="577">
          <cell r="O577">
            <v>2140247.3159685358</v>
          </cell>
          <cell r="Q577">
            <v>46549765.161868408</v>
          </cell>
        </row>
        <row r="578">
          <cell r="O578">
            <v>2233166.9649726525</v>
          </cell>
          <cell r="Q578">
            <v>48570740.872382268</v>
          </cell>
        </row>
        <row r="579">
          <cell r="O579">
            <v>1571449.5394338064</v>
          </cell>
          <cell r="Q579">
            <v>34178576.68998725</v>
          </cell>
        </row>
        <row r="580">
          <cell r="O580">
            <v>1786030.4597807592</v>
          </cell>
          <cell r="Q580">
            <v>38845650.151938073</v>
          </cell>
        </row>
        <row r="581">
          <cell r="O581">
            <v>2012502.3120263808</v>
          </cell>
          <cell r="Q581">
            <v>43771347.971601665</v>
          </cell>
        </row>
        <row r="582">
          <cell r="O582">
            <v>1402853.4307429977</v>
          </cell>
          <cell r="Q582">
            <v>30511659.690158915</v>
          </cell>
        </row>
        <row r="583">
          <cell r="O583">
            <v>761893.09816229786</v>
          </cell>
          <cell r="Q583">
            <v>16570956.325135613</v>
          </cell>
        </row>
        <row r="584">
          <cell r="O584">
            <v>2048795.077540061</v>
          </cell>
          <cell r="Q584">
            <v>44560705.210427143</v>
          </cell>
        </row>
        <row r="585">
          <cell r="O585">
            <v>1934497.6203625307</v>
          </cell>
          <cell r="Q585">
            <v>42074768.304670498</v>
          </cell>
        </row>
        <row r="586">
          <cell r="O586">
            <v>1224873.0307113037</v>
          </cell>
          <cell r="Q586">
            <v>26640637.045684047</v>
          </cell>
        </row>
        <row r="587">
          <cell r="O587">
            <v>1236683.6787486915</v>
          </cell>
          <cell r="Q587">
            <v>26897515.252444513</v>
          </cell>
        </row>
        <row r="588">
          <cell r="O588">
            <v>749275.89669517602</v>
          </cell>
          <cell r="Q588">
            <v>16296535.812649786</v>
          </cell>
        </row>
        <row r="589">
          <cell r="O589">
            <v>792013.67218394123</v>
          </cell>
          <cell r="Q589">
            <v>17226070.169590395</v>
          </cell>
        </row>
        <row r="590">
          <cell r="O590">
            <v>528681.65272561531</v>
          </cell>
          <cell r="Q590">
            <v>11498674.28691482</v>
          </cell>
        </row>
        <row r="591">
          <cell r="O591">
            <v>399354.51565987582</v>
          </cell>
          <cell r="Q591">
            <v>8685846.155067537</v>
          </cell>
        </row>
        <row r="592">
          <cell r="O592">
            <v>253929.3855001324</v>
          </cell>
          <cell r="Q592">
            <v>5522891.2913644267</v>
          </cell>
        </row>
        <row r="593">
          <cell r="O593">
            <v>524583.23707674281</v>
          </cell>
          <cell r="Q593">
            <v>11409534.922240788</v>
          </cell>
        </row>
        <row r="594">
          <cell r="O594">
            <v>144683.69052175721</v>
          </cell>
          <cell r="Q594">
            <v>3146828.7642694358</v>
          </cell>
        </row>
        <row r="595">
          <cell r="O595">
            <v>26869.550774272575</v>
          </cell>
          <cell r="Q595">
            <v>584405.02142682089</v>
          </cell>
        </row>
        <row r="596">
          <cell r="O596">
            <v>235764.98970450592</v>
          </cell>
          <cell r="Q596">
            <v>5127820.8935253806</v>
          </cell>
        </row>
        <row r="597">
          <cell r="O597">
            <v>237412.393034804</v>
          </cell>
          <cell r="Q597">
            <v>5163651.4433782389</v>
          </cell>
        </row>
        <row r="598">
          <cell r="O598">
            <v>97020.288987912529</v>
          </cell>
          <cell r="Q598">
            <v>2110163.4538343851</v>
          </cell>
        </row>
        <row r="599">
          <cell r="O599">
            <v>147599.49361694561</v>
          </cell>
          <cell r="Q599">
            <v>3210246.6451501073</v>
          </cell>
        </row>
        <row r="600">
          <cell r="O600">
            <v>135856.84190246963</v>
          </cell>
          <cell r="Q600">
            <v>2954847.3389072651</v>
          </cell>
        </row>
        <row r="601">
          <cell r="O601">
            <v>762068.3758955684</v>
          </cell>
          <cell r="Q601">
            <v>16574768.56555333</v>
          </cell>
        </row>
        <row r="602">
          <cell r="O602">
            <v>470628.45504571602</v>
          </cell>
          <cell r="Q602">
            <v>10236033.890764192</v>
          </cell>
        </row>
        <row r="603">
          <cell r="O603">
            <v>2149381.8352965456</v>
          </cell>
          <cell r="Q603">
            <v>46748438.336885571</v>
          </cell>
        </row>
        <row r="604">
          <cell r="O604">
            <v>1873005.9031097325</v>
          </cell>
          <cell r="Q604">
            <v>40737341.094197676</v>
          </cell>
        </row>
        <row r="605">
          <cell r="O605">
            <v>537286.36098180432</v>
          </cell>
          <cell r="Q605">
            <v>11685824.223103728</v>
          </cell>
        </row>
        <row r="606">
          <cell r="O606">
            <v>348838.83600585302</v>
          </cell>
          <cell r="Q606">
            <v>7587144.6137352437</v>
          </cell>
        </row>
        <row r="607">
          <cell r="O607">
            <v>329078.62119924772</v>
          </cell>
          <cell r="Q607">
            <v>7157365.6101908358</v>
          </cell>
        </row>
        <row r="608">
          <cell r="O608">
            <v>15473.300666572721</v>
          </cell>
          <cell r="Q608">
            <v>336539.85076112166</v>
          </cell>
        </row>
        <row r="609">
          <cell r="O609">
            <v>256529.13584680474</v>
          </cell>
          <cell r="Q609">
            <v>5579435.1156291114</v>
          </cell>
        </row>
        <row r="610">
          <cell r="O610">
            <v>223188.83035267674</v>
          </cell>
          <cell r="Q610">
            <v>4854293.0352736525</v>
          </cell>
        </row>
        <row r="611">
          <cell r="O611">
            <v>117853.07693564049</v>
          </cell>
          <cell r="Q611">
            <v>2563270.6155153178</v>
          </cell>
        </row>
        <row r="612">
          <cell r="O612">
            <v>325121.91141487111</v>
          </cell>
          <cell r="Q612">
            <v>7071308.3074192395</v>
          </cell>
        </row>
        <row r="613">
          <cell r="O613">
            <v>115788.91978666579</v>
          </cell>
          <cell r="Q613">
            <v>2518375.789658017</v>
          </cell>
        </row>
        <row r="614">
          <cell r="O614">
            <v>163701.09909906908</v>
          </cell>
          <cell r="Q614">
            <v>3560451.9454112672</v>
          </cell>
        </row>
        <row r="615">
          <cell r="O615">
            <v>330760.34543226036</v>
          </cell>
          <cell r="Q615">
            <v>7193942.6298322938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heet - Housing"/>
      <sheetName val="Cost Calculations"/>
      <sheetName val="Variables"/>
      <sheetName val="Population"/>
      <sheetName val="Household Information, Deficit"/>
    </sheetNames>
    <sheetDataSet>
      <sheetData sheetId="0" refreshError="1"/>
      <sheetData sheetId="1">
        <row r="569">
          <cell r="N569">
            <v>59048460252.140167</v>
          </cell>
          <cell r="Q569">
            <v>23976036993.726185</v>
          </cell>
        </row>
        <row r="570">
          <cell r="N570">
            <v>12703686442.526976</v>
          </cell>
          <cell r="Q570">
            <v>4946702898.4337177</v>
          </cell>
        </row>
        <row r="571">
          <cell r="N571">
            <v>10300184601.161077</v>
          </cell>
          <cell r="Q571">
            <v>2950504909.1833873</v>
          </cell>
        </row>
        <row r="572">
          <cell r="N572">
            <v>6159946612.9041481</v>
          </cell>
          <cell r="Q572">
            <v>2290837424.8397512</v>
          </cell>
        </row>
        <row r="573">
          <cell r="N573">
            <v>4647835140.086338</v>
          </cell>
          <cell r="Q573">
            <v>576401857.7650336</v>
          </cell>
        </row>
        <row r="574">
          <cell r="N574">
            <v>7903872710.3589869</v>
          </cell>
          <cell r="Q574">
            <v>1584019075.7494597</v>
          </cell>
        </row>
        <row r="575">
          <cell r="N575">
            <v>2138797343.9548874</v>
          </cell>
          <cell r="Q575">
            <v>336438209.38382387</v>
          </cell>
        </row>
        <row r="576">
          <cell r="N576">
            <v>1280372551.582926</v>
          </cell>
          <cell r="Q576">
            <v>395944594.60120344</v>
          </cell>
        </row>
        <row r="577">
          <cell r="N577">
            <v>2664878715.6509533</v>
          </cell>
          <cell r="Q577">
            <v>456380354.13128239</v>
          </cell>
        </row>
        <row r="578">
          <cell r="N578">
            <v>2096309626.5908306</v>
          </cell>
          <cell r="Q578">
            <v>494809301.01585627</v>
          </cell>
        </row>
        <row r="579">
          <cell r="N579">
            <v>1749853768.1436644</v>
          </cell>
          <cell r="Q579">
            <v>345229562.79078591</v>
          </cell>
        </row>
        <row r="580">
          <cell r="N580">
            <v>1733847326.8956344</v>
          </cell>
          <cell r="Q580">
            <v>346275552.48950809</v>
          </cell>
        </row>
        <row r="581">
          <cell r="N581">
            <v>2669238197.4207721</v>
          </cell>
          <cell r="Q581">
            <v>504592476.63217896</v>
          </cell>
        </row>
        <row r="582">
          <cell r="N582">
            <v>1587839023.7846069</v>
          </cell>
          <cell r="Q582">
            <v>356501495.43372428</v>
          </cell>
        </row>
        <row r="583">
          <cell r="N583">
            <v>1162003725.8354433</v>
          </cell>
          <cell r="Q583">
            <v>313476907.06633276</v>
          </cell>
        </row>
        <row r="584">
          <cell r="N584">
            <v>1850111478.9762421</v>
          </cell>
          <cell r="Q584">
            <v>325966184.72595817</v>
          </cell>
        </row>
        <row r="585">
          <cell r="N585">
            <v>2275581825.5094037</v>
          </cell>
          <cell r="Q585">
            <v>383928428.9441883</v>
          </cell>
        </row>
        <row r="586">
          <cell r="N586">
            <v>1332914722.1746652</v>
          </cell>
          <cell r="Q586">
            <v>196929774.13694215</v>
          </cell>
        </row>
        <row r="587">
          <cell r="N587">
            <v>870216771.48719358</v>
          </cell>
          <cell r="Q587">
            <v>196392851.92169952</v>
          </cell>
        </row>
        <row r="588">
          <cell r="N588">
            <v>753313432.1825968</v>
          </cell>
          <cell r="Q588">
            <v>174091363.55147716</v>
          </cell>
        </row>
        <row r="589">
          <cell r="N589">
            <v>1301689835.6182065</v>
          </cell>
          <cell r="Q589">
            <v>120946339.17259566</v>
          </cell>
        </row>
        <row r="590">
          <cell r="N590">
            <v>992628057.53999412</v>
          </cell>
          <cell r="Q590">
            <v>175949161.95253086</v>
          </cell>
        </row>
        <row r="591">
          <cell r="N591">
            <v>744105518.12067318</v>
          </cell>
          <cell r="Q591">
            <v>113816439.73702087</v>
          </cell>
        </row>
        <row r="592">
          <cell r="N592">
            <v>542011107.94617915</v>
          </cell>
          <cell r="Q592">
            <v>67710803.947312698</v>
          </cell>
        </row>
        <row r="593">
          <cell r="N593">
            <v>968079531.72724521</v>
          </cell>
          <cell r="Q593">
            <v>173106265.67008615</v>
          </cell>
        </row>
        <row r="594">
          <cell r="N594">
            <v>195725970.9336046</v>
          </cell>
          <cell r="Q594">
            <v>23380381.727270138</v>
          </cell>
        </row>
        <row r="595">
          <cell r="N595">
            <v>32205640.640014511</v>
          </cell>
          <cell r="Q595">
            <v>8002703.1073273839</v>
          </cell>
        </row>
        <row r="596">
          <cell r="N596">
            <v>438897628.77600378</v>
          </cell>
          <cell r="Q596">
            <v>51920875.780031353</v>
          </cell>
        </row>
        <row r="597">
          <cell r="N597">
            <v>221654084.05300754</v>
          </cell>
          <cell r="Q597">
            <v>50050417.81810385</v>
          </cell>
        </row>
        <row r="598">
          <cell r="N598">
            <v>140368508.23981249</v>
          </cell>
          <cell r="Q598">
            <v>17311526.109650522</v>
          </cell>
        </row>
        <row r="599">
          <cell r="N599">
            <v>150128643.07846317</v>
          </cell>
          <cell r="Q599">
            <v>19363460.655123774</v>
          </cell>
        </row>
        <row r="600">
          <cell r="N600">
            <v>146954259.73538035</v>
          </cell>
          <cell r="Q600">
            <v>6697478.063998119</v>
          </cell>
        </row>
        <row r="601">
          <cell r="N601">
            <v>741680644.99931693</v>
          </cell>
          <cell r="Q601">
            <v>149089576.71470156</v>
          </cell>
        </row>
        <row r="602">
          <cell r="N602">
            <v>613787178.34665298</v>
          </cell>
          <cell r="Q602">
            <v>117693795.79364678</v>
          </cell>
        </row>
        <row r="603">
          <cell r="N603">
            <v>1866236608.2480888</v>
          </cell>
          <cell r="Q603">
            <v>575251797.91466522</v>
          </cell>
        </row>
        <row r="604">
          <cell r="N604">
            <v>1405552154.1273375</v>
          </cell>
          <cell r="Q604">
            <v>342895245.86255032</v>
          </cell>
        </row>
        <row r="605">
          <cell r="N605">
            <v>575962259.81916952</v>
          </cell>
          <cell r="Q605">
            <v>162945705.88684824</v>
          </cell>
        </row>
        <row r="606">
          <cell r="N606">
            <v>216065122.01700172</v>
          </cell>
          <cell r="Q606">
            <v>30080089.48110738</v>
          </cell>
        </row>
        <row r="607">
          <cell r="N607">
            <v>358965915.96553242</v>
          </cell>
          <cell r="Q607">
            <v>57932594.755041219</v>
          </cell>
        </row>
        <row r="608">
          <cell r="N608">
            <v>10949759.708575977</v>
          </cell>
          <cell r="Q608">
            <v>2245931.633212944</v>
          </cell>
        </row>
        <row r="609">
          <cell r="N609">
            <v>247963931.75243711</v>
          </cell>
          <cell r="Q609">
            <v>69483521.011460766</v>
          </cell>
        </row>
        <row r="610">
          <cell r="N610">
            <v>229458722.01479614</v>
          </cell>
          <cell r="Q610">
            <v>54724376.136335313</v>
          </cell>
        </row>
        <row r="611">
          <cell r="N611">
            <v>128343036.04954699</v>
          </cell>
          <cell r="Q611">
            <v>21188684.940162744</v>
          </cell>
        </row>
        <row r="612">
          <cell r="N612">
            <v>103507028.06713477</v>
          </cell>
          <cell r="Q612">
            <v>92352126.41623126</v>
          </cell>
        </row>
        <row r="613">
          <cell r="N613">
            <v>120971397.00965844</v>
          </cell>
          <cell r="Q613">
            <v>33864240.817646965</v>
          </cell>
        </row>
        <row r="614">
          <cell r="N614">
            <v>141592111.9704107</v>
          </cell>
          <cell r="Q614">
            <v>37283265.425338387</v>
          </cell>
        </row>
        <row r="615">
          <cell r="N615">
            <v>347967709.18133289</v>
          </cell>
          <cell r="Q615">
            <v>55228029.786547966</v>
          </cell>
        </row>
      </sheetData>
      <sheetData sheetId="2"/>
      <sheetData sheetId="3" refreshError="1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uzanne Schadel" id="{975548EE-2557-48C2-B4BB-4F8E031DB8C6}" userId="f44dd92c4f2be79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K74" dT="2020-01-27T20:47:54.54" personId="{975548EE-2557-48C2-B4BB-4F8E031DB8C6}" id="{4ACCA768-322C-4359-9D59-3A924ED468E9}">
    <text>"Bhopal"</text>
  </threadedComment>
  <threadedComment ref="AK114" dT="2020-01-27T20:49:30.53" personId="{975548EE-2557-48C2-B4BB-4F8E031DB8C6}" id="{E5E7D5A5-5259-4ABD-8663-CD7AE4298CFF}">
    <text>Kota Baharu</text>
  </threadedComment>
  <threadedComment ref="I126" dT="2020-01-15T18:48:53.56" personId="{975548EE-2557-48C2-B4BB-4F8E031DB8C6}" id="{8BE0CC6D-FBDA-4EF0-A34B-DF8DC0DAFF51}">
    <text>Google Earth Pro Approximation</text>
  </threadedComment>
  <threadedComment ref="AK142" dT="2020-01-27T20:50:16.55" personId="{975548EE-2557-48C2-B4BB-4F8E031DB8C6}" id="{508D0323-3B3E-4D6E-B0EB-0503268600EE}">
    <text>"Vannersborg"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97"/>
  <sheetViews>
    <sheetView tabSelected="1" zoomScale="55" zoomScaleNormal="55" workbookViewId="0">
      <pane ySplit="2" topLeftCell="A3" activePane="bottomLeft" state="frozen"/>
      <selection pane="bottomLeft" activeCell="S28" sqref="S28"/>
    </sheetView>
  </sheetViews>
  <sheetFormatPr defaultColWidth="8.7109375" defaultRowHeight="15" x14ac:dyDescent="0.25"/>
  <cols>
    <col min="1" max="1" width="2.85546875" style="1" bestFit="1" customWidth="1"/>
    <col min="2" max="2" width="20" style="39" bestFit="1" customWidth="1"/>
    <col min="3" max="3" width="8.7109375" style="1"/>
    <col min="4" max="4" width="15.5703125" style="3" bestFit="1" customWidth="1"/>
    <col min="5" max="5" width="9.140625" style="1" bestFit="1" customWidth="1"/>
    <col min="6" max="6" width="8" style="35" bestFit="1" customWidth="1"/>
    <col min="7" max="7" width="12.5703125" style="3" bestFit="1" customWidth="1"/>
    <col min="8" max="8" width="22.140625" style="10" customWidth="1"/>
    <col min="9" max="9" width="9.42578125" style="3" bestFit="1" customWidth="1"/>
    <col min="10" max="10" width="10.42578125" style="13" bestFit="1" customWidth="1"/>
    <col min="11" max="11" width="8.140625" style="90" bestFit="1" customWidth="1"/>
    <col min="12" max="12" width="11" style="3" bestFit="1" customWidth="1"/>
    <col min="13" max="13" width="10.5703125" style="3" bestFit="1" customWidth="1"/>
    <col min="14" max="14" width="11" style="3" bestFit="1" customWidth="1"/>
    <col min="15" max="15" width="16.5703125" style="10" bestFit="1" customWidth="1"/>
    <col min="16" max="16" width="19" style="23" customWidth="1"/>
    <col min="17" max="17" width="5.140625" style="1" customWidth="1"/>
    <col min="18" max="18" width="13.140625" style="2" bestFit="1" customWidth="1"/>
    <col min="19" max="19" width="18.5703125" style="10" bestFit="1" customWidth="1"/>
    <col min="20" max="20" width="18.140625" style="23" bestFit="1" customWidth="1"/>
    <col min="21" max="21" width="4.85546875" style="1" customWidth="1"/>
    <col min="22" max="22" width="13.7109375" style="10" bestFit="1" customWidth="1"/>
    <col min="23" max="23" width="15.7109375" style="2" bestFit="1" customWidth="1"/>
    <col min="24" max="24" width="11.85546875" style="10" customWidth="1"/>
    <col min="25" max="25" width="13.7109375" style="10" customWidth="1"/>
    <col min="26" max="26" width="10" style="2" customWidth="1"/>
    <col min="27" max="27" width="15.85546875" style="10" bestFit="1" customWidth="1"/>
    <col min="28" max="28" width="18.5703125" style="23" bestFit="1" customWidth="1"/>
    <col min="29" max="29" width="4.140625" style="1" customWidth="1"/>
    <col min="30" max="30" width="19.5703125" style="16" customWidth="1"/>
    <col min="31" max="31" width="21.42578125" style="10" bestFit="1" customWidth="1"/>
    <col min="32" max="32" width="21.7109375" style="10" bestFit="1" customWidth="1"/>
    <col min="33" max="33" width="20.85546875" style="23" customWidth="1"/>
    <col min="34" max="34" width="4.7109375" style="1" customWidth="1"/>
    <col min="35" max="35" width="22.28515625" style="23" customWidth="1"/>
    <col min="36" max="36" width="8.7109375" style="1"/>
    <col min="37" max="37" width="17.140625" style="44" bestFit="1" customWidth="1"/>
    <col min="38" max="38" width="19.85546875" style="44" bestFit="1" customWidth="1"/>
    <col min="39" max="16384" width="8.7109375" style="1"/>
  </cols>
  <sheetData>
    <row r="1" spans="1:38" x14ac:dyDescent="0.25">
      <c r="J1" s="95" t="s">
        <v>36</v>
      </c>
      <c r="K1" s="95"/>
      <c r="L1" s="95"/>
      <c r="M1" s="95"/>
      <c r="N1" s="95"/>
      <c r="O1" s="95"/>
      <c r="P1" s="95"/>
      <c r="R1" s="96" t="s">
        <v>40</v>
      </c>
      <c r="S1" s="96"/>
      <c r="T1" s="96"/>
      <c r="V1" s="97" t="s">
        <v>48</v>
      </c>
      <c r="W1" s="97"/>
      <c r="X1" s="97"/>
      <c r="Y1" s="97"/>
      <c r="Z1" s="97"/>
      <c r="AA1" s="97"/>
      <c r="AB1" s="97"/>
      <c r="AD1" s="98" t="s">
        <v>53</v>
      </c>
      <c r="AE1" s="98"/>
      <c r="AF1" s="98"/>
      <c r="AG1" s="98"/>
    </row>
    <row r="2" spans="1:38" s="4" customFormat="1" ht="90" x14ac:dyDescent="0.25">
      <c r="A2" s="4" t="s">
        <v>189</v>
      </c>
      <c r="B2" s="40" t="s">
        <v>0</v>
      </c>
      <c r="C2" s="4" t="s">
        <v>1</v>
      </c>
      <c r="D2" s="14" t="s">
        <v>2</v>
      </c>
      <c r="E2" s="4" t="s">
        <v>24</v>
      </c>
      <c r="F2" s="36" t="s">
        <v>27</v>
      </c>
      <c r="G2" s="6" t="s">
        <v>25</v>
      </c>
      <c r="H2" s="8" t="s">
        <v>34</v>
      </c>
      <c r="I2" s="6" t="s">
        <v>26</v>
      </c>
      <c r="J2" s="29" t="s">
        <v>28</v>
      </c>
      <c r="K2" s="78" t="s">
        <v>29</v>
      </c>
      <c r="L2" s="34" t="s">
        <v>30</v>
      </c>
      <c r="M2" s="6" t="s">
        <v>31</v>
      </c>
      <c r="N2" s="6" t="s">
        <v>32</v>
      </c>
      <c r="O2" s="8" t="s">
        <v>33</v>
      </c>
      <c r="P2" s="22" t="s">
        <v>35</v>
      </c>
      <c r="R2" s="25" t="s">
        <v>37</v>
      </c>
      <c r="S2" s="24" t="s">
        <v>38</v>
      </c>
      <c r="T2" s="22" t="s">
        <v>39</v>
      </c>
      <c r="V2" s="7" t="s">
        <v>41</v>
      </c>
      <c r="W2" s="5" t="s">
        <v>42</v>
      </c>
      <c r="X2" s="7" t="s">
        <v>43</v>
      </c>
      <c r="Y2" s="7" t="s">
        <v>44</v>
      </c>
      <c r="Z2" s="5" t="s">
        <v>45</v>
      </c>
      <c r="AA2" s="7" t="s">
        <v>46</v>
      </c>
      <c r="AB2" s="22" t="s">
        <v>47</v>
      </c>
      <c r="AD2" s="15" t="s">
        <v>49</v>
      </c>
      <c r="AE2" s="7" t="s">
        <v>50</v>
      </c>
      <c r="AF2" s="7" t="s">
        <v>51</v>
      </c>
      <c r="AG2" s="22" t="s">
        <v>52</v>
      </c>
      <c r="AI2" s="22" t="s">
        <v>54</v>
      </c>
      <c r="AK2" s="45" t="s">
        <v>190</v>
      </c>
      <c r="AL2" s="45" t="s">
        <v>191</v>
      </c>
    </row>
    <row r="3" spans="1:38" x14ac:dyDescent="0.25">
      <c r="A3" s="1">
        <v>1</v>
      </c>
      <c r="B3" s="42" t="s">
        <v>3</v>
      </c>
      <c r="C3" s="1" t="s">
        <v>23</v>
      </c>
      <c r="D3" s="3">
        <f>'[1]Cost Calculations'!D4</f>
        <v>265028.74551111902</v>
      </c>
      <c r="E3" s="9" t="str">
        <f>IF(D3&lt;100000,"Small",IF(D3&lt;1000000,"Medium","Large"))</f>
        <v>Medium</v>
      </c>
      <c r="F3" s="37">
        <v>3.6769491146556486</v>
      </c>
      <c r="G3" s="3">
        <v>72078.437108297963</v>
      </c>
      <c r="H3" s="10">
        <v>468.8029792149182</v>
      </c>
      <c r="I3" s="3">
        <v>34.052254615026783</v>
      </c>
      <c r="J3" s="13">
        <v>637.73787600000003</v>
      </c>
      <c r="K3" s="86">
        <v>0.10811765745075523</v>
      </c>
      <c r="L3" s="4">
        <v>42</v>
      </c>
      <c r="M3" s="59">
        <v>0</v>
      </c>
      <c r="N3" s="31">
        <v>0</v>
      </c>
      <c r="O3" s="10">
        <v>0.22</v>
      </c>
      <c r="P3" s="23">
        <f>SUM('[1]Cost Calculations'!Q4,'[1]Cost Calculations'!V245:W245,'[1]Cost Calculations'!AC245,'[1]Cost Calculations'!AG245,'[1]Cost Calculations'!AK245,'[1]Cost Calculations'!AL245,'[1]Cost Calculations'!AQ245,'[1]Cost Calculations'!AS245)</f>
        <v>1536101875.6460705</v>
      </c>
      <c r="Q3" s="11"/>
      <c r="R3" s="26">
        <v>0.48152480669100001</v>
      </c>
      <c r="S3" s="21">
        <v>112666666.66666667</v>
      </c>
      <c r="T3" s="23">
        <f>SUM('[2]Cost Calculations'!K245:L245)</f>
        <v>372529500.65645623</v>
      </c>
      <c r="V3" s="10">
        <v>7332.1515286784361</v>
      </c>
      <c r="W3" s="2">
        <v>189.38701711158538</v>
      </c>
      <c r="X3" s="10">
        <v>12.536338246924021</v>
      </c>
      <c r="Y3" s="10">
        <v>24.26234284290619</v>
      </c>
      <c r="Z3" s="2">
        <v>0</v>
      </c>
      <c r="AA3" s="12">
        <v>7700</v>
      </c>
      <c r="AB3" s="23">
        <f>SUM('[3]Cost Calculation'!L244,'[3]Cost Calculation'!N244,'[3]Cost Calculation'!V3,'[3]Cost Calculation'!X3)</f>
        <v>30570436.600731175</v>
      </c>
      <c r="AD3" s="16">
        <v>0.29545180282922212</v>
      </c>
      <c r="AE3" s="12">
        <v>38540.810000000005</v>
      </c>
      <c r="AF3" s="10">
        <v>1075</v>
      </c>
      <c r="AG3" s="23">
        <f>SUM('[4]Cost Calculations'!M245,'[4]Cost Calculations'!P245)</f>
        <v>1035563482.632672</v>
      </c>
      <c r="AI3" s="23">
        <f>SUM('[5]Cost Calculations'!G244,'[5]Cost Calculations'!I244)</f>
        <v>55865200</v>
      </c>
      <c r="AK3" s="48">
        <v>-19.040970846699999</v>
      </c>
      <c r="AL3" s="48">
        <v>-65.259515626699994</v>
      </c>
    </row>
    <row r="4" spans="1:38" x14ac:dyDescent="0.25">
      <c r="A4" s="1">
        <v>2</v>
      </c>
      <c r="B4" s="42" t="s">
        <v>4</v>
      </c>
      <c r="C4" s="1" t="s">
        <v>23</v>
      </c>
      <c r="D4" s="3">
        <f>'[1]Cost Calculations'!D5</f>
        <v>842200.26293095062</v>
      </c>
      <c r="E4" s="9" t="str">
        <f t="shared" ref="E4:E67" si="0">IF(D4&lt;100000,"Small",IF(D4&lt;1000000,"Medium","Large"))</f>
        <v>Medium</v>
      </c>
      <c r="F4" s="37">
        <v>3.3070982737810106</v>
      </c>
      <c r="G4" s="3">
        <v>254664.41974464271</v>
      </c>
      <c r="H4" s="10">
        <v>524.18975366229711</v>
      </c>
      <c r="I4" s="3">
        <v>90.663333133777869</v>
      </c>
      <c r="J4" s="13">
        <v>1668.5831900000001</v>
      </c>
      <c r="K4" s="86">
        <v>0.10811765745075523</v>
      </c>
      <c r="L4" s="4">
        <v>98</v>
      </c>
      <c r="M4" s="59">
        <v>0</v>
      </c>
      <c r="N4" s="32">
        <v>1</v>
      </c>
      <c r="O4" s="10">
        <v>0.36</v>
      </c>
      <c r="P4" s="23">
        <f>SUM('[1]Cost Calculations'!Q5,'[1]Cost Calculations'!V246:W246,'[1]Cost Calculations'!AC246,'[1]Cost Calculations'!AG246,'[1]Cost Calculations'!AK246,'[1]Cost Calculations'!AL246,'[1]Cost Calculations'!AQ246,'[1]Cost Calculations'!AS246)</f>
        <v>4865477003.7157965</v>
      </c>
      <c r="R4" s="26">
        <v>4.3641126541710005</v>
      </c>
      <c r="S4" s="21">
        <v>250000000</v>
      </c>
      <c r="T4" s="23">
        <f>SUM('[2]Cost Calculations'!K246:L246)</f>
        <v>1469382968.2288766</v>
      </c>
      <c r="V4" s="10">
        <v>7332.1515286784361</v>
      </c>
      <c r="W4" s="2">
        <v>238.79232592330331</v>
      </c>
      <c r="X4" s="10">
        <v>12.536338246924021</v>
      </c>
      <c r="Y4" s="10">
        <v>24.26234284290619</v>
      </c>
      <c r="Z4" s="2">
        <v>0</v>
      </c>
      <c r="AA4" s="12">
        <v>7700</v>
      </c>
      <c r="AB4" s="23">
        <f>SUM('[3]Cost Calculation'!L245,'[3]Cost Calculation'!N245,'[3]Cost Calculation'!V4,'[3]Cost Calculation'!X4)</f>
        <v>122488183.73800626</v>
      </c>
      <c r="AD4" s="16">
        <v>0.23799410516137157</v>
      </c>
      <c r="AE4" s="10">
        <v>44525.250000000007</v>
      </c>
      <c r="AF4" s="10">
        <v>1714.41</v>
      </c>
      <c r="AG4" s="23">
        <f>SUM('[4]Cost Calculations'!M246,'[4]Cost Calculations'!P246)</f>
        <v>4414594637.4068813</v>
      </c>
      <c r="AI4" s="23">
        <f>SUM('[5]Cost Calculations'!G245,'[5]Cost Calculations'!I245)</f>
        <v>55865200</v>
      </c>
      <c r="AK4" s="48">
        <v>-16.497973613700001</v>
      </c>
      <c r="AL4" s="48">
        <v>-68.149985190500004</v>
      </c>
    </row>
    <row r="5" spans="1:38" x14ac:dyDescent="0.25">
      <c r="A5" s="1">
        <v>3</v>
      </c>
      <c r="B5" s="42" t="s">
        <v>5</v>
      </c>
      <c r="C5" s="1" t="s">
        <v>23</v>
      </c>
      <c r="D5" s="3">
        <f>'[1]Cost Calculations'!D6</f>
        <v>939905.45983825868</v>
      </c>
      <c r="E5" s="9" t="str">
        <f t="shared" si="0"/>
        <v>Medium</v>
      </c>
      <c r="F5" s="37">
        <v>3.2836322428840261</v>
      </c>
      <c r="G5" s="3">
        <v>286239.56348191306</v>
      </c>
      <c r="H5" s="10">
        <v>524.18975366229711</v>
      </c>
      <c r="I5" s="3">
        <v>163.09566023144248</v>
      </c>
      <c r="J5" s="13">
        <v>3643.723684</v>
      </c>
      <c r="K5" s="86">
        <v>0.10811765745075523</v>
      </c>
      <c r="L5" s="60">
        <v>0</v>
      </c>
      <c r="M5" s="59">
        <v>0</v>
      </c>
      <c r="N5" s="31">
        <v>0</v>
      </c>
      <c r="O5" s="12">
        <v>0.28999999999999998</v>
      </c>
      <c r="P5" s="23">
        <f>SUM('[1]Cost Calculations'!Q6,'[1]Cost Calculations'!V247:W247,'[1]Cost Calculations'!AC247,'[1]Cost Calculations'!AG247,'[1]Cost Calculations'!AK247,'[1]Cost Calculations'!AL247,'[1]Cost Calculations'!AQ247,'[1]Cost Calculations'!AS247)</f>
        <v>5113470681.236496</v>
      </c>
      <c r="R5" s="26">
        <v>0.52077137448099997</v>
      </c>
      <c r="S5" s="12">
        <v>148489405.06416112</v>
      </c>
      <c r="T5" s="23">
        <f>SUM('[2]Cost Calculations'!K247:L247)</f>
        <v>1802387546.3408322</v>
      </c>
      <c r="V5" s="10">
        <v>7332.1515286784361</v>
      </c>
      <c r="W5" s="2">
        <v>156.4501445704401</v>
      </c>
      <c r="X5" s="10">
        <v>12.536338246924021</v>
      </c>
      <c r="Y5" s="10">
        <v>24.26234284290619</v>
      </c>
      <c r="Z5" s="2">
        <v>0</v>
      </c>
      <c r="AA5" s="12">
        <v>7700</v>
      </c>
      <c r="AB5" s="23">
        <f>SUM('[3]Cost Calculation'!L246,'[3]Cost Calculation'!N246,'[3]Cost Calculation'!V5,'[3]Cost Calculation'!X5)</f>
        <v>89560930.635592163</v>
      </c>
      <c r="AD5" s="16">
        <v>0.48121528157984184</v>
      </c>
      <c r="AE5" s="12">
        <v>38540.810000000005</v>
      </c>
      <c r="AF5" s="12">
        <v>1566.3</v>
      </c>
      <c r="AG5" s="23">
        <f>SUM('[4]Cost Calculations'!M247,'[4]Cost Calculations'!P247)</f>
        <v>5280520611.1374655</v>
      </c>
      <c r="AI5" s="23">
        <f>SUM('[5]Cost Calculations'!G246,'[5]Cost Calculations'!I246)</f>
        <v>118124600</v>
      </c>
      <c r="AK5" s="47">
        <v>-16.490107999999999</v>
      </c>
      <c r="AL5" s="48">
        <v>-68.208178000000004</v>
      </c>
    </row>
    <row r="6" spans="1:38" x14ac:dyDescent="0.25">
      <c r="A6" s="1">
        <v>4</v>
      </c>
      <c r="B6" s="42" t="s">
        <v>6</v>
      </c>
      <c r="C6" s="1" t="s">
        <v>23</v>
      </c>
      <c r="D6" s="3">
        <f>'[1]Cost Calculations'!D7</f>
        <v>69896.92276964114</v>
      </c>
      <c r="E6" s="9" t="str">
        <f t="shared" si="0"/>
        <v>Small</v>
      </c>
      <c r="F6" s="37">
        <v>3.1216650512676596</v>
      </c>
      <c r="G6" s="3">
        <v>22390.910498631842</v>
      </c>
      <c r="H6" s="10">
        <v>524.18975366229711</v>
      </c>
      <c r="I6" s="3">
        <v>21.789563822271017</v>
      </c>
      <c r="J6" s="13">
        <v>482.31696199999999</v>
      </c>
      <c r="K6" s="86">
        <v>0.10811765745075523</v>
      </c>
      <c r="L6" s="4">
        <v>5</v>
      </c>
      <c r="M6" s="59">
        <v>0</v>
      </c>
      <c r="N6" s="31">
        <v>0</v>
      </c>
      <c r="O6" s="12">
        <v>0.28999999999999998</v>
      </c>
      <c r="P6" s="23">
        <f>SUM('[1]Cost Calculations'!Q7,'[1]Cost Calculations'!V248:W248,'[1]Cost Calculations'!AC248,'[1]Cost Calculations'!AG248,'[1]Cost Calculations'!AK248,'[1]Cost Calculations'!AL248,'[1]Cost Calculations'!AQ248,'[1]Cost Calculations'!AS248)</f>
        <v>6749334.0128200017</v>
      </c>
      <c r="R6" s="26">
        <v>4.4427618498999996E-2</v>
      </c>
      <c r="S6" s="12">
        <v>148489405.06416112</v>
      </c>
      <c r="T6" s="23">
        <f>SUM('[2]Cost Calculations'!K248:L248)</f>
        <v>133145552.62393023</v>
      </c>
      <c r="V6" s="10">
        <v>7332.1515286784361</v>
      </c>
      <c r="W6" s="2">
        <v>102.92772669107902</v>
      </c>
      <c r="X6" s="10">
        <v>12.536338246924021</v>
      </c>
      <c r="Y6" s="10">
        <v>24.26234284290619</v>
      </c>
      <c r="Z6" s="2">
        <v>0</v>
      </c>
      <c r="AA6" s="12">
        <v>7700</v>
      </c>
      <c r="AB6" s="23">
        <f>SUM('[3]Cost Calculation'!L247,'[3]Cost Calculation'!N247,'[3]Cost Calculation'!V6,'[3]Cost Calculation'!X6)</f>
        <v>4381763.0989313712</v>
      </c>
      <c r="AD6" s="16">
        <v>0.69096065060847545</v>
      </c>
      <c r="AE6" s="12">
        <v>38540.810000000005</v>
      </c>
      <c r="AF6" s="12">
        <v>1566.3</v>
      </c>
      <c r="AG6" s="23">
        <f>SUM('[4]Cost Calculations'!M248,'[4]Cost Calculations'!P248)</f>
        <v>463369296.33604205</v>
      </c>
      <c r="AI6" s="23">
        <f>SUM('[5]Cost Calculations'!G247,'[5]Cost Calculations'!I247)</f>
        <v>16247200</v>
      </c>
      <c r="AK6" s="48">
        <v>-16.650005677500001</v>
      </c>
      <c r="AL6" s="48">
        <v>-68.299950197000001</v>
      </c>
    </row>
    <row r="7" spans="1:38" x14ac:dyDescent="0.25">
      <c r="A7" s="1">
        <v>5</v>
      </c>
      <c r="B7" s="42" t="s">
        <v>7</v>
      </c>
      <c r="C7" s="1" t="s">
        <v>23</v>
      </c>
      <c r="D7" s="3">
        <f>'[1]Cost Calculations'!D8</f>
        <v>701436.41293779213</v>
      </c>
      <c r="E7" s="9" t="str">
        <f t="shared" si="0"/>
        <v>Medium</v>
      </c>
      <c r="F7" s="37">
        <v>3.499256931524287</v>
      </c>
      <c r="G7" s="3">
        <v>200452.96091826109</v>
      </c>
      <c r="H7" s="10">
        <v>474.2370659555292</v>
      </c>
      <c r="I7" s="3">
        <v>134.04213373470196</v>
      </c>
      <c r="J7" s="13">
        <v>2447.370347</v>
      </c>
      <c r="K7" s="86">
        <v>0.10811765745075523</v>
      </c>
      <c r="L7" s="4">
        <v>126</v>
      </c>
      <c r="M7" s="59">
        <v>0</v>
      </c>
      <c r="N7" s="32">
        <v>1</v>
      </c>
      <c r="O7" s="10">
        <v>0.28999999999999998</v>
      </c>
      <c r="P7" s="23">
        <f>SUM('[1]Cost Calculations'!Q8,'[1]Cost Calculations'!V249:W249,'[1]Cost Calculations'!AC249,'[1]Cost Calculations'!AG249,'[1]Cost Calculations'!AK249,'[1]Cost Calculations'!AL249,'[1]Cost Calculations'!AQ249,'[1]Cost Calculations'!AS249)</f>
        <v>4298257657.3196354</v>
      </c>
      <c r="R7" s="26">
        <v>7.1776520242890003</v>
      </c>
      <c r="S7" s="21">
        <v>119387755.10204081</v>
      </c>
      <c r="T7" s="23">
        <f>SUM('[2]Cost Calculations'!K249:L249)</f>
        <v>276769771.40994942</v>
      </c>
      <c r="V7" s="10">
        <v>7332.1515286784361</v>
      </c>
      <c r="W7" s="2">
        <v>247.02654405858962</v>
      </c>
      <c r="X7" s="10">
        <v>12.536338246924021</v>
      </c>
      <c r="Y7" s="10">
        <v>24.26234284290619</v>
      </c>
      <c r="Z7" s="2">
        <v>0</v>
      </c>
      <c r="AA7" s="12">
        <v>7700</v>
      </c>
      <c r="AB7" s="23">
        <f>SUM('[3]Cost Calculation'!L248,'[3]Cost Calculation'!N248,'[3]Cost Calculation'!V7,'[3]Cost Calculation'!X7)</f>
        <v>105533510.84437338</v>
      </c>
      <c r="AD7" s="16">
        <v>0.44546506945213082</v>
      </c>
      <c r="AE7" s="10">
        <v>30956.309999999998</v>
      </c>
      <c r="AF7" s="10">
        <v>1181.08</v>
      </c>
      <c r="AG7" s="23">
        <f>SUM('[4]Cost Calculations'!M249,'[4]Cost Calculations'!P249)</f>
        <v>3044357730.7460241</v>
      </c>
      <c r="AI7" s="23">
        <f>SUM('[5]Cost Calculations'!G248,'[5]Cost Calculations'!I248)</f>
        <v>55865200</v>
      </c>
      <c r="AK7" s="48">
        <v>-17.410010967200002</v>
      </c>
      <c r="AL7" s="48">
        <v>-66.169976848999994</v>
      </c>
    </row>
    <row r="8" spans="1:38" x14ac:dyDescent="0.25">
      <c r="A8" s="1">
        <v>6</v>
      </c>
      <c r="B8" s="42" t="s">
        <v>8</v>
      </c>
      <c r="C8" s="1" t="s">
        <v>23</v>
      </c>
      <c r="D8" s="3">
        <f>'[1]Cost Calculations'!D9</f>
        <v>130805.21158969078</v>
      </c>
      <c r="E8" s="9" t="str">
        <f t="shared" si="0"/>
        <v>Medium</v>
      </c>
      <c r="F8" s="37">
        <v>3.7482185273159367</v>
      </c>
      <c r="G8" s="3">
        <v>34897.968364549743</v>
      </c>
      <c r="H8" s="10">
        <v>474.2370659555292</v>
      </c>
      <c r="I8" s="3">
        <v>24.899312649963424</v>
      </c>
      <c r="J8" s="13">
        <v>371.35716600000001</v>
      </c>
      <c r="K8" s="86">
        <v>0.10811765745075523</v>
      </c>
      <c r="L8" s="4">
        <v>79</v>
      </c>
      <c r="M8" s="59">
        <v>0</v>
      </c>
      <c r="N8" s="31">
        <v>0</v>
      </c>
      <c r="O8" s="12">
        <v>0.28999999999999998</v>
      </c>
      <c r="P8" s="23">
        <f>SUM('[1]Cost Calculations'!Q9,'[1]Cost Calculations'!V250:W250,'[1]Cost Calculations'!AC250,'[1]Cost Calculations'!AG250,'[1]Cost Calculations'!AK250,'[1]Cost Calculations'!AL250,'[1]Cost Calculations'!AQ250,'[1]Cost Calculations'!AS250)</f>
        <v>869081506.52633619</v>
      </c>
      <c r="R8" s="26">
        <v>0.81946120920999999</v>
      </c>
      <c r="S8" s="21">
        <v>196043165.46762589</v>
      </c>
      <c r="T8" s="23">
        <f>SUM('[2]Cost Calculations'!K250:L250)</f>
        <v>161093544.2507143</v>
      </c>
      <c r="V8" s="10">
        <v>7332.1515286784361</v>
      </c>
      <c r="W8" s="2">
        <v>222.32388965273066</v>
      </c>
      <c r="X8" s="10">
        <v>12.536338246924021</v>
      </c>
      <c r="Y8" s="10">
        <v>24.26234284290619</v>
      </c>
      <c r="Z8" s="2">
        <v>0</v>
      </c>
      <c r="AA8" s="12">
        <v>7700</v>
      </c>
      <c r="AB8" s="23">
        <f>SUM('[3]Cost Calculation'!L249,'[3]Cost Calculation'!N249,'[3]Cost Calculation'!V8,'[3]Cost Calculation'!X8)</f>
        <v>17712082.898842752</v>
      </c>
      <c r="AD8" s="16">
        <v>0.35205439633279956</v>
      </c>
      <c r="AE8" s="12">
        <v>38540.810000000005</v>
      </c>
      <c r="AF8" s="12">
        <v>1566.3</v>
      </c>
      <c r="AG8" s="23">
        <f>SUM('[4]Cost Calculations'!M250,'[4]Cost Calculations'!P250)</f>
        <v>595361023.51845336</v>
      </c>
      <c r="AI8" s="23">
        <f>SUM('[5]Cost Calculations'!G249,'[5]Cost Calculations'!I249)</f>
        <v>55865200</v>
      </c>
      <c r="AK8" s="48">
        <v>-17.3999857393</v>
      </c>
      <c r="AL8" s="48">
        <v>-66.279995973400005</v>
      </c>
    </row>
    <row r="9" spans="1:38" x14ac:dyDescent="0.25">
      <c r="A9" s="1">
        <v>7</v>
      </c>
      <c r="B9" s="42" t="s">
        <v>9</v>
      </c>
      <c r="C9" s="1" t="s">
        <v>23</v>
      </c>
      <c r="D9" s="3">
        <f>'[1]Cost Calculations'!D10</f>
        <v>54907.357375989719</v>
      </c>
      <c r="E9" s="9" t="str">
        <f t="shared" si="0"/>
        <v>Small</v>
      </c>
      <c r="F9" s="37">
        <v>3.862113298513461</v>
      </c>
      <c r="G9" s="3">
        <v>14216.920409125161</v>
      </c>
      <c r="H9" s="10">
        <v>474.2370659555292</v>
      </c>
      <c r="I9" s="3">
        <v>15.517174924235158</v>
      </c>
      <c r="J9" s="13">
        <v>202.292317</v>
      </c>
      <c r="K9" s="86">
        <v>0.10811765745075523</v>
      </c>
      <c r="L9" s="60">
        <v>0</v>
      </c>
      <c r="M9" s="59">
        <v>0</v>
      </c>
      <c r="N9" s="31">
        <v>0</v>
      </c>
      <c r="O9" s="12">
        <v>0.28999999999999998</v>
      </c>
      <c r="P9" s="23">
        <f>SUM('[1]Cost Calculations'!Q10,'[1]Cost Calculations'!V251:W251,'[1]Cost Calculations'!AC251,'[1]Cost Calculations'!AG251,'[1]Cost Calculations'!AK251,'[1]Cost Calculations'!AL251,'[1]Cost Calculations'!AQ251,'[1]Cost Calculations'!AS251)</f>
        <v>163366344.9828977</v>
      </c>
      <c r="R9" s="26">
        <v>0.76316986217600002</v>
      </c>
      <c r="S9" s="12">
        <v>148489405.06416112</v>
      </c>
      <c r="T9" s="23">
        <f>SUM('[2]Cost Calculations'!K251:L251)</f>
        <v>19090687.975806694</v>
      </c>
      <c r="V9" s="10">
        <v>7332.1515286784361</v>
      </c>
      <c r="W9" s="2">
        <v>222.32388965273066</v>
      </c>
      <c r="X9" s="10">
        <v>12.536338246924021</v>
      </c>
      <c r="Y9" s="10">
        <v>24.26234284290619</v>
      </c>
      <c r="Z9" s="2">
        <v>0</v>
      </c>
      <c r="AA9" s="12">
        <v>7700</v>
      </c>
      <c r="AB9" s="23">
        <f>SUM('[3]Cost Calculation'!L250,'[3]Cost Calculation'!N250,'[3]Cost Calculation'!V9,'[3]Cost Calculation'!X9)</f>
        <v>7434899.9843410105</v>
      </c>
      <c r="AD9" s="16">
        <v>0.48923380514187254</v>
      </c>
      <c r="AE9" s="12">
        <v>38540.810000000005</v>
      </c>
      <c r="AF9" s="12">
        <v>1566.3</v>
      </c>
      <c r="AG9" s="23">
        <f>SUM('[4]Cost Calculations'!M251,'[4]Cost Calculations'!P251)</f>
        <v>264488869.75962928</v>
      </c>
      <c r="AI9" s="23">
        <f>SUM('[5]Cost Calculations'!G250,'[5]Cost Calculations'!I250)</f>
        <v>16247200</v>
      </c>
      <c r="AK9" s="47" t="s">
        <v>192</v>
      </c>
      <c r="AL9" s="48">
        <v>-66.215763999999993</v>
      </c>
    </row>
    <row r="10" spans="1:38" x14ac:dyDescent="0.25">
      <c r="A10" s="1">
        <v>8</v>
      </c>
      <c r="B10" s="42" t="s">
        <v>10</v>
      </c>
      <c r="C10" s="1" t="s">
        <v>23</v>
      </c>
      <c r="D10" s="3">
        <f>'[1]Cost Calculations'!D11</f>
        <v>57700.837021763495</v>
      </c>
      <c r="E10" s="9" t="str">
        <f t="shared" si="0"/>
        <v>Small</v>
      </c>
      <c r="F10" s="37">
        <v>3.8002825488883709</v>
      </c>
      <c r="G10" s="3">
        <v>15183.301841238541</v>
      </c>
      <c r="H10" s="10">
        <v>474.2370659555292</v>
      </c>
      <c r="I10" s="3">
        <v>11.342463341184736</v>
      </c>
      <c r="J10" s="13">
        <v>191.31908899999999</v>
      </c>
      <c r="K10" s="86">
        <v>0.10811765745075523</v>
      </c>
      <c r="L10" s="60">
        <v>0</v>
      </c>
      <c r="M10" s="59">
        <v>0</v>
      </c>
      <c r="N10" s="31">
        <v>0</v>
      </c>
      <c r="O10" s="12">
        <v>0.28999999999999998</v>
      </c>
      <c r="P10" s="23">
        <f>SUM('[1]Cost Calculations'!Q11,'[1]Cost Calculations'!V252:W252,'[1]Cost Calculations'!AC252,'[1]Cost Calculations'!AG252,'[1]Cost Calculations'!AK252,'[1]Cost Calculations'!AL252,'[1]Cost Calculations'!AQ252,'[1]Cost Calculations'!AS252)</f>
        <v>68399698.489169225</v>
      </c>
      <c r="R10" s="26">
        <v>0.31195647948600003</v>
      </c>
      <c r="S10" s="12">
        <v>148489405.06416112</v>
      </c>
      <c r="T10" s="23">
        <f>SUM('[2]Cost Calculations'!K252:L252)</f>
        <v>66900239.438438803</v>
      </c>
      <c r="V10" s="10">
        <v>7332.1515286784361</v>
      </c>
      <c r="W10" s="2">
        <v>189.38701711158538</v>
      </c>
      <c r="X10" s="10">
        <v>12.536338246924021</v>
      </c>
      <c r="Y10" s="10">
        <v>24.26234284290619</v>
      </c>
      <c r="Z10" s="2">
        <v>0</v>
      </c>
      <c r="AA10" s="12">
        <v>7700</v>
      </c>
      <c r="AB10" s="23">
        <f>SUM('[3]Cost Calculation'!L251,'[3]Cost Calculation'!N251,'[3]Cost Calculation'!V10,'[3]Cost Calculation'!X10)</f>
        <v>6655654.5652476735</v>
      </c>
      <c r="AD10" s="16">
        <v>0.2872689058882727</v>
      </c>
      <c r="AE10" s="12">
        <v>38540.810000000005</v>
      </c>
      <c r="AF10" s="12">
        <v>1566.3</v>
      </c>
      <c r="AG10" s="23">
        <f>SUM('[4]Cost Calculations'!M252,'[4]Cost Calculations'!P252)</f>
        <v>247958183.23549849</v>
      </c>
      <c r="AI10" s="23">
        <f>SUM('[5]Cost Calculations'!G251,'[5]Cost Calculations'!I251)</f>
        <v>16247200</v>
      </c>
      <c r="AK10" s="47" t="s">
        <v>193</v>
      </c>
      <c r="AL10" s="48">
        <v>-66.230841999999996</v>
      </c>
    </row>
    <row r="11" spans="1:38" x14ac:dyDescent="0.25">
      <c r="A11" s="1">
        <v>9</v>
      </c>
      <c r="B11" s="42" t="s">
        <v>11</v>
      </c>
      <c r="C11" s="1" t="s">
        <v>23</v>
      </c>
      <c r="D11" s="3">
        <f>'[1]Cost Calculations'!D12</f>
        <v>166598.81987568605</v>
      </c>
      <c r="E11" s="9" t="str">
        <f t="shared" si="0"/>
        <v>Medium</v>
      </c>
      <c r="F11" s="37">
        <v>3.6804514106582928</v>
      </c>
      <c r="G11" s="3">
        <v>45265.865864504878</v>
      </c>
      <c r="H11" s="10">
        <v>474.2370659555292</v>
      </c>
      <c r="I11" s="3">
        <v>44.25241110496448</v>
      </c>
      <c r="J11" s="13">
        <v>695.62684200000001</v>
      </c>
      <c r="K11" s="86">
        <v>0.10811765745075523</v>
      </c>
      <c r="L11" s="60">
        <v>0</v>
      </c>
      <c r="M11" s="59">
        <v>0</v>
      </c>
      <c r="N11" s="32">
        <v>1</v>
      </c>
      <c r="O11" s="12">
        <v>0.28999999999999998</v>
      </c>
      <c r="P11" s="23">
        <f>SUM('[1]Cost Calculations'!Q12,'[1]Cost Calculations'!V253:W253,'[1]Cost Calculations'!AC253,'[1]Cost Calculations'!AG253,'[1]Cost Calculations'!AK253,'[1]Cost Calculations'!AL253,'[1]Cost Calculations'!AQ253,'[1]Cost Calculations'!AS253)</f>
        <v>1222719472.1467028</v>
      </c>
      <c r="R11" s="26">
        <v>1.0562045041570001</v>
      </c>
      <c r="S11" s="12">
        <v>148489405.06416112</v>
      </c>
      <c r="T11" s="23">
        <f>SUM('[2]Cost Calculations'!K253:L253)</f>
        <v>168863425.7801477</v>
      </c>
      <c r="V11" s="10">
        <v>7332.1515286784361</v>
      </c>
      <c r="W11" s="2">
        <v>160.56725363808326</v>
      </c>
      <c r="X11" s="10">
        <v>12.536338246924021</v>
      </c>
      <c r="Y11" s="10">
        <v>24.26234284290619</v>
      </c>
      <c r="Z11" s="2">
        <v>0</v>
      </c>
      <c r="AA11" s="12">
        <v>7700</v>
      </c>
      <c r="AB11" s="23">
        <f>SUM('[3]Cost Calculation'!L252,'[3]Cost Calculation'!N252,'[3]Cost Calculation'!V11,'[3]Cost Calculation'!X11)</f>
        <v>16292485.998471197</v>
      </c>
      <c r="AD11" s="16">
        <v>0.47148811289693543</v>
      </c>
      <c r="AE11" s="12">
        <v>38540.810000000005</v>
      </c>
      <c r="AF11" s="12">
        <v>1566.3</v>
      </c>
      <c r="AG11" s="23">
        <f>SUM('[4]Cost Calculations'!M253,'[4]Cost Calculations'!P253)</f>
        <v>833077799.60977829</v>
      </c>
      <c r="AI11" s="23">
        <f>SUM('[5]Cost Calculations'!G252,'[5]Cost Calculations'!I252)</f>
        <v>55865200</v>
      </c>
      <c r="AK11" s="47" t="s">
        <v>194</v>
      </c>
      <c r="AL11" s="48">
        <v>-66.040205999999998</v>
      </c>
    </row>
    <row r="12" spans="1:38" x14ac:dyDescent="0.25">
      <c r="A12" s="1">
        <v>10</v>
      </c>
      <c r="B12" s="42" t="s">
        <v>12</v>
      </c>
      <c r="C12" s="1" t="s">
        <v>23</v>
      </c>
      <c r="D12" s="3">
        <f>'[1]Cost Calculations'!D13</f>
        <v>294045.64075893606</v>
      </c>
      <c r="E12" s="9" t="str">
        <f t="shared" si="0"/>
        <v>Medium</v>
      </c>
      <c r="F12" s="37">
        <v>3.4135915669485275</v>
      </c>
      <c r="G12" s="3">
        <v>86139.666973043553</v>
      </c>
      <c r="H12" s="10">
        <v>490.99634448579741</v>
      </c>
      <c r="I12" s="3">
        <v>60.711334396428164</v>
      </c>
      <c r="J12" s="13">
        <v>1168.5637429999999</v>
      </c>
      <c r="K12" s="86">
        <v>0.10811765745075523</v>
      </c>
      <c r="L12" s="4">
        <v>82</v>
      </c>
      <c r="M12" s="59">
        <v>0</v>
      </c>
      <c r="N12" s="32">
        <v>1</v>
      </c>
      <c r="O12" s="12">
        <v>0.28999999999999998</v>
      </c>
      <c r="P12" s="23">
        <f>SUM('[1]Cost Calculations'!Q13,'[1]Cost Calculations'!V254:W254,'[1]Cost Calculations'!AC254,'[1]Cost Calculations'!AG254,'[1]Cost Calculations'!AK254,'[1]Cost Calculations'!AL254,'[1]Cost Calculations'!AQ254,'[1]Cost Calculations'!AS254)</f>
        <v>1734801613.1503072</v>
      </c>
      <c r="R12" s="26">
        <v>0.41417988553899998</v>
      </c>
      <c r="S12" s="21">
        <v>242734319.94362226</v>
      </c>
      <c r="T12" s="23">
        <f>SUM('[2]Cost Calculations'!K254:L254)</f>
        <v>779368820.14943683</v>
      </c>
      <c r="V12" s="10">
        <v>7332.1515286784361</v>
      </c>
      <c r="W12" s="2">
        <v>205.85545338215803</v>
      </c>
      <c r="X12" s="10">
        <v>12.536338246924021</v>
      </c>
      <c r="Y12" s="10">
        <v>24.26234284290619</v>
      </c>
      <c r="Z12" s="2">
        <v>0</v>
      </c>
      <c r="AA12" s="12">
        <v>7700</v>
      </c>
      <c r="AB12" s="23">
        <f>SUM('[3]Cost Calculation'!L253,'[3]Cost Calculation'!N253,'[3]Cost Calculation'!V12,'[3]Cost Calculation'!X12)</f>
        <v>36866811.499711782</v>
      </c>
      <c r="AD12" s="16">
        <v>0.48381643195134111</v>
      </c>
      <c r="AE12" s="12">
        <v>38540.810000000005</v>
      </c>
      <c r="AF12" s="12">
        <v>1566.3</v>
      </c>
      <c r="AG12" s="23">
        <f>SUM('[4]Cost Calculations'!M254,'[4]Cost Calculations'!P254)</f>
        <v>1595376662.6026914</v>
      </c>
      <c r="AI12" s="23">
        <f>SUM('[5]Cost Calculations'!G253,'[5]Cost Calculations'!I253)</f>
        <v>55865200</v>
      </c>
      <c r="AK12" s="48">
        <v>-17.9799503389</v>
      </c>
      <c r="AL12" s="48">
        <v>-67.129995769900006</v>
      </c>
    </row>
    <row r="13" spans="1:38" x14ac:dyDescent="0.25">
      <c r="A13" s="1">
        <v>11</v>
      </c>
      <c r="B13" s="42" t="s">
        <v>13</v>
      </c>
      <c r="C13" s="1" t="s">
        <v>23</v>
      </c>
      <c r="D13" s="3">
        <f>'[1]Cost Calculations'!D14</f>
        <v>195357.12125879695</v>
      </c>
      <c r="E13" s="9" t="str">
        <f t="shared" si="0"/>
        <v>Medium</v>
      </c>
      <c r="F13" s="37">
        <v>3.70474528057925</v>
      </c>
      <c r="G13" s="3">
        <v>52731.593257675238</v>
      </c>
      <c r="H13" s="10">
        <v>447.91952147552081</v>
      </c>
      <c r="I13" s="3">
        <v>18.796812094122206</v>
      </c>
      <c r="J13" s="13">
        <v>396.95655099999999</v>
      </c>
      <c r="K13" s="86">
        <v>0.10811765745075523</v>
      </c>
      <c r="L13" s="4">
        <v>75</v>
      </c>
      <c r="M13" s="59">
        <v>0</v>
      </c>
      <c r="N13" s="32">
        <v>1</v>
      </c>
      <c r="O13" s="12">
        <v>0.28999999999999998</v>
      </c>
      <c r="P13" s="23">
        <f>SUM('[1]Cost Calculations'!Q14,'[1]Cost Calculations'!V255:W255,'[1]Cost Calculations'!AC255,'[1]Cost Calculations'!AG255,'[1]Cost Calculations'!AK255,'[1]Cost Calculations'!AL255,'[1]Cost Calculations'!AQ255,'[1]Cost Calculations'!AS255)</f>
        <v>1030354956.43767</v>
      </c>
      <c r="R13" s="26">
        <v>0.13483227084899999</v>
      </c>
      <c r="S13" s="12">
        <v>148489405.06416112</v>
      </c>
      <c r="T13" s="23">
        <f>SUM('[2]Cost Calculations'!K255:L255)</f>
        <v>370467054.48656374</v>
      </c>
      <c r="V13" s="10">
        <v>7332.1515286784361</v>
      </c>
      <c r="W13" s="2">
        <v>205.85545338215803</v>
      </c>
      <c r="X13" s="10">
        <v>12.536338246924021</v>
      </c>
      <c r="Y13" s="10">
        <v>24.26234284290619</v>
      </c>
      <c r="Z13" s="2">
        <v>0</v>
      </c>
      <c r="AA13" s="12">
        <v>7700</v>
      </c>
      <c r="AB13" s="23">
        <f>SUM('[3]Cost Calculation'!L254,'[3]Cost Calculation'!N254,'[3]Cost Calculation'!V13,'[3]Cost Calculation'!X13)</f>
        <v>24493456.682389297</v>
      </c>
      <c r="AD13" s="16">
        <v>0.29783692075693363</v>
      </c>
      <c r="AE13" s="12">
        <v>38540.810000000005</v>
      </c>
      <c r="AF13" s="12">
        <v>1566.3</v>
      </c>
      <c r="AG13" s="23">
        <f>SUM('[4]Cost Calculations'!M255,'[4]Cost Calculations'!P255)</f>
        <v>869254102.41847205</v>
      </c>
      <c r="AI13" s="23">
        <f>SUM('[5]Cost Calculations'!G254,'[5]Cost Calculations'!I254)</f>
        <v>55865200</v>
      </c>
      <c r="AK13" s="48">
        <v>-19.569569072699998</v>
      </c>
      <c r="AL13" s="48">
        <v>-65.750028322000006</v>
      </c>
    </row>
    <row r="14" spans="1:38" x14ac:dyDescent="0.25">
      <c r="A14" s="1">
        <v>12</v>
      </c>
      <c r="B14" s="42" t="s">
        <v>14</v>
      </c>
      <c r="C14" s="1" t="s">
        <v>23</v>
      </c>
      <c r="D14" s="3">
        <f>'[1]Cost Calculations'!D15</f>
        <v>199284.86240555637</v>
      </c>
      <c r="E14" s="9" t="str">
        <f t="shared" si="0"/>
        <v>Medium</v>
      </c>
      <c r="F14" s="37">
        <v>3.6205289672544043</v>
      </c>
      <c r="G14" s="3">
        <v>55043.023880756919</v>
      </c>
      <c r="H14" s="10">
        <v>607.11381923777901</v>
      </c>
      <c r="I14" s="3">
        <v>40.618442607270801</v>
      </c>
      <c r="J14" s="13">
        <v>690.70064000000002</v>
      </c>
      <c r="K14" s="86">
        <v>0.10811765745075523</v>
      </c>
      <c r="L14" s="4">
        <v>53</v>
      </c>
      <c r="M14" s="59">
        <v>0</v>
      </c>
      <c r="N14" s="32">
        <v>1</v>
      </c>
      <c r="O14" s="12">
        <v>0.28999999999999998</v>
      </c>
      <c r="P14" s="23">
        <f>SUM('[1]Cost Calculations'!Q15,'[1]Cost Calculations'!V256:W256,'[1]Cost Calculations'!AC256,'[1]Cost Calculations'!AG256,'[1]Cost Calculations'!AK256,'[1]Cost Calculations'!AL256,'[1]Cost Calculations'!AQ256,'[1]Cost Calculations'!AS256)</f>
        <v>1282254009.9134173</v>
      </c>
      <c r="R14" s="26">
        <v>2.0838130428269999</v>
      </c>
      <c r="S14" s="21">
        <v>32000000</v>
      </c>
      <c r="T14" s="23">
        <f>SUM('[2]Cost Calculations'!K256:L256)</f>
        <v>70438842.509446606</v>
      </c>
      <c r="V14" s="10">
        <v>7332.1515286784361</v>
      </c>
      <c r="W14" s="2">
        <v>214.08967151744434</v>
      </c>
      <c r="X14" s="10">
        <v>12.536338246924021</v>
      </c>
      <c r="Y14" s="10">
        <v>24.26234284290619</v>
      </c>
      <c r="Z14" s="2">
        <v>0</v>
      </c>
      <c r="AA14" s="12">
        <v>7700</v>
      </c>
      <c r="AB14" s="23">
        <f>SUM('[3]Cost Calculation'!L255,'[3]Cost Calculation'!N255,'[3]Cost Calculation'!V14,'[3]Cost Calculation'!X14)</f>
        <v>25985344.777132206</v>
      </c>
      <c r="AD14" s="16">
        <v>0.2670215977486764</v>
      </c>
      <c r="AE14" s="12">
        <v>38540.810000000005</v>
      </c>
      <c r="AF14" s="12">
        <v>1566.3</v>
      </c>
      <c r="AG14" s="23">
        <f>SUM('[4]Cost Calculations'!M256,'[4]Cost Calculations'!P256)</f>
        <v>876750077.09625268</v>
      </c>
      <c r="AI14" s="23">
        <f>SUM('[5]Cost Calculations'!G255,'[5]Cost Calculations'!I255)</f>
        <v>55865200</v>
      </c>
      <c r="AK14" s="48">
        <v>-21.516685365000001</v>
      </c>
      <c r="AL14" s="48">
        <v>-64.749986004299998</v>
      </c>
    </row>
    <row r="15" spans="1:38" x14ac:dyDescent="0.25">
      <c r="A15" s="1">
        <v>13</v>
      </c>
      <c r="B15" s="42" t="s">
        <v>15</v>
      </c>
      <c r="C15" s="1" t="s">
        <v>23</v>
      </c>
      <c r="D15" s="3">
        <f>'[1]Cost Calculations'!D16</f>
        <v>68718.267472139458</v>
      </c>
      <c r="E15" s="9" t="str">
        <f t="shared" si="0"/>
        <v>Small</v>
      </c>
      <c r="F15" s="37">
        <v>3.8978924903294598</v>
      </c>
      <c r="G15" s="3">
        <v>17629.595388438025</v>
      </c>
      <c r="H15" s="12">
        <v>537.70000000000005</v>
      </c>
      <c r="I15" s="3">
        <v>11.313206433964337</v>
      </c>
      <c r="J15" s="13">
        <v>199.78506100000001</v>
      </c>
      <c r="K15" s="86">
        <v>0.10811765745075523</v>
      </c>
      <c r="L15" s="60">
        <v>0</v>
      </c>
      <c r="M15" s="59">
        <v>0</v>
      </c>
      <c r="N15" s="31">
        <v>0</v>
      </c>
      <c r="O15" s="12">
        <v>0.28999999999999998</v>
      </c>
      <c r="P15" s="23">
        <f>SUM('[1]Cost Calculations'!Q16,'[1]Cost Calculations'!V257:W257,'[1]Cost Calculations'!AC257,'[1]Cost Calculations'!AG257,'[1]Cost Calculations'!AK257,'[1]Cost Calculations'!AL257,'[1]Cost Calculations'!AQ257,'[1]Cost Calculations'!AS257)</f>
        <v>57699078.331818923</v>
      </c>
      <c r="R15" s="26">
        <v>0.32944027672899995</v>
      </c>
      <c r="S15" s="12">
        <v>148489405.06416112</v>
      </c>
      <c r="T15" s="23">
        <f>SUM('[2]Cost Calculations'!K257:L257)</f>
        <v>86249502.585359558</v>
      </c>
      <c r="V15" s="10">
        <v>7332.1515286784361</v>
      </c>
      <c r="W15" s="2">
        <v>193.50412617922854</v>
      </c>
      <c r="X15" s="10">
        <v>12.536338246924021</v>
      </c>
      <c r="Y15" s="10">
        <v>24.26234284290619</v>
      </c>
      <c r="Z15" s="2">
        <v>0</v>
      </c>
      <c r="AA15" s="12">
        <v>7700</v>
      </c>
      <c r="AB15" s="23">
        <f>SUM('[3]Cost Calculation'!L256,'[3]Cost Calculation'!N256,'[3]Cost Calculation'!V15,'[3]Cost Calculation'!X15)</f>
        <v>8098803.9901790004</v>
      </c>
      <c r="AD15" s="16">
        <v>0.29374107853864467</v>
      </c>
      <c r="AE15" s="12">
        <v>38540.810000000005</v>
      </c>
      <c r="AF15" s="12">
        <v>1566.3</v>
      </c>
      <c r="AG15" s="23">
        <f>SUM('[4]Cost Calculations'!M257,'[4]Cost Calculations'!P257)</f>
        <v>288335361.71828997</v>
      </c>
      <c r="AI15" s="23">
        <f>SUM('[5]Cost Calculations'!G256,'[5]Cost Calculations'!I256)</f>
        <v>16247200</v>
      </c>
      <c r="AK15" s="47" t="s">
        <v>195</v>
      </c>
      <c r="AL15" s="48">
        <v>-63.677357999999998</v>
      </c>
    </row>
    <row r="16" spans="1:38" x14ac:dyDescent="0.25">
      <c r="A16" s="1">
        <v>14</v>
      </c>
      <c r="B16" s="42" t="s">
        <v>16</v>
      </c>
      <c r="C16" s="1" t="s">
        <v>23</v>
      </c>
      <c r="D16" s="3">
        <f>'[1]Cost Calculations'!D17</f>
        <v>1600835.8629898746</v>
      </c>
      <c r="E16" s="9" t="str">
        <f t="shared" si="0"/>
        <v>Large</v>
      </c>
      <c r="F16" s="37">
        <v>3.9042714396748277</v>
      </c>
      <c r="G16" s="3">
        <v>410021.66158898064</v>
      </c>
      <c r="H16" s="10">
        <v>655.73597732227154</v>
      </c>
      <c r="I16" s="3">
        <v>324.99686761489022</v>
      </c>
      <c r="J16" s="13">
        <v>4976.1433619999998</v>
      </c>
      <c r="K16" s="86">
        <v>0.10811765745075523</v>
      </c>
      <c r="L16" s="4">
        <v>331</v>
      </c>
      <c r="M16" s="59">
        <v>0</v>
      </c>
      <c r="N16" s="32">
        <v>1</v>
      </c>
      <c r="O16" s="10">
        <v>0.28999999999999998</v>
      </c>
      <c r="P16" s="23">
        <f>SUM('[1]Cost Calculations'!Q17,'[1]Cost Calculations'!V258:W258,'[1]Cost Calculations'!AC258,'[1]Cost Calculations'!AG258,'[1]Cost Calculations'!AK258,'[1]Cost Calculations'!AL258,'[1]Cost Calculations'!AQ258,'[1]Cost Calculations'!AS258)</f>
        <v>10995006937.573452</v>
      </c>
      <c r="R16" s="26">
        <v>20.624841791765</v>
      </c>
      <c r="S16" s="21">
        <v>108333333.33333333</v>
      </c>
      <c r="T16" s="23">
        <f>SUM('[2]Cost Calculations'!K258:L258)</f>
        <v>556593131.0725379</v>
      </c>
      <c r="V16" s="10">
        <v>7332.1515286784361</v>
      </c>
      <c r="W16" s="2">
        <v>234.67521685566015</v>
      </c>
      <c r="X16" s="10">
        <v>12.536338246924021</v>
      </c>
      <c r="Y16" s="10">
        <v>24.26234284290619</v>
      </c>
      <c r="Z16" s="2">
        <v>0</v>
      </c>
      <c r="AA16" s="12">
        <v>7700</v>
      </c>
      <c r="AB16" s="23">
        <f>SUM('[3]Cost Calculation'!L257,'[3]Cost Calculation'!N257,'[3]Cost Calculation'!V16,'[3]Cost Calculation'!X16)</f>
        <v>228808676.74001437</v>
      </c>
      <c r="AD16" s="16">
        <v>0.41107837187012192</v>
      </c>
      <c r="AE16" s="10">
        <v>40860.820000000007</v>
      </c>
      <c r="AF16" s="10">
        <v>1944.84</v>
      </c>
      <c r="AG16" s="23">
        <f>SUM('[4]Cost Calculations'!M258,'[4]Cost Calculations'!P258)</f>
        <v>8004622126.1619339</v>
      </c>
      <c r="AI16" s="23">
        <f>SUM('[5]Cost Calculations'!G257,'[5]Cost Calculations'!I257)</f>
        <v>165095600</v>
      </c>
      <c r="AK16" s="48">
        <v>-17.753917624100001</v>
      </c>
      <c r="AL16" s="48">
        <v>-63.225996339600002</v>
      </c>
    </row>
    <row r="17" spans="1:38" x14ac:dyDescent="0.25">
      <c r="A17" s="1">
        <v>15</v>
      </c>
      <c r="B17" s="42" t="s">
        <v>17</v>
      </c>
      <c r="C17" s="1" t="s">
        <v>23</v>
      </c>
      <c r="D17" s="3">
        <f>'[1]Cost Calculations'!D18</f>
        <v>82734.498877176025</v>
      </c>
      <c r="E17" s="9" t="str">
        <f t="shared" si="0"/>
        <v>Small</v>
      </c>
      <c r="F17" s="37">
        <v>4.104939651318781</v>
      </c>
      <c r="G17" s="3">
        <v>20154.863628895535</v>
      </c>
      <c r="H17" s="10">
        <v>655.73597732227154</v>
      </c>
      <c r="I17" s="3">
        <v>34.704181500172893</v>
      </c>
      <c r="J17" s="13">
        <v>507.24936100000002</v>
      </c>
      <c r="K17" s="86">
        <v>0.10811765745075523</v>
      </c>
      <c r="L17" s="60">
        <v>0</v>
      </c>
      <c r="M17" s="59">
        <v>0</v>
      </c>
      <c r="N17" s="31">
        <v>0</v>
      </c>
      <c r="O17" s="12">
        <v>0.28999999999999998</v>
      </c>
      <c r="P17" s="23">
        <f>SUM('[1]Cost Calculations'!Q18,'[1]Cost Calculations'!V259:W259,'[1]Cost Calculations'!AC259,'[1]Cost Calculations'!AG259,'[1]Cost Calculations'!AK259,'[1]Cost Calculations'!AL259,'[1]Cost Calculations'!AQ259,'[1]Cost Calculations'!AS259)</f>
        <v>300845918.01740211</v>
      </c>
      <c r="R17" s="26">
        <v>1.688396291294</v>
      </c>
      <c r="S17" s="12">
        <v>148489405.06416112</v>
      </c>
      <c r="T17" s="23">
        <f>SUM('[2]Cost Calculations'!K259:L259)</f>
        <v>28765880.901592501</v>
      </c>
      <c r="V17" s="10">
        <v>7332.1515286784361</v>
      </c>
      <c r="W17" s="2">
        <v>177.03568990865591</v>
      </c>
      <c r="X17" s="10">
        <v>12.536338246924021</v>
      </c>
      <c r="Y17" s="10">
        <v>24.26234284290619</v>
      </c>
      <c r="Z17" s="2">
        <v>0</v>
      </c>
      <c r="AA17" s="12">
        <v>7700</v>
      </c>
      <c r="AB17" s="23">
        <f>SUM('[3]Cost Calculation'!L258,'[3]Cost Calculation'!N258,'[3]Cost Calculation'!V17,'[3]Cost Calculation'!X17)</f>
        <v>8920843.5922045968</v>
      </c>
      <c r="AD17" s="16">
        <v>0.68942457589288675</v>
      </c>
      <c r="AE17" s="12">
        <v>38540.810000000005</v>
      </c>
      <c r="AF17" s="12">
        <v>1566.3</v>
      </c>
      <c r="AG17" s="23">
        <f>SUM('[4]Cost Calculations'!M259,'[4]Cost Calculations'!P259)</f>
        <v>415554656.61368704</v>
      </c>
      <c r="AI17" s="23">
        <f>SUM('[5]Cost Calculations'!G258,'[5]Cost Calculations'!I258)</f>
        <v>16247200</v>
      </c>
      <c r="AK17" s="47" t="s">
        <v>196</v>
      </c>
      <c r="AL17" s="48">
        <v>-63.323918999999997</v>
      </c>
    </row>
    <row r="18" spans="1:38" x14ac:dyDescent="0.25">
      <c r="A18" s="1">
        <v>16</v>
      </c>
      <c r="B18" s="42" t="s">
        <v>18</v>
      </c>
      <c r="C18" s="1" t="s">
        <v>23</v>
      </c>
      <c r="D18" s="3">
        <f>'[1]Cost Calculations'!D19</f>
        <v>86476.895923480828</v>
      </c>
      <c r="E18" s="9" t="str">
        <f t="shared" si="0"/>
        <v>Small</v>
      </c>
      <c r="F18" s="37">
        <v>4.0784355517664235</v>
      </c>
      <c r="G18" s="3">
        <v>21203.447946119086</v>
      </c>
      <c r="H18" s="10">
        <v>655.73597732227154</v>
      </c>
      <c r="I18" s="3">
        <v>56.436690729926241</v>
      </c>
      <c r="J18" s="13">
        <v>811.57580499999995</v>
      </c>
      <c r="K18" s="86">
        <v>0.10811765745075523</v>
      </c>
      <c r="L18" s="60">
        <v>0</v>
      </c>
      <c r="M18" s="59">
        <v>0</v>
      </c>
      <c r="N18" s="31">
        <v>0</v>
      </c>
      <c r="O18" s="12">
        <v>0.28999999999999998</v>
      </c>
      <c r="P18" s="23">
        <f>SUM('[1]Cost Calculations'!Q19,'[1]Cost Calculations'!V260:W260,'[1]Cost Calculations'!AC260,'[1]Cost Calculations'!AG260,'[1]Cost Calculations'!AK260,'[1]Cost Calculations'!AL260,'[1]Cost Calculations'!AQ260,'[1]Cost Calculations'!AS260)</f>
        <v>642953277.31529975</v>
      </c>
      <c r="R18" s="26">
        <v>3.838561813059</v>
      </c>
      <c r="S18" s="12">
        <v>148489405.06416112</v>
      </c>
      <c r="T18" s="23">
        <f>SUM('[2]Cost Calculations'!K260:L260)</f>
        <v>30067071.447029814</v>
      </c>
      <c r="V18" s="10">
        <v>7332.1515286784361</v>
      </c>
      <c r="W18" s="2">
        <v>197.62123524687169</v>
      </c>
      <c r="X18" s="10">
        <v>12.536338246924021</v>
      </c>
      <c r="Y18" s="10">
        <v>24.26234284290619</v>
      </c>
      <c r="Z18" s="2">
        <v>0</v>
      </c>
      <c r="AA18" s="12">
        <v>7700</v>
      </c>
      <c r="AB18" s="23">
        <f>SUM('[3]Cost Calculation'!L259,'[3]Cost Calculation'!N259,'[3]Cost Calculation'!V18,'[3]Cost Calculation'!X18)</f>
        <v>10408596.149727153</v>
      </c>
      <c r="AD18" s="16">
        <v>0.69108016876680733</v>
      </c>
      <c r="AE18" s="12">
        <v>38540.810000000005</v>
      </c>
      <c r="AF18" s="12">
        <v>1566.3</v>
      </c>
      <c r="AG18" s="23">
        <f>SUM('[4]Cost Calculations'!M260,'[4]Cost Calculations'!P260)</f>
        <v>437569504.47489631</v>
      </c>
      <c r="AI18" s="23">
        <f>SUM('[5]Cost Calculations'!G259,'[5]Cost Calculations'!I259)</f>
        <v>22600200</v>
      </c>
      <c r="AK18" s="47" t="s">
        <v>197</v>
      </c>
      <c r="AL18" s="48">
        <v>-63.167541999999997</v>
      </c>
    </row>
    <row r="19" spans="1:38" x14ac:dyDescent="0.25">
      <c r="A19" s="1">
        <v>17</v>
      </c>
      <c r="B19" s="42" t="s">
        <v>19</v>
      </c>
      <c r="C19" s="1" t="s">
        <v>23</v>
      </c>
      <c r="D19" s="3">
        <f>'[1]Cost Calculations'!D20</f>
        <v>119084.1394645351</v>
      </c>
      <c r="E19" s="9" t="str">
        <f t="shared" si="0"/>
        <v>Medium</v>
      </c>
      <c r="F19" s="37">
        <v>4.0613743798101138</v>
      </c>
      <c r="G19" s="3">
        <v>29321.143122516762</v>
      </c>
      <c r="H19" s="10">
        <v>655.73597732227154</v>
      </c>
      <c r="I19" s="3">
        <v>33.971272482495039</v>
      </c>
      <c r="J19" s="13">
        <v>467.24688400000002</v>
      </c>
      <c r="K19" s="86">
        <v>0.10811765745075523</v>
      </c>
      <c r="L19" s="4">
        <v>23</v>
      </c>
      <c r="M19" s="59">
        <v>0</v>
      </c>
      <c r="N19" s="31">
        <v>0</v>
      </c>
      <c r="O19" s="12">
        <v>0.28999999999999998</v>
      </c>
      <c r="P19" s="23">
        <f>SUM('[1]Cost Calculations'!Q20,'[1]Cost Calculations'!V261:W261,'[1]Cost Calculations'!AC261,'[1]Cost Calculations'!AG261,'[1]Cost Calculations'!AK261,'[1]Cost Calculations'!AL261,'[1]Cost Calculations'!AQ261,'[1]Cost Calculations'!AS261)</f>
        <v>957689833.89229929</v>
      </c>
      <c r="R19" s="26">
        <v>1.866970792936</v>
      </c>
      <c r="S19" s="21">
        <v>126750000</v>
      </c>
      <c r="T19" s="23">
        <f>SUM('[2]Cost Calculations'!K261:L261)</f>
        <v>41404253.601522177</v>
      </c>
      <c r="V19" s="10">
        <v>7332.1515286784361</v>
      </c>
      <c r="W19" s="2">
        <v>168.80147177336957</v>
      </c>
      <c r="X19" s="10">
        <v>12.536338246924021</v>
      </c>
      <c r="Y19" s="10">
        <v>24.26234284290619</v>
      </c>
      <c r="Z19" s="2">
        <v>0</v>
      </c>
      <c r="AA19" s="12">
        <v>7700</v>
      </c>
      <c r="AB19" s="23">
        <f>SUM('[3]Cost Calculation'!L260,'[3]Cost Calculation'!N260,'[3]Cost Calculation'!V19,'[3]Cost Calculation'!X19)</f>
        <v>12243021.385893499</v>
      </c>
      <c r="AD19" s="16">
        <v>0.5532732139432649</v>
      </c>
      <c r="AE19" s="12">
        <v>38540.810000000005</v>
      </c>
      <c r="AF19" s="12">
        <v>1566.3</v>
      </c>
      <c r="AG19" s="23">
        <f>SUM('[4]Cost Calculations'!M261,'[4]Cost Calculations'!P261)</f>
        <v>559620167.06781113</v>
      </c>
      <c r="AI19" s="23">
        <f>SUM('[5]Cost Calculations'!G260,'[5]Cost Calculations'!I260)</f>
        <v>55865200</v>
      </c>
      <c r="AK19" s="48">
        <v>-17.3496012178</v>
      </c>
      <c r="AL19" s="48">
        <v>-63.260025270200003</v>
      </c>
    </row>
    <row r="20" spans="1:38" x14ac:dyDescent="0.25">
      <c r="A20" s="1">
        <v>18</v>
      </c>
      <c r="B20" s="42" t="s">
        <v>20</v>
      </c>
      <c r="C20" s="1" t="s">
        <v>23</v>
      </c>
      <c r="D20" s="3">
        <f>'[1]Cost Calculations'!D21</f>
        <v>112791.31880838201</v>
      </c>
      <c r="E20" s="9" t="str">
        <f t="shared" si="0"/>
        <v>Medium</v>
      </c>
      <c r="F20" s="37">
        <v>4.1813012995896246</v>
      </c>
      <c r="G20" s="3">
        <v>26975.171298813591</v>
      </c>
      <c r="H20" s="10">
        <v>508.1437756387196</v>
      </c>
      <c r="I20" s="3">
        <v>29.25232381721273</v>
      </c>
      <c r="J20" s="13">
        <v>384.35381699999999</v>
      </c>
      <c r="K20" s="86">
        <v>0.10811765745075523</v>
      </c>
      <c r="L20" s="4">
        <v>2</v>
      </c>
      <c r="M20" s="59">
        <v>0</v>
      </c>
      <c r="N20" s="31">
        <v>0</v>
      </c>
      <c r="O20" s="12">
        <v>0.28999999999999998</v>
      </c>
      <c r="P20" s="23">
        <f>SUM('[1]Cost Calculations'!Q21,'[1]Cost Calculations'!V262:W262,'[1]Cost Calculations'!AC262,'[1]Cost Calculations'!AG262,'[1]Cost Calculations'!AK262,'[1]Cost Calculations'!AL262,'[1]Cost Calculations'!AQ262,'[1]Cost Calculations'!AS262)</f>
        <v>910553515.48453784</v>
      </c>
      <c r="R20" s="26">
        <v>2.4912131370320001</v>
      </c>
      <c r="S20" s="12">
        <v>148489405.06416112</v>
      </c>
      <c r="T20" s="23">
        <f>SUM('[2]Cost Calculations'!K262:L262)</f>
        <v>39216308.64522633</v>
      </c>
      <c r="V20" s="10">
        <v>7332.1515286784361</v>
      </c>
      <c r="W20" s="2">
        <v>181.15279897629907</v>
      </c>
      <c r="X20" s="10">
        <v>12.536338246924021</v>
      </c>
      <c r="Y20" s="10">
        <v>24.26234284290619</v>
      </c>
      <c r="Z20" s="2">
        <v>0</v>
      </c>
      <c r="AA20" s="12">
        <v>7700</v>
      </c>
      <c r="AB20" s="23">
        <f>SUM('[3]Cost Calculation'!L261,'[3]Cost Calculation'!N261,'[3]Cost Calculation'!V20,'[3]Cost Calculation'!X20)</f>
        <v>12444549.509900559</v>
      </c>
      <c r="AD20" s="16">
        <v>0.63520989062427891</v>
      </c>
      <c r="AE20" s="12">
        <v>38540.810000000005</v>
      </c>
      <c r="AF20" s="12">
        <v>1566.3</v>
      </c>
      <c r="AG20" s="23">
        <f>SUM('[4]Cost Calculations'!M262,'[4]Cost Calculations'!P262)</f>
        <v>544952179.85868561</v>
      </c>
      <c r="AI20" s="23">
        <f>SUM('[5]Cost Calculations'!G261,'[5]Cost Calculations'!I261)</f>
        <v>55865200</v>
      </c>
      <c r="AK20" s="48">
        <v>-14.8333723767</v>
      </c>
      <c r="AL20" s="48">
        <v>-64.899976848999998</v>
      </c>
    </row>
    <row r="21" spans="1:38" x14ac:dyDescent="0.25">
      <c r="A21" s="1">
        <v>19</v>
      </c>
      <c r="B21" s="42" t="s">
        <v>21</v>
      </c>
      <c r="C21" s="1" t="s">
        <v>23</v>
      </c>
      <c r="D21" s="3">
        <f>'[1]Cost Calculations'!D22</f>
        <v>87425.813324011848</v>
      </c>
      <c r="E21" s="9" t="str">
        <f t="shared" si="0"/>
        <v>Small</v>
      </c>
      <c r="F21" s="37">
        <v>4.4990268357417103</v>
      </c>
      <c r="G21" s="3">
        <v>19432.160890767129</v>
      </c>
      <c r="H21" s="12">
        <v>537.70000000000005</v>
      </c>
      <c r="I21" s="3">
        <v>20.161748360236114</v>
      </c>
      <c r="J21" s="13">
        <v>285.22659174900002</v>
      </c>
      <c r="K21" s="86">
        <v>0.10811765745075523</v>
      </c>
      <c r="L21" s="4">
        <v>0</v>
      </c>
      <c r="M21" s="59">
        <v>0</v>
      </c>
      <c r="N21" s="31">
        <v>0</v>
      </c>
      <c r="O21" s="12">
        <v>0.28999999999999998</v>
      </c>
      <c r="P21" s="23">
        <f>SUM('[1]Cost Calculations'!Q22,'[1]Cost Calculations'!V263:W263,'[1]Cost Calculations'!AC263,'[1]Cost Calculations'!AG263,'[1]Cost Calculations'!AK263,'[1]Cost Calculations'!AL263,'[1]Cost Calculations'!AQ263,'[1]Cost Calculations'!AS263)</f>
        <v>325921938.37178642</v>
      </c>
      <c r="R21" s="26">
        <v>1.69330868166</v>
      </c>
      <c r="S21" s="12">
        <v>148489405.06416112</v>
      </c>
      <c r="T21" s="23">
        <f>SUM('[2]Cost Calculations'!K263:L263)</f>
        <v>30396999.654725213</v>
      </c>
      <c r="V21" s="10">
        <v>7332.1515286784361</v>
      </c>
      <c r="W21" s="2">
        <v>181.15279897629907</v>
      </c>
      <c r="X21" s="10">
        <v>12.536338246924021</v>
      </c>
      <c r="Y21" s="10">
        <v>24.26234284290619</v>
      </c>
      <c r="Z21" s="2">
        <v>0</v>
      </c>
      <c r="AA21" s="12">
        <v>7700</v>
      </c>
      <c r="AB21" s="23">
        <f>SUM('[3]Cost Calculation'!L262,'[3]Cost Calculation'!N262,'[3]Cost Calculation'!V21,'[3]Cost Calculation'!X21)</f>
        <v>9645909.5775120724</v>
      </c>
      <c r="AD21" s="16">
        <v>0.79919366423182758</v>
      </c>
      <c r="AE21" s="12">
        <v>38540.810000000005</v>
      </c>
      <c r="AF21" s="12">
        <v>1566.3</v>
      </c>
      <c r="AG21" s="23">
        <f>SUM('[4]Cost Calculations'!M263,'[4]Cost Calculations'!P263)</f>
        <v>427673569.96701717</v>
      </c>
      <c r="AI21" s="23">
        <f>SUM('[5]Cost Calculations'!G262,'[5]Cost Calculations'!I262)</f>
        <v>22600200</v>
      </c>
      <c r="AK21" s="48">
        <v>-10.983013082999999</v>
      </c>
      <c r="AL21" s="48">
        <v>-66.100006959699996</v>
      </c>
    </row>
    <row r="22" spans="1:38" x14ac:dyDescent="0.25">
      <c r="A22" s="1">
        <v>20</v>
      </c>
      <c r="B22" s="42" t="s">
        <v>22</v>
      </c>
      <c r="C22" s="1" t="s">
        <v>23</v>
      </c>
      <c r="D22" s="3">
        <f>'[1]Cost Calculations'!D23</f>
        <v>48966.357557226496</v>
      </c>
      <c r="E22" s="9" t="str">
        <f t="shared" si="0"/>
        <v>Small</v>
      </c>
      <c r="F22" s="37">
        <v>3.5639434677697377</v>
      </c>
      <c r="G22" s="3">
        <v>13739.375497970204</v>
      </c>
      <c r="H22" s="10">
        <v>588.79301505756246</v>
      </c>
      <c r="I22" s="3">
        <v>15.375741198558158</v>
      </c>
      <c r="J22" s="13">
        <v>215.929237</v>
      </c>
      <c r="K22" s="86">
        <v>0.10811765745075523</v>
      </c>
      <c r="L22" s="4">
        <v>2</v>
      </c>
      <c r="M22" s="59">
        <v>0</v>
      </c>
      <c r="N22" s="32">
        <v>1</v>
      </c>
      <c r="O22" s="12">
        <v>0.28999999999999998</v>
      </c>
      <c r="P22" s="23">
        <f>SUM('[1]Cost Calculations'!Q23,'[1]Cost Calculations'!V264:W264,'[1]Cost Calculations'!AC264,'[1]Cost Calculations'!AG264,'[1]Cost Calculations'!AK264,'[1]Cost Calculations'!AL264,'[1]Cost Calculations'!AQ264,'[1]Cost Calculations'!AS264)</f>
        <v>170608068.65795857</v>
      </c>
      <c r="R22" s="26">
        <v>1.403877150594</v>
      </c>
      <c r="S22" s="12">
        <v>148489405.06416112</v>
      </c>
      <c r="T22" s="23">
        <f>SUM('[2]Cost Calculations'!K264:L264)</f>
        <v>17025067.278972194</v>
      </c>
      <c r="V22" s="10">
        <v>7332.1515286784361</v>
      </c>
      <c r="W22" s="2">
        <v>177.03568990865591</v>
      </c>
      <c r="X22" s="10">
        <v>12.536338246924021</v>
      </c>
      <c r="Y22" s="10">
        <v>24.26234284290619</v>
      </c>
      <c r="Z22" s="2">
        <v>0</v>
      </c>
      <c r="AA22" s="12">
        <v>7700</v>
      </c>
      <c r="AB22" s="23">
        <f>SUM('[3]Cost Calculation'!L263,'[3]Cost Calculation'!N263,'[3]Cost Calculation'!V22,'[3]Cost Calculation'!X22)</f>
        <v>5279795.2846305212</v>
      </c>
      <c r="AD22" s="16">
        <v>0.68015421574390733</v>
      </c>
      <c r="AE22" s="12">
        <v>38540.810000000005</v>
      </c>
      <c r="AF22" s="12">
        <v>1566.3</v>
      </c>
      <c r="AG22" s="23">
        <f>SUM('[4]Cost Calculations'!M264,'[4]Cost Calculations'!P264)</f>
        <v>283055297.30587184</v>
      </c>
      <c r="AI22" s="23">
        <f>SUM('[5]Cost Calculations'!G263,'[5]Cost Calculations'!I263)</f>
        <v>16247200</v>
      </c>
      <c r="AK22" s="48">
        <v>-11.033345928099999</v>
      </c>
      <c r="AL22" s="48">
        <v>-68.733308758199996</v>
      </c>
    </row>
    <row r="23" spans="1:38" x14ac:dyDescent="0.25">
      <c r="A23" s="1">
        <v>1</v>
      </c>
      <c r="B23" s="43" t="s">
        <v>55</v>
      </c>
      <c r="C23" s="1" t="s">
        <v>102</v>
      </c>
      <c r="D23" s="3">
        <v>7289191.0349999992</v>
      </c>
      <c r="E23" s="9" t="str">
        <f t="shared" si="0"/>
        <v>Large</v>
      </c>
      <c r="F23" s="35">
        <v>2.8458153079093123</v>
      </c>
      <c r="G23" s="33">
        <v>2561371.7849999997</v>
      </c>
      <c r="H23" s="85">
        <v>91.36</v>
      </c>
      <c r="I23" s="62">
        <v>418.2688494446499</v>
      </c>
      <c r="J23" s="63">
        <v>13984</v>
      </c>
      <c r="K23" s="87">
        <v>0.24309999999999998</v>
      </c>
      <c r="L23" s="63">
        <v>5562</v>
      </c>
      <c r="M23" s="49">
        <v>853</v>
      </c>
      <c r="N23" s="49">
        <v>9</v>
      </c>
      <c r="O23" s="61">
        <v>0.68340000000000001</v>
      </c>
      <c r="P23" s="23">
        <f>SUM('[6]Cost Calculations'!S569,'[6]Cost Calculations'!X569:Y569,'[6]Cost Calculations'!AD569,'[6]Cost Calculations'!AH569,'[6]Cost Calculations'!AL569:AM569,'[6]Cost Calculations'!AR569,'[6]Cost Calculations'!AT569)</f>
        <v>41907269990.324226</v>
      </c>
      <c r="R23" s="53">
        <v>31.122003899999999</v>
      </c>
      <c r="S23" s="61">
        <v>129084677.9892713</v>
      </c>
      <c r="T23" s="23">
        <f>SUM('[7]Cost Calculations'!K569:L569)</f>
        <v>5651280676.478447</v>
      </c>
      <c r="V23" s="10">
        <v>15545.345840954085</v>
      </c>
      <c r="W23" s="2">
        <v>317.8</v>
      </c>
      <c r="X23" s="10">
        <v>2.2291759999999998</v>
      </c>
      <c r="Y23" s="21">
        <v>48.483938529092256</v>
      </c>
      <c r="Z23" s="2">
        <v>0</v>
      </c>
      <c r="AA23" s="10">
        <v>147636.26490038747</v>
      </c>
      <c r="AB23" s="23">
        <f>SUM('[8]Cost Calculation'!O569,'[8]Cost Calculation'!Q569,'[8]Cost Calculation'!X4)</f>
        <v>1736672135.8726153</v>
      </c>
      <c r="AD23" s="64">
        <v>4.5100000000000001E-2</v>
      </c>
      <c r="AE23" s="28">
        <v>70422</v>
      </c>
      <c r="AF23" s="28">
        <v>377.07</v>
      </c>
      <c r="AG23" s="23">
        <f>SUM('[9]Cost Calculations'!N569,'[9]Cost Calculations'!Q569)</f>
        <v>83024497245.866348</v>
      </c>
      <c r="AI23" s="23">
        <f>SUM('[10]Cost Calculations'!G568:I568)</f>
        <v>131000000</v>
      </c>
      <c r="AK23" s="48">
        <v>4.5964235625300001</v>
      </c>
      <c r="AL23" s="48">
        <v>-74.083343955199993</v>
      </c>
    </row>
    <row r="24" spans="1:38" x14ac:dyDescent="0.25">
      <c r="A24" s="1">
        <v>2</v>
      </c>
      <c r="B24" s="43" t="s">
        <v>56</v>
      </c>
      <c r="C24" s="1" t="s">
        <v>102</v>
      </c>
      <c r="D24" s="3">
        <v>2407914.9499999997</v>
      </c>
      <c r="E24" s="9" t="str">
        <f t="shared" si="0"/>
        <v>Large</v>
      </c>
      <c r="F24" s="35">
        <v>2.6591126390039355</v>
      </c>
      <c r="G24" s="33">
        <v>905533.2649999999</v>
      </c>
      <c r="H24" s="85">
        <v>73.64</v>
      </c>
      <c r="I24" s="62">
        <v>119.58406164038337</v>
      </c>
      <c r="J24" s="63">
        <v>1803</v>
      </c>
      <c r="K24" s="87">
        <v>1.2716665078407074E-2</v>
      </c>
      <c r="L24" s="63">
        <v>4664</v>
      </c>
      <c r="M24" s="59">
        <v>0</v>
      </c>
      <c r="N24" s="49">
        <v>2</v>
      </c>
      <c r="O24" s="61">
        <v>0.75480000000000003</v>
      </c>
      <c r="P24" s="23">
        <f>SUM('[6]Cost Calculations'!S570,'[6]Cost Calculations'!X570:Y570,'[6]Cost Calculations'!AD570,'[6]Cost Calculations'!AH570,'[6]Cost Calculations'!AL570:AM570,'[6]Cost Calculations'!AR570,'[6]Cost Calculations'!AT570)</f>
        <v>13912371723.502945</v>
      </c>
      <c r="R24" s="53">
        <v>3.6</v>
      </c>
      <c r="S24" s="61">
        <v>116712629.12579241</v>
      </c>
      <c r="T24" s="23">
        <f>SUM('[7]Cost Calculations'!K570:L570)</f>
        <v>2179535178.5979972</v>
      </c>
      <c r="V24" s="10">
        <v>15545.345840954085</v>
      </c>
      <c r="W24" s="2">
        <v>142.4</v>
      </c>
      <c r="X24" s="10">
        <v>2.2291759999999998</v>
      </c>
      <c r="Y24" s="21">
        <v>48.483938529092256</v>
      </c>
      <c r="Z24" s="2">
        <v>0</v>
      </c>
      <c r="AA24" s="10">
        <v>97831.088854333517</v>
      </c>
      <c r="AB24" s="23">
        <f>SUM('[8]Cost Calculation'!O570,'[8]Cost Calculation'!Q570,'[8]Cost Calculation'!X5)</f>
        <v>255660974.27286649</v>
      </c>
      <c r="AD24" s="64">
        <v>7.2700000000000001E-2</v>
      </c>
      <c r="AE24" s="28">
        <v>55808.5</v>
      </c>
      <c r="AF24" s="28">
        <v>233.28</v>
      </c>
      <c r="AG24" s="23">
        <f>SUM('[9]Cost Calculations'!N570,'[9]Cost Calculations'!Q570)</f>
        <v>17650389340.960693</v>
      </c>
      <c r="AI24" s="23">
        <f>SUM('[10]Cost Calculations'!G569:I569)</f>
        <v>131000000</v>
      </c>
      <c r="AK24" s="48">
        <v>6.2750032744600004</v>
      </c>
      <c r="AL24" s="48">
        <v>-75.575010011499998</v>
      </c>
    </row>
    <row r="25" spans="1:38" x14ac:dyDescent="0.25">
      <c r="A25" s="1">
        <v>3</v>
      </c>
      <c r="B25" s="43" t="s">
        <v>57</v>
      </c>
      <c r="C25" s="1" t="s">
        <v>102</v>
      </c>
      <c r="D25" s="3">
        <v>1850212.0349999999</v>
      </c>
      <c r="E25" s="9" t="str">
        <f t="shared" si="0"/>
        <v>Large</v>
      </c>
      <c r="F25" s="35">
        <v>2.6407866430045996</v>
      </c>
      <c r="G25" s="33">
        <v>700629.125</v>
      </c>
      <c r="H25" s="85">
        <v>61.12</v>
      </c>
      <c r="I25" s="62">
        <v>224.70642399999997</v>
      </c>
      <c r="J25" s="63">
        <v>966.67</v>
      </c>
      <c r="K25" s="87">
        <v>0</v>
      </c>
      <c r="L25" s="63">
        <v>841</v>
      </c>
      <c r="M25" s="59">
        <v>0</v>
      </c>
      <c r="N25" s="49">
        <v>2</v>
      </c>
      <c r="O25" s="61">
        <v>0.61199999999999999</v>
      </c>
      <c r="P25" s="23">
        <f>SUM('[6]Cost Calculations'!S571,'[6]Cost Calculations'!X571:Y571,'[6]Cost Calculations'!AD571,'[6]Cost Calculations'!AH571,'[6]Cost Calculations'!AL571:AM571,'[6]Cost Calculations'!AR571,'[6]Cost Calculations'!AT571)</f>
        <v>14468960357.968973</v>
      </c>
      <c r="R25" s="53">
        <v>0.24</v>
      </c>
      <c r="S25" s="61">
        <v>288914162.47658747</v>
      </c>
      <c r="T25" s="23">
        <f>SUM('[7]Cost Calculations'!K571:L571)</f>
        <v>3302595510.8638783</v>
      </c>
      <c r="V25" s="10">
        <v>15545.345840954085</v>
      </c>
      <c r="W25" s="2">
        <v>105.88316888735589</v>
      </c>
      <c r="X25" s="10">
        <v>2.2291759999999998</v>
      </c>
      <c r="Y25" s="21">
        <v>48.483938529092256</v>
      </c>
      <c r="Z25" s="2">
        <v>0</v>
      </c>
      <c r="AA25" s="10">
        <v>82508.672071698849</v>
      </c>
      <c r="AB25" s="23">
        <f>SUM('[8]Cost Calculation'!O571,'[8]Cost Calculation'!Q571,'[8]Cost Calculation'!X6)</f>
        <v>145824199.95880231</v>
      </c>
      <c r="AD25" s="64">
        <v>5.7200000000000001E-2</v>
      </c>
      <c r="AE25" s="28">
        <v>48180</v>
      </c>
      <c r="AF25" s="28">
        <v>182.97</v>
      </c>
      <c r="AG25" s="23">
        <f>SUM('[9]Cost Calculations'!N571,'[9]Cost Calculations'!Q571)</f>
        <v>13250689510.344465</v>
      </c>
      <c r="AI25" s="23">
        <f>SUM('[10]Cost Calculations'!G570:I570)</f>
        <v>131000000</v>
      </c>
      <c r="AK25" s="48">
        <v>3.3999591256800001</v>
      </c>
      <c r="AL25" s="48">
        <v>-76.499966473100002</v>
      </c>
    </row>
    <row r="26" spans="1:38" x14ac:dyDescent="0.25">
      <c r="A26" s="1">
        <v>4</v>
      </c>
      <c r="B26" s="43" t="s">
        <v>58</v>
      </c>
      <c r="C26" s="1" t="s">
        <v>102</v>
      </c>
      <c r="D26" s="3">
        <v>1136904.5449999999</v>
      </c>
      <c r="E26" s="9" t="str">
        <f t="shared" si="0"/>
        <v>Large</v>
      </c>
      <c r="F26" s="35">
        <v>3.2280741697119208</v>
      </c>
      <c r="G26" s="33">
        <v>352192.82</v>
      </c>
      <c r="H26" s="85">
        <v>42.71</v>
      </c>
      <c r="I26" s="62">
        <v>154</v>
      </c>
      <c r="J26" s="63">
        <v>3916</v>
      </c>
      <c r="K26" s="87">
        <v>0.39791937581274395</v>
      </c>
      <c r="L26" s="63">
        <v>2043</v>
      </c>
      <c r="M26" s="59">
        <v>0</v>
      </c>
      <c r="N26" s="65">
        <v>2</v>
      </c>
      <c r="O26" s="61">
        <v>0.6804</v>
      </c>
      <c r="P26" s="23">
        <f>SUM('[6]Cost Calculations'!S572,'[6]Cost Calculations'!X572:Y572,'[6]Cost Calculations'!AD572,'[6]Cost Calculations'!AH572,'[6]Cost Calculations'!AL572:AM572,'[6]Cost Calculations'!AR572,'[6]Cost Calculations'!AT572)</f>
        <v>6411542310.9096375</v>
      </c>
      <c r="R26" s="53">
        <v>1.5</v>
      </c>
      <c r="S26" s="61">
        <v>14865887.26938308</v>
      </c>
      <c r="T26" s="23">
        <f>SUM('[7]Cost Calculations'!K572:L572)</f>
        <v>564793256.97004724</v>
      </c>
      <c r="V26" s="10">
        <v>15545.345840954085</v>
      </c>
      <c r="W26" s="2">
        <v>364.70869283422587</v>
      </c>
      <c r="X26" s="10">
        <v>2.2291759999999998</v>
      </c>
      <c r="Y26" s="21">
        <v>48.483938529092256</v>
      </c>
      <c r="Z26" s="2">
        <v>0</v>
      </c>
      <c r="AA26" s="10">
        <v>262569.03377513005</v>
      </c>
      <c r="AB26" s="23">
        <f>SUM('[8]Cost Calculation'!O572,'[8]Cost Calculation'!Q572,'[8]Cost Calculation'!X7)</f>
        <v>314758847.55894446</v>
      </c>
      <c r="AD26" s="64">
        <v>0.12279999999999999</v>
      </c>
      <c r="AE26" s="28">
        <v>51320.5</v>
      </c>
      <c r="AF26" s="28">
        <v>249.18</v>
      </c>
      <c r="AG26" s="23">
        <f>SUM('[9]Cost Calculations'!N572,'[9]Cost Calculations'!Q572)</f>
        <v>8450784037.7438993</v>
      </c>
      <c r="AI26" s="23">
        <f>SUM('[10]Cost Calculations'!G571:I571)</f>
        <v>131000000</v>
      </c>
      <c r="AK26" s="48">
        <v>10.959988625999999</v>
      </c>
      <c r="AL26" s="48">
        <v>-74.799966879999999</v>
      </c>
    </row>
    <row r="27" spans="1:38" x14ac:dyDescent="0.25">
      <c r="A27" s="1">
        <v>5</v>
      </c>
      <c r="B27" s="43" t="s">
        <v>59</v>
      </c>
      <c r="C27" s="1" t="s">
        <v>102</v>
      </c>
      <c r="D27" s="3">
        <v>536787.82499999995</v>
      </c>
      <c r="E27" s="9" t="str">
        <f t="shared" si="0"/>
        <v>Medium</v>
      </c>
      <c r="F27" s="35">
        <v>2.791645991913092</v>
      </c>
      <c r="G27" s="33">
        <v>192283.62999999998</v>
      </c>
      <c r="H27" s="85">
        <v>61.2</v>
      </c>
      <c r="I27" s="62">
        <v>76.806648999999993</v>
      </c>
      <c r="J27" s="63">
        <v>165</v>
      </c>
      <c r="K27" s="87">
        <v>0.22568307682893241</v>
      </c>
      <c r="L27" s="63">
        <v>552</v>
      </c>
      <c r="M27" s="59">
        <v>0</v>
      </c>
      <c r="N27" s="65">
        <v>1</v>
      </c>
      <c r="O27" s="61">
        <v>0.71399999999999997</v>
      </c>
      <c r="P27" s="23">
        <f>SUM('[6]Cost Calculations'!S573,'[6]Cost Calculations'!X573:Y573,'[6]Cost Calculations'!AD573,'[6]Cost Calculations'!AH573,'[6]Cost Calculations'!AL573:AM573,'[6]Cost Calculations'!AR573,'[6]Cost Calculations'!AT573)</f>
        <v>4505280202.0180378</v>
      </c>
      <c r="R27" s="53">
        <v>2.3775840000000001</v>
      </c>
      <c r="S27" s="61">
        <v>199857082.58952367</v>
      </c>
      <c r="T27" s="23">
        <f>SUM('[7]Cost Calculations'!K573:L573)</f>
        <v>514491970.68265486</v>
      </c>
      <c r="V27" s="10">
        <v>15545.345840954085</v>
      </c>
      <c r="W27" s="2">
        <v>139.06651036916537</v>
      </c>
      <c r="X27" s="10">
        <v>2.2291759999999998</v>
      </c>
      <c r="Y27" s="21">
        <v>48.483938529092256</v>
      </c>
      <c r="Z27" s="2">
        <v>0</v>
      </c>
      <c r="AA27" s="10">
        <v>35009.204503350673</v>
      </c>
      <c r="AB27" s="23">
        <f>SUM('[8]Cost Calculation'!O573,'[8]Cost Calculation'!Q573,'[8]Cost Calculation'!X8)</f>
        <v>55275017.151325792</v>
      </c>
      <c r="AD27" s="64">
        <v>4.9200000000000001E-2</v>
      </c>
      <c r="AE27" s="28">
        <v>67314.5</v>
      </c>
      <c r="AF27" s="28">
        <v>147.03</v>
      </c>
      <c r="AG27" s="23">
        <f>SUM('[9]Cost Calculations'!N573,'[9]Cost Calculations'!Q573)</f>
        <v>5224236997.8513718</v>
      </c>
      <c r="AI27" s="23">
        <f>SUM('[10]Cost Calculations'!G572:I572)</f>
        <v>44500000</v>
      </c>
      <c r="AK27" s="48">
        <v>7.1300931995900001</v>
      </c>
      <c r="AL27" s="48">
        <v>-73.125883017700005</v>
      </c>
    </row>
    <row r="28" spans="1:38" x14ac:dyDescent="0.25">
      <c r="A28" s="1">
        <v>6</v>
      </c>
      <c r="B28" s="43" t="s">
        <v>60</v>
      </c>
      <c r="C28" s="1" t="s">
        <v>102</v>
      </c>
      <c r="D28" s="3">
        <v>901265.19</v>
      </c>
      <c r="E28" s="9" t="str">
        <f t="shared" si="0"/>
        <v>Medium</v>
      </c>
      <c r="F28" s="35">
        <v>3.0151582035627214</v>
      </c>
      <c r="G28" s="33">
        <v>298911.40999999997</v>
      </c>
      <c r="H28" s="85">
        <v>55.55</v>
      </c>
      <c r="I28" s="62">
        <v>116.91803899999999</v>
      </c>
      <c r="J28" s="63">
        <v>1834.4</v>
      </c>
      <c r="K28" s="87">
        <v>0</v>
      </c>
      <c r="L28" s="63">
        <v>925</v>
      </c>
      <c r="M28" s="59">
        <v>0</v>
      </c>
      <c r="N28" s="65">
        <v>1</v>
      </c>
      <c r="O28" s="61">
        <v>0.68340000000000001</v>
      </c>
      <c r="P28" s="23">
        <f>SUM('[6]Cost Calculations'!S574,'[6]Cost Calculations'!X574:Y574,'[6]Cost Calculations'!AD574,'[6]Cost Calculations'!AH574,'[6]Cost Calculations'!AL574:AM574,'[6]Cost Calculations'!AR574,'[6]Cost Calculations'!AT574)</f>
        <v>5519697802.9102764</v>
      </c>
      <c r="R28" s="53">
        <v>8.1380356199999984</v>
      </c>
      <c r="S28" s="61">
        <v>31126256.215101376</v>
      </c>
      <c r="T28" s="23">
        <f>SUM('[7]Cost Calculations'!K574:L574)</f>
        <v>359307143.68424839</v>
      </c>
      <c r="V28" s="10">
        <v>15545.345840954085</v>
      </c>
      <c r="W28" s="2">
        <v>139.06651036916537</v>
      </c>
      <c r="X28" s="10">
        <v>2.2291759999999998</v>
      </c>
      <c r="Y28" s="21">
        <v>48.483938529092256</v>
      </c>
      <c r="Z28" s="2">
        <v>0</v>
      </c>
      <c r="AA28" s="10">
        <v>116697.34834450224</v>
      </c>
      <c r="AB28" s="23">
        <f>SUM('[8]Cost Calculation'!O574,'[8]Cost Calculation'!Q574,'[8]Cost Calculation'!X9)</f>
        <v>93645785.801238433</v>
      </c>
      <c r="AD28" s="64">
        <v>0.24579999999999999</v>
      </c>
      <c r="AE28" s="28">
        <v>81136</v>
      </c>
      <c r="AF28" s="28">
        <v>219.56</v>
      </c>
      <c r="AG28" s="23">
        <f>SUM('[9]Cost Calculations'!N574,'[9]Cost Calculations'!Q574)</f>
        <v>9487891786.1084461</v>
      </c>
      <c r="AI28" s="23">
        <f>SUM('[10]Cost Calculations'!G573:I573)</f>
        <v>79500000</v>
      </c>
      <c r="AK28" s="48">
        <v>10.3997385853</v>
      </c>
      <c r="AL28" s="48">
        <v>-75.514393556399995</v>
      </c>
    </row>
    <row r="29" spans="1:38" x14ac:dyDescent="0.25">
      <c r="A29" s="1">
        <v>7</v>
      </c>
      <c r="B29" s="43" t="s">
        <v>61</v>
      </c>
      <c r="C29" s="1" t="s">
        <v>102</v>
      </c>
      <c r="D29" s="3">
        <v>638855.21</v>
      </c>
      <c r="E29" s="9" t="str">
        <f t="shared" si="0"/>
        <v>Medium</v>
      </c>
      <c r="F29" s="35">
        <v>2.7144187891908675</v>
      </c>
      <c r="G29" s="33">
        <v>235356.16999999998</v>
      </c>
      <c r="H29" s="85">
        <v>59.47</v>
      </c>
      <c r="I29" s="62">
        <v>92.766498999999996</v>
      </c>
      <c r="J29" s="63">
        <v>998</v>
      </c>
      <c r="K29" s="87">
        <v>0.27351687318219853</v>
      </c>
      <c r="L29" s="63">
        <v>463</v>
      </c>
      <c r="M29" s="59">
        <v>0</v>
      </c>
      <c r="N29" s="65">
        <v>0</v>
      </c>
      <c r="O29" s="61">
        <v>0.67714285714285716</v>
      </c>
      <c r="P29" s="23">
        <f>SUM('[6]Cost Calculations'!S575,'[6]Cost Calculations'!X575:Y575,'[6]Cost Calculations'!AD575,'[6]Cost Calculations'!AH575,'[6]Cost Calculations'!AL575:AM575,'[6]Cost Calculations'!AR575,'[6]Cost Calculations'!AT575)</f>
        <v>4547228465.6808414</v>
      </c>
      <c r="R29" s="53">
        <v>0</v>
      </c>
      <c r="S29" s="61">
        <v>167158533.54904932</v>
      </c>
      <c r="T29" s="23">
        <f>SUM('[7]Cost Calculations'!K575:L575)</f>
        <v>786269741.3731308</v>
      </c>
      <c r="V29" s="10">
        <v>15545.345840954085</v>
      </c>
      <c r="W29" s="2">
        <v>139.06651036916537</v>
      </c>
      <c r="X29" s="10">
        <v>2.2291759999999998</v>
      </c>
      <c r="Y29" s="21">
        <v>48.483938529092256</v>
      </c>
      <c r="Z29" s="2">
        <v>0</v>
      </c>
      <c r="AA29" s="10">
        <v>388991.16114834079</v>
      </c>
      <c r="AB29" s="23">
        <f>SUM('[8]Cost Calculation'!O575,'[8]Cost Calculation'!Q575,'[8]Cost Calculation'!X10)</f>
        <v>68362981.215082258</v>
      </c>
      <c r="AD29" s="64">
        <v>0.159</v>
      </c>
      <c r="AE29" s="28">
        <v>27258</v>
      </c>
      <c r="AF29" s="28">
        <v>94.1</v>
      </c>
      <c r="AG29" s="23">
        <f>SUM('[9]Cost Calculations'!N575,'[9]Cost Calculations'!Q575)</f>
        <v>2475235553.3387113</v>
      </c>
      <c r="AI29" s="23">
        <f>SUM('[10]Cost Calculations'!G574:I574)</f>
        <v>44500000</v>
      </c>
      <c r="AK29" s="48">
        <v>7.9200191436000003</v>
      </c>
      <c r="AL29" s="48">
        <v>-72.519976849000003</v>
      </c>
    </row>
    <row r="30" spans="1:38" x14ac:dyDescent="0.25">
      <c r="A30" s="1">
        <v>8</v>
      </c>
      <c r="B30" s="43" t="s">
        <v>62</v>
      </c>
      <c r="C30" s="1" t="s">
        <v>102</v>
      </c>
      <c r="D30" s="3">
        <v>415815.05</v>
      </c>
      <c r="E30" s="9" t="str">
        <f t="shared" si="0"/>
        <v>Medium</v>
      </c>
      <c r="F30" s="35">
        <v>2.3617684870776379</v>
      </c>
      <c r="G30" s="33">
        <v>176060.88500000001</v>
      </c>
      <c r="H30" s="85">
        <v>75.66</v>
      </c>
      <c r="I30" s="62">
        <v>39.199250999999997</v>
      </c>
      <c r="J30" s="63">
        <v>450.2</v>
      </c>
      <c r="K30" s="87">
        <v>0.25862440242904527</v>
      </c>
      <c r="L30" s="63">
        <v>978</v>
      </c>
      <c r="M30" s="59">
        <v>0</v>
      </c>
      <c r="N30" s="65">
        <v>2</v>
      </c>
      <c r="O30" s="61">
        <v>0.61199999999999999</v>
      </c>
      <c r="P30" s="23">
        <f>SUM('[6]Cost Calculations'!S576,'[6]Cost Calculations'!X576:Y576,'[6]Cost Calculations'!AD576,'[6]Cost Calculations'!AH576,'[6]Cost Calculations'!AL576:AM576,'[6]Cost Calculations'!AR576,'[6]Cost Calculations'!AT576)</f>
        <v>2511072929.5844693</v>
      </c>
      <c r="R30" s="53">
        <v>1.43967015</v>
      </c>
      <c r="S30" s="61">
        <v>37178889.084730625</v>
      </c>
      <c r="T30" s="23">
        <f>SUM('[7]Cost Calculations'!K576:L576)</f>
        <v>223265693.01376122</v>
      </c>
      <c r="V30" s="10">
        <v>15545.345840954085</v>
      </c>
      <c r="W30" s="2">
        <v>139.06651036916537</v>
      </c>
      <c r="X30" s="10">
        <v>2.2291759999999998</v>
      </c>
      <c r="Y30" s="21">
        <v>48.483938529092256</v>
      </c>
      <c r="Z30" s="2">
        <v>0</v>
      </c>
      <c r="AA30" s="10">
        <v>150613.7419565586</v>
      </c>
      <c r="AB30" s="23">
        <f>SUM('[8]Cost Calculation'!O576,'[8]Cost Calculation'!Q576,'[8]Cost Calculation'!X11)</f>
        <v>43365936.06761574</v>
      </c>
      <c r="AD30" s="64">
        <v>6.3799999999999996E-2</v>
      </c>
      <c r="AE30" s="28">
        <v>27412.000000000004</v>
      </c>
      <c r="AF30" s="28">
        <v>125.46</v>
      </c>
      <c r="AG30" s="23">
        <f>SUM('[9]Cost Calculations'!N576,'[9]Cost Calculations'!Q576)</f>
        <v>1676317146.1841295</v>
      </c>
      <c r="AI30" s="23">
        <f>SUM('[10]Cost Calculations'!G575:I575)</f>
        <v>44500000</v>
      </c>
      <c r="AK30" s="48">
        <v>4.8103898304400001</v>
      </c>
      <c r="AL30" s="48">
        <v>-75.679990683699998</v>
      </c>
    </row>
    <row r="31" spans="1:38" x14ac:dyDescent="0.25">
      <c r="A31" s="1">
        <v>9</v>
      </c>
      <c r="B31" s="43" t="s">
        <v>63</v>
      </c>
      <c r="C31" s="1" t="s">
        <v>102</v>
      </c>
      <c r="D31" s="3">
        <v>487050.79499999993</v>
      </c>
      <c r="E31" s="9" t="str">
        <f t="shared" si="0"/>
        <v>Medium</v>
      </c>
      <c r="F31" s="35">
        <v>2.7429262269780841</v>
      </c>
      <c r="G31" s="33">
        <v>177566.12999999998</v>
      </c>
      <c r="H31" s="85">
        <v>65.935833333333335</v>
      </c>
      <c r="I31" s="62">
        <v>47.234957999999992</v>
      </c>
      <c r="J31" s="66">
        <v>76</v>
      </c>
      <c r="K31" s="87">
        <v>0.69732360097323598</v>
      </c>
      <c r="L31" s="63">
        <v>144</v>
      </c>
      <c r="M31" s="59">
        <v>0</v>
      </c>
      <c r="N31" s="65">
        <v>1</v>
      </c>
      <c r="O31" s="61">
        <v>0.67714285714285716</v>
      </c>
      <c r="P31" s="23">
        <f>SUM('[6]Cost Calculations'!S577,'[6]Cost Calculations'!X577:Y577,'[6]Cost Calculations'!AD577,'[6]Cost Calculations'!AH577,'[6]Cost Calculations'!AL577:AM577,'[6]Cost Calculations'!AR577,'[6]Cost Calculations'!AT577)</f>
        <v>3856511876.4322739</v>
      </c>
      <c r="R31" s="53">
        <v>0</v>
      </c>
      <c r="S31" s="61">
        <v>214185190.32380646</v>
      </c>
      <c r="T31" s="23">
        <f>SUM('[7]Cost Calculations'!K577:L577)</f>
        <v>707006742.06211448</v>
      </c>
      <c r="V31" s="10">
        <v>15545.345840954085</v>
      </c>
      <c r="W31" s="2">
        <v>139.06651036916537</v>
      </c>
      <c r="X31" s="10">
        <v>2.2291759999999998</v>
      </c>
      <c r="Y31" s="21">
        <v>48.483938529092256</v>
      </c>
      <c r="Z31" s="2">
        <v>0</v>
      </c>
      <c r="AA31" s="10">
        <v>30870.243745406406</v>
      </c>
      <c r="AB31" s="23">
        <f>SUM('[8]Cost Calculation'!O577,'[8]Cost Calculation'!Q577,'[8]Cost Calculation'!X12)</f>
        <v>50130433.99056299</v>
      </c>
      <c r="AD31" s="64">
        <v>0.30480000000000002</v>
      </c>
      <c r="AE31" s="28">
        <v>43485.750000000007</v>
      </c>
      <c r="AF31" s="28">
        <v>136.37500000000003</v>
      </c>
      <c r="AG31" s="23">
        <f>SUM('[9]Cost Calculations'!N577,'[9]Cost Calculations'!Q577)</f>
        <v>3121259069.7822356</v>
      </c>
      <c r="AI31" s="23">
        <f>SUM('[10]Cost Calculations'!G576:I576)</f>
        <v>44500000</v>
      </c>
      <c r="AK31" s="48">
        <v>11.2472062367</v>
      </c>
      <c r="AL31" s="48">
        <v>-74.201657146900004</v>
      </c>
    </row>
    <row r="32" spans="1:38" x14ac:dyDescent="0.25">
      <c r="A32" s="1">
        <v>10</v>
      </c>
      <c r="B32" s="43" t="s">
        <v>64</v>
      </c>
      <c r="C32" s="1" t="s">
        <v>102</v>
      </c>
      <c r="D32" s="3">
        <v>508196.29</v>
      </c>
      <c r="E32" s="9" t="str">
        <f t="shared" si="0"/>
        <v>Medium</v>
      </c>
      <c r="F32" s="35">
        <v>2.5116430728482135</v>
      </c>
      <c r="G32" s="33">
        <v>202336.19</v>
      </c>
      <c r="H32" s="85">
        <v>62.81</v>
      </c>
      <c r="I32" s="62">
        <v>27.319750999999997</v>
      </c>
      <c r="J32" s="63">
        <v>175</v>
      </c>
      <c r="K32" s="87">
        <v>0</v>
      </c>
      <c r="L32" s="63">
        <v>228</v>
      </c>
      <c r="M32" s="59">
        <v>0</v>
      </c>
      <c r="N32" s="65">
        <v>1</v>
      </c>
      <c r="O32" s="61">
        <v>0.67714285714285716</v>
      </c>
      <c r="P32" s="23">
        <f>SUM('[6]Cost Calculations'!S578,'[6]Cost Calculations'!X578:Y578,'[6]Cost Calculations'!AD578,'[6]Cost Calculations'!AH578,'[6]Cost Calculations'!AL578:AM578,'[6]Cost Calculations'!AR578,'[6]Cost Calculations'!AT578)</f>
        <v>3427681893.7610884</v>
      </c>
      <c r="R32" s="53">
        <v>0.71528320000000012</v>
      </c>
      <c r="S32" s="61">
        <v>275616606.08399183</v>
      </c>
      <c r="T32" s="23">
        <f>SUM('[7]Cost Calculations'!K578:L578)</f>
        <v>791545581.49638414</v>
      </c>
      <c r="V32" s="10">
        <v>15545.345840954085</v>
      </c>
      <c r="W32" s="2">
        <v>139.06651036916537</v>
      </c>
      <c r="X32" s="10">
        <v>2.2291759999999998</v>
      </c>
      <c r="Y32" s="21">
        <v>48.483938529092256</v>
      </c>
      <c r="Z32" s="2">
        <v>0</v>
      </c>
      <c r="AA32" s="10">
        <v>106264.06350823946</v>
      </c>
      <c r="AB32" s="23">
        <f>SUM('[8]Cost Calculation'!O578,'[8]Cost Calculation'!Q578,'[8]Cost Calculation'!X13)</f>
        <v>52743600.512545332</v>
      </c>
      <c r="AD32" s="64">
        <v>9.1300000000000006E-2</v>
      </c>
      <c r="AE32" s="28">
        <v>35755.5</v>
      </c>
      <c r="AF32" s="28">
        <v>125.46</v>
      </c>
      <c r="AG32" s="23">
        <f>SUM('[9]Cost Calculations'!N578,'[9]Cost Calculations'!Q578)</f>
        <v>2591118927.6066866</v>
      </c>
      <c r="AI32" s="23">
        <f>SUM('[10]Cost Calculations'!G577:I577)</f>
        <v>44500000</v>
      </c>
      <c r="AK32" s="48">
        <v>4.4389137969099997</v>
      </c>
      <c r="AL32" s="48">
        <v>-75.232214397899995</v>
      </c>
    </row>
    <row r="33" spans="1:38" x14ac:dyDescent="0.25">
      <c r="A33" s="1">
        <v>11</v>
      </c>
      <c r="B33" s="43" t="s">
        <v>65</v>
      </c>
      <c r="C33" s="1" t="s">
        <v>102</v>
      </c>
      <c r="D33" s="3">
        <v>357610.88999999996</v>
      </c>
      <c r="E33" s="9" t="str">
        <f t="shared" si="0"/>
        <v>Medium</v>
      </c>
      <c r="F33" s="35">
        <v>2.693850400263019</v>
      </c>
      <c r="G33" s="33">
        <v>132750.83499999999</v>
      </c>
      <c r="H33" s="85">
        <v>65.935833333333335</v>
      </c>
      <c r="I33" s="62">
        <v>28.674206300180991</v>
      </c>
      <c r="J33" s="63">
        <v>43</v>
      </c>
      <c r="K33" s="87">
        <v>9.6048223000780197E-2</v>
      </c>
      <c r="L33" s="63">
        <v>215</v>
      </c>
      <c r="M33" s="59">
        <v>0</v>
      </c>
      <c r="N33" s="65">
        <v>1</v>
      </c>
      <c r="O33" s="61">
        <v>0.67714285714285716</v>
      </c>
      <c r="P33" s="23">
        <f>SUM('[6]Cost Calculations'!S579,'[6]Cost Calculations'!X579:Y579,'[6]Cost Calculations'!AD579,'[6]Cost Calculations'!AH579,'[6]Cost Calculations'!AL579:AM579,'[6]Cost Calculations'!AR579,'[6]Cost Calculations'!AT579)</f>
        <v>2662750077.3171773</v>
      </c>
      <c r="R33" s="53">
        <v>0.98012420000000011</v>
      </c>
      <c r="S33" s="61">
        <v>228600589.123835</v>
      </c>
      <c r="T33" s="23">
        <f>SUM('[7]Cost Calculations'!K579:L579)</f>
        <v>436607597.51829028</v>
      </c>
      <c r="V33" s="10">
        <v>15545.345840954085</v>
      </c>
      <c r="W33" s="2">
        <v>139.06651036916537</v>
      </c>
      <c r="X33" s="10">
        <v>2.2291759999999998</v>
      </c>
      <c r="Y33" s="21">
        <v>48.483938529092256</v>
      </c>
      <c r="Z33" s="2">
        <v>0</v>
      </c>
      <c r="AA33" s="10">
        <v>83492.346266214605</v>
      </c>
      <c r="AB33" s="23">
        <f>SUM('[8]Cost Calculation'!O579,'[8]Cost Calculation'!Q579,'[8]Cost Calculation'!X14)</f>
        <v>37022138.562387079</v>
      </c>
      <c r="AD33" s="64">
        <v>0.12640000000000001</v>
      </c>
      <c r="AE33" s="28">
        <v>43485.750000000007</v>
      </c>
      <c r="AF33" s="28">
        <v>136.37500000000003</v>
      </c>
      <c r="AG33" s="23">
        <f>SUM('[9]Cost Calculations'!N579,'[9]Cost Calculations'!Q579)</f>
        <v>2095083330.9344501</v>
      </c>
      <c r="AI33" s="23">
        <f>SUM('[10]Cost Calculations'!G578:I578)</f>
        <v>44500000</v>
      </c>
      <c r="AK33" s="48">
        <v>1.2136067900600001</v>
      </c>
      <c r="AL33" s="48">
        <v>-77.281107423600005</v>
      </c>
    </row>
    <row r="34" spans="1:38" x14ac:dyDescent="0.25">
      <c r="A34" s="1">
        <v>12</v>
      </c>
      <c r="B34" s="43" t="s">
        <v>66</v>
      </c>
      <c r="C34" s="1" t="s">
        <v>102</v>
      </c>
      <c r="D34" s="3">
        <v>406442.54</v>
      </c>
      <c r="E34" s="9" t="str">
        <f t="shared" si="0"/>
        <v>Medium</v>
      </c>
      <c r="F34" s="35">
        <v>2.5280688906285511</v>
      </c>
      <c r="G34" s="33">
        <v>160771.94</v>
      </c>
      <c r="H34" s="85">
        <v>89.08</v>
      </c>
      <c r="I34" s="62">
        <v>17.374026999999998</v>
      </c>
      <c r="J34" s="63">
        <v>639</v>
      </c>
      <c r="K34" s="87">
        <v>0</v>
      </c>
      <c r="L34" s="63">
        <v>245</v>
      </c>
      <c r="M34" s="59">
        <v>0</v>
      </c>
      <c r="N34" s="65">
        <v>1</v>
      </c>
      <c r="O34" s="61">
        <v>0.67714285714285716</v>
      </c>
      <c r="P34" s="23">
        <f>SUM('[6]Cost Calculations'!S580,'[6]Cost Calculations'!X580:Y580,'[6]Cost Calculations'!AD580,'[6]Cost Calculations'!AH580,'[6]Cost Calculations'!AL580:AM580,'[6]Cost Calculations'!AR580,'[6]Cost Calculations'!AT580)</f>
        <v>2369433803.2269258</v>
      </c>
      <c r="R34" s="53">
        <v>6.27</v>
      </c>
      <c r="S34" s="61">
        <v>149011665.26437166</v>
      </c>
      <c r="T34" s="23">
        <f>SUM('[7]Cost Calculations'!K580:L580)</f>
        <v>148365487.53123075</v>
      </c>
      <c r="V34" s="10">
        <v>15545.345840954085</v>
      </c>
      <c r="W34" s="2">
        <v>139.06651036916537</v>
      </c>
      <c r="X34" s="10">
        <v>2.2291759999999998</v>
      </c>
      <c r="Y34" s="21">
        <v>48.483938529092256</v>
      </c>
      <c r="Z34" s="2">
        <v>0</v>
      </c>
      <c r="AA34" s="10">
        <v>46131.92051743604</v>
      </c>
      <c r="AB34" s="23">
        <f>SUM('[8]Cost Calculation'!O580,'[8]Cost Calculation'!Q580,'[8]Cost Calculation'!X15)</f>
        <v>41904413.662692189</v>
      </c>
      <c r="AD34" s="64">
        <v>5.4100000000000002E-2</v>
      </c>
      <c r="AE34" s="28">
        <v>43485.750000000007</v>
      </c>
      <c r="AF34" s="28">
        <v>136.37500000000003</v>
      </c>
      <c r="AG34" s="23">
        <f>SUM('[9]Cost Calculations'!N580,'[9]Cost Calculations'!Q580)</f>
        <v>2080122879.3851426</v>
      </c>
      <c r="AI34" s="23">
        <f>SUM('[10]Cost Calculations'!G579:I579)</f>
        <v>44500000</v>
      </c>
      <c r="AK34" s="48">
        <v>5.0599869984100003</v>
      </c>
      <c r="AL34" s="48">
        <v>-75.520000449299999</v>
      </c>
    </row>
    <row r="35" spans="1:38" x14ac:dyDescent="0.25">
      <c r="A35" s="1">
        <v>13</v>
      </c>
      <c r="B35" s="43" t="s">
        <v>67</v>
      </c>
      <c r="C35" s="1" t="s">
        <v>102</v>
      </c>
      <c r="D35" s="3">
        <v>457980.17999999993</v>
      </c>
      <c r="E35" s="9" t="str">
        <f t="shared" si="0"/>
        <v>Medium</v>
      </c>
      <c r="F35" s="35">
        <v>2.4075040417460345</v>
      </c>
      <c r="G35" s="33">
        <v>190230.28499999995</v>
      </c>
      <c r="H35" s="85">
        <v>71.48</v>
      </c>
      <c r="I35" s="67">
        <v>82.9</v>
      </c>
      <c r="J35" s="66">
        <v>4.38</v>
      </c>
      <c r="K35" s="87">
        <v>0.2623597168770353</v>
      </c>
      <c r="L35" s="63">
        <v>191</v>
      </c>
      <c r="M35" s="59">
        <v>0</v>
      </c>
      <c r="N35" s="65">
        <v>1</v>
      </c>
      <c r="O35" s="61">
        <v>0.67714285714285716</v>
      </c>
      <c r="P35" s="23">
        <f>SUM('[6]Cost Calculations'!S581,'[6]Cost Calculations'!X581:Y581,'[6]Cost Calculations'!AD581,'[6]Cost Calculations'!AH581,'[6]Cost Calculations'!AL581:AM581,'[6]Cost Calculations'!AR581,'[6]Cost Calculations'!AT581)</f>
        <v>4452749910.9303646</v>
      </c>
      <c r="R35" s="53">
        <v>2.3719999999999999</v>
      </c>
      <c r="S35" s="61">
        <v>50749330.785491377</v>
      </c>
      <c r="T35" s="23">
        <f>SUM('[7]Cost Calculations'!K581:L581)</f>
        <v>241900732.79233062</v>
      </c>
      <c r="V35" s="10">
        <v>15545.345840954085</v>
      </c>
      <c r="W35" s="2">
        <v>139.06651036916537</v>
      </c>
      <c r="X35" s="10">
        <v>2.2291759999999998</v>
      </c>
      <c r="Y35" s="21">
        <v>48.483938529092256</v>
      </c>
      <c r="Z35" s="2">
        <v>0</v>
      </c>
      <c r="AA35" s="10">
        <v>16674.425234301183</v>
      </c>
      <c r="AB35" s="23">
        <f>SUM('[8]Cost Calculation'!O581,'[8]Cost Calculation'!Q581,'[8]Cost Calculation'!X16)</f>
        <v>47064190.594088644</v>
      </c>
      <c r="AD35" s="64">
        <v>0.13980000000000001</v>
      </c>
      <c r="AE35" s="28">
        <v>43485.750000000007</v>
      </c>
      <c r="AF35" s="28">
        <v>136.37500000000003</v>
      </c>
      <c r="AG35" s="23">
        <f>SUM('[9]Cost Calculations'!N581,'[9]Cost Calculations'!Q581)</f>
        <v>3173830674.0529509</v>
      </c>
      <c r="AI35" s="23">
        <f>SUM('[10]Cost Calculations'!G580:I580)</f>
        <v>44500000</v>
      </c>
      <c r="AK35" s="48">
        <v>4.15332399385</v>
      </c>
      <c r="AL35" s="48">
        <v>-73.634999228599995</v>
      </c>
    </row>
    <row r="36" spans="1:38" x14ac:dyDescent="0.25">
      <c r="A36" s="1">
        <v>14</v>
      </c>
      <c r="B36" s="43" t="s">
        <v>68</v>
      </c>
      <c r="C36" s="1" t="s">
        <v>102</v>
      </c>
      <c r="D36" s="3">
        <v>319243.88999999996</v>
      </c>
      <c r="E36" s="9" t="str">
        <f t="shared" si="0"/>
        <v>Medium</v>
      </c>
      <c r="F36" s="35">
        <v>2.4590017825311943</v>
      </c>
      <c r="G36" s="33">
        <v>129826.61999999998</v>
      </c>
      <c r="H36" s="85">
        <v>65.935833333333335</v>
      </c>
      <c r="I36" s="62">
        <v>25.496505999999997</v>
      </c>
      <c r="J36" s="66">
        <v>16</v>
      </c>
      <c r="K36" s="87">
        <v>0.2998073635944325</v>
      </c>
      <c r="L36" s="63">
        <v>110</v>
      </c>
      <c r="M36" s="59">
        <v>0</v>
      </c>
      <c r="N36" s="65">
        <v>1</v>
      </c>
      <c r="O36" s="61">
        <v>0.67714285714285716</v>
      </c>
      <c r="P36" s="23">
        <f>SUM('[6]Cost Calculations'!S582,'[6]Cost Calculations'!X582:Y582,'[6]Cost Calculations'!AD582,'[6]Cost Calculations'!AH582,'[6]Cost Calculations'!AL582:AM582,'[6]Cost Calculations'!AR582,'[6]Cost Calculations'!AT582)</f>
        <v>2444924224.5903683</v>
      </c>
      <c r="R36" s="53">
        <v>1.0117422</v>
      </c>
      <c r="S36" s="61">
        <v>149011665.26437166</v>
      </c>
      <c r="T36" s="23">
        <f>SUM('[7]Cost Calculations'!K582:L582)</f>
        <v>291216113.38819295</v>
      </c>
      <c r="V36" s="10">
        <v>15545.345840954085</v>
      </c>
      <c r="W36" s="2">
        <v>139.06651036916537</v>
      </c>
      <c r="X36" s="10">
        <v>2.2291759999999998</v>
      </c>
      <c r="Y36" s="21">
        <v>48.483938529092256</v>
      </c>
      <c r="Z36" s="2">
        <v>0</v>
      </c>
      <c r="AA36" s="10">
        <v>106264.06350823946</v>
      </c>
      <c r="AB36" s="23">
        <f>SUM('[8]Cost Calculation'!O582,'[8]Cost Calculation'!Q582,'[8]Cost Calculation'!X17)</f>
        <v>33133008.901404943</v>
      </c>
      <c r="AD36" s="64">
        <v>8.9700000000000002E-2</v>
      </c>
      <c r="AE36" s="28">
        <v>43485.750000000007</v>
      </c>
      <c r="AF36" s="28">
        <v>136.37500000000003</v>
      </c>
      <c r="AG36" s="23">
        <f>SUM('[9]Cost Calculations'!N582,'[9]Cost Calculations'!Q582)</f>
        <v>1944340519.2183313</v>
      </c>
      <c r="AI36" s="23">
        <f>SUM('[10]Cost Calculations'!G581:I581)</f>
        <v>44500000</v>
      </c>
      <c r="AK36" s="48">
        <v>2.9310471790600001</v>
      </c>
      <c r="AL36" s="48">
        <v>-75.330244589900005</v>
      </c>
    </row>
    <row r="37" spans="1:38" x14ac:dyDescent="0.25">
      <c r="A37" s="1">
        <v>15</v>
      </c>
      <c r="B37" s="43" t="s">
        <v>69</v>
      </c>
      <c r="C37" s="1" t="s">
        <v>102</v>
      </c>
      <c r="D37" s="3">
        <v>279775.61499999999</v>
      </c>
      <c r="E37" s="9" t="str">
        <f t="shared" si="0"/>
        <v>Medium</v>
      </c>
      <c r="F37" s="35">
        <v>2.4536973570595619</v>
      </c>
      <c r="G37" s="33">
        <v>114022.05499999999</v>
      </c>
      <c r="H37" s="85">
        <v>65.935833333333335</v>
      </c>
      <c r="I37" s="62">
        <v>19.38</v>
      </c>
      <c r="J37" s="66">
        <v>3.2571428571428571</v>
      </c>
      <c r="K37" s="87">
        <v>0</v>
      </c>
      <c r="L37" s="63">
        <v>129</v>
      </c>
      <c r="M37" s="59">
        <v>0</v>
      </c>
      <c r="N37" s="65">
        <v>1</v>
      </c>
      <c r="O37" s="61">
        <v>0.67714285714285716</v>
      </c>
      <c r="P37" s="23">
        <f>SUM('[6]Cost Calculations'!S583,'[6]Cost Calculations'!X583:Y583,'[6]Cost Calculations'!AD583,'[6]Cost Calculations'!AH583,'[6]Cost Calculations'!AL583:AM583,'[6]Cost Calculations'!AR583,'[6]Cost Calculations'!AT583)</f>
        <v>2075578950.9887867</v>
      </c>
      <c r="R37" s="53">
        <v>0.66448839999999987</v>
      </c>
      <c r="S37" s="61">
        <v>357146242.43119389</v>
      </c>
      <c r="T37" s="23">
        <f>SUM('[7]Cost Calculations'!K583:L583)</f>
        <v>483781773.646734</v>
      </c>
      <c r="V37" s="10">
        <v>15545.345840954085</v>
      </c>
      <c r="W37" s="2">
        <v>86.182092142538806</v>
      </c>
      <c r="X37" s="10">
        <v>2.2291759999999998</v>
      </c>
      <c r="Y37" s="21">
        <v>48.483938529092256</v>
      </c>
      <c r="Z37" s="2">
        <v>0</v>
      </c>
      <c r="AA37" s="10">
        <v>106264.06350823946</v>
      </c>
      <c r="AB37" s="23">
        <f>SUM('[8]Cost Calculation'!O583,'[8]Cost Calculation'!Q583,'[8]Cost Calculation'!X18)</f>
        <v>17994617.434809599</v>
      </c>
      <c r="AD37" s="64">
        <v>0.44469999999999998</v>
      </c>
      <c r="AE37" s="28">
        <v>43485.750000000007</v>
      </c>
      <c r="AF37" s="28">
        <v>136.37500000000003</v>
      </c>
      <c r="AG37" s="23">
        <f>SUM('[9]Cost Calculations'!N583,'[9]Cost Calculations'!Q583)</f>
        <v>1475480632.9017761</v>
      </c>
      <c r="AI37" s="23">
        <f>SUM('[10]Cost Calculations'!G582:I582)</f>
        <v>44500000</v>
      </c>
      <c r="AK37" s="48">
        <v>4.5342826527</v>
      </c>
      <c r="AL37" s="48">
        <v>-75.681127565200001</v>
      </c>
    </row>
    <row r="38" spans="1:38" x14ac:dyDescent="0.25">
      <c r="A38" s="1">
        <v>16</v>
      </c>
      <c r="B38" s="43" t="s">
        <v>70</v>
      </c>
      <c r="C38" s="1" t="s">
        <v>102</v>
      </c>
      <c r="D38" s="3">
        <v>466239.23499999993</v>
      </c>
      <c r="E38" s="9" t="str">
        <f t="shared" si="0"/>
        <v>Medium</v>
      </c>
      <c r="F38" s="35">
        <v>3.2379076029492619</v>
      </c>
      <c r="G38" s="33">
        <v>143993.99</v>
      </c>
      <c r="H38" s="85">
        <v>65.935833333333335</v>
      </c>
      <c r="I38" s="62">
        <v>31.656284999999997</v>
      </c>
      <c r="J38" s="63">
        <v>582</v>
      </c>
      <c r="K38" s="87">
        <v>0.12113571585178684</v>
      </c>
      <c r="L38" s="63">
        <v>29</v>
      </c>
      <c r="M38" s="59">
        <v>0</v>
      </c>
      <c r="N38" s="65">
        <v>1</v>
      </c>
      <c r="O38" s="61">
        <v>0.67714285714285716</v>
      </c>
      <c r="P38" s="23">
        <f>SUM('[6]Cost Calculations'!S584,'[6]Cost Calculations'!X584:Y584,'[6]Cost Calculations'!AD584,'[6]Cost Calculations'!AH584,'[6]Cost Calculations'!AL584:AM584,'[6]Cost Calculations'!AR584,'[6]Cost Calculations'!AT584)</f>
        <v>2905448106.796464</v>
      </c>
      <c r="R38" s="53">
        <v>2.7181733699999997</v>
      </c>
      <c r="S38" s="61">
        <v>71049063.099687919</v>
      </c>
      <c r="T38" s="23">
        <f>SUM('[7]Cost Calculations'!K584:L584)</f>
        <v>257139936.55626696</v>
      </c>
      <c r="V38" s="10">
        <v>15545.345840954085</v>
      </c>
      <c r="W38" s="2">
        <v>139.06651036916537</v>
      </c>
      <c r="X38" s="10">
        <v>2.2291759999999998</v>
      </c>
      <c r="Y38" s="21">
        <v>48.483938529092256</v>
      </c>
      <c r="Z38" s="2">
        <v>0</v>
      </c>
      <c r="AA38" s="10">
        <v>106264.06350823946</v>
      </c>
      <c r="AB38" s="23">
        <f>SUM('[8]Cost Calculation'!O584,'[8]Cost Calculation'!Q584,'[8]Cost Calculation'!X19)</f>
        <v>48389050.526352227</v>
      </c>
      <c r="AD38" s="64">
        <v>0.25159999999999999</v>
      </c>
      <c r="AE38" s="28">
        <v>43485.750000000007</v>
      </c>
      <c r="AF38" s="28">
        <v>136.37500000000003</v>
      </c>
      <c r="AG38" s="23">
        <f>SUM('[9]Cost Calculations'!N584,'[9]Cost Calculations'!Q584)</f>
        <v>2176077663.7022004</v>
      </c>
      <c r="AI38" s="23">
        <f>SUM('[10]Cost Calculations'!G583:I583)</f>
        <v>44500000</v>
      </c>
      <c r="AK38" s="48">
        <v>10.479992084699999</v>
      </c>
      <c r="AL38" s="48">
        <v>-73.250009808000001</v>
      </c>
    </row>
    <row r="39" spans="1:38" x14ac:dyDescent="0.25">
      <c r="A39" s="1">
        <v>17</v>
      </c>
      <c r="B39" s="43" t="s">
        <v>71</v>
      </c>
      <c r="C39" s="1" t="s">
        <v>102</v>
      </c>
      <c r="D39" s="3">
        <v>440228.84499999997</v>
      </c>
      <c r="E39" s="9" t="str">
        <f t="shared" si="0"/>
        <v>Medium</v>
      </c>
      <c r="F39" s="35">
        <v>3.2463324451363733</v>
      </c>
      <c r="G39" s="33">
        <v>135608.06</v>
      </c>
      <c r="H39" s="85">
        <v>47.15</v>
      </c>
      <c r="I39" s="67">
        <v>25.896000000000001</v>
      </c>
      <c r="J39" s="66">
        <v>961.78647000000012</v>
      </c>
      <c r="K39" s="87">
        <v>0.1541042849767682</v>
      </c>
      <c r="L39" s="63">
        <v>59</v>
      </c>
      <c r="M39" s="59">
        <v>0</v>
      </c>
      <c r="N39" s="65">
        <v>0</v>
      </c>
      <c r="O39" s="61">
        <v>0.67714285714285716</v>
      </c>
      <c r="P39" s="23">
        <f>SUM('[6]Cost Calculations'!S585,'[6]Cost Calculations'!X585:Y585,'[6]Cost Calculations'!AD585,'[6]Cost Calculations'!AH585,'[6]Cost Calculations'!AL585:AM585,'[6]Cost Calculations'!AR585,'[6]Cost Calculations'!AT585)</f>
        <v>2766257921.1614442</v>
      </c>
      <c r="R39" s="53">
        <v>0.89543200000000001</v>
      </c>
      <c r="S39" s="61">
        <v>149011665.26437166</v>
      </c>
      <c r="T39" s="23">
        <f>SUM('[7]Cost Calculations'!K585:L585)</f>
        <v>438369757.15620941</v>
      </c>
      <c r="V39" s="10">
        <v>15545.345840954085</v>
      </c>
      <c r="W39" s="2">
        <v>139.06651036916537</v>
      </c>
      <c r="X39" s="10">
        <v>2.2291759999999998</v>
      </c>
      <c r="Y39" s="21">
        <v>48.483938529092256</v>
      </c>
      <c r="Z39" s="2">
        <v>0</v>
      </c>
      <c r="AA39" s="10">
        <v>106264.06350823946</v>
      </c>
      <c r="AB39" s="23">
        <f>SUM('[8]Cost Calculation'!O585,'[8]Cost Calculation'!Q585,'[8]Cost Calculation'!X20)</f>
        <v>45689539.242364869</v>
      </c>
      <c r="AD39" s="64">
        <v>0.62250000000000005</v>
      </c>
      <c r="AE39" s="28">
        <v>43485.750000000007</v>
      </c>
      <c r="AF39" s="28">
        <v>136.37500000000003</v>
      </c>
      <c r="AG39" s="23">
        <f>SUM('[9]Cost Calculations'!N585,'[9]Cost Calculations'!Q585)</f>
        <v>2659510254.4535918</v>
      </c>
      <c r="AI39" s="23">
        <f>SUM('[10]Cost Calculations'!G584:I584)</f>
        <v>44500000</v>
      </c>
      <c r="AK39" s="48">
        <v>8.7575390817599992</v>
      </c>
      <c r="AL39" s="48">
        <v>-75.890003704500003</v>
      </c>
    </row>
    <row r="40" spans="1:38" x14ac:dyDescent="0.25">
      <c r="A40" s="1">
        <v>18</v>
      </c>
      <c r="B40" s="43" t="s">
        <v>72</v>
      </c>
      <c r="C40" s="1" t="s">
        <v>102</v>
      </c>
      <c r="D40" s="3">
        <v>278741.32999999996</v>
      </c>
      <c r="E40" s="9" t="str">
        <f t="shared" si="0"/>
        <v>Medium</v>
      </c>
      <c r="F40" s="35">
        <v>3.2199371541131225</v>
      </c>
      <c r="G40" s="33">
        <v>86567.319999999992</v>
      </c>
      <c r="H40" s="85">
        <v>65.935833333333335</v>
      </c>
      <c r="I40" s="62">
        <v>16.261485999999998</v>
      </c>
      <c r="J40" s="63">
        <v>512</v>
      </c>
      <c r="K40" s="87">
        <v>0.96085106382978724</v>
      </c>
      <c r="L40" s="63">
        <v>29</v>
      </c>
      <c r="M40" s="59">
        <v>0</v>
      </c>
      <c r="N40" s="65">
        <v>0</v>
      </c>
      <c r="O40" s="61">
        <v>0.67714285714285716</v>
      </c>
      <c r="P40" s="23">
        <f>SUM('[6]Cost Calculations'!S586,'[6]Cost Calculations'!X586:Y586,'[6]Cost Calculations'!AD586,'[6]Cost Calculations'!AH586,'[6]Cost Calculations'!AL586:AM586,'[6]Cost Calculations'!AR586,'[6]Cost Calculations'!AT586)</f>
        <v>1734352343.8658822</v>
      </c>
      <c r="R40" s="53">
        <v>89.246024000000006</v>
      </c>
      <c r="S40" s="61">
        <v>128013766.9712504</v>
      </c>
      <c r="T40" s="23">
        <f>SUM('[7]Cost Calculations'!K586:L586)</f>
        <v>101750159.61802049</v>
      </c>
      <c r="V40" s="10">
        <v>15545.345840954085</v>
      </c>
      <c r="W40" s="2">
        <v>139.06651036916537</v>
      </c>
      <c r="X40" s="10">
        <v>2.2291759999999998</v>
      </c>
      <c r="Y40" s="21">
        <v>48.483938529092256</v>
      </c>
      <c r="Z40" s="2">
        <v>0</v>
      </c>
      <c r="AA40" s="10">
        <v>106264.06350823946</v>
      </c>
      <c r="AB40" s="23">
        <f>SUM('[8]Cost Calculation'!O586,'[8]Cost Calculation'!Q586,'[8]Cost Calculation'!X21)</f>
        <v>28929414.962583784</v>
      </c>
      <c r="AD40" s="64">
        <v>0.26929999999999998</v>
      </c>
      <c r="AE40" s="28">
        <v>43485.750000000007</v>
      </c>
      <c r="AF40" s="28">
        <v>136.37500000000003</v>
      </c>
      <c r="AG40" s="23">
        <f>SUM('[9]Cost Calculations'!N586,'[9]Cost Calculations'!Q586)</f>
        <v>1529844496.3116074</v>
      </c>
      <c r="AI40" s="23">
        <f>SUM('[10]Cost Calculations'!G585:I585)</f>
        <v>44500000</v>
      </c>
      <c r="AK40" s="48">
        <v>9.2904264515499992</v>
      </c>
      <c r="AL40" s="48">
        <v>-75.379957317800006</v>
      </c>
    </row>
    <row r="41" spans="1:38" x14ac:dyDescent="0.25">
      <c r="A41" s="1">
        <v>19</v>
      </c>
      <c r="B41" s="43" t="s">
        <v>73</v>
      </c>
      <c r="C41" s="1" t="s">
        <v>102</v>
      </c>
      <c r="D41" s="3">
        <v>281429.05</v>
      </c>
      <c r="E41" s="9" t="str">
        <f t="shared" si="0"/>
        <v>Medium</v>
      </c>
      <c r="F41" s="35">
        <v>2.5344143617118515</v>
      </c>
      <c r="G41" s="33">
        <v>111043.03</v>
      </c>
      <c r="H41" s="85">
        <v>65.935833333333335</v>
      </c>
      <c r="I41" s="62">
        <v>33.110705594037988</v>
      </c>
      <c r="J41" s="63">
        <v>302</v>
      </c>
      <c r="K41" s="87">
        <v>0.59829682288778718</v>
      </c>
      <c r="L41" s="63">
        <v>124</v>
      </c>
      <c r="M41" s="59">
        <v>0</v>
      </c>
      <c r="N41" s="49">
        <v>1</v>
      </c>
      <c r="O41" s="61">
        <v>0.67714285714285716</v>
      </c>
      <c r="P41" s="23">
        <f>SUM('[6]Cost Calculations'!S587,'[6]Cost Calculations'!X587:Y587,'[6]Cost Calculations'!AD587,'[6]Cost Calculations'!AH587,'[6]Cost Calculations'!AL587:AM587,'[6]Cost Calculations'!AR587,'[6]Cost Calculations'!AT587)</f>
        <v>2033575037.954556</v>
      </c>
      <c r="R41" s="53">
        <v>4.4800000000000004</v>
      </c>
      <c r="S41" s="61">
        <v>149011665.26437166</v>
      </c>
      <c r="T41" s="23">
        <f>SUM('[7]Cost Calculations'!K587:L587)</f>
        <v>102731269.73544925</v>
      </c>
      <c r="V41" s="10">
        <v>15545.345840954085</v>
      </c>
      <c r="W41" s="2">
        <v>139.06651036916537</v>
      </c>
      <c r="X41" s="10">
        <v>2.2291759999999998</v>
      </c>
      <c r="Y41" s="21">
        <v>48.483938529092256</v>
      </c>
      <c r="Z41" s="2">
        <v>0</v>
      </c>
      <c r="AA41" s="10">
        <v>106264.06350823946</v>
      </c>
      <c r="AB41" s="23">
        <f>SUM('[8]Cost Calculation'!O587,'[8]Cost Calculation'!Q587,'[8]Cost Calculation'!X22)</f>
        <v>29208362.355075728</v>
      </c>
      <c r="AD41" s="64">
        <v>9.11E-2</v>
      </c>
      <c r="AE41" s="28">
        <v>22038.5</v>
      </c>
      <c r="AF41" s="28">
        <v>106.64</v>
      </c>
      <c r="AG41" s="23">
        <f>SUM('[9]Cost Calculations'!N587,'[9]Cost Calculations'!Q587)</f>
        <v>1066609623.4088931</v>
      </c>
      <c r="AI41" s="23">
        <f>SUM('[10]Cost Calculations'!G586:I586)</f>
        <v>44500000</v>
      </c>
      <c r="AK41" s="48">
        <v>2.4199931019099998</v>
      </c>
      <c r="AL41" s="48">
        <v>-76.610011435600001</v>
      </c>
    </row>
    <row r="42" spans="1:38" x14ac:dyDescent="0.25">
      <c r="A42" s="1">
        <v>20</v>
      </c>
      <c r="B42" s="43" t="s">
        <v>74</v>
      </c>
      <c r="C42" s="1" t="s">
        <v>102</v>
      </c>
      <c r="D42" s="3">
        <v>170510.86499999999</v>
      </c>
      <c r="E42" s="9" t="str">
        <f t="shared" si="0"/>
        <v>Medium</v>
      </c>
      <c r="F42" s="35">
        <v>2.6024941905499612</v>
      </c>
      <c r="G42" s="33">
        <v>65518.25</v>
      </c>
      <c r="H42" s="85">
        <v>65.935833333333335</v>
      </c>
      <c r="I42" s="62">
        <v>15</v>
      </c>
      <c r="J42" s="63">
        <v>90</v>
      </c>
      <c r="K42" s="87">
        <v>0.27667969837446593</v>
      </c>
      <c r="L42" s="63">
        <v>95</v>
      </c>
      <c r="M42" s="59">
        <v>0</v>
      </c>
      <c r="N42" s="65">
        <v>0</v>
      </c>
      <c r="O42" s="61">
        <v>0.67714285714285716</v>
      </c>
      <c r="P42" s="23">
        <f>SUM('[6]Cost Calculations'!S588,'[6]Cost Calculations'!X588:Y588,'[6]Cost Calculations'!AD588,'[6]Cost Calculations'!AH588,'[6]Cost Calculations'!AL588:AM588,'[6]Cost Calculations'!AR588,'[6]Cost Calculations'!AT588)</f>
        <v>1223017014.4484208</v>
      </c>
      <c r="R42" s="53">
        <v>0</v>
      </c>
      <c r="S42" s="61">
        <v>27458432.914797962</v>
      </c>
      <c r="T42" s="23">
        <f>SUM('[7]Cost Calculations'!K588:L588)</f>
        <v>97983878.671425343</v>
      </c>
      <c r="V42" s="10">
        <v>15545.345840954085</v>
      </c>
      <c r="W42" s="2">
        <v>139.06651036916537</v>
      </c>
      <c r="X42" s="10">
        <v>2.2291759999999998</v>
      </c>
      <c r="Y42" s="21">
        <v>48.483938529092256</v>
      </c>
      <c r="Z42" s="2">
        <v>0</v>
      </c>
      <c r="AA42" s="10">
        <v>175046.02251675338</v>
      </c>
      <c r="AB42" s="23">
        <f>SUM('[8]Cost Calculation'!O588,'[8]Cost Calculation'!Q588,'[8]Cost Calculation'!X23)</f>
        <v>17830303.89900957</v>
      </c>
      <c r="AD42" s="64">
        <v>8.3699999999999997E-2</v>
      </c>
      <c r="AE42" s="28">
        <v>43485.750000000007</v>
      </c>
      <c r="AF42" s="28">
        <v>136.37500000000003</v>
      </c>
      <c r="AG42" s="23">
        <f>SUM('[9]Cost Calculations'!N588,'[9]Cost Calculations'!Q588)</f>
        <v>927404795.734074</v>
      </c>
      <c r="AI42" s="23">
        <f>SUM('[10]Cost Calculations'!G587:I587)</f>
        <v>44500000</v>
      </c>
      <c r="AK42" s="48">
        <v>5.5504480172899999</v>
      </c>
      <c r="AL42" s="48">
        <v>-73.370028321999996</v>
      </c>
    </row>
    <row r="43" spans="1:38" x14ac:dyDescent="0.25">
      <c r="A43" s="1">
        <v>21</v>
      </c>
      <c r="B43" s="43" t="s">
        <v>75</v>
      </c>
      <c r="C43" s="1" t="s">
        <v>102</v>
      </c>
      <c r="D43" s="3">
        <v>180236.59499999997</v>
      </c>
      <c r="E43" s="9" t="str">
        <f t="shared" si="0"/>
        <v>Medium</v>
      </c>
      <c r="F43" s="35">
        <v>3.3084232295567606</v>
      </c>
      <c r="G43" s="33">
        <v>54478.094999999987</v>
      </c>
      <c r="H43" s="85">
        <v>65.935833333333335</v>
      </c>
      <c r="I43" s="62">
        <v>35.084811999999992</v>
      </c>
      <c r="J43" s="63">
        <v>335.75</v>
      </c>
      <c r="K43" s="87">
        <v>0.24309999999999998</v>
      </c>
      <c r="L43" s="63">
        <v>6</v>
      </c>
      <c r="M43" s="59">
        <v>0</v>
      </c>
      <c r="N43" s="68">
        <v>1</v>
      </c>
      <c r="O43" s="61">
        <v>0.67714285714285716</v>
      </c>
      <c r="P43" s="23">
        <f>SUM('[6]Cost Calculations'!S589,'[6]Cost Calculations'!X589:Y589,'[6]Cost Calculations'!AD589,'[6]Cost Calculations'!AH589,'[6]Cost Calculations'!AL589:AM589,'[6]Cost Calculations'!AR589,'[6]Cost Calculations'!AT589)</f>
        <v>1465684007.9918225</v>
      </c>
      <c r="R43" s="53">
        <v>0.40313700000000002</v>
      </c>
      <c r="S43" s="61">
        <v>149011665.26437166</v>
      </c>
      <c r="T43" s="23">
        <f>SUM('[7]Cost Calculations'!K589:L589)</f>
        <v>176785882.96840632</v>
      </c>
      <c r="V43" s="10">
        <v>15545.345840954085</v>
      </c>
      <c r="W43" s="2">
        <v>139.06651036916537</v>
      </c>
      <c r="X43" s="10">
        <v>2.2291759999999998</v>
      </c>
      <c r="Y43" s="21">
        <v>48.483938529092256</v>
      </c>
      <c r="Z43" s="2">
        <v>0</v>
      </c>
      <c r="AA43" s="10">
        <v>106264.06350823946</v>
      </c>
      <c r="AB43" s="23">
        <f>SUM('[8]Cost Calculation'!O589,'[8]Cost Calculation'!Q589,'[8]Cost Calculation'!X24)</f>
        <v>18706014.09628832</v>
      </c>
      <c r="AD43" s="64">
        <v>0.38469999999999999</v>
      </c>
      <c r="AE43" s="28">
        <v>43485.750000000007</v>
      </c>
      <c r="AF43" s="28">
        <v>136.37500000000003</v>
      </c>
      <c r="AG43" s="23">
        <f>SUM('[9]Cost Calculations'!N589,'[9]Cost Calculations'!Q589)</f>
        <v>1422636174.7908022</v>
      </c>
      <c r="AI43" s="23">
        <f>SUM('[10]Cost Calculations'!G588:I588)</f>
        <v>44500000</v>
      </c>
      <c r="AK43" s="48">
        <v>11.540340798900001</v>
      </c>
      <c r="AL43" s="48">
        <v>-72.909978883500003</v>
      </c>
    </row>
    <row r="44" spans="1:38" x14ac:dyDescent="0.25">
      <c r="A44" s="1">
        <v>22</v>
      </c>
      <c r="B44" s="43" t="s">
        <v>76</v>
      </c>
      <c r="C44" s="1" t="s">
        <v>102</v>
      </c>
      <c r="D44" s="3">
        <v>159140.83499999999</v>
      </c>
      <c r="E44" s="9" t="str">
        <f t="shared" si="0"/>
        <v>Medium</v>
      </c>
      <c r="F44" s="35">
        <v>2.4748082204754236</v>
      </c>
      <c r="G44" s="33">
        <v>64304.310000000005</v>
      </c>
      <c r="H44" s="85">
        <v>65.935833333333335</v>
      </c>
      <c r="I44" s="67">
        <v>31.3</v>
      </c>
      <c r="J44" s="63">
        <v>283.5</v>
      </c>
      <c r="K44" s="87">
        <v>0.19635816677681817</v>
      </c>
      <c r="L44" s="63">
        <v>24</v>
      </c>
      <c r="M44" s="59">
        <v>0</v>
      </c>
      <c r="N44" s="68">
        <v>1</v>
      </c>
      <c r="O44" s="61">
        <v>0.67714285714285716</v>
      </c>
      <c r="P44" s="23">
        <f>SUM('[6]Cost Calculations'!S590,'[6]Cost Calculations'!X590:Y590,'[6]Cost Calculations'!AD590,'[6]Cost Calculations'!AH590,'[6]Cost Calculations'!AL590:AM590,'[6]Cost Calculations'!AR590,'[6]Cost Calculations'!AT590)</f>
        <v>1305380315.9850934</v>
      </c>
      <c r="R44" s="53">
        <v>0.29817149999999998</v>
      </c>
      <c r="S44" s="61">
        <v>149011665.26437166</v>
      </c>
      <c r="T44" s="23">
        <f>SUM('[7]Cost Calculations'!K590:L590)</f>
        <v>160347813.67049769</v>
      </c>
      <c r="V44" s="10">
        <v>15545.345840954085</v>
      </c>
      <c r="W44" s="2">
        <v>105.13454970885643</v>
      </c>
      <c r="X44" s="10">
        <v>2.2291759999999998</v>
      </c>
      <c r="Y44" s="21">
        <v>48.483938529092256</v>
      </c>
      <c r="Z44" s="2">
        <v>0</v>
      </c>
      <c r="AA44" s="10">
        <v>106264.06350823946</v>
      </c>
      <c r="AB44" s="23">
        <f>SUM('[8]Cost Calculation'!O590,'[8]Cost Calculation'!Q590,'[8]Cost Calculation'!X25)</f>
        <v>12486560.264880843</v>
      </c>
      <c r="AD44" s="64">
        <v>0.25540000000000002</v>
      </c>
      <c r="AE44" s="28">
        <v>43485.750000000007</v>
      </c>
      <c r="AF44" s="28">
        <v>136.37500000000003</v>
      </c>
      <c r="AG44" s="23">
        <f>SUM('[9]Cost Calculations'!N590,'[9]Cost Calculations'!Q590)</f>
        <v>1168577219.4925251</v>
      </c>
      <c r="AI44" s="23">
        <f>SUM('[10]Cost Calculations'!G589:I589)</f>
        <v>44500000</v>
      </c>
      <c r="AK44" s="48">
        <v>1.6104042754100001</v>
      </c>
      <c r="AL44" s="48">
        <v>-75.619994345799995</v>
      </c>
    </row>
    <row r="45" spans="1:38" x14ac:dyDescent="0.25">
      <c r="A45" s="1">
        <v>23</v>
      </c>
      <c r="B45" s="43" t="s">
        <v>77</v>
      </c>
      <c r="C45" s="1" t="s">
        <v>102</v>
      </c>
      <c r="D45" s="3">
        <v>122489.18499999998</v>
      </c>
      <c r="E45" s="9" t="str">
        <f t="shared" si="0"/>
        <v>Medium</v>
      </c>
      <c r="F45" s="35">
        <v>2.7568018275271275</v>
      </c>
      <c r="G45" s="33">
        <v>44431.624999999993</v>
      </c>
      <c r="H45" s="85">
        <v>65.935833333333335</v>
      </c>
      <c r="I45" s="62">
        <v>14.881089649499996</v>
      </c>
      <c r="J45" s="63">
        <v>116.06</v>
      </c>
      <c r="K45" s="87">
        <v>0.24309999999999998</v>
      </c>
      <c r="L45" s="63">
        <v>20</v>
      </c>
      <c r="M45" s="59">
        <v>0</v>
      </c>
      <c r="N45" s="68">
        <v>1</v>
      </c>
      <c r="O45" s="61">
        <v>0.67714285714285716</v>
      </c>
      <c r="P45" s="23">
        <f>SUM('[6]Cost Calculations'!S591,'[6]Cost Calculations'!X591:Y591,'[6]Cost Calculations'!AD591,'[6]Cost Calculations'!AH591,'[6]Cost Calculations'!AL591:AM591,'[6]Cost Calculations'!AR591,'[6]Cost Calculations'!AT591)</f>
        <v>929413524.9595294</v>
      </c>
      <c r="R45" s="53">
        <v>0.44056059999999997</v>
      </c>
      <c r="S45" s="61">
        <v>149011665.26437166</v>
      </c>
      <c r="T45" s="23">
        <f>SUM('[7]Cost Calculations'!K591:L591)</f>
        <v>107879851.38760877</v>
      </c>
      <c r="V45" s="10">
        <v>15545.345840954085</v>
      </c>
      <c r="W45" s="2">
        <v>103.17956841261736</v>
      </c>
      <c r="X45" s="10">
        <v>2.2291759999999998</v>
      </c>
      <c r="Y45" s="21">
        <v>48.483938529092256</v>
      </c>
      <c r="Z45" s="2">
        <v>0</v>
      </c>
      <c r="AA45" s="10">
        <v>106264.06350823946</v>
      </c>
      <c r="AB45" s="23">
        <f>SUM('[8]Cost Calculation'!O591,'[8]Cost Calculation'!Q591,'[8]Cost Calculation'!X26)</f>
        <v>9432073.5382647328</v>
      </c>
      <c r="AD45" s="64">
        <v>0.83079999999999998</v>
      </c>
      <c r="AE45" s="28">
        <v>43485.750000000007</v>
      </c>
      <c r="AF45" s="28">
        <v>136.37500000000003</v>
      </c>
      <c r="AG45" s="23">
        <f>SUM('[9]Cost Calculations'!N591,'[9]Cost Calculations'!Q591)</f>
        <v>857921957.85769403</v>
      </c>
      <c r="AI45" s="23">
        <f>SUM('[10]Cost Calculations'!G590:I590)</f>
        <v>44500000</v>
      </c>
      <c r="AK45" s="48">
        <v>5.6904136341499996</v>
      </c>
      <c r="AL45" s="48">
        <v>-76.660008383900006</v>
      </c>
    </row>
    <row r="46" spans="1:38" x14ac:dyDescent="0.25">
      <c r="A46" s="1">
        <v>24</v>
      </c>
      <c r="B46" s="43" t="s">
        <v>78</v>
      </c>
      <c r="C46" s="1" t="s">
        <v>102</v>
      </c>
      <c r="D46" s="3">
        <v>76871.024999999994</v>
      </c>
      <c r="E46" s="9" t="str">
        <f t="shared" si="0"/>
        <v>Small</v>
      </c>
      <c r="F46" s="35">
        <v>2.845682723378673</v>
      </c>
      <c r="G46" s="33">
        <v>27013.209999999995</v>
      </c>
      <c r="H46" s="85">
        <v>65.935833333333335</v>
      </c>
      <c r="I46" s="62">
        <v>8.4987556442699983</v>
      </c>
      <c r="J46" s="66">
        <v>26.5</v>
      </c>
      <c r="K46" s="87">
        <v>0.24309999999999998</v>
      </c>
      <c r="L46" s="66">
        <v>0</v>
      </c>
      <c r="M46" s="59">
        <v>0</v>
      </c>
      <c r="N46" s="68">
        <v>1</v>
      </c>
      <c r="O46" s="61">
        <v>0.67714285714285716</v>
      </c>
      <c r="P46" s="23">
        <f>SUM('[6]Cost Calculations'!S592,'[6]Cost Calculations'!X592:Y592,'[6]Cost Calculations'!AD592,'[6]Cost Calculations'!AH592,'[6]Cost Calculations'!AL592:AM592,'[6]Cost Calculations'!AR592,'[6]Cost Calculations'!AT592)</f>
        <v>564502876.6916399</v>
      </c>
      <c r="R46" s="53">
        <v>0.19193240000000003</v>
      </c>
      <c r="S46" s="61">
        <v>39075913.330067329</v>
      </c>
      <c r="T46" s="23">
        <f>SUM('[7]Cost Calculations'!K592:L592)</f>
        <v>43585339.511474714</v>
      </c>
      <c r="V46" s="10">
        <v>15545.345840954085</v>
      </c>
      <c r="W46" s="2">
        <v>104.54015558335594</v>
      </c>
      <c r="X46" s="10">
        <v>2.2291759999999998</v>
      </c>
      <c r="Y46" s="21">
        <v>48.483938529092256</v>
      </c>
      <c r="Z46" s="2">
        <v>0</v>
      </c>
      <c r="AA46" s="10">
        <v>67524.852942023048</v>
      </c>
      <c r="AB46" s="23">
        <f>SUM('[8]Cost Calculation'!O592,'[8]Cost Calculation'!Q592,'[8]Cost Calculation'!X27)</f>
        <v>5971862.9308395498</v>
      </c>
      <c r="AD46" s="64">
        <v>0.2409</v>
      </c>
      <c r="AE46" s="28">
        <v>43485.750000000007</v>
      </c>
      <c r="AF46" s="28">
        <v>136.37500000000003</v>
      </c>
      <c r="AG46" s="23">
        <f>SUM('[9]Cost Calculations'!N592,'[9]Cost Calculations'!Q592)</f>
        <v>609721911.89349186</v>
      </c>
      <c r="AI46" s="23">
        <f>SUM('[10]Cost Calculations'!G591:I591)</f>
        <v>13000000</v>
      </c>
      <c r="AK46" s="48">
        <v>7.09066408175</v>
      </c>
      <c r="AL46" s="48">
        <v>-70.761634563900003</v>
      </c>
    </row>
    <row r="47" spans="1:38" x14ac:dyDescent="0.25">
      <c r="A47" s="1">
        <v>25</v>
      </c>
      <c r="B47" s="43" t="s">
        <v>79</v>
      </c>
      <c r="C47" s="1" t="s">
        <v>102</v>
      </c>
      <c r="D47" s="3">
        <v>159296.12999999998</v>
      </c>
      <c r="E47" s="9" t="str">
        <f t="shared" si="0"/>
        <v>Medium</v>
      </c>
      <c r="F47" s="35">
        <v>2.502264030612245</v>
      </c>
      <c r="G47" s="33">
        <v>63660.799999999988</v>
      </c>
      <c r="H47" s="85">
        <v>65.935833333333335</v>
      </c>
      <c r="I47" s="62">
        <v>22.498002944169993</v>
      </c>
      <c r="J47" s="63">
        <v>339</v>
      </c>
      <c r="K47" s="87">
        <v>0.16412495956375062</v>
      </c>
      <c r="L47" s="66">
        <v>0</v>
      </c>
      <c r="M47" s="59">
        <v>0</v>
      </c>
      <c r="N47" s="68">
        <v>1</v>
      </c>
      <c r="O47" s="61">
        <v>0.67714285714285716</v>
      </c>
      <c r="P47" s="23">
        <f>SUM('[6]Cost Calculations'!S593,'[6]Cost Calculations'!X593:Y593,'[6]Cost Calculations'!AD593,'[6]Cost Calculations'!AH593,'[6]Cost Calculations'!AL593:AM593,'[6]Cost Calculations'!AR593,'[6]Cost Calculations'!AT593)</f>
        <v>1074689474.7986426</v>
      </c>
      <c r="R47" s="53">
        <v>0.16813459999999997</v>
      </c>
      <c r="S47" s="61">
        <v>149011665.26437166</v>
      </c>
      <c r="T47" s="23">
        <f>SUM('[7]Cost Calculations'!K593:L593)</f>
        <v>170099045.46966803</v>
      </c>
      <c r="V47" s="10">
        <v>15545.345840954085</v>
      </c>
      <c r="W47" s="2">
        <v>104.21783239039596</v>
      </c>
      <c r="X47" s="10">
        <v>2.2291759999999998</v>
      </c>
      <c r="Y47" s="21">
        <v>48.483938529092256</v>
      </c>
      <c r="Z47" s="2">
        <v>0</v>
      </c>
      <c r="AA47" s="10">
        <v>106264.06350823946</v>
      </c>
      <c r="AB47" s="23">
        <f>SUM('[8]Cost Calculation'!O593,'[8]Cost Calculation'!Q593,'[8]Cost Calculation'!X28)</f>
        <v>12389762.667070623</v>
      </c>
      <c r="AD47" s="64">
        <v>0.15759999999999999</v>
      </c>
      <c r="AE47" s="28">
        <v>43485.750000000007</v>
      </c>
      <c r="AF47" s="28">
        <v>136.37500000000003</v>
      </c>
      <c r="AG47" s="23">
        <f>SUM('[9]Cost Calculations'!N593,'[9]Cost Calculations'!Q593)</f>
        <v>1141185797.3973312</v>
      </c>
      <c r="AI47" s="23">
        <f>SUM('[10]Cost Calculations'!G592:I592)</f>
        <v>44500000</v>
      </c>
      <c r="AK47" s="48">
        <v>5.3469990949200001</v>
      </c>
      <c r="AL47" s="48">
        <v>-72.405998600499998</v>
      </c>
    </row>
    <row r="48" spans="1:38" x14ac:dyDescent="0.25">
      <c r="A48" s="1">
        <v>26</v>
      </c>
      <c r="B48" s="43" t="s">
        <v>80</v>
      </c>
      <c r="C48" s="1" t="s">
        <v>102</v>
      </c>
      <c r="D48" s="3">
        <v>43486.659999999996</v>
      </c>
      <c r="E48" s="9" t="str">
        <f t="shared" si="0"/>
        <v>Small</v>
      </c>
      <c r="F48" s="35">
        <v>3.6899491861166136</v>
      </c>
      <c r="G48" s="33">
        <v>11785.164999999999</v>
      </c>
      <c r="H48" s="85">
        <v>65.935833333333335</v>
      </c>
      <c r="I48" s="67">
        <v>3.7</v>
      </c>
      <c r="J48" s="63">
        <v>40.826000000000001</v>
      </c>
      <c r="K48" s="87">
        <v>0.24309999999999998</v>
      </c>
      <c r="L48" s="66">
        <v>0</v>
      </c>
      <c r="M48" s="59">
        <v>0</v>
      </c>
      <c r="N48" s="68">
        <v>0</v>
      </c>
      <c r="O48" s="61">
        <v>0.67714285714285716</v>
      </c>
      <c r="P48" s="23">
        <f>SUM('[6]Cost Calculations'!S594,'[6]Cost Calculations'!X594:Y594,'[6]Cost Calculations'!AD594,'[6]Cost Calculations'!AH594,'[6]Cost Calculations'!AL594:AM594,'[6]Cost Calculations'!AR594,'[6]Cost Calculations'!AT594)</f>
        <v>217264066.23228019</v>
      </c>
      <c r="R48" s="53">
        <v>0.58354320000000004</v>
      </c>
      <c r="S48" s="61">
        <v>39075913.330067329</v>
      </c>
      <c r="T48" s="23">
        <f>SUM('[7]Cost Calculations'!K594:L594)</f>
        <v>15874124.57368481</v>
      </c>
      <c r="V48" s="10">
        <v>15545.345840954085</v>
      </c>
      <c r="W48" s="2">
        <v>105.29224303359591</v>
      </c>
      <c r="X48" s="10">
        <v>2.2291759999999998</v>
      </c>
      <c r="Y48" s="21">
        <v>48.483938529092256</v>
      </c>
      <c r="Z48" s="2">
        <v>0</v>
      </c>
      <c r="AA48" s="10">
        <v>67524.852942023048</v>
      </c>
      <c r="AB48" s="23">
        <f>SUM('[8]Cost Calculation'!O594,'[8]Cost Calculation'!Q594,'[8]Cost Calculation'!X29)</f>
        <v>3402643.4806754296</v>
      </c>
      <c r="AD48" s="64">
        <v>0.46189999999999998</v>
      </c>
      <c r="AE48" s="28">
        <v>43485.750000000007</v>
      </c>
      <c r="AF48" s="28">
        <v>136.37500000000003</v>
      </c>
      <c r="AG48" s="23">
        <f>SUM('[9]Cost Calculations'!N594,'[9]Cost Calculations'!Q594)</f>
        <v>219106352.66087472</v>
      </c>
      <c r="AI48" s="23">
        <f>SUM('[10]Cost Calculations'!G593:I593)</f>
        <v>13000000</v>
      </c>
      <c r="AK48" s="48">
        <v>-4.2200150361300004</v>
      </c>
      <c r="AL48" s="48">
        <v>-69.939979290400004</v>
      </c>
    </row>
    <row r="49" spans="1:38" x14ac:dyDescent="0.25">
      <c r="A49" s="1">
        <v>27</v>
      </c>
      <c r="B49" s="43" t="s">
        <v>81</v>
      </c>
      <c r="C49" s="1" t="s">
        <v>102</v>
      </c>
      <c r="D49" s="3">
        <v>8155.5249999999996</v>
      </c>
      <c r="E49" s="9" t="str">
        <f t="shared" si="0"/>
        <v>Small</v>
      </c>
      <c r="F49" s="35">
        <v>2.667113684852179</v>
      </c>
      <c r="G49" s="33">
        <v>3057.8092888650181</v>
      </c>
      <c r="H49" s="85">
        <v>65.935833333333335</v>
      </c>
      <c r="I49" s="62">
        <v>0.60295970653899977</v>
      </c>
      <c r="J49" s="66">
        <v>0</v>
      </c>
      <c r="K49" s="87">
        <v>0.24309999999999998</v>
      </c>
      <c r="L49" s="63">
        <v>78</v>
      </c>
      <c r="M49" s="59">
        <v>0</v>
      </c>
      <c r="N49" s="68">
        <v>0</v>
      </c>
      <c r="O49" s="61">
        <v>0.67714285714285716</v>
      </c>
      <c r="P49" s="23">
        <f>SUM('[6]Cost Calculations'!S595,'[6]Cost Calculations'!X595:Y595,'[6]Cost Calculations'!AD595,'[6]Cost Calculations'!AH595,'[6]Cost Calculations'!AL595:AM595,'[6]Cost Calculations'!AR595,'[6]Cost Calculations'!AT595)</f>
        <v>41054262.768728524</v>
      </c>
      <c r="R49" s="53">
        <v>0</v>
      </c>
      <c r="S49" s="61">
        <v>49697297.158308133</v>
      </c>
      <c r="T49" s="23">
        <f>SUM('[7]Cost Calculations'!K595:L595)</f>
        <v>5538362.5575406877</v>
      </c>
      <c r="V49" s="10">
        <v>15545.345840954085</v>
      </c>
      <c r="W49" s="2">
        <v>104.26566913275018</v>
      </c>
      <c r="X49" s="10">
        <v>2.2291759999999998</v>
      </c>
      <c r="Y49" s="21">
        <v>48.483938529092256</v>
      </c>
      <c r="Z49" s="2">
        <v>0</v>
      </c>
      <c r="AA49" s="10">
        <v>67524.852942023048</v>
      </c>
      <c r="AB49" s="23">
        <f>SUM('[8]Cost Calculation'!O595,'[8]Cost Calculation'!Q595,'[8]Cost Calculation'!X30)</f>
        <v>631912.97817363439</v>
      </c>
      <c r="AD49" s="64">
        <v>0.37209999999999999</v>
      </c>
      <c r="AE49" s="28">
        <v>43485.750000000007</v>
      </c>
      <c r="AF49" s="28">
        <v>136.37500000000003</v>
      </c>
      <c r="AG49" s="23">
        <f>SUM('[9]Cost Calculations'!N595,'[9]Cost Calculations'!Q595)</f>
        <v>40208343.747341894</v>
      </c>
      <c r="AI49" s="23">
        <f>SUM('[10]Cost Calculations'!G594:I594)</f>
        <v>13000000</v>
      </c>
      <c r="AK49" s="48">
        <v>12.5621371089</v>
      </c>
      <c r="AL49" s="48">
        <v>-81.690326582400004</v>
      </c>
    </row>
    <row r="50" spans="1:38" x14ac:dyDescent="0.25">
      <c r="A50" s="1">
        <v>28</v>
      </c>
      <c r="B50" s="43" t="s">
        <v>82</v>
      </c>
      <c r="C50" s="1" t="s">
        <v>102</v>
      </c>
      <c r="D50" s="3">
        <v>48807.289999999994</v>
      </c>
      <c r="E50" s="9" t="str">
        <f t="shared" si="0"/>
        <v>Small</v>
      </c>
      <c r="F50" s="35">
        <v>2.5363152064982328</v>
      </c>
      <c r="G50" s="33">
        <v>19243.384999999998</v>
      </c>
      <c r="H50" s="85">
        <v>65.935833333333335</v>
      </c>
      <c r="I50" s="67">
        <v>5.2</v>
      </c>
      <c r="J50" s="63">
        <v>124.62</v>
      </c>
      <c r="K50" s="87">
        <v>0.24309999999999998</v>
      </c>
      <c r="L50" s="63">
        <v>0</v>
      </c>
      <c r="M50" s="49">
        <v>0</v>
      </c>
      <c r="N50" s="69">
        <v>0</v>
      </c>
      <c r="O50" s="61">
        <v>0.67714285714285716</v>
      </c>
      <c r="P50" s="23">
        <f>SUM('[6]Cost Calculations'!S596,'[6]Cost Calculations'!X596:Y596,'[6]Cost Calculations'!AD596,'[6]Cost Calculations'!AH596,'[6]Cost Calculations'!AL596:AM596,'[6]Cost Calculations'!AR596,'[6]Cost Calculations'!AT596)</f>
        <v>221967238.15644485</v>
      </c>
      <c r="R50" s="53">
        <v>0.65610999999999997</v>
      </c>
      <c r="S50" s="61">
        <v>39075913.330067329</v>
      </c>
      <c r="T50" s="23">
        <f>SUM('[7]Cost Calculations'!K596:L596)</f>
        <v>17816337.275936134</v>
      </c>
      <c r="V50" s="10">
        <v>15545.345840954085</v>
      </c>
      <c r="W50" s="2">
        <v>152.87183278182917</v>
      </c>
      <c r="X50" s="10">
        <v>2.2291759999999998</v>
      </c>
      <c r="Y50" s="21">
        <v>48.483938529092256</v>
      </c>
      <c r="Z50" s="2">
        <v>0</v>
      </c>
      <c r="AA50" s="10">
        <v>67524.852942023048</v>
      </c>
      <c r="AB50" s="23">
        <f>SUM('[8]Cost Calculation'!O596,'[8]Cost Calculation'!Q596,'[8]Cost Calculation'!X31)</f>
        <v>5544676.1296768989</v>
      </c>
      <c r="AD50" s="64">
        <v>0.58460000000000001</v>
      </c>
      <c r="AE50" s="28">
        <v>43485.750000000007</v>
      </c>
      <c r="AF50" s="28">
        <v>136.37500000000003</v>
      </c>
      <c r="AG50" s="23">
        <f>SUM('[9]Cost Calculations'!N596,'[9]Cost Calculations'!Q596)</f>
        <v>490818504.55603516</v>
      </c>
      <c r="AI50" s="23">
        <f>SUM('[10]Cost Calculations'!G595:I595)</f>
        <v>13000000</v>
      </c>
      <c r="AK50" s="48">
        <v>2.5699839466399998</v>
      </c>
      <c r="AL50" s="48">
        <v>-72.639995362999997</v>
      </c>
    </row>
    <row r="51" spans="1:38" x14ac:dyDescent="0.25">
      <c r="A51" s="1">
        <v>29</v>
      </c>
      <c r="B51" s="43" t="s">
        <v>83</v>
      </c>
      <c r="C51" s="1" t="s">
        <v>102</v>
      </c>
      <c r="D51" s="3">
        <v>49148.329999999994</v>
      </c>
      <c r="E51" s="9" t="str">
        <f t="shared" si="0"/>
        <v>Small</v>
      </c>
      <c r="F51" s="35">
        <v>2.6066968130921619</v>
      </c>
      <c r="G51" s="33">
        <v>18854.64</v>
      </c>
      <c r="H51" s="85">
        <v>65.935833333333335</v>
      </c>
      <c r="I51" s="67">
        <v>3.28</v>
      </c>
      <c r="J51" s="63">
        <v>69.7</v>
      </c>
      <c r="K51" s="87">
        <v>0.3519319562575941</v>
      </c>
      <c r="L51" s="66">
        <v>0</v>
      </c>
      <c r="M51" s="59">
        <v>0</v>
      </c>
      <c r="N51" s="68">
        <v>0</v>
      </c>
      <c r="O51" s="61">
        <v>0.67714285714285716</v>
      </c>
      <c r="P51" s="23">
        <f>SUM('[6]Cost Calculations'!S597,'[6]Cost Calculations'!X597:Y597,'[6]Cost Calculations'!AD597,'[6]Cost Calculations'!AH597,'[6]Cost Calculations'!AL597:AM597,'[6]Cost Calculations'!AR597,'[6]Cost Calculations'!AT597)</f>
        <v>229173435.09436199</v>
      </c>
      <c r="R51" s="53">
        <v>2.1528180000000001E-2</v>
      </c>
      <c r="S51" s="61">
        <v>39075913.330067329</v>
      </c>
      <c r="T51" s="23">
        <f>SUM('[7]Cost Calculations'!K597:L597)</f>
        <v>30388176.818538148</v>
      </c>
      <c r="V51" s="10">
        <v>15545.345840954085</v>
      </c>
      <c r="W51" s="2">
        <v>152.87183278182917</v>
      </c>
      <c r="X51" s="10">
        <v>2.2291759999999998</v>
      </c>
      <c r="Y51" s="21">
        <v>48.483938529092256</v>
      </c>
      <c r="Z51" s="2">
        <v>0</v>
      </c>
      <c r="AA51" s="10">
        <v>67524.852942023048</v>
      </c>
      <c r="AB51" s="23">
        <f>SUM('[8]Cost Calculation'!O597,'[8]Cost Calculation'!Q597,'[8]Cost Calculation'!X32)</f>
        <v>5583419.4474735847</v>
      </c>
      <c r="AD51" s="64">
        <v>0.32069999999999999</v>
      </c>
      <c r="AE51" s="28">
        <v>43485.750000000007</v>
      </c>
      <c r="AF51" s="28">
        <v>136.37500000000003</v>
      </c>
      <c r="AG51" s="23">
        <f>SUM('[9]Cost Calculations'!N597,'[9]Cost Calculations'!Q597)</f>
        <v>271704501.87111139</v>
      </c>
      <c r="AI51" s="23">
        <f>SUM('[10]Cost Calculations'!G596:I596)</f>
        <v>13000000</v>
      </c>
      <c r="AK51" s="48">
        <v>1.14999310191</v>
      </c>
      <c r="AL51" s="48">
        <v>-76.629984376699994</v>
      </c>
    </row>
    <row r="52" spans="1:38" x14ac:dyDescent="0.25">
      <c r="A52" s="1">
        <v>30</v>
      </c>
      <c r="B52" s="43" t="s">
        <v>84</v>
      </c>
      <c r="C52" s="1" t="s">
        <v>102</v>
      </c>
      <c r="D52" s="3">
        <v>20084.82</v>
      </c>
      <c r="E52" s="9" t="str">
        <f t="shared" si="0"/>
        <v>Small</v>
      </c>
      <c r="F52" s="35">
        <v>2.8820273812991553</v>
      </c>
      <c r="G52" s="33">
        <v>6968.99</v>
      </c>
      <c r="H52" s="85">
        <v>65.935833333333335</v>
      </c>
      <c r="I52" s="67">
        <v>3.4</v>
      </c>
      <c r="J52" s="63">
        <v>76.2</v>
      </c>
      <c r="K52" s="87">
        <v>0.24309999999999998</v>
      </c>
      <c r="L52" s="63">
        <v>0</v>
      </c>
      <c r="M52" s="49">
        <v>0</v>
      </c>
      <c r="N52" s="69">
        <v>0</v>
      </c>
      <c r="O52" s="61">
        <v>0.67714285714285716</v>
      </c>
      <c r="P52" s="23">
        <f>SUM('[6]Cost Calculations'!S598,'[6]Cost Calculations'!X598:Y598,'[6]Cost Calculations'!AD598,'[6]Cost Calculations'!AH598,'[6]Cost Calculations'!AL598:AM598,'[6]Cost Calculations'!AR598,'[6]Cost Calculations'!AT598)</f>
        <v>77259591.939509392</v>
      </c>
      <c r="R52" s="53">
        <v>3.1840000000000002E-3</v>
      </c>
      <c r="S52" s="61">
        <v>39075913.330067329</v>
      </c>
      <c r="T52" s="23">
        <f>SUM('[7]Cost Calculations'!K598:L598)</f>
        <v>12558232.274091229</v>
      </c>
      <c r="V52" s="10">
        <v>15545.345840954085</v>
      </c>
      <c r="W52" s="2">
        <v>152.87183278182917</v>
      </c>
      <c r="X52" s="10">
        <v>2.2291759999999998</v>
      </c>
      <c r="Y52" s="21">
        <v>48.483938529092256</v>
      </c>
      <c r="Z52" s="2">
        <v>0</v>
      </c>
      <c r="AA52" s="10">
        <v>67524.852942023048</v>
      </c>
      <c r="AB52" s="23">
        <f>SUM('[8]Cost Calculation'!O598,'[8]Cost Calculation'!Q598,'[8]Cost Calculation'!X33)</f>
        <v>2281704.6802405375</v>
      </c>
      <c r="AD52" s="64">
        <v>0.73340000000000005</v>
      </c>
      <c r="AE52" s="28">
        <v>43485.750000000007</v>
      </c>
      <c r="AF52" s="28">
        <v>136.37500000000003</v>
      </c>
      <c r="AG52" s="23">
        <f>SUM('[9]Cost Calculations'!N598,'[9]Cost Calculations'!Q598)</f>
        <v>157680034.34946302</v>
      </c>
      <c r="AI52" s="23">
        <f>SUM('[10]Cost Calculations'!G597:I597)</f>
        <v>13000000</v>
      </c>
      <c r="AK52" s="48">
        <v>6.1850346058400003</v>
      </c>
      <c r="AL52" s="48">
        <v>-67.493022706800005</v>
      </c>
    </row>
    <row r="53" spans="1:38" x14ac:dyDescent="0.25">
      <c r="A53" s="1">
        <v>31</v>
      </c>
      <c r="B53" s="43" t="s">
        <v>85</v>
      </c>
      <c r="C53" s="1" t="s">
        <v>102</v>
      </c>
      <c r="D53" s="3">
        <v>30555.559999999998</v>
      </c>
      <c r="E53" s="9" t="str">
        <f t="shared" si="0"/>
        <v>Small</v>
      </c>
      <c r="F53" s="35">
        <v>3.407</v>
      </c>
      <c r="G53" s="33">
        <v>8968.4649251540941</v>
      </c>
      <c r="H53" s="85">
        <v>65.935833333333335</v>
      </c>
      <c r="I53" s="67">
        <v>3.63</v>
      </c>
      <c r="J53" s="63">
        <v>83</v>
      </c>
      <c r="K53" s="87">
        <v>0.24309999999999998</v>
      </c>
      <c r="L53" s="63">
        <v>0</v>
      </c>
      <c r="M53" s="49">
        <v>0</v>
      </c>
      <c r="N53" s="69">
        <v>0</v>
      </c>
      <c r="O53" s="61">
        <v>0.67714285714285716</v>
      </c>
      <c r="P53" s="23">
        <f>SUM('[6]Cost Calculations'!S599,'[6]Cost Calculations'!X599:Y599,'[6]Cost Calculations'!AD599,'[6]Cost Calculations'!AH599,'[6]Cost Calculations'!AL599:AM599,'[6]Cost Calculations'!AR599,'[6]Cost Calculations'!AT599)</f>
        <v>109342566.53712328</v>
      </c>
      <c r="R53" s="53">
        <v>3.6635799999999996E-2</v>
      </c>
      <c r="S53" s="61">
        <v>39075913.330067329</v>
      </c>
      <c r="T53" s="23">
        <f>SUM('[7]Cost Calculations'!K599:L599)</f>
        <v>18312955.537156083</v>
      </c>
      <c r="V53" s="10">
        <v>15545.345840954085</v>
      </c>
      <c r="W53" s="2">
        <v>152.87183278182917</v>
      </c>
      <c r="X53" s="10">
        <v>2.2291759999999998</v>
      </c>
      <c r="Y53" s="21">
        <v>48.483938529092256</v>
      </c>
      <c r="Z53" s="2">
        <v>0</v>
      </c>
      <c r="AA53" s="10">
        <v>67524.852942023048</v>
      </c>
      <c r="AB53" s="23">
        <f>SUM('[8]Cost Calculation'!O599,'[8]Cost Calculation'!Q599,'[8]Cost Calculation'!X34)</f>
        <v>3471216.7825935483</v>
      </c>
      <c r="AD53" s="64">
        <v>0.7238</v>
      </c>
      <c r="AE53" s="28">
        <v>43485.750000000007</v>
      </c>
      <c r="AF53" s="28">
        <v>136.37500000000003</v>
      </c>
      <c r="AG53" s="23">
        <f>SUM('[9]Cost Calculations'!N599,'[9]Cost Calculations'!Q599)</f>
        <v>169492103.73358694</v>
      </c>
      <c r="AI53" s="23">
        <f>SUM('[10]Cost Calculations'!G598:I598)</f>
        <v>13000000</v>
      </c>
      <c r="AK53" s="48">
        <v>3.85403993623</v>
      </c>
      <c r="AL53" s="48">
        <v>-67.906098268299999</v>
      </c>
    </row>
    <row r="54" spans="1:38" x14ac:dyDescent="0.25">
      <c r="A54" s="1">
        <v>32</v>
      </c>
      <c r="B54" s="43" t="s">
        <v>86</v>
      </c>
      <c r="C54" s="1" t="s">
        <v>102</v>
      </c>
      <c r="D54" s="3">
        <v>28124.634999999998</v>
      </c>
      <c r="E54" s="9" t="str">
        <f t="shared" si="0"/>
        <v>Small</v>
      </c>
      <c r="F54" s="35">
        <v>4.9791554357592096</v>
      </c>
      <c r="G54" s="33">
        <v>5648.4749999999995</v>
      </c>
      <c r="H54" s="85">
        <v>65.935833333333335</v>
      </c>
      <c r="I54" s="67">
        <v>3.1</v>
      </c>
      <c r="J54" s="66">
        <v>0</v>
      </c>
      <c r="K54" s="87">
        <v>0.24309999999999998</v>
      </c>
      <c r="L54" s="66">
        <v>0</v>
      </c>
      <c r="M54" s="59">
        <v>0</v>
      </c>
      <c r="N54" s="68">
        <v>1</v>
      </c>
      <c r="O54" s="61">
        <v>0.67714285714285716</v>
      </c>
      <c r="P54" s="23">
        <f>SUM('[6]Cost Calculations'!S600,'[6]Cost Calculations'!X600:Y600,'[6]Cost Calculations'!AD600,'[6]Cost Calculations'!AH600,'[6]Cost Calculations'!AL600:AM600,'[6]Cost Calculations'!AR600,'[6]Cost Calculations'!AT600)</f>
        <v>180496377.37873745</v>
      </c>
      <c r="R54" s="53">
        <v>0.11183210999999998</v>
      </c>
      <c r="S54" s="61">
        <v>39075913.330067329</v>
      </c>
      <c r="T54" s="23">
        <f>SUM('[7]Cost Calculations'!K600:L600)</f>
        <v>14909603.988994818</v>
      </c>
      <c r="V54" s="10">
        <v>15545.345840954085</v>
      </c>
      <c r="W54" s="2">
        <v>152.87183278182917</v>
      </c>
      <c r="X54" s="10">
        <v>2.2291759999999998</v>
      </c>
      <c r="Y54" s="21">
        <v>48.483938529092256</v>
      </c>
      <c r="Z54" s="2">
        <v>0</v>
      </c>
      <c r="AA54" s="10">
        <v>67524.852942023048</v>
      </c>
      <c r="AB54" s="23">
        <f>SUM('[8]Cost Calculation'!O600,'[8]Cost Calculation'!Q600,'[8]Cost Calculation'!X35)</f>
        <v>3195055.3357987185</v>
      </c>
      <c r="AD54" s="64">
        <v>0.38299999999999995</v>
      </c>
      <c r="AE54" s="28">
        <v>43485.750000000007</v>
      </c>
      <c r="AF54" s="28">
        <v>136.37500000000003</v>
      </c>
      <c r="AG54" s="23">
        <f>SUM('[9]Cost Calculations'!N600,'[9]Cost Calculations'!Q600)</f>
        <v>153651737.79937848</v>
      </c>
      <c r="AI54" s="23">
        <f>SUM('[10]Cost Calculations'!G599:I599)</f>
        <v>13000000</v>
      </c>
      <c r="AK54" s="48">
        <v>1.1983105661</v>
      </c>
      <c r="AL54" s="48">
        <v>-70.173608440799995</v>
      </c>
    </row>
    <row r="55" spans="1:38" x14ac:dyDescent="0.25">
      <c r="A55" s="1">
        <v>33</v>
      </c>
      <c r="B55" s="43" t="s">
        <v>87</v>
      </c>
      <c r="C55" s="1" t="s">
        <v>102</v>
      </c>
      <c r="D55" s="3">
        <v>120585.04499999998</v>
      </c>
      <c r="E55" s="9" t="str">
        <f t="shared" si="0"/>
        <v>Medium</v>
      </c>
      <c r="F55" s="35">
        <v>2.6362587373793409</v>
      </c>
      <c r="G55" s="33">
        <v>45740.974999999991</v>
      </c>
      <c r="H55" s="85">
        <v>40.760000000000005</v>
      </c>
      <c r="I55" s="67">
        <v>12.015102013299996</v>
      </c>
      <c r="J55" s="63">
        <v>180</v>
      </c>
      <c r="K55" s="87">
        <v>0</v>
      </c>
      <c r="L55" s="66">
        <v>0</v>
      </c>
      <c r="M55" s="59">
        <v>0</v>
      </c>
      <c r="N55" s="69">
        <v>1</v>
      </c>
      <c r="O55" s="61">
        <v>0.67714285714285716</v>
      </c>
      <c r="P55" s="23">
        <f>SUM('[6]Cost Calculations'!S601,'[6]Cost Calculations'!X601:Y601,'[6]Cost Calculations'!AD601,'[6]Cost Calculations'!AH601,'[6]Cost Calculations'!AL601:AM601,'[6]Cost Calculations'!AR601,'[6]Cost Calculations'!AT601)</f>
        <v>810422297.96734524</v>
      </c>
      <c r="R55" s="53">
        <v>0.1</v>
      </c>
      <c r="S55" s="61">
        <v>149011665.26437166</v>
      </c>
      <c r="T55" s="23">
        <f>SUM('[7]Cost Calculations'!K601:L601)</f>
        <v>130770745.64293855</v>
      </c>
      <c r="V55" s="10">
        <v>15545.345840954085</v>
      </c>
      <c r="W55" s="2">
        <v>200.00154123167223</v>
      </c>
      <c r="X55" s="10">
        <v>2.2291759999999998</v>
      </c>
      <c r="Y55" s="21">
        <v>48.483938529092256</v>
      </c>
      <c r="Z55" s="2">
        <v>0</v>
      </c>
      <c r="AA55" s="10">
        <v>106264.06350823946</v>
      </c>
      <c r="AB55" s="23">
        <f>SUM('[8]Cost Calculation'!O601,'[8]Cost Calculation'!Q601,'[8]Cost Calculation'!X36)</f>
        <v>17998757.196362302</v>
      </c>
      <c r="AD55" s="64">
        <v>4.3700000000000003E-2</v>
      </c>
      <c r="AE55" s="28">
        <v>43485.750000000007</v>
      </c>
      <c r="AF55" s="28">
        <v>136.37500000000003</v>
      </c>
      <c r="AG55" s="23">
        <f>SUM('[9]Cost Calculations'!N601,'[9]Cost Calculations'!Q601)</f>
        <v>890770221.71401846</v>
      </c>
      <c r="AI55" s="23">
        <f>SUM('[10]Cost Calculations'!G600:I600)</f>
        <v>44500000</v>
      </c>
      <c r="AK55" s="48">
        <v>4.7499800810900004</v>
      </c>
      <c r="AL55" s="48">
        <v>-75.910028322000002</v>
      </c>
    </row>
    <row r="56" spans="1:38" x14ac:dyDescent="0.25">
      <c r="A56" s="1">
        <v>34</v>
      </c>
      <c r="B56" s="43" t="s">
        <v>88</v>
      </c>
      <c r="C56" s="1" t="s">
        <v>102</v>
      </c>
      <c r="D56" s="3">
        <v>107099.75499999999</v>
      </c>
      <c r="E56" s="9" t="str">
        <f t="shared" si="0"/>
        <v>Medium</v>
      </c>
      <c r="F56" s="35">
        <v>2.8808529227072923</v>
      </c>
      <c r="G56" s="33">
        <v>37176.404999999999</v>
      </c>
      <c r="H56" s="85">
        <v>40.760000000000005</v>
      </c>
      <c r="I56" s="67">
        <v>8.2342029393899967</v>
      </c>
      <c r="J56" s="63">
        <v>115.86</v>
      </c>
      <c r="K56" s="87">
        <v>0.45299999999999996</v>
      </c>
      <c r="L56" s="66">
        <v>0</v>
      </c>
      <c r="M56" s="59">
        <v>0</v>
      </c>
      <c r="N56" s="68">
        <v>1</v>
      </c>
      <c r="O56" s="61">
        <v>0.67714285714285716</v>
      </c>
      <c r="P56" s="23">
        <f>SUM('[6]Cost Calculations'!S602,'[6]Cost Calculations'!X602:Y602,'[6]Cost Calculations'!AD602,'[6]Cost Calculations'!AH602,'[6]Cost Calculations'!AL602:AM602,'[6]Cost Calculations'!AR602,'[6]Cost Calculations'!AT602)</f>
        <v>720026681.79418504</v>
      </c>
      <c r="R56" s="53">
        <v>0</v>
      </c>
      <c r="S56" s="61">
        <v>149011665.26437166</v>
      </c>
      <c r="T56" s="23">
        <f>SUM('[7]Cost Calculations'!K602:L602)</f>
        <v>122685072.45848671</v>
      </c>
      <c r="V56" s="10">
        <v>15545.345840954085</v>
      </c>
      <c r="W56" s="2">
        <v>139.06651036916537</v>
      </c>
      <c r="X56" s="10">
        <v>2.2291759999999998</v>
      </c>
      <c r="Y56" s="21">
        <v>48.483938529092256</v>
      </c>
      <c r="Z56" s="2">
        <v>0</v>
      </c>
      <c r="AA56" s="10">
        <v>106264.06350823946</v>
      </c>
      <c r="AB56" s="23">
        <f>SUM('[8]Cost Calculation'!O602,'[8]Cost Calculation'!Q602,'[8]Cost Calculation'!X37)</f>
        <v>11115442.603312748</v>
      </c>
      <c r="AD56" s="64">
        <v>0.28489999999999999</v>
      </c>
      <c r="AE56" s="28">
        <v>43485.750000000007</v>
      </c>
      <c r="AF56" s="28">
        <v>136.37500000000003</v>
      </c>
      <c r="AG56" s="23">
        <f>SUM('[9]Cost Calculations'!N602,'[9]Cost Calculations'!Q602)</f>
        <v>731480974.1402998</v>
      </c>
      <c r="AI56" s="23">
        <f>SUM('[10]Cost Calculations'!G601:I601)</f>
        <v>44500000</v>
      </c>
      <c r="AK56" s="48">
        <v>0.83037436817999999</v>
      </c>
      <c r="AL56" s="48">
        <v>-77.649999635499995</v>
      </c>
    </row>
    <row r="57" spans="1:38" x14ac:dyDescent="0.25">
      <c r="A57" s="1">
        <v>35</v>
      </c>
      <c r="B57" s="43" t="s">
        <v>89</v>
      </c>
      <c r="C57" s="1" t="s">
        <v>102</v>
      </c>
      <c r="D57" s="3">
        <v>489129.51499999996</v>
      </c>
      <c r="E57" s="9" t="str">
        <f t="shared" si="0"/>
        <v>Medium</v>
      </c>
      <c r="F57" s="35">
        <v>2.7382605632202197</v>
      </c>
      <c r="G57" s="33">
        <v>178627.81999999998</v>
      </c>
      <c r="H57" s="85">
        <v>40.760000000000005</v>
      </c>
      <c r="I57" s="67">
        <v>24.726831923274581</v>
      </c>
      <c r="J57" s="63">
        <v>280</v>
      </c>
      <c r="K57" s="87">
        <v>1.2716665078407074E-2</v>
      </c>
      <c r="L57" s="66">
        <v>0</v>
      </c>
      <c r="M57" s="59">
        <v>0</v>
      </c>
      <c r="N57" s="68">
        <v>3</v>
      </c>
      <c r="O57" s="61">
        <v>0.67714285714285716</v>
      </c>
      <c r="P57" s="23">
        <f>SUM('[6]Cost Calculations'!S603,'[6]Cost Calculations'!X603:Y603,'[6]Cost Calculations'!AD603,'[6]Cost Calculations'!AH603,'[6]Cost Calculations'!AL603:AM603,'[6]Cost Calculations'!AR603,'[6]Cost Calculations'!AT603)</f>
        <v>3306855686.0408478</v>
      </c>
      <c r="R57" s="53">
        <v>0.85996799999999995</v>
      </c>
      <c r="S57" s="61">
        <v>149011665.26437166</v>
      </c>
      <c r="T57" s="23">
        <f>SUM('[7]Cost Calculations'!K603:L603)</f>
        <v>496997391.7486158</v>
      </c>
      <c r="V57" s="10">
        <v>15545.345840954085</v>
      </c>
      <c r="W57" s="2">
        <v>139.06651036916537</v>
      </c>
      <c r="X57" s="10">
        <v>2.2291759999999998</v>
      </c>
      <c r="Y57" s="21">
        <v>48.483938529092256</v>
      </c>
      <c r="Z57" s="2">
        <v>0</v>
      </c>
      <c r="AA57" s="10">
        <v>106264.06350823946</v>
      </c>
      <c r="AB57" s="23">
        <f>SUM('[8]Cost Calculation'!O603,'[8]Cost Calculation'!Q603,'[8]Cost Calculation'!X38)</f>
        <v>50764738.440052472</v>
      </c>
      <c r="AD57" s="64">
        <v>7.7699999999999991E-2</v>
      </c>
      <c r="AE57" s="28">
        <v>43485.750000000007</v>
      </c>
      <c r="AF57" s="28">
        <v>136.37500000000003</v>
      </c>
      <c r="AG57" s="23">
        <f>SUM('[9]Cost Calculations'!N603,'[9]Cost Calculations'!Q603)</f>
        <v>2441488406.1627541</v>
      </c>
      <c r="AI57" s="23">
        <f>SUM('[10]Cost Calculations'!G602:I602)</f>
        <v>44500000</v>
      </c>
      <c r="AK57" s="48">
        <v>6.3299869984099999</v>
      </c>
      <c r="AL57" s="48">
        <v>-75.569997397600005</v>
      </c>
    </row>
    <row r="58" spans="1:38" x14ac:dyDescent="0.25">
      <c r="A58" s="1">
        <v>36</v>
      </c>
      <c r="B58" s="43" t="s">
        <v>90</v>
      </c>
      <c r="C58" s="1" t="s">
        <v>102</v>
      </c>
      <c r="D58" s="3">
        <v>262321.67499999999</v>
      </c>
      <c r="E58" s="9" t="str">
        <f t="shared" si="0"/>
        <v>Medium</v>
      </c>
      <c r="F58" s="35">
        <v>2.7303604631507774</v>
      </c>
      <c r="G58" s="33">
        <v>96075.839999999997</v>
      </c>
      <c r="H58" s="85">
        <v>27.28</v>
      </c>
      <c r="I58" s="62">
        <v>25.407115316792478</v>
      </c>
      <c r="J58" s="63">
        <v>316.39999999999998</v>
      </c>
      <c r="K58" s="87">
        <v>0</v>
      </c>
      <c r="L58" s="66">
        <v>0</v>
      </c>
      <c r="M58" s="59">
        <v>0</v>
      </c>
      <c r="N58" s="68">
        <v>1</v>
      </c>
      <c r="O58" s="61">
        <v>0.67714285714285716</v>
      </c>
      <c r="P58" s="23">
        <f>SUM('[6]Cost Calculations'!S604,'[6]Cost Calculations'!X604:Y604,'[6]Cost Calculations'!AD604,'[6]Cost Calculations'!AH604,'[6]Cost Calculations'!AL604:AM604,'[6]Cost Calculations'!AR604,'[6]Cost Calculations'!AT604)</f>
        <v>1852112729.2210898</v>
      </c>
      <c r="R58" s="53">
        <v>0.39193699999999998</v>
      </c>
      <c r="S58" s="61">
        <v>149011665.26437166</v>
      </c>
      <c r="T58" s="23">
        <f>SUM('[7]Cost Calculations'!K604:L604)</f>
        <v>271640653.13941252</v>
      </c>
      <c r="V58" s="10">
        <v>15545.345840954085</v>
      </c>
      <c r="W58" s="2">
        <v>225.96325482363201</v>
      </c>
      <c r="X58" s="10">
        <v>2.2291759999999998</v>
      </c>
      <c r="Y58" s="21">
        <v>48.483938529092256</v>
      </c>
      <c r="Z58" s="2">
        <v>0</v>
      </c>
      <c r="AA58" s="10">
        <v>106264.06350823946</v>
      </c>
      <c r="AB58" s="23">
        <f>SUM('[8]Cost Calculation'!O604,'[8]Cost Calculation'!Q604,'[8]Cost Calculation'!X39)</f>
        <v>44237209.604463533</v>
      </c>
      <c r="AD58" s="64">
        <v>0.43240000000000001</v>
      </c>
      <c r="AE58" s="28">
        <v>43485.750000000007</v>
      </c>
      <c r="AF58" s="28">
        <v>136.37500000000003</v>
      </c>
      <c r="AG58" s="23">
        <f>SUM('[9]Cost Calculations'!N604,'[9]Cost Calculations'!Q604)</f>
        <v>1748447399.9898877</v>
      </c>
      <c r="AI58" s="23">
        <f>SUM('[10]Cost Calculations'!G603:I603)</f>
        <v>44500000</v>
      </c>
      <c r="AK58" s="48">
        <v>3.8724024245400002</v>
      </c>
      <c r="AL58" s="48">
        <v>-77.050453286199996</v>
      </c>
    </row>
    <row r="59" spans="1:38" x14ac:dyDescent="0.25">
      <c r="A59" s="1">
        <v>37</v>
      </c>
      <c r="B59" s="43" t="s">
        <v>91</v>
      </c>
      <c r="C59" s="1" t="s">
        <v>102</v>
      </c>
      <c r="D59" s="3">
        <v>122268.93</v>
      </c>
      <c r="E59" s="9" t="str">
        <f t="shared" si="0"/>
        <v>Medium</v>
      </c>
      <c r="F59" s="35">
        <v>2.4882673717260184</v>
      </c>
      <c r="G59" s="33">
        <v>49138.179999999993</v>
      </c>
      <c r="H59" s="85">
        <v>40.760000000000005</v>
      </c>
      <c r="I59" s="62">
        <v>33.664331695979989</v>
      </c>
      <c r="J59" s="63">
        <v>214.19</v>
      </c>
      <c r="K59" s="87">
        <v>0.27667969837446593</v>
      </c>
      <c r="L59" s="66">
        <v>0</v>
      </c>
      <c r="M59" s="59">
        <v>0</v>
      </c>
      <c r="N59" s="69">
        <v>1</v>
      </c>
      <c r="O59" s="61">
        <v>0.67714285714285716</v>
      </c>
      <c r="P59" s="23">
        <f>SUM('[6]Cost Calculations'!S605,'[6]Cost Calculations'!X605:Y605,'[6]Cost Calculations'!AD605,'[6]Cost Calculations'!AH605,'[6]Cost Calculations'!AL605:AM605,'[6]Cost Calculations'!AR605,'[6]Cost Calculations'!AT605)</f>
        <v>1229097400.4982245</v>
      </c>
      <c r="R59" s="53">
        <v>0</v>
      </c>
      <c r="S59" s="61">
        <v>149011665.26437166</v>
      </c>
      <c r="T59" s="23">
        <f>SUM('[7]Cost Calculations'!K605:L605)</f>
        <v>140061688.62357938</v>
      </c>
      <c r="V59" s="10">
        <v>15545.345840954085</v>
      </c>
      <c r="W59" s="2">
        <v>139.06651036916537</v>
      </c>
      <c r="X59" s="10">
        <v>2.2291759999999998</v>
      </c>
      <c r="Y59" s="21">
        <v>48.483938529092256</v>
      </c>
      <c r="Z59" s="2">
        <v>0</v>
      </c>
      <c r="AA59" s="10">
        <v>19114.220849530542</v>
      </c>
      <c r="AB59" s="23">
        <f>SUM('[8]Cost Calculation'!O605,'[8]Cost Calculation'!Q605,'[8]Cost Calculation'!X40)</f>
        <v>12568328.841882372</v>
      </c>
      <c r="AD59" s="64">
        <v>0.11550000000000001</v>
      </c>
      <c r="AE59" s="28">
        <v>43485.750000000007</v>
      </c>
      <c r="AF59" s="28">
        <v>136.37500000000003</v>
      </c>
      <c r="AG59" s="23">
        <f>SUM('[9]Cost Calculations'!N605,'[9]Cost Calculations'!Q605)</f>
        <v>738907965.70601773</v>
      </c>
      <c r="AI59" s="23">
        <f>SUM('[10]Cost Calculations'!G604:I604)</f>
        <v>44500000</v>
      </c>
      <c r="AK59" s="48">
        <v>5.7199983916399999</v>
      </c>
      <c r="AL59" s="48">
        <v>-72.940002890700001</v>
      </c>
    </row>
    <row r="60" spans="1:38" x14ac:dyDescent="0.25">
      <c r="A60" s="1">
        <v>38</v>
      </c>
      <c r="B60" s="43" t="s">
        <v>92</v>
      </c>
      <c r="C60" s="1" t="s">
        <v>102</v>
      </c>
      <c r="D60" s="3">
        <v>37180.140301499989</v>
      </c>
      <c r="E60" s="9" t="str">
        <f t="shared" si="0"/>
        <v>Small</v>
      </c>
      <c r="F60" s="35">
        <v>3.5815854318168161</v>
      </c>
      <c r="G60" s="33">
        <v>10380.916778143073</v>
      </c>
      <c r="H60" s="85">
        <v>40.760000000000005</v>
      </c>
      <c r="I60" s="67">
        <v>3.6</v>
      </c>
      <c r="J60" s="63">
        <v>66.8</v>
      </c>
      <c r="K60" s="87">
        <v>0.69732360097323598</v>
      </c>
      <c r="L60" s="66">
        <v>0</v>
      </c>
      <c r="M60" s="49">
        <v>0</v>
      </c>
      <c r="N60" s="69">
        <v>0</v>
      </c>
      <c r="O60" s="61">
        <v>0.67714285714285716</v>
      </c>
      <c r="P60" s="23">
        <f>SUM('[6]Cost Calculations'!S606,'[6]Cost Calculations'!X606:Y606,'[6]Cost Calculations'!AD606,'[6]Cost Calculations'!AH606,'[6]Cost Calculations'!AL606:AM606,'[6]Cost Calculations'!AR606,'[6]Cost Calculations'!AT606)</f>
        <v>148946524.03071111</v>
      </c>
      <c r="R60" s="53">
        <v>1.7395500000000001E-2</v>
      </c>
      <c r="S60" s="61">
        <v>39075913.330067329</v>
      </c>
      <c r="T60" s="23">
        <f>SUM('[7]Cost Calculations'!K606:L606)</f>
        <v>22960650.750217047</v>
      </c>
      <c r="V60" s="10">
        <v>15545.345840954085</v>
      </c>
      <c r="W60" s="2">
        <v>305.24860739332746</v>
      </c>
      <c r="X60" s="10">
        <v>2.2291759999999998</v>
      </c>
      <c r="Y60" s="21">
        <v>48.483938529092256</v>
      </c>
      <c r="Z60" s="2">
        <v>0</v>
      </c>
      <c r="AA60" s="10">
        <v>67524.852942023048</v>
      </c>
      <c r="AB60" s="23">
        <f>SUM('[8]Cost Calculation'!O606,'[8]Cost Calculation'!Q606,'[8]Cost Calculation'!X41)</f>
        <v>8203971.4204903459</v>
      </c>
      <c r="AD60" s="64">
        <v>0.61460000000000004</v>
      </c>
      <c r="AE60" s="28">
        <v>43485.750000000007</v>
      </c>
      <c r="AF60" s="28">
        <v>136.37500000000003</v>
      </c>
      <c r="AG60" s="23">
        <f>SUM('[9]Cost Calculations'!N606,'[9]Cost Calculations'!Q606)</f>
        <v>246145211.4981091</v>
      </c>
      <c r="AI60" s="23">
        <f>SUM('[10]Cost Calculations'!G605:I605)</f>
        <v>13000000</v>
      </c>
      <c r="AK60" s="48">
        <v>9.0003407988799999</v>
      </c>
      <c r="AL60" s="48">
        <v>-73.980016928799998</v>
      </c>
    </row>
    <row r="61" spans="1:38" x14ac:dyDescent="0.25">
      <c r="A61" s="1">
        <v>39</v>
      </c>
      <c r="B61" s="43" t="s">
        <v>93</v>
      </c>
      <c r="C61" s="1" t="s">
        <v>102</v>
      </c>
      <c r="D61" s="3">
        <v>68124.76999999999</v>
      </c>
      <c r="E61" s="9" t="str">
        <f t="shared" si="0"/>
        <v>Small</v>
      </c>
      <c r="F61" s="35">
        <v>3.4614749871067563</v>
      </c>
      <c r="G61" s="33">
        <v>19680.849999999995</v>
      </c>
      <c r="H61" s="85">
        <v>40.760000000000005</v>
      </c>
      <c r="I61" s="67">
        <v>5.87</v>
      </c>
      <c r="J61" s="63">
        <v>87.5</v>
      </c>
      <c r="K61" s="87">
        <v>0.8</v>
      </c>
      <c r="L61" s="66">
        <v>0</v>
      </c>
      <c r="M61" s="59">
        <v>0</v>
      </c>
      <c r="N61" s="69">
        <v>3</v>
      </c>
      <c r="O61" s="61">
        <v>0.67714285714285716</v>
      </c>
      <c r="P61" s="23">
        <f>SUM('[6]Cost Calculations'!S607,'[6]Cost Calculations'!X607:Y607,'[6]Cost Calculations'!AD607,'[6]Cost Calculations'!AH607,'[6]Cost Calculations'!AL607:AM607,'[6]Cost Calculations'!AR607,'[6]Cost Calculations'!AT607)</f>
        <v>387256558.06112599</v>
      </c>
      <c r="R61" s="53">
        <v>0</v>
      </c>
      <c r="S61" s="61">
        <v>39075913.330067329</v>
      </c>
      <c r="T61" s="23">
        <f>SUM('[7]Cost Calculations'!K607:L607)</f>
        <v>42864798.708434418</v>
      </c>
      <c r="V61" s="10">
        <v>15545.345840954085</v>
      </c>
      <c r="W61" s="2">
        <v>152.87183278182917</v>
      </c>
      <c r="X61" s="10">
        <v>2.2291759999999998</v>
      </c>
      <c r="Y61" s="21">
        <v>48.483938529092256</v>
      </c>
      <c r="Z61" s="2">
        <v>0</v>
      </c>
      <c r="AA61" s="10">
        <v>67524.852942023048</v>
      </c>
      <c r="AB61" s="23">
        <f>SUM('[8]Cost Calculation'!O607,'[8]Cost Calculation'!Q607,'[8]Cost Calculation'!X42)</f>
        <v>7739208.3448748933</v>
      </c>
      <c r="AD61" s="64">
        <v>0.74680000000000002</v>
      </c>
      <c r="AE61" s="28">
        <v>43485.750000000007</v>
      </c>
      <c r="AF61" s="28">
        <v>136.37500000000003</v>
      </c>
      <c r="AG61" s="23">
        <f>SUM('[9]Cost Calculations'!N607,'[9]Cost Calculations'!Q607)</f>
        <v>416898510.72057366</v>
      </c>
      <c r="AI61" s="23">
        <f>SUM('[10]Cost Calculations'!G606:I606)</f>
        <v>13000000</v>
      </c>
      <c r="AK61" s="48">
        <v>10.2600313506</v>
      </c>
      <c r="AL61" s="48">
        <v>-75.349984987100001</v>
      </c>
    </row>
    <row r="62" spans="1:38" x14ac:dyDescent="0.25">
      <c r="A62" s="1">
        <v>40</v>
      </c>
      <c r="B62" s="43" t="s">
        <v>94</v>
      </c>
      <c r="C62" s="1" t="s">
        <v>102</v>
      </c>
      <c r="D62" s="3">
        <v>3174.6795464999987</v>
      </c>
      <c r="E62" s="9" t="str">
        <f t="shared" si="0"/>
        <v>Small</v>
      </c>
      <c r="F62" s="35">
        <v>3.9153259949195598</v>
      </c>
      <c r="G62" s="33">
        <v>810.8340277717341</v>
      </c>
      <c r="H62" s="85">
        <v>40.760000000000005</v>
      </c>
      <c r="I62" s="67">
        <v>0.2</v>
      </c>
      <c r="J62" s="63">
        <v>21.97</v>
      </c>
      <c r="K62" s="87">
        <v>0.16412495956375062</v>
      </c>
      <c r="L62" s="66">
        <v>0</v>
      </c>
      <c r="M62" s="49">
        <v>0</v>
      </c>
      <c r="N62" s="69">
        <v>0</v>
      </c>
      <c r="O62" s="61">
        <v>0.67714285714285716</v>
      </c>
      <c r="P62" s="23">
        <f>SUM('[6]Cost Calculations'!S608,'[6]Cost Calculations'!X608:Y608,'[6]Cost Calculations'!AD608,'[6]Cost Calculations'!AH608,'[6]Cost Calculations'!AL608:AM608,'[6]Cost Calculations'!AR608,'[6]Cost Calculations'!AT608)</f>
        <v>10393466.493796181</v>
      </c>
      <c r="R62" s="53">
        <v>1.2144E-3</v>
      </c>
      <c r="S62" s="61">
        <v>39075913.330067329</v>
      </c>
      <c r="T62" s="23">
        <f>SUM('[7]Cost Calculations'!K608:L608)</f>
        <v>1967279.5043730941</v>
      </c>
      <c r="V62" s="10">
        <v>15545.345840954085</v>
      </c>
      <c r="W62" s="2">
        <v>158.5707051393909</v>
      </c>
      <c r="X62" s="10">
        <v>2.2291759999999998</v>
      </c>
      <c r="Y62" s="21">
        <v>48.483938529092256</v>
      </c>
      <c r="Z62" s="2">
        <v>0</v>
      </c>
      <c r="AA62" s="10">
        <v>67524.852942023048</v>
      </c>
      <c r="AB62" s="23">
        <f>SUM('[8]Cost Calculation'!O608,'[8]Cost Calculation'!Q608,'[8]Cost Calculation'!X43)</f>
        <v>363900.18354231317</v>
      </c>
      <c r="AD62" s="64">
        <v>0.7802</v>
      </c>
      <c r="AE62" s="28">
        <v>43485.750000000007</v>
      </c>
      <c r="AF62" s="28">
        <v>136.37500000000003</v>
      </c>
      <c r="AG62" s="23">
        <f>SUM('[9]Cost Calculations'!N608,'[9]Cost Calculations'!Q608)</f>
        <v>13195691.341788922</v>
      </c>
      <c r="AI62" s="23">
        <f>SUM('[10]Cost Calculations'!G607:I607)</f>
        <v>13000000</v>
      </c>
      <c r="AK62" s="48">
        <v>10.6399823191</v>
      </c>
      <c r="AL62" s="48">
        <v>-74.919985393999994</v>
      </c>
    </row>
    <row r="63" spans="1:38" x14ac:dyDescent="0.25">
      <c r="A63" s="1">
        <v>41</v>
      </c>
      <c r="B63" s="43" t="s">
        <v>95</v>
      </c>
      <c r="C63" s="1" t="s">
        <v>102</v>
      </c>
      <c r="D63" s="3">
        <v>53105.814999999995</v>
      </c>
      <c r="E63" s="9" t="str">
        <f t="shared" si="0"/>
        <v>Small</v>
      </c>
      <c r="F63" s="35">
        <v>2.524</v>
      </c>
      <c r="G63" s="33">
        <v>21040.338748019014</v>
      </c>
      <c r="H63" s="85">
        <v>40.760000000000005</v>
      </c>
      <c r="I63" s="67">
        <v>4</v>
      </c>
      <c r="J63" s="63">
        <v>105</v>
      </c>
      <c r="K63" s="87">
        <v>0.27667969837446593</v>
      </c>
      <c r="L63" s="66">
        <v>0</v>
      </c>
      <c r="M63" s="59">
        <v>0</v>
      </c>
      <c r="N63" s="68">
        <v>2</v>
      </c>
      <c r="O63" s="61">
        <v>0.67714285714285716</v>
      </c>
      <c r="P63" s="23">
        <f>SUM('[6]Cost Calculations'!S609,'[6]Cost Calculations'!X609:Y609,'[6]Cost Calculations'!AD609,'[6]Cost Calculations'!AH609,'[6]Cost Calculations'!AL609:AM609,'[6]Cost Calculations'!AR609,'[6]Cost Calculations'!AT609)</f>
        <v>245397362.87847888</v>
      </c>
      <c r="R63" s="53">
        <v>8.8141880000000006E-2</v>
      </c>
      <c r="S63" s="61">
        <v>39075913.330067329</v>
      </c>
      <c r="T63" s="23">
        <f>SUM('[7]Cost Calculations'!K609:L609)</f>
        <v>31218344.72491356</v>
      </c>
      <c r="V63" s="10">
        <v>15545.345840954085</v>
      </c>
      <c r="W63" s="2">
        <v>152.87183278182917</v>
      </c>
      <c r="X63" s="10">
        <v>2.2291759999999998</v>
      </c>
      <c r="Y63" s="21">
        <v>48.483938529092256</v>
      </c>
      <c r="Z63" s="2">
        <v>0</v>
      </c>
      <c r="AA63" s="10">
        <v>67524.852942023048</v>
      </c>
      <c r="AB63" s="23">
        <f>SUM('[8]Cost Calculation'!O609,'[8]Cost Calculation'!Q609,'[8]Cost Calculation'!X44)</f>
        <v>6033003.3644059608</v>
      </c>
      <c r="AD63" s="64">
        <v>9.9499999999999991E-2</v>
      </c>
      <c r="AE63" s="28">
        <v>43485.750000000007</v>
      </c>
      <c r="AF63" s="28">
        <v>136.37500000000003</v>
      </c>
      <c r="AG63" s="23">
        <f>SUM('[9]Cost Calculations'!N609,'[9]Cost Calculations'!Q609)</f>
        <v>317447452.7638979</v>
      </c>
      <c r="AI63" s="23">
        <f>SUM('[10]Cost Calculations'!G608:I608)</f>
        <v>13000000</v>
      </c>
      <c r="AK63" s="48">
        <v>5.6203920684000002</v>
      </c>
      <c r="AL63" s="48">
        <v>-73.819949179800005</v>
      </c>
    </row>
    <row r="64" spans="1:38" x14ac:dyDescent="0.25">
      <c r="A64" s="1">
        <v>42</v>
      </c>
      <c r="B64" s="43" t="s">
        <v>96</v>
      </c>
      <c r="C64" s="1" t="s">
        <v>102</v>
      </c>
      <c r="D64" s="3">
        <v>46203.814999999995</v>
      </c>
      <c r="E64" s="9" t="str">
        <f t="shared" si="0"/>
        <v>Small</v>
      </c>
      <c r="F64" s="35">
        <v>2.7236881469514751</v>
      </c>
      <c r="G64" s="33">
        <v>16963.694999999996</v>
      </c>
      <c r="H64" s="85">
        <v>40.760000000000005</v>
      </c>
      <c r="I64" s="67">
        <v>5.0999999999999996</v>
      </c>
      <c r="J64" s="63">
        <v>6.4969999999999999</v>
      </c>
      <c r="K64" s="87">
        <v>0.27351687318219853</v>
      </c>
      <c r="L64" s="66">
        <v>0</v>
      </c>
      <c r="M64" s="59">
        <v>0</v>
      </c>
      <c r="N64" s="69">
        <v>0</v>
      </c>
      <c r="O64" s="61">
        <v>0.67714285714285716</v>
      </c>
      <c r="P64" s="23">
        <f>SUM('[6]Cost Calculations'!S610,'[6]Cost Calculations'!X610:Y610,'[6]Cost Calculations'!AD610,'[6]Cost Calculations'!AH610,'[6]Cost Calculations'!AL610:AM610,'[6]Cost Calculations'!AR610,'[6]Cost Calculations'!AT610)</f>
        <v>330692138.64825881</v>
      </c>
      <c r="R64" s="53">
        <v>0</v>
      </c>
      <c r="S64" s="61">
        <v>39075913.330067329</v>
      </c>
      <c r="T64" s="23">
        <f>SUM('[7]Cost Calculations'!K610:L610)</f>
        <v>29071910.694696553</v>
      </c>
      <c r="V64" s="10">
        <v>15545.345840954085</v>
      </c>
      <c r="W64" s="2">
        <v>152.87183278182917</v>
      </c>
      <c r="X64" s="10">
        <v>2.2291759999999998</v>
      </c>
      <c r="Y64" s="21">
        <v>48.483938529092256</v>
      </c>
      <c r="Z64" s="2">
        <v>0</v>
      </c>
      <c r="AA64" s="10">
        <v>67524.852942023048</v>
      </c>
      <c r="AB64" s="23">
        <f>SUM('[8]Cost Calculation'!O610,'[8]Cost Calculation'!Q610,'[8]Cost Calculation'!X45)</f>
        <v>5248912.4089968419</v>
      </c>
      <c r="AD64" s="64">
        <v>9.2499999999999999E-2</v>
      </c>
      <c r="AE64" s="28">
        <v>43485.750000000007</v>
      </c>
      <c r="AF64" s="28">
        <v>136.37500000000003</v>
      </c>
      <c r="AG64" s="23">
        <f>SUM('[9]Cost Calculations'!N610,'[9]Cost Calculations'!Q610)</f>
        <v>284183098.15113145</v>
      </c>
      <c r="AI64" s="23">
        <f>SUM('[10]Cost Calculations'!G609:I609)</f>
        <v>13000000</v>
      </c>
      <c r="AK64" s="48">
        <v>7.3903873890399998</v>
      </c>
      <c r="AL64" s="48">
        <v>-72.660019980499996</v>
      </c>
    </row>
    <row r="65" spans="1:38" x14ac:dyDescent="0.25">
      <c r="A65" s="1">
        <v>43</v>
      </c>
      <c r="B65" s="43" t="s">
        <v>97</v>
      </c>
      <c r="C65" s="1" t="s">
        <v>102</v>
      </c>
      <c r="D65" s="3">
        <v>24397.554999999997</v>
      </c>
      <c r="E65" s="9" t="str">
        <f t="shared" si="0"/>
        <v>Small</v>
      </c>
      <c r="F65" s="35">
        <v>3.4114391143911438</v>
      </c>
      <c r="G65" s="33">
        <v>7151.69</v>
      </c>
      <c r="H65" s="85">
        <v>40.760000000000005</v>
      </c>
      <c r="I65" s="62">
        <v>4.3615375600657629</v>
      </c>
      <c r="J65" s="66">
        <v>0</v>
      </c>
      <c r="K65" s="87">
        <v>0.59829682288778718</v>
      </c>
      <c r="L65" s="66">
        <v>0</v>
      </c>
      <c r="M65" s="59">
        <v>0</v>
      </c>
      <c r="N65" s="68">
        <v>0</v>
      </c>
      <c r="O65" s="61">
        <v>0.67714285714285716</v>
      </c>
      <c r="P65" s="23">
        <f>SUM('[6]Cost Calculations'!S611,'[6]Cost Calculations'!X611:Y611,'[6]Cost Calculations'!AD611,'[6]Cost Calculations'!AH611,'[6]Cost Calculations'!AL611:AM611,'[6]Cost Calculations'!AR611,'[6]Cost Calculations'!AT611)</f>
        <v>208265840.37793005</v>
      </c>
      <c r="R65" s="53">
        <v>0</v>
      </c>
      <c r="S65" s="61">
        <v>39075913.330067329</v>
      </c>
      <c r="T65" s="23">
        <f>SUM('[7]Cost Calculations'!K611:L611)</f>
        <v>15351189.942409461</v>
      </c>
      <c r="V65" s="10">
        <v>15545.345840954085</v>
      </c>
      <c r="W65" s="2">
        <v>152.87183278182917</v>
      </c>
      <c r="X65" s="10">
        <v>2.2291759999999998</v>
      </c>
      <c r="Y65" s="21">
        <v>48.483938529092256</v>
      </c>
      <c r="Z65" s="2">
        <v>0</v>
      </c>
      <c r="AA65" s="10">
        <v>67524.852942023048</v>
      </c>
      <c r="AB65" s="23">
        <f>SUM('[8]Cost Calculation'!O611,'[8]Cost Calculation'!Q611,'[8]Cost Calculation'!X46)</f>
        <v>2771646.2198777944</v>
      </c>
      <c r="AD65" s="64">
        <v>0.85450000000000004</v>
      </c>
      <c r="AE65" s="28">
        <v>43485.750000000007</v>
      </c>
      <c r="AF65" s="28">
        <v>136.37500000000003</v>
      </c>
      <c r="AG65" s="23">
        <f>SUM('[9]Cost Calculations'!N611,'[9]Cost Calculations'!Q611)</f>
        <v>149531720.98970973</v>
      </c>
      <c r="AI65" s="23">
        <f>SUM('[10]Cost Calculations'!G610:I610)</f>
        <v>13000000</v>
      </c>
      <c r="AK65" s="48">
        <v>2.5603979684499998</v>
      </c>
      <c r="AL65" s="48">
        <v>-77.859986818099998</v>
      </c>
    </row>
    <row r="66" spans="1:38" x14ac:dyDescent="0.25">
      <c r="A66" s="1">
        <v>44</v>
      </c>
      <c r="B66" s="43" t="s">
        <v>98</v>
      </c>
      <c r="C66" s="1" t="s">
        <v>102</v>
      </c>
      <c r="D66" s="3">
        <v>92969.172964499958</v>
      </c>
      <c r="E66" s="9" t="str">
        <f t="shared" si="0"/>
        <v>Small</v>
      </c>
      <c r="F66" s="35">
        <v>2.919</v>
      </c>
      <c r="G66" s="33">
        <v>31849.665284172646</v>
      </c>
      <c r="H66" s="85">
        <v>40.760000000000005</v>
      </c>
      <c r="I66" s="62">
        <v>10.635261242822136</v>
      </c>
      <c r="J66" s="63">
        <v>118.2</v>
      </c>
      <c r="K66" s="87">
        <v>0.27351687318219853</v>
      </c>
      <c r="L66" s="63">
        <v>48.2</v>
      </c>
      <c r="M66" s="49">
        <v>0</v>
      </c>
      <c r="N66" s="68">
        <v>1</v>
      </c>
      <c r="O66" s="61">
        <v>0.67714285714285716</v>
      </c>
      <c r="P66" s="23">
        <f>SUM('[6]Cost Calculations'!S612,'[6]Cost Calculations'!X612:Y612,'[6]Cost Calculations'!AD612,'[6]Cost Calculations'!AH612,'[6]Cost Calculations'!AL612:AM612,'[6]Cost Calculations'!AR612,'[6]Cost Calculations'!AT612)</f>
        <v>636911698.24196124</v>
      </c>
      <c r="R66" s="53">
        <v>0</v>
      </c>
      <c r="S66" s="61">
        <v>39075913.330067329</v>
      </c>
      <c r="T66" s="23">
        <f>SUM('[7]Cost Calculations'!K612:L612)</f>
        <v>52077390.354655772</v>
      </c>
      <c r="V66" s="10">
        <v>15545.345840954085</v>
      </c>
      <c r="W66" s="2">
        <v>152.87183278182917</v>
      </c>
      <c r="X66" s="10">
        <v>2.2291759999999998</v>
      </c>
      <c r="Y66" s="21">
        <v>48.483938529092256</v>
      </c>
      <c r="Z66" s="2">
        <v>0</v>
      </c>
      <c r="AA66" s="10">
        <v>67524.852942023048</v>
      </c>
      <c r="AB66" s="23">
        <f>SUM('[8]Cost Calculation'!O612,'[8]Cost Calculation'!Q612,'[8]Cost Calculation'!X47)</f>
        <v>7646155.197666782</v>
      </c>
      <c r="AD66" s="64">
        <v>0.23050000000000001</v>
      </c>
      <c r="AE66" s="28">
        <v>43485.750000000007</v>
      </c>
      <c r="AF66" s="28">
        <v>136.37500000000003</v>
      </c>
      <c r="AG66" s="23">
        <f>SUM('[9]Cost Calculations'!N612,'[9]Cost Calculations'!Q612)</f>
        <v>195859154.48336601</v>
      </c>
      <c r="AI66" s="23">
        <f>SUM('[10]Cost Calculations'!G611:I611)</f>
        <v>33000000</v>
      </c>
      <c r="AK66" s="48">
        <v>8.2404130238099995</v>
      </c>
      <c r="AL66" s="48">
        <v>-73.350003704499997</v>
      </c>
    </row>
    <row r="67" spans="1:38" x14ac:dyDescent="0.25">
      <c r="A67" s="1">
        <v>45</v>
      </c>
      <c r="B67" s="43" t="s">
        <v>99</v>
      </c>
      <c r="C67" s="1" t="s">
        <v>102</v>
      </c>
      <c r="D67" s="3">
        <v>23970.239999999998</v>
      </c>
      <c r="E67" s="9" t="str">
        <f t="shared" si="0"/>
        <v>Small</v>
      </c>
      <c r="F67" s="35">
        <v>2.377290114757399</v>
      </c>
      <c r="G67" s="33">
        <v>10083.009999999998</v>
      </c>
      <c r="H67" s="85">
        <v>40.760000000000005</v>
      </c>
      <c r="I67" s="67">
        <v>3.8</v>
      </c>
      <c r="J67" s="66">
        <v>0</v>
      </c>
      <c r="K67" s="87">
        <v>0</v>
      </c>
      <c r="L67" s="66">
        <v>0</v>
      </c>
      <c r="M67" s="59">
        <v>0</v>
      </c>
      <c r="N67" s="68">
        <v>0</v>
      </c>
      <c r="O67" s="61">
        <v>0.67714285714285716</v>
      </c>
      <c r="P67" s="23">
        <f>SUM('[6]Cost Calculations'!S613,'[6]Cost Calculations'!X613:Y613,'[6]Cost Calculations'!AD613,'[6]Cost Calculations'!AH613,'[6]Cost Calculations'!AL613:AM613,'[6]Cost Calculations'!AR613,'[6]Cost Calculations'!AT613)</f>
        <v>190480653.14939576</v>
      </c>
      <c r="R67" s="53">
        <v>0</v>
      </c>
      <c r="S67" s="61">
        <v>50613999.236730061</v>
      </c>
      <c r="T67" s="23">
        <f>SUM('[7]Cost Calculations'!K613:L613)</f>
        <v>16381228.368657287</v>
      </c>
      <c r="V67" s="10">
        <v>15545.345840954085</v>
      </c>
      <c r="W67" s="2">
        <v>152.87183278182917</v>
      </c>
      <c r="X67" s="10">
        <v>2.2291759999999998</v>
      </c>
      <c r="Y67" s="21">
        <v>48.483938529092256</v>
      </c>
      <c r="Z67" s="2">
        <v>0</v>
      </c>
      <c r="AA67" s="10">
        <v>51731.080638081177</v>
      </c>
      <c r="AB67" s="23">
        <f>SUM('[8]Cost Calculation'!O613,'[8]Cost Calculation'!Q613,'[8]Cost Calculation'!X48)</f>
        <v>2718358.1041004965</v>
      </c>
      <c r="AD67" s="64">
        <v>0.1012</v>
      </c>
      <c r="AE67" s="28">
        <v>43485.750000000007</v>
      </c>
      <c r="AF67" s="28">
        <v>136.37500000000003</v>
      </c>
      <c r="AG67" s="23">
        <f>SUM('[9]Cost Calculations'!N613,'[9]Cost Calculations'!Q613)</f>
        <v>154835637.82730541</v>
      </c>
      <c r="AI67" s="23">
        <f>SUM('[10]Cost Calculations'!G612:I612)</f>
        <v>13000000</v>
      </c>
      <c r="AK67" s="48">
        <v>5.1903407988700003</v>
      </c>
      <c r="AL67" s="48">
        <v>-74.749995769899996</v>
      </c>
    </row>
    <row r="68" spans="1:38" x14ac:dyDescent="0.25">
      <c r="A68" s="1">
        <v>46</v>
      </c>
      <c r="B68" s="43" t="s">
        <v>100</v>
      </c>
      <c r="C68" s="1" t="s">
        <v>102</v>
      </c>
      <c r="D68" s="3">
        <v>30635.744999999995</v>
      </c>
      <c r="E68" s="9" t="str">
        <f t="shared" ref="E68:E131" si="1">IF(D68&lt;100000,"Small",IF(D68&lt;1000000,"Medium","Large"))</f>
        <v>Small</v>
      </c>
      <c r="F68" s="35">
        <v>2.6682284299858559</v>
      </c>
      <c r="G68" s="33">
        <v>11481.679999999998</v>
      </c>
      <c r="H68" s="85">
        <v>40.760000000000005</v>
      </c>
      <c r="I68" s="62">
        <v>3.7037378683199988</v>
      </c>
      <c r="J68" s="63">
        <v>58.29</v>
      </c>
      <c r="K68" s="87">
        <v>0.2998073635944325</v>
      </c>
      <c r="L68" s="66">
        <v>0</v>
      </c>
      <c r="M68" s="59">
        <v>0</v>
      </c>
      <c r="N68" s="68">
        <v>0</v>
      </c>
      <c r="O68" s="61">
        <v>0.67714285714285716</v>
      </c>
      <c r="P68" s="23">
        <f>SUM('[6]Cost Calculations'!S614,'[6]Cost Calculations'!X614:Y614,'[6]Cost Calculations'!AD614,'[6]Cost Calculations'!AH614,'[6]Cost Calculations'!AL614:AM614,'[6]Cost Calculations'!AR614,'[6]Cost Calculations'!AT614)</f>
        <v>143429803.41580915</v>
      </c>
      <c r="R68" s="53">
        <v>1.7925440000000001E-2</v>
      </c>
      <c r="S68" s="61">
        <v>16916443.595163792</v>
      </c>
      <c r="T68" s="23">
        <f>SUM('[7]Cost Calculations'!K614:L614)</f>
        <v>15817303.147397047</v>
      </c>
      <c r="V68" s="10">
        <v>15545.345840954085</v>
      </c>
      <c r="W68" s="2">
        <v>169.10482594304042</v>
      </c>
      <c r="X68" s="10">
        <v>2.2291759999999998</v>
      </c>
      <c r="Y68" s="21">
        <v>48.483938529092256</v>
      </c>
      <c r="Z68" s="2">
        <v>0</v>
      </c>
      <c r="AA68" s="10">
        <v>83318.625245964911</v>
      </c>
      <c r="AB68" s="23">
        <f>SUM('[8]Cost Calculation'!O614,'[8]Cost Calculation'!Q614,'[8]Cost Calculation'!X49)</f>
        <v>3856597.8097058386</v>
      </c>
      <c r="AD68" s="64">
        <v>0.21390000000000001</v>
      </c>
      <c r="AE68" s="28">
        <v>43485.750000000007</v>
      </c>
      <c r="AF68" s="28">
        <v>136.37500000000003</v>
      </c>
      <c r="AG68" s="23">
        <f>SUM('[9]Cost Calculations'!N614,'[9]Cost Calculations'!Q614)</f>
        <v>178875377.39574909</v>
      </c>
      <c r="AI68" s="23">
        <f>SUM('[10]Cost Calculations'!G613:I613)</f>
        <v>13000000</v>
      </c>
      <c r="AK68" s="48">
        <v>2.6900024606400001</v>
      </c>
      <c r="AL68" s="48">
        <v>-75.330012045999993</v>
      </c>
    </row>
    <row r="69" spans="1:38" x14ac:dyDescent="0.25">
      <c r="A69" s="1">
        <v>47</v>
      </c>
      <c r="B69" s="43" t="s">
        <v>101</v>
      </c>
      <c r="C69" s="1" t="s">
        <v>102</v>
      </c>
      <c r="D69" s="3">
        <v>63964</v>
      </c>
      <c r="E69" s="9" t="str">
        <f t="shared" si="1"/>
        <v>Small</v>
      </c>
      <c r="F69" s="35">
        <v>3.4580000000000002</v>
      </c>
      <c r="G69" s="33">
        <v>18497.397339502601</v>
      </c>
      <c r="H69" s="85">
        <v>40.760000000000005</v>
      </c>
      <c r="I69" s="67">
        <v>4.2</v>
      </c>
      <c r="J69" s="63">
        <v>94.147999999999996</v>
      </c>
      <c r="K69" s="87">
        <v>0.2</v>
      </c>
      <c r="L69" s="63">
        <v>0</v>
      </c>
      <c r="M69" s="49">
        <v>0</v>
      </c>
      <c r="N69" s="68">
        <v>0</v>
      </c>
      <c r="O69" s="61">
        <v>0.67714285714285716</v>
      </c>
      <c r="P69" s="23">
        <f>SUM('[6]Cost Calculations'!S615,'[6]Cost Calculations'!X615:Y615,'[6]Cost Calculations'!AD615,'[6]Cost Calculations'!AH615,'[6]Cost Calculations'!AL615:AM615,'[6]Cost Calculations'!AR615,'[6]Cost Calculations'!AT615)</f>
        <v>316532224.04092783</v>
      </c>
      <c r="R69" s="53">
        <v>0.39650000000000002</v>
      </c>
      <c r="S69" s="61">
        <v>39075913.330067329</v>
      </c>
      <c r="T69" s="23">
        <f>SUM('[7]Cost Calculations'!K615:L615)</f>
        <v>30943410.215741836</v>
      </c>
      <c r="V69" s="10">
        <v>15545.345840954085</v>
      </c>
      <c r="W69" s="2">
        <v>152.87183278182917</v>
      </c>
      <c r="X69" s="10">
        <v>2.2291759999999998</v>
      </c>
      <c r="Y69" s="21">
        <v>48.483938529092256</v>
      </c>
      <c r="Z69" s="2">
        <v>0</v>
      </c>
      <c r="AA69" s="10">
        <v>67524.852942023048</v>
      </c>
      <c r="AB69" s="23">
        <f>SUM('[8]Cost Calculation'!O615,'[8]Cost Calculation'!Q615,'[8]Cost Calculation'!X50)</f>
        <v>7778758.8151256759</v>
      </c>
      <c r="AD69" s="64">
        <v>0.84379999999999999</v>
      </c>
      <c r="AE69" s="28">
        <v>43485.750000000007</v>
      </c>
      <c r="AF69" s="28">
        <v>136.37500000000003</v>
      </c>
      <c r="AG69" s="23">
        <f>SUM('[9]Cost Calculations'!N615,'[9]Cost Calculations'!Q615)</f>
        <v>403195738.96788085</v>
      </c>
      <c r="AI69" s="23">
        <f>SUM('[10]Cost Calculations'!G614:I614)</f>
        <v>13000000</v>
      </c>
      <c r="AK69" s="48">
        <v>9.7203743682199999</v>
      </c>
      <c r="AL69" s="48">
        <v>-75.129998414799999</v>
      </c>
    </row>
    <row r="70" spans="1:38" x14ac:dyDescent="0.25">
      <c r="A70" s="1">
        <v>1</v>
      </c>
      <c r="B70" s="50" t="s">
        <v>103</v>
      </c>
      <c r="C70" s="1" t="s">
        <v>145</v>
      </c>
      <c r="D70" s="3">
        <v>482442.94573535857</v>
      </c>
      <c r="E70" s="9" t="str">
        <f t="shared" si="1"/>
        <v>Medium</v>
      </c>
      <c r="F70" s="70">
        <v>3.974207650273224</v>
      </c>
      <c r="G70" s="9">
        <v>121393</v>
      </c>
      <c r="H70" s="10">
        <v>73.860911270983223</v>
      </c>
      <c r="I70" s="71">
        <v>102.60768729895828</v>
      </c>
      <c r="J70" s="13">
        <v>140.00139999999999</v>
      </c>
      <c r="K70" s="64">
        <v>0.75357142857142856</v>
      </c>
      <c r="L70" s="72">
        <v>108</v>
      </c>
      <c r="M70" s="73">
        <v>0</v>
      </c>
      <c r="N70" s="73">
        <v>0</v>
      </c>
      <c r="O70" s="28">
        <v>0.14000000000000001</v>
      </c>
      <c r="P70" s="23">
        <f>SUM('[11]Cost Calculations'!R509,'[11]Cost Calculations'!W509:X509,'[11]Cost Calculations'!AC509,'[11]Cost Calculations'!AG509,'[11]Cost Calculations'!AK509:AL509,'[11]Cost Calculations'!AQ509,'[11]Cost Calculations'!AS509)</f>
        <v>946671601.74413168</v>
      </c>
      <c r="R70" s="53">
        <v>0</v>
      </c>
      <c r="S70" s="27">
        <v>349411907.96390015</v>
      </c>
      <c r="T70" s="23">
        <f>SUM('[12]Cost Calculations'!K509:L509)</f>
        <v>2095878139.6504719</v>
      </c>
      <c r="V70" s="2">
        <v>7477.1093832531187</v>
      </c>
      <c r="W70" s="30">
        <v>202.65853046450243</v>
      </c>
      <c r="X70" s="10">
        <v>26.27408568212417</v>
      </c>
      <c r="Y70" s="21">
        <v>7.6279603593263765</v>
      </c>
      <c r="Z70" s="19">
        <v>6.9292328125000004</v>
      </c>
      <c r="AA70" s="10">
        <v>23405297.760473449</v>
      </c>
      <c r="AB70" s="23">
        <f>SUM('[13]Cost Calculation'!O509,'[13]Cost Calculation'!Q509,'[13]Cost Calculation'!X4)</f>
        <v>116820916.9034398</v>
      </c>
      <c r="AD70" s="16">
        <v>0.11068057625434674</v>
      </c>
      <c r="AE70" s="10">
        <v>15584.800000000001</v>
      </c>
      <c r="AF70" s="28">
        <v>60.661999999999999</v>
      </c>
      <c r="AG70" s="23">
        <f>SUM('[14]Cost Calculations'!L509,'[14]Cost Calculations'!O509)</f>
        <v>821252192.7477212</v>
      </c>
      <c r="AI70" s="23">
        <f>SUM('[15]Cost Calculations'!G508:I508)</f>
        <v>33777400</v>
      </c>
      <c r="AK70" s="48">
        <v>23.8354042755</v>
      </c>
      <c r="AL70" s="48">
        <v>91.279999144499996</v>
      </c>
    </row>
    <row r="71" spans="1:38" x14ac:dyDescent="0.25">
      <c r="A71" s="1">
        <v>2</v>
      </c>
      <c r="B71" s="50" t="s">
        <v>104</v>
      </c>
      <c r="C71" s="1" t="s">
        <v>145</v>
      </c>
      <c r="D71" s="3">
        <v>353887.65953811951</v>
      </c>
      <c r="E71" s="9" t="str">
        <f t="shared" si="1"/>
        <v>Medium</v>
      </c>
      <c r="F71" s="70">
        <v>4.8390533520244086</v>
      </c>
      <c r="G71" s="9">
        <v>73132</v>
      </c>
      <c r="H71" s="10">
        <v>166.27540073204597</v>
      </c>
      <c r="I71" s="71">
        <v>616.99622494242021</v>
      </c>
      <c r="J71" s="13">
        <v>181.91792000000001</v>
      </c>
      <c r="K71" s="64">
        <v>0.87345679012345678</v>
      </c>
      <c r="L71" s="72">
        <v>262</v>
      </c>
      <c r="M71" s="73">
        <v>0</v>
      </c>
      <c r="N71" s="73">
        <v>0</v>
      </c>
      <c r="O71" s="28">
        <v>0.49</v>
      </c>
      <c r="P71" s="23">
        <f>SUM('[11]Cost Calculations'!R510,'[11]Cost Calculations'!W510:X510,'[11]Cost Calculations'!AC510,'[11]Cost Calculations'!AG510,'[11]Cost Calculations'!AK510:AL510,'[11]Cost Calculations'!AQ510,'[11]Cost Calculations'!AS510)</f>
        <v>638753938.8429327</v>
      </c>
      <c r="R71" s="26">
        <v>12.956920723790825</v>
      </c>
      <c r="S71" s="27">
        <v>207178319.55590102</v>
      </c>
      <c r="T71" s="23">
        <f>SUM('[12]Cost Calculations'!K510:L510)</f>
        <v>79121372.393397078</v>
      </c>
      <c r="V71" s="2">
        <v>7477.1093832531187</v>
      </c>
      <c r="W71" s="30">
        <v>126.66158154031402</v>
      </c>
      <c r="X71" s="10">
        <v>26.27408568212417</v>
      </c>
      <c r="Y71" s="21">
        <v>7.6279603593263765</v>
      </c>
      <c r="Z71" s="19">
        <v>0</v>
      </c>
      <c r="AA71" s="10">
        <v>23405297.760473449</v>
      </c>
      <c r="AB71" s="23">
        <f>SUM('[13]Cost Calculation'!O510,'[13]Cost Calculation'!Q510,'[13]Cost Calculation'!X5)</f>
        <v>132210244.81452917</v>
      </c>
      <c r="AD71" s="16">
        <v>0.26365960253978726</v>
      </c>
      <c r="AE71" s="10">
        <v>34179.786666666667</v>
      </c>
      <c r="AF71" s="28">
        <v>70</v>
      </c>
      <c r="AG71" s="23">
        <f>SUM('[14]Cost Calculations'!L510,'[14]Cost Calculations'!O510)</f>
        <v>927224011.9011997</v>
      </c>
      <c r="AI71" s="23">
        <f>SUM('[15]Cost Calculations'!G509:I509)</f>
        <v>33777400</v>
      </c>
      <c r="AK71" s="48">
        <v>23.710398985800001</v>
      </c>
      <c r="AL71" s="48">
        <v>92.720014606700005</v>
      </c>
    </row>
    <row r="72" spans="1:38" x14ac:dyDescent="0.25">
      <c r="A72" s="1">
        <v>3</v>
      </c>
      <c r="B72" s="50" t="s">
        <v>105</v>
      </c>
      <c r="C72" s="1" t="s">
        <v>145</v>
      </c>
      <c r="D72" s="3">
        <v>10183876.760812402</v>
      </c>
      <c r="E72" s="9" t="str">
        <f t="shared" si="1"/>
        <v>Large</v>
      </c>
      <c r="F72" s="70">
        <v>4.0172949204764796</v>
      </c>
      <c r="G72" s="9">
        <v>2535008</v>
      </c>
      <c r="H72" s="10">
        <v>132.525558500568</v>
      </c>
      <c r="I72" s="71">
        <v>727.7045191334015</v>
      </c>
      <c r="J72" s="13">
        <v>9710.2262499999997</v>
      </c>
      <c r="K72" s="64">
        <v>0.6408468244084683</v>
      </c>
      <c r="L72" s="72">
        <v>3682</v>
      </c>
      <c r="M72" s="73">
        <v>0</v>
      </c>
      <c r="N72" s="73">
        <v>0</v>
      </c>
      <c r="O72" s="28">
        <v>0.42</v>
      </c>
      <c r="P72" s="23">
        <f>SUM('[11]Cost Calculations'!R511,'[11]Cost Calculations'!W511:X511,'[11]Cost Calculations'!AC511,'[11]Cost Calculations'!AG511,'[11]Cost Calculations'!AK511:AL511,'[11]Cost Calculations'!AQ511,'[11]Cost Calculations'!AS511)</f>
        <v>16725129757.847149</v>
      </c>
      <c r="R72" s="26">
        <v>51.448709502731482</v>
      </c>
      <c r="S72" s="27">
        <v>623490608.57078338</v>
      </c>
      <c r="T72" s="23">
        <f>SUM('[12]Cost Calculations'!K511:L511)</f>
        <v>44438750621.56279</v>
      </c>
      <c r="V72" s="2">
        <v>7477.1093832531187</v>
      </c>
      <c r="W72" s="30">
        <v>327.53631756159069</v>
      </c>
      <c r="X72" s="10">
        <v>25.956254000485576</v>
      </c>
      <c r="Y72" s="21">
        <v>3.7080362857836535</v>
      </c>
      <c r="Z72" s="19">
        <v>0</v>
      </c>
      <c r="AA72" s="10">
        <v>14423399.891132133</v>
      </c>
      <c r="AB72" s="23">
        <f>SUM('[13]Cost Calculation'!O511,'[13]Cost Calculation'!Q511,'[13]Cost Calculation'!X6)</f>
        <v>6567090757.2769375</v>
      </c>
      <c r="AD72" s="16">
        <v>7.8665220943072975E-2</v>
      </c>
      <c r="AE72" s="10">
        <v>37853.199999999997</v>
      </c>
      <c r="AF72" s="28">
        <v>139.202</v>
      </c>
      <c r="AG72" s="23">
        <f>SUM('[14]Cost Calculations'!L511,'[14]Cost Calculations'!O511)</f>
        <v>37240730434.484566</v>
      </c>
      <c r="AI72" s="23">
        <f>SUM('[15]Cost Calculations'!G510:I510)</f>
        <v>98832199.999999985</v>
      </c>
      <c r="AK72" s="48">
        <v>12.9699951365</v>
      </c>
      <c r="AL72" s="48">
        <v>77.560009723799993</v>
      </c>
    </row>
    <row r="73" spans="1:38" x14ac:dyDescent="0.25">
      <c r="A73" s="1">
        <v>4</v>
      </c>
      <c r="B73" s="50" t="s">
        <v>106</v>
      </c>
      <c r="C73" s="1" t="s">
        <v>145</v>
      </c>
      <c r="D73" s="3">
        <v>2168822.2842630199</v>
      </c>
      <c r="E73" s="9" t="str">
        <f t="shared" si="1"/>
        <v>Large</v>
      </c>
      <c r="F73" s="70">
        <v>4.6988894405393395</v>
      </c>
      <c r="G73" s="9">
        <v>461561</v>
      </c>
      <c r="H73" s="10">
        <v>108.65462509082352</v>
      </c>
      <c r="I73" s="71">
        <v>402.33014230381013</v>
      </c>
      <c r="J73" s="13">
        <v>1402.61004</v>
      </c>
      <c r="K73" s="64">
        <v>0.70133635013787743</v>
      </c>
      <c r="L73" s="72">
        <v>593</v>
      </c>
      <c r="M73" s="73">
        <v>0</v>
      </c>
      <c r="N73" s="73">
        <v>0</v>
      </c>
      <c r="O73" s="28">
        <v>0.28000000000000003</v>
      </c>
      <c r="P73" s="23">
        <f>SUM('[11]Cost Calculations'!R512,'[11]Cost Calculations'!W512:X512,'[11]Cost Calculations'!AC512,'[11]Cost Calculations'!AG512,'[11]Cost Calculations'!AK512:AL512,'[11]Cost Calculations'!AQ512,'[11]Cost Calculations'!AS512)</f>
        <v>3734257322.7214012</v>
      </c>
      <c r="R73" s="26">
        <v>100.58253557595253</v>
      </c>
      <c r="S73" s="27">
        <v>258664564.88983455</v>
      </c>
      <c r="T73" s="23">
        <f>SUM('[12]Cost Calculations'!K512:L512)</f>
        <v>484900196.38502914</v>
      </c>
      <c r="V73" s="2">
        <v>7477.1093832531187</v>
      </c>
      <c r="W73" s="30">
        <v>202.65853046450243</v>
      </c>
      <c r="X73" s="10">
        <v>25.956254000485576</v>
      </c>
      <c r="Y73" s="21">
        <v>3.7080362857836535</v>
      </c>
      <c r="Z73" s="19">
        <v>0</v>
      </c>
      <c r="AA73" s="10">
        <v>14423399.891132133</v>
      </c>
      <c r="AB73" s="23">
        <f>SUM('[13]Cost Calculation'!O512,'[13]Cost Calculation'!Q512,'[13]Cost Calculation'!X7)</f>
        <v>865344977.17000556</v>
      </c>
      <c r="AD73" s="16">
        <v>0.26863257466879198</v>
      </c>
      <c r="AE73" s="10">
        <v>23092.300000000003</v>
      </c>
      <c r="AF73" s="28">
        <v>59.5</v>
      </c>
      <c r="AG73" s="23">
        <f>SUM('[14]Cost Calculations'!L512,'[14]Cost Calculations'!O512)</f>
        <v>3699345579.3354139</v>
      </c>
      <c r="AI73" s="23">
        <f>SUM('[15]Cost Calculations'!G511:I511)</f>
        <v>98832199.999999985</v>
      </c>
      <c r="AK73" s="48">
        <v>23.249987812299999</v>
      </c>
      <c r="AL73" s="48">
        <v>77.409993040900005</v>
      </c>
    </row>
    <row r="74" spans="1:38" x14ac:dyDescent="0.25">
      <c r="A74" s="1">
        <v>5</v>
      </c>
      <c r="B74" s="50" t="s">
        <v>107</v>
      </c>
      <c r="C74" s="1" t="s">
        <v>145</v>
      </c>
      <c r="D74" s="3">
        <v>1017223.1910658216</v>
      </c>
      <c r="E74" s="9" t="str">
        <f t="shared" si="1"/>
        <v>Large</v>
      </c>
      <c r="F74" s="70">
        <v>4.2814892277702192</v>
      </c>
      <c r="G74" s="9">
        <v>237586</v>
      </c>
      <c r="H74" s="10">
        <v>70.680297866969596</v>
      </c>
      <c r="I74" s="71">
        <v>182.26365507051798</v>
      </c>
      <c r="J74" s="13">
        <v>2378.3936399999998</v>
      </c>
      <c r="K74" s="64">
        <v>0.60908797937479853</v>
      </c>
      <c r="L74" s="72">
        <v>110</v>
      </c>
      <c r="M74" s="73">
        <v>0</v>
      </c>
      <c r="N74" s="73">
        <v>0</v>
      </c>
      <c r="O74" s="28">
        <v>0.28000000000000003</v>
      </c>
      <c r="P74" s="23">
        <f>SUM('[11]Cost Calculations'!R513,'[11]Cost Calculations'!W513:X513,'[11]Cost Calculations'!AC513,'[11]Cost Calculations'!AG513,'[11]Cost Calculations'!AK513:AL513,'[11]Cost Calculations'!AQ513,'[11]Cost Calculations'!AS513)</f>
        <v>1653918170.8992596</v>
      </c>
      <c r="R74" s="26">
        <v>5.5043623831296431</v>
      </c>
      <c r="S74" s="27">
        <v>258664564.88983455</v>
      </c>
      <c r="T74" s="23">
        <f>SUM('[12]Cost Calculations'!K513:L513)</f>
        <v>1895898070.9926398</v>
      </c>
      <c r="V74" s="2">
        <v>7477.1093832531187</v>
      </c>
      <c r="W74" s="30">
        <v>202.65853046450243</v>
      </c>
      <c r="X74" s="10">
        <v>26.132827156951464</v>
      </c>
      <c r="Y74" s="21">
        <v>2.1188778775906578</v>
      </c>
      <c r="Z74" s="19">
        <v>0</v>
      </c>
      <c r="AA74" s="10">
        <v>14423399.891132133</v>
      </c>
      <c r="AB74" s="23">
        <f>SUM('[13]Cost Calculation'!O513,'[13]Cost Calculation'!Q513,'[13]Cost Calculation'!X8)</f>
        <v>401134550.23560542</v>
      </c>
      <c r="AD74" s="16">
        <v>0.21461713403862165</v>
      </c>
      <c r="AE74" s="10">
        <v>20251</v>
      </c>
      <c r="AF74" s="28">
        <v>65.198000000000008</v>
      </c>
      <c r="AG74" s="23">
        <f>SUM('[14]Cost Calculations'!L513,'[14]Cost Calculations'!O513)</f>
        <v>2244988546.1180477</v>
      </c>
      <c r="AI74" s="23">
        <f>SUM('[15]Cost Calculations'!G512:I512)</f>
        <v>98832199.999999985</v>
      </c>
      <c r="AK74" s="48">
        <v>20.270428079199998</v>
      </c>
      <c r="AL74" s="48">
        <v>85.827360391200003</v>
      </c>
    </row>
    <row r="75" spans="1:38" x14ac:dyDescent="0.25">
      <c r="A75" s="1">
        <v>6</v>
      </c>
      <c r="B75" s="50" t="s">
        <v>108</v>
      </c>
      <c r="C75" s="1" t="s">
        <v>145</v>
      </c>
      <c r="D75" s="3">
        <v>1159765.5644964206</v>
      </c>
      <c r="E75" s="9" t="str">
        <f t="shared" si="1"/>
        <v>Large</v>
      </c>
      <c r="F75" s="74">
        <v>4.4091899104485828</v>
      </c>
      <c r="G75" s="9">
        <v>263034</v>
      </c>
      <c r="H75" s="10">
        <v>228.82746434431402</v>
      </c>
      <c r="I75" s="71">
        <v>157</v>
      </c>
      <c r="J75" s="13">
        <v>778.88547000000005</v>
      </c>
      <c r="K75" s="64">
        <v>0.80606060606060603</v>
      </c>
      <c r="L75" s="72">
        <v>470</v>
      </c>
      <c r="M75" s="73">
        <v>0</v>
      </c>
      <c r="N75" s="73">
        <v>0</v>
      </c>
      <c r="O75" s="28">
        <v>0.28000000000000003</v>
      </c>
      <c r="P75" s="23">
        <f>SUM('[11]Cost Calculations'!R514,'[11]Cost Calculations'!W514:X514,'[11]Cost Calculations'!AC514,'[11]Cost Calculations'!AG514,'[11]Cost Calculations'!AK514:AL514,'[11]Cost Calculations'!AQ514,'[11]Cost Calculations'!AS514)</f>
        <v>1901655274.362679</v>
      </c>
      <c r="R75" s="26">
        <v>10.71</v>
      </c>
      <c r="S75" s="27">
        <v>421303330.51817626</v>
      </c>
      <c r="T75" s="23">
        <f>SUM('[12]Cost Calculations'!K514:L514)</f>
        <v>1449509226.1174893</v>
      </c>
      <c r="V75" s="2">
        <v>7477.1093832531187</v>
      </c>
      <c r="W75" s="30">
        <v>202.65853046450243</v>
      </c>
      <c r="X75" s="10">
        <v>26.132827156951464</v>
      </c>
      <c r="Y75" s="21">
        <v>2.1188778775906578</v>
      </c>
      <c r="Z75" s="19">
        <v>19.5</v>
      </c>
      <c r="AA75" s="10">
        <v>14423399.891132133</v>
      </c>
      <c r="AB75" s="23">
        <f>SUM('[13]Cost Calculation'!O514,'[13]Cost Calculation'!Q514,'[13]Cost Calculation'!X9)</f>
        <v>172348276.72333145</v>
      </c>
      <c r="AD75" s="16">
        <v>9.9519916363653038E-2</v>
      </c>
      <c r="AE75" s="10">
        <v>39724.300000000003</v>
      </c>
      <c r="AF75" s="28">
        <v>98.531999999999996</v>
      </c>
      <c r="AG75" s="23">
        <f>SUM('[14]Cost Calculations'!L514,'[14]Cost Calculations'!O514)</f>
        <v>3562890531.8395801</v>
      </c>
      <c r="AI75" s="23">
        <f>SUM('[15]Cost Calculations'!G513:I513)</f>
        <v>98832199.999999985</v>
      </c>
      <c r="AK75" s="48">
        <v>30.7199969676</v>
      </c>
      <c r="AL75" s="48">
        <v>76.780005654799993</v>
      </c>
    </row>
    <row r="76" spans="1:38" x14ac:dyDescent="0.25">
      <c r="A76" s="1">
        <v>7</v>
      </c>
      <c r="B76" s="50" t="s">
        <v>109</v>
      </c>
      <c r="C76" s="1" t="s">
        <v>145</v>
      </c>
      <c r="D76" s="3">
        <v>5604401.6412904728</v>
      </c>
      <c r="E76" s="9" t="str">
        <f t="shared" si="1"/>
        <v>Large</v>
      </c>
      <c r="F76" s="70">
        <v>4.0232072880789485</v>
      </c>
      <c r="G76" s="9">
        <v>1393018</v>
      </c>
      <c r="H76" s="10">
        <v>141.36059573393919</v>
      </c>
      <c r="I76" s="71">
        <v>1063.879705152357</v>
      </c>
      <c r="J76" s="13">
        <v>2416.3006399999999</v>
      </c>
      <c r="K76" s="64">
        <v>0.84233875554544424</v>
      </c>
      <c r="L76" s="72">
        <v>4599</v>
      </c>
      <c r="M76" s="73">
        <v>0</v>
      </c>
      <c r="N76" s="73">
        <v>0</v>
      </c>
      <c r="O76" s="28">
        <v>0.28000000000000003</v>
      </c>
      <c r="P76" s="23">
        <f>SUM('[11]Cost Calculations'!R515,'[11]Cost Calculations'!W515:X515,'[11]Cost Calculations'!AC515,'[11]Cost Calculations'!AG515,'[11]Cost Calculations'!AK515:AL515,'[11]Cost Calculations'!AQ515,'[11]Cost Calculations'!AS515)</f>
        <v>9590738660.2425919</v>
      </c>
      <c r="R76" s="26">
        <v>32.54</v>
      </c>
      <c r="S76" s="27">
        <v>368904372.20152247</v>
      </c>
      <c r="T76" s="23">
        <f>SUM('[12]Cost Calculations'!K515:L515)</f>
        <v>13470479617.595022</v>
      </c>
      <c r="V76" s="2">
        <v>7477.1093832531187</v>
      </c>
      <c r="W76" s="30">
        <v>314.65403414225375</v>
      </c>
      <c r="X76" s="10">
        <v>25.956254000485576</v>
      </c>
      <c r="Y76" s="21">
        <v>3.7080362857836535</v>
      </c>
      <c r="Z76" s="19">
        <v>0</v>
      </c>
      <c r="AA76" s="10">
        <v>14423399.891132133</v>
      </c>
      <c r="AB76" s="23">
        <f>SUM('[13]Cost Calculation'!O515,'[13]Cost Calculation'!Q515,'[13]Cost Calculation'!X10)</f>
        <v>3471866176.6208911</v>
      </c>
      <c r="AD76" s="16">
        <v>0.2855689525897373</v>
      </c>
      <c r="AE76" s="10">
        <v>36590.400000000001</v>
      </c>
      <c r="AF76" s="28">
        <v>110.124</v>
      </c>
      <c r="AG76" s="23">
        <f>SUM('[14]Cost Calculations'!L515,'[14]Cost Calculations'!O515)</f>
        <v>21043365221.797619</v>
      </c>
      <c r="AI76" s="23">
        <f>SUM('[15]Cost Calculations'!G514:I514)</f>
        <v>98832199.999999985</v>
      </c>
      <c r="AK76" s="48">
        <v>13.0899878122</v>
      </c>
      <c r="AL76" s="48">
        <v>80.279998737499994</v>
      </c>
    </row>
    <row r="77" spans="1:38" x14ac:dyDescent="0.25">
      <c r="A77" s="1">
        <v>8</v>
      </c>
      <c r="B77" s="50" t="s">
        <v>110</v>
      </c>
      <c r="C77" s="1" t="s">
        <v>145</v>
      </c>
      <c r="D77" s="3">
        <v>53408.312224510621</v>
      </c>
      <c r="E77" s="9" t="str">
        <f t="shared" si="1"/>
        <v>Small</v>
      </c>
      <c r="F77" s="70">
        <v>4.332028957151242</v>
      </c>
      <c r="G77" s="9">
        <v>12329</v>
      </c>
      <c r="H77" s="10">
        <v>39.775337624637132</v>
      </c>
      <c r="I77" s="71">
        <v>149.86122750242589</v>
      </c>
      <c r="J77" s="13">
        <v>19.041259999999998</v>
      </c>
      <c r="K77" s="64">
        <v>1</v>
      </c>
      <c r="L77" s="72">
        <v>0</v>
      </c>
      <c r="M77" s="73">
        <v>0</v>
      </c>
      <c r="N77" s="73">
        <v>0</v>
      </c>
      <c r="O77" s="28">
        <v>0.25221875000000005</v>
      </c>
      <c r="P77" s="23">
        <f>SUM('[11]Cost Calculations'!R516,'[11]Cost Calculations'!W516:X516,'[11]Cost Calculations'!AC516,'[11]Cost Calculations'!AG516,'[11]Cost Calculations'!AK516:AL516,'[11]Cost Calculations'!AQ516,'[11]Cost Calculations'!AS516)</f>
        <v>123166854.41253136</v>
      </c>
      <c r="R77" s="53">
        <v>0</v>
      </c>
      <c r="S77" s="27">
        <v>399734297.50693494</v>
      </c>
      <c r="T77" s="23">
        <f>SUM('[12]Cost Calculations'!K516:L516)</f>
        <v>263319564.28665155</v>
      </c>
      <c r="V77" s="2">
        <v>7477.1093832531187</v>
      </c>
      <c r="W77" s="30">
        <v>212.88034230810669</v>
      </c>
      <c r="X77" s="10">
        <v>26.27408568212417</v>
      </c>
      <c r="Y77" s="21">
        <v>7.6279603593263765</v>
      </c>
      <c r="Z77" s="19">
        <v>0</v>
      </c>
      <c r="AA77" s="10">
        <v>4796053.4579697149</v>
      </c>
      <c r="AB77" s="23">
        <f>SUM('[13]Cost Calculation'!O516,'[13]Cost Calculation'!Q516,'[13]Cost Calculation'!X11)</f>
        <v>12053968.410994582</v>
      </c>
      <c r="AD77" s="16">
        <v>6.0000000000000001E-3</v>
      </c>
      <c r="AE77" s="10">
        <v>22303.05</v>
      </c>
      <c r="AF77" s="12">
        <v>85.914387096774192</v>
      </c>
      <c r="AG77" s="23">
        <f>SUM('[14]Cost Calculations'!L516,'[14]Cost Calculations'!O516)</f>
        <v>108078702.50113724</v>
      </c>
      <c r="AI77" s="23">
        <f>SUM('[15]Cost Calculations'!G515:I515)</f>
        <v>9936399.9999999981</v>
      </c>
      <c r="AK77" s="48">
        <v>20.417008279400001</v>
      </c>
      <c r="AL77" s="48">
        <v>72.850012978999999</v>
      </c>
    </row>
    <row r="78" spans="1:38" x14ac:dyDescent="0.25">
      <c r="A78" s="1">
        <v>9</v>
      </c>
      <c r="B78" s="50" t="s">
        <v>111</v>
      </c>
      <c r="C78" s="1" t="s">
        <v>145</v>
      </c>
      <c r="D78" s="3">
        <v>686965.35071162798</v>
      </c>
      <c r="E78" s="9" t="str">
        <f t="shared" si="1"/>
        <v>Medium</v>
      </c>
      <c r="F78" s="70">
        <v>4.5911864516077028</v>
      </c>
      <c r="G78" s="9">
        <v>149627</v>
      </c>
      <c r="H78" s="10">
        <v>137.82658084059071</v>
      </c>
      <c r="I78" s="71">
        <v>405.03034460115111</v>
      </c>
      <c r="J78" s="13">
        <v>694.88516000000004</v>
      </c>
      <c r="K78" s="64">
        <v>0.71041433370660689</v>
      </c>
      <c r="L78" s="72">
        <v>430</v>
      </c>
      <c r="M78" s="73">
        <v>0</v>
      </c>
      <c r="N78" s="73">
        <v>0</v>
      </c>
      <c r="O78" s="28">
        <v>0.19600000000000001</v>
      </c>
      <c r="P78" s="23">
        <f>SUM('[11]Cost Calculations'!R517,'[11]Cost Calculations'!W517:X517,'[11]Cost Calculations'!AC517,'[11]Cost Calculations'!AG517,'[11]Cost Calculations'!AK517:AL517,'[11]Cost Calculations'!AQ517,'[11]Cost Calculations'!AS517)</f>
        <v>914825212.6124711</v>
      </c>
      <c r="R78" s="26">
        <v>0.46500000000000002</v>
      </c>
      <c r="S78" s="27">
        <v>292630299.54426229</v>
      </c>
      <c r="T78" s="23">
        <f>SUM('[12]Cost Calculations'!K517:L517)</f>
        <v>2392004571.2480741</v>
      </c>
      <c r="V78" s="2">
        <v>7477.1093832531187</v>
      </c>
      <c r="W78" s="30">
        <v>157.32701707112687</v>
      </c>
      <c r="X78" s="10">
        <v>26.132827156951464</v>
      </c>
      <c r="Y78" s="21">
        <v>2.1188778775906578</v>
      </c>
      <c r="Z78" s="19">
        <v>0</v>
      </c>
      <c r="AA78" s="10">
        <v>23405297.760473449</v>
      </c>
      <c r="AB78" s="23">
        <f>SUM('[13]Cost Calculation'!O517,'[13]Cost Calculation'!Q517,'[13]Cost Calculation'!X12)</f>
        <v>308861262.36080891</v>
      </c>
      <c r="AD78" s="16">
        <v>0.26488203193641735</v>
      </c>
      <c r="AE78" s="10">
        <v>20643.7</v>
      </c>
      <c r="AF78" s="28">
        <v>62.118000000000002</v>
      </c>
      <c r="AG78" s="23">
        <f>SUM('[14]Cost Calculations'!L517,'[14]Cost Calculations'!O517)</f>
        <v>1329452926.2582631</v>
      </c>
      <c r="AI78" s="23">
        <f>SUM('[15]Cost Calculations'!G516:I516)</f>
        <v>33777400</v>
      </c>
      <c r="AK78" s="48">
        <v>30.3204089549</v>
      </c>
      <c r="AL78" s="48">
        <v>78.050005654800003</v>
      </c>
    </row>
    <row r="79" spans="1:38" x14ac:dyDescent="0.25">
      <c r="A79" s="1">
        <v>10</v>
      </c>
      <c r="B79" s="50" t="s">
        <v>112</v>
      </c>
      <c r="C79" s="1" t="s">
        <v>145</v>
      </c>
      <c r="D79" s="3">
        <v>637497.35184327734</v>
      </c>
      <c r="E79" s="9" t="str">
        <f t="shared" si="1"/>
        <v>Medium</v>
      </c>
      <c r="F79" s="74">
        <v>4.0714439771379274</v>
      </c>
      <c r="G79" s="9">
        <v>156578</v>
      </c>
      <c r="H79" s="10">
        <v>39.775337624637132</v>
      </c>
      <c r="I79" s="71">
        <v>120</v>
      </c>
      <c r="J79" s="13">
        <v>718.84568000000002</v>
      </c>
      <c r="K79" s="64">
        <v>0.70423169267707086</v>
      </c>
      <c r="L79" s="72">
        <v>60</v>
      </c>
      <c r="M79" s="73">
        <v>0</v>
      </c>
      <c r="N79" s="73">
        <v>0</v>
      </c>
      <c r="O79" s="28">
        <v>0.25221875000000005</v>
      </c>
      <c r="P79" s="23">
        <f>SUM('[11]Cost Calculations'!R518,'[11]Cost Calculations'!W518:X518,'[11]Cost Calculations'!AC518,'[11]Cost Calculations'!AG518,'[11]Cost Calculations'!AK518:AL518,'[11]Cost Calculations'!AQ518,'[11]Cost Calculations'!AS518)</f>
        <v>1116165253.1783562</v>
      </c>
      <c r="R79" s="26">
        <v>1.1399999999999999</v>
      </c>
      <c r="S79" s="27">
        <v>207178319.55590102</v>
      </c>
      <c r="T79" s="23">
        <f>SUM('[12]Cost Calculations'!K518:L518)</f>
        <v>1472327356.0679717</v>
      </c>
      <c r="V79" s="2">
        <v>7477.1093832531187</v>
      </c>
      <c r="W79" s="30">
        <v>180.37794348945772</v>
      </c>
      <c r="X79" s="10">
        <v>26.132827156951464</v>
      </c>
      <c r="Y79" s="21">
        <v>2.1188778775906578</v>
      </c>
      <c r="Z79" s="19">
        <v>94</v>
      </c>
      <c r="AA79" s="10">
        <v>23405297.760473449</v>
      </c>
      <c r="AB79" s="23">
        <f>SUM('[13]Cost Calculation'!O518,'[13]Cost Calculation'!Q518,'[13]Cost Calculation'!X13)</f>
        <v>52772762.679300606</v>
      </c>
      <c r="AD79" s="16">
        <v>0.18</v>
      </c>
      <c r="AE79" s="10">
        <v>34179.786666666667</v>
      </c>
      <c r="AF79" s="12">
        <v>85.914387096774192</v>
      </c>
      <c r="AG79" s="23">
        <f>SUM('[14]Cost Calculations'!L518,'[14]Cost Calculations'!O518)</f>
        <v>2142423611.5523205</v>
      </c>
      <c r="AI79" s="23">
        <f>SUM('[15]Cost Calculations'!G517:I517)</f>
        <v>33777400</v>
      </c>
      <c r="AK79" s="48">
        <v>26.144023049899999</v>
      </c>
      <c r="AL79" s="48">
        <v>91.766636107400004</v>
      </c>
    </row>
    <row r="80" spans="1:38" x14ac:dyDescent="0.25">
      <c r="A80" s="1">
        <v>11</v>
      </c>
      <c r="B80" s="50" t="s">
        <v>113</v>
      </c>
      <c r="C80" s="1" t="s">
        <v>145</v>
      </c>
      <c r="D80" s="3">
        <v>248657.05041305005</v>
      </c>
      <c r="E80" s="9" t="str">
        <f t="shared" si="1"/>
        <v>Medium</v>
      </c>
      <c r="F80" s="70">
        <v>4.5669760538732476</v>
      </c>
      <c r="G80" s="9">
        <v>54447</v>
      </c>
      <c r="H80" s="10">
        <v>93.297993184399843</v>
      </c>
      <c r="I80" s="71">
        <v>153.91153094843742</v>
      </c>
      <c r="J80" s="13">
        <v>177.30362</v>
      </c>
      <c r="K80" s="64">
        <v>0.77304375893392352</v>
      </c>
      <c r="L80" s="72">
        <v>0</v>
      </c>
      <c r="M80" s="73">
        <v>0</v>
      </c>
      <c r="N80" s="73">
        <v>0</v>
      </c>
      <c r="O80" s="28">
        <v>0.315</v>
      </c>
      <c r="P80" s="23">
        <f>SUM('[11]Cost Calculations'!R519,'[11]Cost Calculations'!W519:X519,'[11]Cost Calculations'!AC519,'[11]Cost Calculations'!AG519,'[11]Cost Calculations'!AK519:AL519,'[11]Cost Calculations'!AQ519,'[11]Cost Calculations'!AS519)</f>
        <v>478483886.35537773</v>
      </c>
      <c r="R80" s="53">
        <v>0</v>
      </c>
      <c r="S80" s="27">
        <v>446522393.21506435</v>
      </c>
      <c r="T80" s="23">
        <f>SUM('[12]Cost Calculations'!K519:L519)</f>
        <v>1361437474.447252</v>
      </c>
      <c r="V80" s="2">
        <v>7477.1093832531187</v>
      </c>
      <c r="W80" s="30">
        <v>111.5510770758555</v>
      </c>
      <c r="X80" s="10">
        <v>26.27408568212417</v>
      </c>
      <c r="Y80" s="21">
        <v>7.6279603593263765</v>
      </c>
      <c r="Z80" s="19">
        <v>0</v>
      </c>
      <c r="AA80" s="10">
        <v>23405297.760473449</v>
      </c>
      <c r="AB80" s="23">
        <f>SUM('[13]Cost Calculation'!O519,'[13]Cost Calculation'!Q519,'[13]Cost Calculation'!X14)</f>
        <v>81814320.930751294</v>
      </c>
      <c r="AD80" s="16">
        <v>0.54152360277340894</v>
      </c>
      <c r="AE80" s="10">
        <v>19072.899999999998</v>
      </c>
      <c r="AF80" s="28">
        <v>70</v>
      </c>
      <c r="AG80" s="23">
        <f>SUM('[14]Cost Calculations'!L519,'[14]Cost Calculations'!O519)</f>
        <v>632240313.47874177</v>
      </c>
      <c r="AI80" s="23">
        <f>SUM('[15]Cost Calculations'!G518:I518)</f>
        <v>33777400</v>
      </c>
      <c r="AK80" s="48">
        <v>23.300398172000001</v>
      </c>
      <c r="AL80" s="48">
        <v>72.639948281800002</v>
      </c>
    </row>
    <row r="81" spans="1:38" x14ac:dyDescent="0.25">
      <c r="A81" s="1">
        <v>12</v>
      </c>
      <c r="B81" s="50" t="s">
        <v>114</v>
      </c>
      <c r="C81" s="1" t="s">
        <v>145</v>
      </c>
      <c r="D81" s="3">
        <v>120954.47359530447</v>
      </c>
      <c r="E81" s="9" t="str">
        <f t="shared" si="1"/>
        <v>Medium</v>
      </c>
      <c r="F81" s="70">
        <v>4.2184831531569431</v>
      </c>
      <c r="G81" s="9">
        <v>28673</v>
      </c>
      <c r="H81" s="10">
        <v>108.65462509082352</v>
      </c>
      <c r="I81" s="71">
        <v>25.651921824739571</v>
      </c>
      <c r="J81" s="13">
        <v>39.111539999999998</v>
      </c>
      <c r="K81" s="64">
        <v>1</v>
      </c>
      <c r="L81" s="72">
        <v>0</v>
      </c>
      <c r="M81" s="73">
        <v>0</v>
      </c>
      <c r="N81" s="73">
        <v>0</v>
      </c>
      <c r="O81" s="28">
        <v>0.28000000000000003</v>
      </c>
      <c r="P81" s="23">
        <f>SUM('[11]Cost Calculations'!R520,'[11]Cost Calculations'!W520:X520,'[11]Cost Calculations'!AC520,'[11]Cost Calculations'!AG520,'[11]Cost Calculations'!AK520:AL520,'[11]Cost Calculations'!AQ520,'[11]Cost Calculations'!AS520)</f>
        <v>247073123.47008902</v>
      </c>
      <c r="R81" s="53">
        <v>0</v>
      </c>
      <c r="S81" s="27">
        <v>207178319.55590102</v>
      </c>
      <c r="T81" s="23">
        <f>SUM('[12]Cost Calculations'!K520:L520)</f>
        <v>325123442.59834749</v>
      </c>
      <c r="V81" s="2">
        <v>7477.1093832531187</v>
      </c>
      <c r="W81" s="30">
        <v>223.10215415171101</v>
      </c>
      <c r="X81" s="10">
        <v>26.27408568212417</v>
      </c>
      <c r="Y81" s="21">
        <v>7.6279603593263765</v>
      </c>
      <c r="Z81" s="19">
        <v>0</v>
      </c>
      <c r="AA81" s="10">
        <v>23405297.760473449</v>
      </c>
      <c r="AB81" s="23">
        <f>SUM('[13]Cost Calculation'!O520,'[13]Cost Calculation'!Q520,'[13]Cost Calculation'!X15)</f>
        <v>79594028.03417933</v>
      </c>
      <c r="AD81" s="16">
        <v>0.2174736045093173</v>
      </c>
      <c r="AE81" s="10">
        <v>23092.300000000003</v>
      </c>
      <c r="AF81" s="28">
        <v>44.323999999999998</v>
      </c>
      <c r="AG81" s="23">
        <f>SUM('[14]Cost Calculations'!L520,'[14]Cost Calculations'!O520)</f>
        <v>220030733.17119351</v>
      </c>
      <c r="AI81" s="23">
        <f>SUM('[15]Cost Calculations'!G519:I519)</f>
        <v>33777400</v>
      </c>
      <c r="AK81" s="48">
        <v>27.333330300899998</v>
      </c>
      <c r="AL81" s="48">
        <v>88.616647500599996</v>
      </c>
    </row>
    <row r="82" spans="1:38" x14ac:dyDescent="0.25">
      <c r="A82" s="1">
        <v>13</v>
      </c>
      <c r="B82" s="50" t="s">
        <v>115</v>
      </c>
      <c r="C82" s="1" t="s">
        <v>145</v>
      </c>
      <c r="D82" s="3">
        <v>8119180.3023765497</v>
      </c>
      <c r="E82" s="9" t="str">
        <f t="shared" si="1"/>
        <v>Large</v>
      </c>
      <c r="F82" s="70">
        <v>4.33</v>
      </c>
      <c r="G82" s="9">
        <v>1875099</v>
      </c>
      <c r="H82" s="10">
        <v>139.85863940426606</v>
      </c>
      <c r="I82" s="71">
        <v>849.59789195702035</v>
      </c>
      <c r="J82" s="13">
        <v>4106.3918999999996</v>
      </c>
      <c r="K82" s="64">
        <v>0.79419201040236942</v>
      </c>
      <c r="L82" s="72">
        <v>3856</v>
      </c>
      <c r="M82" s="73">
        <v>97</v>
      </c>
      <c r="N82" s="73">
        <v>0</v>
      </c>
      <c r="O82" s="28">
        <v>0.28000000000000003</v>
      </c>
      <c r="P82" s="23">
        <f>SUM('[11]Cost Calculations'!R521,'[11]Cost Calculations'!W521:X521,'[11]Cost Calculations'!AC521,'[11]Cost Calculations'!AG521,'[11]Cost Calculations'!AK521:AL521,'[11]Cost Calculations'!AQ521,'[11]Cost Calculations'!AS521)</f>
        <v>14004476793.570425</v>
      </c>
      <c r="R82" s="53">
        <v>0</v>
      </c>
      <c r="S82" s="27">
        <v>225281113.07128146</v>
      </c>
      <c r="T82" s="23">
        <f>SUM('[12]Cost Calculations'!K521:L521)</f>
        <v>23535801293.655663</v>
      </c>
      <c r="V82" s="2">
        <v>7477.1093832531187</v>
      </c>
      <c r="W82" s="30">
        <v>288.87729123229514</v>
      </c>
      <c r="X82" s="10">
        <v>25.956254000485576</v>
      </c>
      <c r="Y82" s="21">
        <v>3.7080362857836535</v>
      </c>
      <c r="Z82" s="19">
        <v>13</v>
      </c>
      <c r="AA82" s="10">
        <v>14423399.891132133</v>
      </c>
      <c r="AB82" s="23">
        <f>SUM('[13]Cost Calculation'!O521,'[13]Cost Calculation'!Q521,'[13]Cost Calculation'!X16)</f>
        <v>4427312088.5184774</v>
      </c>
      <c r="AD82" s="16">
        <v>0.32636559963991746</v>
      </c>
      <c r="AE82" s="10">
        <v>29729.7</v>
      </c>
      <c r="AF82" s="28">
        <v>96.418000000000006</v>
      </c>
      <c r="AG82" s="23">
        <f>SUM('[14]Cost Calculations'!L521,'[14]Cost Calculations'!O521)</f>
        <v>21240700714.817909</v>
      </c>
      <c r="AI82" s="23">
        <f>SUM('[15]Cost Calculations'!G520:I520)</f>
        <v>98832199.999999985</v>
      </c>
      <c r="AK82" s="48">
        <v>17.399983132900001</v>
      </c>
      <c r="AL82" s="48">
        <v>78.479953571500005</v>
      </c>
    </row>
    <row r="83" spans="1:38" x14ac:dyDescent="0.25">
      <c r="A83" s="1">
        <v>14</v>
      </c>
      <c r="B83" s="50" t="s">
        <v>116</v>
      </c>
      <c r="C83" s="1" t="s">
        <v>145</v>
      </c>
      <c r="D83" s="3">
        <v>323526.6224659998</v>
      </c>
      <c r="E83" s="9" t="str">
        <f t="shared" si="1"/>
        <v>Medium</v>
      </c>
      <c r="F83" s="70">
        <v>4.6437746693442286</v>
      </c>
      <c r="G83" s="9">
        <v>69669</v>
      </c>
      <c r="H83" s="10">
        <v>108.65462509082352</v>
      </c>
      <c r="I83" s="71">
        <v>40.50303446011511</v>
      </c>
      <c r="J83" s="13">
        <v>72.425610000000006</v>
      </c>
      <c r="K83" s="64">
        <v>0.7345971563981043</v>
      </c>
      <c r="L83" s="72">
        <v>0</v>
      </c>
      <c r="M83" s="73">
        <v>0</v>
      </c>
      <c r="N83" s="73">
        <v>1</v>
      </c>
      <c r="O83" s="28">
        <v>0.21</v>
      </c>
      <c r="P83" s="23">
        <f>SUM('[11]Cost Calculations'!R522,'[11]Cost Calculations'!W522:X522,'[11]Cost Calculations'!AC522,'[11]Cost Calculations'!AG522,'[11]Cost Calculations'!AK522:AL522,'[11]Cost Calculations'!AQ522,'[11]Cost Calculations'!AS522)</f>
        <v>675797926.3486979</v>
      </c>
      <c r="R83" s="53">
        <v>0</v>
      </c>
      <c r="S83" s="27">
        <v>172078376.43406156</v>
      </c>
      <c r="T83" s="23">
        <f>SUM('[12]Cost Calculations'!K522:L522)</f>
        <v>737394989.88593543</v>
      </c>
      <c r="V83" s="2">
        <v>7477.1093832531187</v>
      </c>
      <c r="W83" s="30">
        <v>96.440572611396988</v>
      </c>
      <c r="X83" s="10">
        <v>26.27408568212417</v>
      </c>
      <c r="Y83" s="21">
        <v>7.6279603593263765</v>
      </c>
      <c r="Z83" s="19">
        <v>0</v>
      </c>
      <c r="AA83" s="10">
        <v>23405297.760473449</v>
      </c>
      <c r="AB83" s="23">
        <f>SUM('[13]Cost Calculation'!O522,'[13]Cost Calculation'!Q522,'[13]Cost Calculation'!X17)</f>
        <v>92028975.755792677</v>
      </c>
      <c r="AD83" s="16">
        <v>0</v>
      </c>
      <c r="AE83" s="10">
        <v>21613.9</v>
      </c>
      <c r="AF83" s="28">
        <v>24.5</v>
      </c>
      <c r="AG83" s="23">
        <f>SUM('[14]Cost Calculations'!L522,'[14]Cost Calculations'!O522)</f>
        <v>425614486.11686254</v>
      </c>
      <c r="AI83" s="23">
        <f>SUM('[15]Cost Calculations'!G521:I521)</f>
        <v>33777400</v>
      </c>
      <c r="AK83" s="48">
        <v>24.799970722400001</v>
      </c>
      <c r="AL83" s="48">
        <v>93.950017048099994</v>
      </c>
    </row>
    <row r="84" spans="1:38" x14ac:dyDescent="0.25">
      <c r="A84" s="1">
        <v>15</v>
      </c>
      <c r="B84" s="50" t="s">
        <v>117</v>
      </c>
      <c r="C84" s="1" t="s">
        <v>145</v>
      </c>
      <c r="D84" s="3">
        <v>71750.609598395211</v>
      </c>
      <c r="E84" s="9" t="str">
        <f t="shared" si="1"/>
        <v>Small</v>
      </c>
      <c r="F84" s="70">
        <v>4.4181210545859635</v>
      </c>
      <c r="G84" s="9">
        <v>16240</v>
      </c>
      <c r="H84" s="10">
        <v>119.4497033951786</v>
      </c>
      <c r="I84" s="71">
        <v>225.46689182797411</v>
      </c>
      <c r="J84" s="13">
        <v>2.3795999999999999</v>
      </c>
      <c r="K84" s="64">
        <v>1</v>
      </c>
      <c r="L84" s="72">
        <v>0</v>
      </c>
      <c r="M84" s="73">
        <v>0</v>
      </c>
      <c r="N84" s="73">
        <v>0</v>
      </c>
      <c r="O84" s="28">
        <v>0.28000000000000003</v>
      </c>
      <c r="P84" s="23">
        <f>SUM('[11]Cost Calculations'!R523,'[11]Cost Calculations'!W523:X523,'[11]Cost Calculations'!AC523,'[11]Cost Calculations'!AG523,'[11]Cost Calculations'!AK523:AL523,'[11]Cost Calculations'!AQ523,'[11]Cost Calculations'!AS523)</f>
        <v>159023565.02247465</v>
      </c>
      <c r="R84" s="26">
        <v>3.4</v>
      </c>
      <c r="S84" s="27">
        <v>399734297.50693494</v>
      </c>
      <c r="T84" s="23">
        <f>SUM('[12]Cost Calculations'!K523:L523)</f>
        <v>16041832.905101264</v>
      </c>
      <c r="V84" s="2">
        <v>7477.1093832531187</v>
      </c>
      <c r="W84" s="30">
        <v>172.4375215355854</v>
      </c>
      <c r="X84" s="10">
        <v>26.27408568212417</v>
      </c>
      <c r="Y84" s="21">
        <v>7.6279603593263765</v>
      </c>
      <c r="Z84" s="19">
        <v>0</v>
      </c>
      <c r="AA84" s="10">
        <v>4796053.4579697149</v>
      </c>
      <c r="AB84" s="23">
        <f>SUM('[13]Cost Calculation'!O523,'[13]Cost Calculation'!Q523,'[13]Cost Calculation'!X18)</f>
        <v>13117256.24406201</v>
      </c>
      <c r="AD84" s="16">
        <v>0</v>
      </c>
      <c r="AE84" s="10">
        <v>71533</v>
      </c>
      <c r="AF84" s="12">
        <v>85.914387096774192</v>
      </c>
      <c r="AG84" s="23">
        <f>SUM('[14]Cost Calculations'!L523,'[14]Cost Calculations'!O523)</f>
        <v>354831279.24513328</v>
      </c>
      <c r="AI84" s="23">
        <f>SUM('[15]Cost Calculations'!G522:I522)</f>
        <v>9936399.9999999981</v>
      </c>
      <c r="AK84" s="48">
        <v>27.100398782399999</v>
      </c>
      <c r="AL84" s="48">
        <v>93.616600707000003</v>
      </c>
    </row>
    <row r="85" spans="1:38" x14ac:dyDescent="0.25">
      <c r="A85" s="1">
        <v>16</v>
      </c>
      <c r="B85" s="50" t="s">
        <v>118</v>
      </c>
      <c r="C85" s="1" t="s">
        <v>145</v>
      </c>
      <c r="D85" s="3">
        <v>3673962.8876462663</v>
      </c>
      <c r="E85" s="9" t="str">
        <f t="shared" si="1"/>
        <v>Large</v>
      </c>
      <c r="F85" s="70">
        <v>5.0811133147736394</v>
      </c>
      <c r="G85" s="9">
        <v>723063</v>
      </c>
      <c r="H85" s="10">
        <v>125.45752871387103</v>
      </c>
      <c r="I85" s="71">
        <v>444.2225149751597</v>
      </c>
      <c r="J85" s="13">
        <v>2497.8536599999998</v>
      </c>
      <c r="K85" s="64">
        <v>0.83794969754855142</v>
      </c>
      <c r="L85" s="72">
        <v>3249</v>
      </c>
      <c r="M85" s="73">
        <v>0</v>
      </c>
      <c r="N85" s="73">
        <v>0</v>
      </c>
      <c r="O85" s="28">
        <v>0.21</v>
      </c>
      <c r="P85" s="23">
        <f>SUM('[11]Cost Calculations'!R524,'[11]Cost Calculations'!W524:X524,'[11]Cost Calculations'!AC524,'[11]Cost Calculations'!AG524,'[11]Cost Calculations'!AK524:AL524,'[11]Cost Calculations'!AQ524,'[11]Cost Calculations'!AS524)</f>
        <v>5674698281.2802238</v>
      </c>
      <c r="R85" s="26">
        <v>111.71</v>
      </c>
      <c r="S85" s="27">
        <v>258664564.88983455</v>
      </c>
      <c r="T85" s="23">
        <f>SUM('[12]Cost Calculations'!K524:L524)</f>
        <v>821416000.12946677</v>
      </c>
      <c r="V85" s="2">
        <v>7477.1093832531187</v>
      </c>
      <c r="W85" s="30">
        <v>197.76983784364822</v>
      </c>
      <c r="X85" s="10">
        <v>25.956254000485576</v>
      </c>
      <c r="Y85" s="21">
        <v>3.7080362857836535</v>
      </c>
      <c r="Z85" s="19">
        <v>165</v>
      </c>
      <c r="AA85" s="10">
        <v>14423399.891132133</v>
      </c>
      <c r="AB85" s="23">
        <f>SUM('[13]Cost Calculation'!O524,'[13]Cost Calculation'!Q524,'[13]Cost Calculation'!X19)</f>
        <v>350132266.88622278</v>
      </c>
      <c r="AD85" s="16">
        <v>0.10318144742263226</v>
      </c>
      <c r="AE85" s="10">
        <v>29860.600000000002</v>
      </c>
      <c r="AF85" s="28">
        <v>82.04</v>
      </c>
      <c r="AG85" s="23">
        <f>SUM('[14]Cost Calculations'!L524,'[14]Cost Calculations'!O524)</f>
        <v>7252990848.135664</v>
      </c>
      <c r="AI85" s="23">
        <f>SUM('[15]Cost Calculations'!G523:I523)</f>
        <v>98832199.999999985</v>
      </c>
      <c r="AK85" s="48">
        <v>26.921133238700001</v>
      </c>
      <c r="AL85" s="48">
        <v>75.809987344299998</v>
      </c>
    </row>
    <row r="86" spans="1:38" x14ac:dyDescent="0.25">
      <c r="A86" s="1">
        <v>17</v>
      </c>
      <c r="B86" s="50" t="s">
        <v>119</v>
      </c>
      <c r="C86" s="1" t="s">
        <v>145</v>
      </c>
      <c r="D86" s="3">
        <v>13520.328350949914</v>
      </c>
      <c r="E86" s="9" t="str">
        <f t="shared" si="1"/>
        <v>Small</v>
      </c>
      <c r="F86" s="74">
        <v>4.9910952804986639</v>
      </c>
      <c r="G86" s="9">
        <v>2709</v>
      </c>
      <c r="H86" s="10">
        <v>108.65462509082352</v>
      </c>
      <c r="I86" s="71">
        <v>2.61</v>
      </c>
      <c r="J86" s="13">
        <v>0.44840000000000002</v>
      </c>
      <c r="K86" s="64">
        <v>1</v>
      </c>
      <c r="L86" s="72">
        <v>0</v>
      </c>
      <c r="M86" s="73">
        <v>0</v>
      </c>
      <c r="N86" s="73">
        <v>0</v>
      </c>
      <c r="O86" s="28">
        <v>0.25221875000000005</v>
      </c>
      <c r="P86" s="23">
        <f>SUM('[11]Cost Calculations'!R525,'[11]Cost Calculations'!W525:X525,'[11]Cost Calculations'!AC525,'[11]Cost Calculations'!AG525,'[11]Cost Calculations'!AK525:AL525,'[11]Cost Calculations'!AQ525,'[11]Cost Calculations'!AS525)</f>
        <v>10388232.972116441</v>
      </c>
      <c r="R86" s="53">
        <v>0</v>
      </c>
      <c r="S86" s="27">
        <v>399734297.50693494</v>
      </c>
      <c r="T86" s="23">
        <f>SUM('[12]Cost Calculations'!K525:L525)</f>
        <v>66659417.272331059</v>
      </c>
      <c r="V86" s="2">
        <v>7477.1093832531187</v>
      </c>
      <c r="W86" s="30">
        <v>152.20089106021874</v>
      </c>
      <c r="X86" s="10">
        <v>26.27408568212417</v>
      </c>
      <c r="Y86" s="21">
        <v>7.6279603593263765</v>
      </c>
      <c r="Z86" s="19">
        <v>0</v>
      </c>
      <c r="AA86" s="10">
        <v>4796053.4579697149</v>
      </c>
      <c r="AB86" s="23">
        <f>SUM('[13]Cost Calculation'!O525,'[13]Cost Calculation'!Q525,'[13]Cost Calculation'!X20)</f>
        <v>2181675.0708461427</v>
      </c>
      <c r="AD86" s="16">
        <v>0</v>
      </c>
      <c r="AE86" s="10">
        <v>22303.05</v>
      </c>
      <c r="AF86" s="12">
        <v>85.914387096774192</v>
      </c>
      <c r="AG86" s="23">
        <f>SUM('[14]Cost Calculations'!L525,'[14]Cost Calculations'!O525)</f>
        <v>21779105.331557263</v>
      </c>
      <c r="AI86" s="23">
        <f>SUM('[15]Cost Calculations'!G524:I524)</f>
        <v>9936399.9999999981</v>
      </c>
      <c r="AK86" s="48">
        <v>10.5625733133</v>
      </c>
      <c r="AL86" s="48">
        <v>72.6368671667</v>
      </c>
    </row>
    <row r="87" spans="1:38" x14ac:dyDescent="0.25">
      <c r="A87" s="1">
        <v>18</v>
      </c>
      <c r="B87" s="50" t="s">
        <v>120</v>
      </c>
      <c r="C87" s="1" t="s">
        <v>145</v>
      </c>
      <c r="D87" s="3">
        <v>119450.47275198292</v>
      </c>
      <c r="E87" s="9" t="str">
        <f t="shared" si="1"/>
        <v>Medium</v>
      </c>
      <c r="F87" s="70">
        <v>4.4388221584797423</v>
      </c>
      <c r="G87" s="9">
        <v>26910</v>
      </c>
      <c r="H87" s="10">
        <v>98.76688123185663</v>
      </c>
      <c r="I87" s="71">
        <v>27.002022973410075</v>
      </c>
      <c r="J87" s="13">
        <v>24.75975</v>
      </c>
      <c r="K87" s="64">
        <v>0.97959183673469385</v>
      </c>
      <c r="L87" s="72">
        <v>94</v>
      </c>
      <c r="M87" s="73">
        <v>0</v>
      </c>
      <c r="N87" s="73">
        <v>0</v>
      </c>
      <c r="O87" s="28">
        <v>0.25221875000000005</v>
      </c>
      <c r="P87" s="23">
        <f>SUM('[11]Cost Calculations'!R526,'[11]Cost Calculations'!W526:X526,'[11]Cost Calculations'!AC526,'[11]Cost Calculations'!AG526,'[11]Cost Calculations'!AK526:AL526,'[11]Cost Calculations'!AQ526,'[11]Cost Calculations'!AS526)</f>
        <v>224124498.844441</v>
      </c>
      <c r="R87" s="53">
        <v>0</v>
      </c>
      <c r="S87" s="27">
        <v>207178319.55590102</v>
      </c>
      <c r="T87" s="23">
        <f>SUM('[12]Cost Calculations'!K526:L526)</f>
        <v>321080715.46873677</v>
      </c>
      <c r="V87" s="2">
        <v>7477.1093832531187</v>
      </c>
      <c r="W87" s="30">
        <v>86.218760767792702</v>
      </c>
      <c r="X87" s="10">
        <v>26.27408568212417</v>
      </c>
      <c r="Y87" s="21">
        <v>7.6279603593263765</v>
      </c>
      <c r="Z87" s="19">
        <v>0.8</v>
      </c>
      <c r="AA87" s="10">
        <v>23405297.760473449</v>
      </c>
      <c r="AB87" s="23">
        <f>SUM('[13]Cost Calculation'!O526,'[13]Cost Calculation'!Q526,'[13]Cost Calculation'!X21)</f>
        <v>11475077.792362165</v>
      </c>
      <c r="AD87" s="16">
        <v>0.58608668189106461</v>
      </c>
      <c r="AE87" s="10">
        <v>34179.786666666667</v>
      </c>
      <c r="AF87" s="12">
        <v>85.914387096774192</v>
      </c>
      <c r="AG87" s="23">
        <f>SUM('[14]Cost Calculations'!L526,'[14]Cost Calculations'!O526)</f>
        <v>479392641.92145389</v>
      </c>
      <c r="AI87" s="23">
        <f>SUM('[15]Cost Calculations'!G525:I525)</f>
        <v>33777400</v>
      </c>
      <c r="AK87" s="48">
        <v>25.666997903399999</v>
      </c>
      <c r="AL87" s="48">
        <v>94.116570189399994</v>
      </c>
    </row>
    <row r="88" spans="1:38" x14ac:dyDescent="0.25">
      <c r="A88" s="1">
        <v>19</v>
      </c>
      <c r="B88" s="50" t="s">
        <v>121</v>
      </c>
      <c r="C88" s="1" t="s">
        <v>145</v>
      </c>
      <c r="D88" s="3">
        <v>5423441.5141611397</v>
      </c>
      <c r="E88" s="9" t="str">
        <f t="shared" si="1"/>
        <v>Large</v>
      </c>
      <c r="F88" s="70">
        <v>4.3873267195354213</v>
      </c>
      <c r="G88" s="9">
        <v>1236161</v>
      </c>
      <c r="H88" s="10">
        <v>155.49665530733307</v>
      </c>
      <c r="I88" s="71">
        <v>1152.98256473843</v>
      </c>
      <c r="J88" s="13">
        <v>4901.3964599999999</v>
      </c>
      <c r="K88" s="64">
        <v>0.69945529258114869</v>
      </c>
      <c r="L88" s="72">
        <v>5267</v>
      </c>
      <c r="M88" s="73">
        <v>0</v>
      </c>
      <c r="N88" s="73">
        <v>0</v>
      </c>
      <c r="O88" s="28">
        <v>0.14000000000000001</v>
      </c>
      <c r="P88" s="23">
        <f>SUM('[11]Cost Calculations'!R527,'[11]Cost Calculations'!W527:X527,'[11]Cost Calculations'!AC527,'[11]Cost Calculations'!AG527,'[11]Cost Calculations'!AK527:AL527,'[11]Cost Calculations'!AQ527,'[11]Cost Calculations'!AS527)</f>
        <v>7566479910.7212687</v>
      </c>
      <c r="R88" s="53">
        <v>0</v>
      </c>
      <c r="S88" s="27">
        <v>69556263.81201373</v>
      </c>
      <c r="T88" s="23">
        <f>SUM('[12]Cost Calculations'!K527:L527)</f>
        <v>5886402532.6014681</v>
      </c>
      <c r="V88" s="2">
        <v>7477.1093832531187</v>
      </c>
      <c r="W88" s="30">
        <v>294.21041045504523</v>
      </c>
      <c r="X88" s="10">
        <v>25.956254000485576</v>
      </c>
      <c r="Y88" s="21">
        <v>3.7080362857836535</v>
      </c>
      <c r="Z88" s="19">
        <v>0</v>
      </c>
      <c r="AA88" s="10">
        <v>14423399.891132133</v>
      </c>
      <c r="AB88" s="23">
        <f>SUM('[13]Cost Calculation'!O527,'[13]Cost Calculation'!Q527,'[13]Cost Calculation'!X22)</f>
        <v>3141473627.6073055</v>
      </c>
      <c r="AD88" s="16">
        <v>0.29344012457460428</v>
      </c>
      <c r="AE88" s="10">
        <v>28774.899999999998</v>
      </c>
      <c r="AF88" s="28">
        <v>82.95</v>
      </c>
      <c r="AG88" s="23">
        <f>SUM('[14]Cost Calculations'!L527,'[14]Cost Calculations'!O527)</f>
        <v>14765935448.263111</v>
      </c>
      <c r="AI88" s="23">
        <f>SUM('[15]Cost Calculations'!G526:I526)</f>
        <v>98832199.999999985</v>
      </c>
      <c r="AK88" s="48">
        <v>22.494969298299999</v>
      </c>
      <c r="AL88" s="48">
        <v>88.324675658100006</v>
      </c>
    </row>
    <row r="89" spans="1:38" x14ac:dyDescent="0.25">
      <c r="A89" s="1">
        <v>20</v>
      </c>
      <c r="B89" s="50" t="s">
        <v>122</v>
      </c>
      <c r="C89" s="1" t="s">
        <v>145</v>
      </c>
      <c r="D89" s="3">
        <v>3397697.1096434216</v>
      </c>
      <c r="E89" s="9" t="str">
        <f t="shared" si="1"/>
        <v>Large</v>
      </c>
      <c r="F89" s="70">
        <v>5.2348048588773741</v>
      </c>
      <c r="G89" s="9">
        <v>649059</v>
      </c>
      <c r="H89" s="10">
        <v>92.944591695065014</v>
      </c>
      <c r="I89" s="71">
        <v>454.98408710195969</v>
      </c>
      <c r="J89" s="13">
        <v>3267.8417999999997</v>
      </c>
      <c r="K89" s="64">
        <v>0.65699901928734883</v>
      </c>
      <c r="L89" s="72">
        <v>3353</v>
      </c>
      <c r="M89" s="73">
        <v>0</v>
      </c>
      <c r="N89" s="73">
        <v>0</v>
      </c>
      <c r="O89" s="28">
        <v>0.56000000000000005</v>
      </c>
      <c r="P89" s="23">
        <f>SUM('[11]Cost Calculations'!R528,'[11]Cost Calculations'!W528:X528,'[11]Cost Calculations'!AC528,'[11]Cost Calculations'!AG528,'[11]Cost Calculations'!AK528:AL528,'[11]Cost Calculations'!AQ528,'[11]Cost Calculations'!AS528)</f>
        <v>6804354930.4566956</v>
      </c>
      <c r="R89" s="26">
        <v>38.65</v>
      </c>
      <c r="S89" s="27">
        <v>423084709.93427253</v>
      </c>
      <c r="T89" s="23">
        <f>SUM('[12]Cost Calculations'!K528:L528)</f>
        <v>1151454513.4345577</v>
      </c>
      <c r="V89" s="2">
        <v>7477.1093832531187</v>
      </c>
      <c r="W89" s="30">
        <v>111.5510770758555</v>
      </c>
      <c r="X89" s="10">
        <v>25.956254000485576</v>
      </c>
      <c r="Y89" s="21">
        <v>3.7080362857836535</v>
      </c>
      <c r="Z89" s="19">
        <v>0</v>
      </c>
      <c r="AA89" s="10">
        <v>14423399.891132133</v>
      </c>
      <c r="AB89" s="23">
        <f>SUM('[13]Cost Calculation'!O528,'[13]Cost Calculation'!Q528,'[13]Cost Calculation'!X23)</f>
        <v>746206194.35114264</v>
      </c>
      <c r="AD89" s="16">
        <v>0.12195321370103819</v>
      </c>
      <c r="AE89" s="10">
        <v>25533.200000000001</v>
      </c>
      <c r="AF89" s="28">
        <v>88.27</v>
      </c>
      <c r="AG89" s="23">
        <f>SUM('[14]Cost Calculations'!L528,'[14]Cost Calculations'!O528)</f>
        <v>6669729418.8384562</v>
      </c>
      <c r="AI89" s="23">
        <f>SUM('[15]Cost Calculations'!G527:I527)</f>
        <v>98832199.999999985</v>
      </c>
      <c r="AK89" s="48">
        <v>26.855039081800001</v>
      </c>
      <c r="AL89" s="48">
        <v>80.914998737499999</v>
      </c>
    </row>
    <row r="90" spans="1:38" x14ac:dyDescent="0.25">
      <c r="A90" s="1">
        <v>21</v>
      </c>
      <c r="B90" s="50" t="s">
        <v>123</v>
      </c>
      <c r="C90" s="1" t="s">
        <v>145</v>
      </c>
      <c r="D90" s="3">
        <v>15006687.638268843</v>
      </c>
      <c r="E90" s="9" t="str">
        <f t="shared" si="1"/>
        <v>Large</v>
      </c>
      <c r="F90" s="70">
        <v>4.4756737410071938</v>
      </c>
      <c r="G90" s="9">
        <v>3352945</v>
      </c>
      <c r="H90" s="10">
        <v>254.44907232109051</v>
      </c>
      <c r="I90" s="71">
        <v>853.62446743758471</v>
      </c>
      <c r="J90" s="13">
        <v>5225.79666</v>
      </c>
      <c r="K90" s="64">
        <v>0.74518547557210757</v>
      </c>
      <c r="L90" s="72">
        <v>3600</v>
      </c>
      <c r="M90" s="73">
        <v>0</v>
      </c>
      <c r="N90" s="73">
        <v>27</v>
      </c>
      <c r="O90" s="28">
        <v>0.28000000000000003</v>
      </c>
      <c r="P90" s="23">
        <f>SUM('[11]Cost Calculations'!R529,'[11]Cost Calculations'!W529:X529,'[11]Cost Calculations'!AC529,'[11]Cost Calculations'!AG529,'[11]Cost Calculations'!AK529:AL529,'[11]Cost Calculations'!AQ529,'[11]Cost Calculations'!AS529)</f>
        <v>28757058886.061443</v>
      </c>
      <c r="R90" s="53">
        <v>0</v>
      </c>
      <c r="S90" s="27">
        <v>136261714.31466237</v>
      </c>
      <c r="T90" s="23">
        <f>SUM('[12]Cost Calculations'!K529:L529)</f>
        <v>27944746217.663956</v>
      </c>
      <c r="V90" s="2">
        <v>7477.1093832531187</v>
      </c>
      <c r="W90" s="30">
        <v>228.4352733744611</v>
      </c>
      <c r="X90" s="10">
        <v>25.956254000485576</v>
      </c>
      <c r="Y90" s="21">
        <v>3.7080362857836535</v>
      </c>
      <c r="Z90" s="19">
        <v>0</v>
      </c>
      <c r="AA90" s="10">
        <v>14423399.891132133</v>
      </c>
      <c r="AB90" s="23">
        <f>SUM('[13]Cost Calculation'!O529,'[13]Cost Calculation'!Q529,'[13]Cost Calculation'!X24)</f>
        <v>6749139883.7768593</v>
      </c>
      <c r="AD90" s="16">
        <v>0.40845827338129498</v>
      </c>
      <c r="AE90" s="10">
        <v>134018.5</v>
      </c>
      <c r="AF90" s="28">
        <v>271.36200000000002</v>
      </c>
      <c r="AG90" s="23">
        <f>SUM('[14]Cost Calculations'!L529,'[14]Cost Calculations'!O529)</f>
        <v>160574447742.99713</v>
      </c>
      <c r="AI90" s="23">
        <f>SUM('[15]Cost Calculations'!G528:I528)</f>
        <v>98832199.999999985</v>
      </c>
      <c r="AK90" s="48">
        <v>19.016990375700001</v>
      </c>
      <c r="AL90" s="48">
        <v>72.856989297400006</v>
      </c>
    </row>
    <row r="91" spans="1:38" x14ac:dyDescent="0.25">
      <c r="A91" s="1">
        <v>22</v>
      </c>
      <c r="B91" s="50" t="s">
        <v>124</v>
      </c>
      <c r="C91" s="1" t="s">
        <v>145</v>
      </c>
      <c r="D91" s="3">
        <v>13308724.96044747</v>
      </c>
      <c r="E91" s="9" t="str">
        <f t="shared" si="1"/>
        <v>Large</v>
      </c>
      <c r="F91" s="70">
        <v>4.7768636363636361</v>
      </c>
      <c r="G91" s="9">
        <v>2786080</v>
      </c>
      <c r="H91" s="10">
        <v>150.91303799066011</v>
      </c>
      <c r="I91" s="71">
        <v>1055.7790982603337</v>
      </c>
      <c r="J91" s="13">
        <v>19972.544550000002</v>
      </c>
      <c r="K91" s="64">
        <v>0.70141300237219373</v>
      </c>
      <c r="L91" s="72">
        <v>5578</v>
      </c>
      <c r="M91" s="73">
        <v>0</v>
      </c>
      <c r="N91" s="73">
        <v>69</v>
      </c>
      <c r="O91" s="28">
        <v>0.42</v>
      </c>
      <c r="P91" s="23">
        <f>SUM('[11]Cost Calculations'!R530,'[11]Cost Calculations'!W530:X530,'[11]Cost Calculations'!AC530,'[11]Cost Calculations'!AG530,'[11]Cost Calculations'!AK530:AL530,'[11]Cost Calculations'!AQ530,'[11]Cost Calculations'!AS530)</f>
        <v>18451632324.203297</v>
      </c>
      <c r="R91" s="53">
        <v>0</v>
      </c>
      <c r="S91" s="27">
        <v>181431544.56336635</v>
      </c>
      <c r="T91" s="23">
        <f>SUM('[12]Cost Calculations'!K530:L530)</f>
        <v>31783349449.019547</v>
      </c>
      <c r="V91" s="2">
        <v>7477.1093832531187</v>
      </c>
      <c r="W91" s="30">
        <v>288.87729123229514</v>
      </c>
      <c r="X91" s="10">
        <v>25.956254000485576</v>
      </c>
      <c r="Y91" s="21">
        <v>3.7080362857836535</v>
      </c>
      <c r="Z91" s="19">
        <v>148.91729776028887</v>
      </c>
      <c r="AA91" s="10">
        <v>14423399.891132133</v>
      </c>
      <c r="AB91" s="23">
        <f>SUM('[13]Cost Calculation'!O530,'[13]Cost Calculation'!Q530,'[13]Cost Calculation'!X25)</f>
        <v>5388241930.3203716</v>
      </c>
      <c r="AD91" s="16">
        <v>0.14373246753246754</v>
      </c>
      <c r="AE91" s="10">
        <v>49957.600000000006</v>
      </c>
      <c r="AF91" s="28">
        <v>137.07400000000001</v>
      </c>
      <c r="AG91" s="23">
        <f>SUM('[14]Cost Calculations'!L530,'[14]Cost Calculations'!O530)</f>
        <v>51256808917.754272</v>
      </c>
      <c r="AI91" s="23">
        <f>SUM('[15]Cost Calculations'!G529:I529)</f>
        <v>98832199.999999985</v>
      </c>
      <c r="AK91" s="48">
        <v>28.600023009200001</v>
      </c>
      <c r="AL91" s="48">
        <v>77.1999800201</v>
      </c>
    </row>
    <row r="92" spans="1:38" x14ac:dyDescent="0.25">
      <c r="A92" s="1">
        <v>23</v>
      </c>
      <c r="B92" s="50" t="s">
        <v>125</v>
      </c>
      <c r="C92" s="1" t="s">
        <v>145</v>
      </c>
      <c r="D92" s="3">
        <v>48264.315755572054</v>
      </c>
      <c r="E92" s="9" t="str">
        <f t="shared" si="1"/>
        <v>Small</v>
      </c>
      <c r="F92" s="70">
        <v>3.9394565859421147</v>
      </c>
      <c r="G92" s="9">
        <v>12252</v>
      </c>
      <c r="H92" s="10">
        <v>127.00366022971097</v>
      </c>
      <c r="I92" s="75">
        <v>100.17137226140898</v>
      </c>
      <c r="J92" s="13">
        <v>53.622780000000006</v>
      </c>
      <c r="K92" s="64">
        <v>0.86638830897703545</v>
      </c>
      <c r="L92" s="72">
        <v>374.4</v>
      </c>
      <c r="M92" s="73">
        <v>0</v>
      </c>
      <c r="N92" s="73">
        <v>1</v>
      </c>
      <c r="O92" s="28">
        <v>0.42</v>
      </c>
      <c r="P92" s="23">
        <f>SUM('[11]Cost Calculations'!R531,'[11]Cost Calculations'!W531:X531,'[11]Cost Calculations'!AC531,'[11]Cost Calculations'!AG531,'[11]Cost Calculations'!AK531:AL531,'[11]Cost Calculations'!AQ531,'[11]Cost Calculations'!AS531)</f>
        <v>61748753.100324444</v>
      </c>
      <c r="R92" s="26">
        <v>0.8</v>
      </c>
      <c r="S92" s="27">
        <v>679160605.168293</v>
      </c>
      <c r="T92" s="23">
        <f>SUM('[12]Cost Calculations'!K531:L531)</f>
        <v>10790822.446855558</v>
      </c>
      <c r="V92" s="2">
        <v>7477.1093832531187</v>
      </c>
      <c r="W92" s="30">
        <v>273.76678676783661</v>
      </c>
      <c r="X92" s="10">
        <v>26.27408568212417</v>
      </c>
      <c r="Y92" s="21">
        <v>7.6279603593263765</v>
      </c>
      <c r="Z92" s="19">
        <v>0</v>
      </c>
      <c r="AA92" s="10">
        <v>4796053.4579697149</v>
      </c>
      <c r="AB92" s="23">
        <f>SUM('[13]Cost Calculation'!O531,'[13]Cost Calculation'!Q531,'[13]Cost Calculation'!X26)</f>
        <v>14008529.448814742</v>
      </c>
      <c r="AD92" s="16">
        <v>0.29399999999999998</v>
      </c>
      <c r="AE92" s="10">
        <v>32186</v>
      </c>
      <c r="AF92" s="28">
        <v>122.5</v>
      </c>
      <c r="AG92" s="23">
        <f>SUM('[14]Cost Calculations'!L531,'[14]Cost Calculations'!O531)</f>
        <v>177403947.35262451</v>
      </c>
      <c r="AI92" s="23">
        <f>SUM('[15]Cost Calculations'!G530:I530)</f>
        <v>9936399.9999999981</v>
      </c>
      <c r="AK92" s="48">
        <v>15.491996997399999</v>
      </c>
      <c r="AL92" s="48">
        <v>73.8180006499</v>
      </c>
    </row>
    <row r="93" spans="1:38" x14ac:dyDescent="0.25">
      <c r="A93" s="1">
        <v>24</v>
      </c>
      <c r="B93" s="50" t="s">
        <v>126</v>
      </c>
      <c r="C93" s="1" t="s">
        <v>145</v>
      </c>
      <c r="D93" s="3">
        <v>2031332.2440583021</v>
      </c>
      <c r="E93" s="9" t="str">
        <f t="shared" si="1"/>
        <v>Large</v>
      </c>
      <c r="F93" s="70">
        <v>5.7167460931666056</v>
      </c>
      <c r="G93" s="9">
        <v>355330</v>
      </c>
      <c r="H93" s="10">
        <v>84.816357440363504</v>
      </c>
      <c r="I93" s="71">
        <v>102.60768729895828</v>
      </c>
      <c r="J93" s="13">
        <v>1684.222</v>
      </c>
      <c r="K93" s="64">
        <v>0.46075187969924813</v>
      </c>
      <c r="L93" s="72">
        <v>293.60000000000002</v>
      </c>
      <c r="M93" s="73">
        <v>0</v>
      </c>
      <c r="N93" s="73">
        <v>0</v>
      </c>
      <c r="O93" s="28">
        <v>0.14000000000000001</v>
      </c>
      <c r="P93" s="23">
        <f>SUM('[11]Cost Calculations'!R532,'[11]Cost Calculations'!W532:X532,'[11]Cost Calculations'!AC532,'[11]Cost Calculations'!AG532,'[11]Cost Calculations'!AK532:AL532,'[11]Cost Calculations'!AQ532,'[11]Cost Calculations'!AS532)</f>
        <v>3314773662.1960907</v>
      </c>
      <c r="R93" s="53">
        <v>0</v>
      </c>
      <c r="S93" s="27">
        <v>273857556.71751869</v>
      </c>
      <c r="T93" s="23">
        <f>SUM('[12]Cost Calculations'!K532:L532)</f>
        <v>7037482702.9264107</v>
      </c>
      <c r="V93" s="2">
        <v>7477.1093832531187</v>
      </c>
      <c r="W93" s="30">
        <v>187.54802600004393</v>
      </c>
      <c r="X93" s="10">
        <v>25.956254000485576</v>
      </c>
      <c r="Y93" s="21">
        <v>3.7080362857836535</v>
      </c>
      <c r="Z93" s="19">
        <v>0</v>
      </c>
      <c r="AA93" s="10">
        <v>14423399.891132133</v>
      </c>
      <c r="AB93" s="23">
        <f>SUM('[13]Cost Calculation'!O532,'[13]Cost Calculation'!Q532,'[13]Cost Calculation'!X27)</f>
        <v>750056330.51715279</v>
      </c>
      <c r="AD93" s="16">
        <v>4.6488262528342365E-2</v>
      </c>
      <c r="AE93" s="10">
        <v>28266.7</v>
      </c>
      <c r="AF93" s="28">
        <v>62.454000000000001</v>
      </c>
      <c r="AG93" s="23">
        <f>SUM('[14]Cost Calculations'!L532,'[14]Cost Calculations'!O532)</f>
        <v>3415120517.8344216</v>
      </c>
      <c r="AI93" s="23">
        <f>SUM('[15]Cost Calculations'!G531:I531)</f>
        <v>98832199.999999985</v>
      </c>
      <c r="AK93" s="48">
        <v>25.6249591258</v>
      </c>
      <c r="AL93" s="48">
        <v>85.130038613799996</v>
      </c>
    </row>
    <row r="94" spans="1:38" x14ac:dyDescent="0.25">
      <c r="A94" s="1">
        <v>25</v>
      </c>
      <c r="B94" s="50" t="s">
        <v>127</v>
      </c>
      <c r="C94" s="1" t="s">
        <v>145</v>
      </c>
      <c r="D94" s="3">
        <v>291601.27978538926</v>
      </c>
      <c r="E94" s="9" t="str">
        <f t="shared" si="1"/>
        <v>Medium</v>
      </c>
      <c r="F94" s="70">
        <v>4.4000000000000004</v>
      </c>
      <c r="G94" s="9">
        <v>66273</v>
      </c>
      <c r="H94" s="10">
        <v>100.80777483276538</v>
      </c>
      <c r="I94" s="71">
        <v>182.26365507051801</v>
      </c>
      <c r="J94" s="13">
        <v>217.59570000000002</v>
      </c>
      <c r="K94" s="64">
        <v>0.95969773299748107</v>
      </c>
      <c r="L94" s="72">
        <v>111</v>
      </c>
      <c r="M94" s="73">
        <v>0</v>
      </c>
      <c r="N94" s="73">
        <v>1</v>
      </c>
      <c r="O94" s="28">
        <v>0.14000000000000001</v>
      </c>
      <c r="P94" s="23">
        <f>SUM('[11]Cost Calculations'!R533,'[11]Cost Calculations'!W533:X533,'[11]Cost Calculations'!AC533,'[11]Cost Calculations'!AG533,'[11]Cost Calculations'!AK533:AL533,'[11]Cost Calculations'!AQ533,'[11]Cost Calculations'!AS533)</f>
        <v>466350257.56020612</v>
      </c>
      <c r="R94" s="53">
        <v>0</v>
      </c>
      <c r="S94" s="27">
        <v>202576692.05248237</v>
      </c>
      <c r="T94" s="23">
        <f>SUM('[12]Cost Calculations'!K533:L533)</f>
        <v>768193147.28980684</v>
      </c>
      <c r="V94" s="2">
        <v>7477.1093832531187</v>
      </c>
      <c r="W94" s="30">
        <v>299.09910307589945</v>
      </c>
      <c r="X94" s="10">
        <v>26.27408568212417</v>
      </c>
      <c r="Y94" s="21">
        <v>7.6279603593263765</v>
      </c>
      <c r="Z94" s="19">
        <v>23.88</v>
      </c>
      <c r="AA94" s="10">
        <v>5899096.0778966919</v>
      </c>
      <c r="AB94" s="23">
        <f>SUM('[13]Cost Calculation'!O533,'[13]Cost Calculation'!Q533,'[13]Cost Calculation'!X28)</f>
        <v>48032345.722337529</v>
      </c>
      <c r="AD94" s="16">
        <v>0.18377670566378998</v>
      </c>
      <c r="AE94" s="10">
        <v>21583.1</v>
      </c>
      <c r="AF94" s="28">
        <v>56</v>
      </c>
      <c r="AG94" s="23">
        <f>SUM('[14]Cost Calculations'!L533,'[14]Cost Calculations'!O533)</f>
        <v>626297122.90145922</v>
      </c>
      <c r="AI94" s="23">
        <f>SUM('[15]Cost Calculations'!G532:I532)</f>
        <v>33777400</v>
      </c>
      <c r="AK94" s="48">
        <v>11.934993712300001</v>
      </c>
      <c r="AL94" s="48">
        <v>79.830000365100005</v>
      </c>
    </row>
    <row r="95" spans="1:38" x14ac:dyDescent="0.25">
      <c r="A95" s="1">
        <v>26</v>
      </c>
      <c r="B95" s="50" t="s">
        <v>128</v>
      </c>
      <c r="C95" s="1" t="s">
        <v>145</v>
      </c>
      <c r="D95" s="3">
        <v>120833.86406496594</v>
      </c>
      <c r="E95" s="9" t="str">
        <f t="shared" si="1"/>
        <v>Medium</v>
      </c>
      <c r="F95" s="70">
        <v>3.9948981478058339</v>
      </c>
      <c r="G95" s="9">
        <v>30247</v>
      </c>
      <c r="H95" s="10">
        <v>108.65462509082352</v>
      </c>
      <c r="I95" s="71">
        <v>650.74875365918274</v>
      </c>
      <c r="J95" s="13">
        <v>29.053939999999997</v>
      </c>
      <c r="K95" s="64">
        <v>1</v>
      </c>
      <c r="L95" s="72">
        <v>139</v>
      </c>
      <c r="M95" s="73">
        <v>0</v>
      </c>
      <c r="N95" s="73">
        <v>0</v>
      </c>
      <c r="O95" s="28">
        <v>0.25221875000000005</v>
      </c>
      <c r="P95" s="23">
        <f>SUM('[11]Cost Calculations'!R534,'[11]Cost Calculations'!W534:X534,'[11]Cost Calculations'!AC534,'[11]Cost Calculations'!AG534,'[11]Cost Calculations'!AK534:AL534,'[11]Cost Calculations'!AQ534,'[11]Cost Calculations'!AS534)</f>
        <v>223384734.61975572</v>
      </c>
      <c r="R95" s="53">
        <v>0</v>
      </c>
      <c r="S95" s="27">
        <v>207178319.55590102</v>
      </c>
      <c r="T95" s="23">
        <f>SUM('[12]Cost Calculations'!K534:L534)</f>
        <v>324799246.3569994</v>
      </c>
      <c r="V95" s="2">
        <v>7477.1093832531187</v>
      </c>
      <c r="W95" s="30">
        <v>385.31786384369212</v>
      </c>
      <c r="X95" s="10">
        <v>26.27408568212417</v>
      </c>
      <c r="Y95" s="21">
        <v>7.6279603593263765</v>
      </c>
      <c r="Z95" s="19">
        <v>0</v>
      </c>
      <c r="AA95" s="10">
        <v>23405297.760473449</v>
      </c>
      <c r="AB95" s="23">
        <f>SUM('[13]Cost Calculation'!O534,'[13]Cost Calculation'!Q534,'[13]Cost Calculation'!X29)</f>
        <v>137329105.74387127</v>
      </c>
      <c r="AD95" s="16">
        <v>0.12288809198121926</v>
      </c>
      <c r="AE95" s="10">
        <v>34179.786666666667</v>
      </c>
      <c r="AF95" s="12">
        <v>85.914387096774192</v>
      </c>
      <c r="AG95" s="23">
        <f>SUM('[14]Cost Calculations'!L534,'[14]Cost Calculations'!O534)</f>
        <v>378032506.02433789</v>
      </c>
      <c r="AI95" s="23">
        <f>SUM('[15]Cost Calculations'!G533:I533)</f>
        <v>33777400</v>
      </c>
      <c r="AK95" s="48">
        <v>11.6670255727</v>
      </c>
      <c r="AL95" s="48">
        <v>92.735982624299993</v>
      </c>
    </row>
    <row r="96" spans="1:38" x14ac:dyDescent="0.25">
      <c r="A96" s="1">
        <v>27</v>
      </c>
      <c r="B96" s="50" t="s">
        <v>129</v>
      </c>
      <c r="C96" s="1" t="s">
        <v>145</v>
      </c>
      <c r="D96" s="3">
        <v>1218678.495685582</v>
      </c>
      <c r="E96" s="9" t="str">
        <f t="shared" si="1"/>
        <v>Large</v>
      </c>
      <c r="F96" s="70">
        <v>4.6947316089524085</v>
      </c>
      <c r="G96" s="9">
        <v>259584</v>
      </c>
      <c r="H96" s="10">
        <v>58.94736842105263</v>
      </c>
      <c r="I96" s="71">
        <v>121.50723651887085</v>
      </c>
      <c r="J96" s="13">
        <v>1283.24991</v>
      </c>
      <c r="K96" s="64">
        <v>0.75644378035113935</v>
      </c>
      <c r="L96" s="72">
        <v>30</v>
      </c>
      <c r="M96" s="73">
        <v>0</v>
      </c>
      <c r="N96" s="73">
        <v>110</v>
      </c>
      <c r="O96" s="28">
        <v>0.14000000000000001</v>
      </c>
      <c r="P96" s="23">
        <f>SUM('[11]Cost Calculations'!R535,'[11]Cost Calculations'!W535:X535,'[11]Cost Calculations'!AC535,'[11]Cost Calculations'!AG535,'[11]Cost Calculations'!AK535:AL535,'[11]Cost Calculations'!AQ535,'[11]Cost Calculations'!AS535)</f>
        <v>2353575404.1776152</v>
      </c>
      <c r="R96" s="26">
        <v>27.873100000000001</v>
      </c>
      <c r="S96" s="27">
        <v>194110385.46713075</v>
      </c>
      <c r="T96" s="23">
        <f>SUM('[12]Cost Calculations'!K535:L535)</f>
        <v>272469277.99294305</v>
      </c>
      <c r="V96" s="2">
        <v>7477.1093832531187</v>
      </c>
      <c r="W96" s="30">
        <v>151.99389784837683</v>
      </c>
      <c r="X96" s="10">
        <v>26.132827156951464</v>
      </c>
      <c r="Y96" s="21">
        <v>2.1188778775906578</v>
      </c>
      <c r="Z96" s="19">
        <v>0</v>
      </c>
      <c r="AA96" s="10">
        <v>13860775.370946595</v>
      </c>
      <c r="AB96" s="23">
        <f>SUM('[13]Cost Calculation'!O535,'[13]Cost Calculation'!Q535,'[13]Cost Calculation'!X30)</f>
        <v>351176361.75667489</v>
      </c>
      <c r="AD96" s="16">
        <v>0.39959205861718095</v>
      </c>
      <c r="AE96" s="10">
        <v>27904.800000000003</v>
      </c>
      <c r="AF96" s="28">
        <v>131.50200000000001</v>
      </c>
      <c r="AG96" s="23">
        <f>SUM('[14]Cost Calculations'!L535,'[14]Cost Calculations'!O535)</f>
        <v>3917088623.7451253</v>
      </c>
      <c r="AI96" s="23">
        <f>SUM('[15]Cost Calculations'!G534:I534)</f>
        <v>98832199.999999985</v>
      </c>
      <c r="AK96" s="48">
        <v>21.234994526099999</v>
      </c>
      <c r="AL96" s="48">
        <v>81.635006468599997</v>
      </c>
    </row>
    <row r="97" spans="1:38" x14ac:dyDescent="0.25">
      <c r="A97" s="1">
        <v>28</v>
      </c>
      <c r="B97" s="50" t="s">
        <v>130</v>
      </c>
      <c r="C97" s="1" t="s">
        <v>145</v>
      </c>
      <c r="D97" s="3">
        <v>1294655.2632270395</v>
      </c>
      <c r="E97" s="9" t="str">
        <f t="shared" si="1"/>
        <v>Large</v>
      </c>
      <c r="F97" s="70">
        <v>3.2903489815623708</v>
      </c>
      <c r="G97" s="9">
        <v>393471</v>
      </c>
      <c r="H97" s="10">
        <v>53.01022340022719</v>
      </c>
      <c r="I97" s="71">
        <v>156.6117332457784</v>
      </c>
      <c r="J97" s="13">
        <v>53.671350000000004</v>
      </c>
      <c r="K97" s="64">
        <v>0.91828793774319062</v>
      </c>
      <c r="L97" s="72">
        <v>91</v>
      </c>
      <c r="M97" s="73">
        <v>0</v>
      </c>
      <c r="N97" s="73">
        <v>0</v>
      </c>
      <c r="O97" s="28">
        <v>0.21</v>
      </c>
      <c r="P97" s="23">
        <f>SUM('[11]Cost Calculations'!R536,'[11]Cost Calculations'!W536:X536,'[11]Cost Calculations'!AC536,'[11]Cost Calculations'!AG536,'[11]Cost Calculations'!AK536:AL536,'[11]Cost Calculations'!AQ536,'[11]Cost Calculations'!AS536)</f>
        <v>3027805406.1277122</v>
      </c>
      <c r="R97" s="53">
        <v>0</v>
      </c>
      <c r="S97" s="27">
        <v>106495314.22538668</v>
      </c>
      <c r="T97" s="23">
        <f>SUM('[12]Cost Calculations'!K536:L536)</f>
        <v>1962077146.0707228</v>
      </c>
      <c r="V97" s="2">
        <v>7477.1093832531187</v>
      </c>
      <c r="W97" s="30">
        <v>126.66158154031402</v>
      </c>
      <c r="X97" s="10">
        <v>26.132827156951464</v>
      </c>
      <c r="Y97" s="21">
        <v>2.1188778775906578</v>
      </c>
      <c r="Z97" s="19">
        <v>0</v>
      </c>
      <c r="AA97" s="10">
        <v>14423399.891132133</v>
      </c>
      <c r="AB97" s="23">
        <f>SUM('[13]Cost Calculation'!O536,'[13]Cost Calculation'!Q536,'[13]Cost Calculation'!X31)</f>
        <v>320943846.79242635</v>
      </c>
      <c r="AD97" s="16">
        <v>4.4219657608778946E-2</v>
      </c>
      <c r="AE97" s="10">
        <v>27365.8</v>
      </c>
      <c r="AF97" s="28">
        <v>70</v>
      </c>
      <c r="AG97" s="23">
        <f>SUM('[14]Cost Calculations'!L536,'[14]Cost Calculations'!O536)</f>
        <v>3892411296.0645556</v>
      </c>
      <c r="AI97" s="23">
        <f>SUM('[15]Cost Calculations'!G535:I535)</f>
        <v>98832199.999999985</v>
      </c>
      <c r="AK97" s="48">
        <v>23.3700063263</v>
      </c>
      <c r="AL97" s="48">
        <v>85.330026406800002</v>
      </c>
    </row>
    <row r="98" spans="1:38" x14ac:dyDescent="0.25">
      <c r="A98" s="1">
        <v>29</v>
      </c>
      <c r="B98" s="50" t="s">
        <v>131</v>
      </c>
      <c r="C98" s="1" t="s">
        <v>145</v>
      </c>
      <c r="D98" s="3">
        <v>172747.82420858208</v>
      </c>
      <c r="E98" s="9" t="str">
        <f t="shared" si="1"/>
        <v>Medium</v>
      </c>
      <c r="F98" s="70">
        <v>4.6165672844480259</v>
      </c>
      <c r="G98" s="9">
        <v>37419</v>
      </c>
      <c r="H98" s="10">
        <v>91.707686482393044</v>
      </c>
      <c r="I98" s="71">
        <v>880.26594893316826</v>
      </c>
      <c r="J98" s="13">
        <v>11.458320000000001</v>
      </c>
      <c r="K98" s="64">
        <v>0.96363636363636362</v>
      </c>
      <c r="L98" s="72">
        <v>206</v>
      </c>
      <c r="M98" s="73">
        <v>0</v>
      </c>
      <c r="N98" s="73">
        <v>0</v>
      </c>
      <c r="O98" s="28">
        <v>0.14000000000000001</v>
      </c>
      <c r="P98" s="23">
        <f>SUM('[11]Cost Calculations'!R537,'[11]Cost Calculations'!W537:X537,'[11]Cost Calculations'!AC537,'[11]Cost Calculations'!AG537,'[11]Cost Calculations'!AK537:AL537,'[11]Cost Calculations'!AQ537,'[11]Cost Calculations'!AS537)</f>
        <v>339095537.0573802</v>
      </c>
      <c r="R98" s="53">
        <v>0</v>
      </c>
      <c r="S98" s="27">
        <v>207178319.55590102</v>
      </c>
      <c r="T98" s="23">
        <f>SUM('[12]Cost Calculations'!K537:L537)</f>
        <v>464343034.52045864</v>
      </c>
      <c r="V98" s="2">
        <v>7477.1093832531187</v>
      </c>
      <c r="W98" s="30">
        <v>172.4375215355854</v>
      </c>
      <c r="X98" s="10">
        <v>26.27408568212417</v>
      </c>
      <c r="Y98" s="21">
        <v>7.6279603593263765</v>
      </c>
      <c r="Z98" s="19">
        <v>5</v>
      </c>
      <c r="AA98" s="10">
        <v>23405297.760473449</v>
      </c>
      <c r="AB98" s="23">
        <f>SUM('[13]Cost Calculation'!O537,'[13]Cost Calculation'!Q537,'[13]Cost Calculation'!X32)</f>
        <v>16404901.165352054</v>
      </c>
      <c r="AD98" s="16">
        <v>9.6438356164383565E-2</v>
      </c>
      <c r="AE98" s="10">
        <v>11542.300000000001</v>
      </c>
      <c r="AF98" s="28">
        <v>100.324</v>
      </c>
      <c r="AG98" s="23">
        <f>SUM('[14]Cost Calculations'!L537,'[14]Cost Calculations'!O537)</f>
        <v>283208154.41800517</v>
      </c>
      <c r="AI98" s="23">
        <f>SUM('[15]Cost Calculations'!G536:I536)</f>
        <v>33777400</v>
      </c>
      <c r="AK98" s="48">
        <v>25.570492166099999</v>
      </c>
      <c r="AL98" s="48">
        <v>91.880014199800002</v>
      </c>
    </row>
    <row r="99" spans="1:38" x14ac:dyDescent="0.25">
      <c r="A99" s="1">
        <v>30</v>
      </c>
      <c r="B99" s="50" t="s">
        <v>132</v>
      </c>
      <c r="C99" s="1" t="s">
        <v>145</v>
      </c>
      <c r="D99" s="3">
        <v>118516.95498716265</v>
      </c>
      <c r="E99" s="9" t="str">
        <f t="shared" si="1"/>
        <v>Medium</v>
      </c>
      <c r="F99" s="70">
        <v>4.0765401369010581</v>
      </c>
      <c r="G99" s="9">
        <v>29073</v>
      </c>
      <c r="H99" s="10">
        <v>60.413984601792251</v>
      </c>
      <c r="I99" s="71">
        <v>87.75657466358274</v>
      </c>
      <c r="J99" s="13">
        <v>0</v>
      </c>
      <c r="K99" s="64" t="s">
        <v>146</v>
      </c>
      <c r="L99" s="72">
        <v>21</v>
      </c>
      <c r="M99" s="73">
        <v>0</v>
      </c>
      <c r="N99" s="73">
        <v>21</v>
      </c>
      <c r="O99" s="28">
        <v>0.25221875000000005</v>
      </c>
      <c r="P99" s="23">
        <f>SUM('[11]Cost Calculations'!R538,'[11]Cost Calculations'!W538:X538,'[11]Cost Calculations'!AC538,'[11]Cost Calculations'!AG538,'[11]Cost Calculations'!AK538:AL538,'[11]Cost Calculations'!AQ538,'[11]Cost Calculations'!AS538)</f>
        <v>281471645.57066995</v>
      </c>
      <c r="R99" s="53">
        <v>0</v>
      </c>
      <c r="S99" s="27">
        <v>207178319.55590102</v>
      </c>
      <c r="T99" s="23">
        <f>SUM('[12]Cost Calculations'!K538:L538)</f>
        <v>318571436.56070256</v>
      </c>
      <c r="V99" s="2">
        <v>7477.1093832531187</v>
      </c>
      <c r="W99" s="30">
        <v>162.21570969198112</v>
      </c>
      <c r="X99" s="10">
        <v>26.27408568212417</v>
      </c>
      <c r="Y99" s="21">
        <v>7.6279603593263765</v>
      </c>
      <c r="Z99" s="19">
        <v>0</v>
      </c>
      <c r="AA99" s="10">
        <v>23405297.760473449</v>
      </c>
      <c r="AB99" s="23">
        <f>SUM('[13]Cost Calculation'!O538,'[13]Cost Calculation'!Q538,'[13]Cost Calculation'!X33)</f>
        <v>56705891.17403511</v>
      </c>
      <c r="AD99" s="16">
        <v>0</v>
      </c>
      <c r="AE99" s="10">
        <v>34179.786666666667</v>
      </c>
      <c r="AF99" s="12">
        <v>85.914387096774192</v>
      </c>
      <c r="AG99" s="23">
        <f>SUM('[14]Cost Calculations'!L538,'[14]Cost Calculations'!O538)</f>
        <v>345037068.96212661</v>
      </c>
      <c r="AI99" s="23">
        <f>SUM('[15]Cost Calculations'!G537:I537)</f>
        <v>33777400</v>
      </c>
      <c r="AK99" s="48">
        <v>20.266578185</v>
      </c>
      <c r="AL99" s="48">
        <v>73.016617796700004</v>
      </c>
    </row>
    <row r="100" spans="1:38" x14ac:dyDescent="0.25">
      <c r="A100" s="1">
        <v>31</v>
      </c>
      <c r="B100" s="50" t="s">
        <v>133</v>
      </c>
      <c r="C100" s="1" t="s">
        <v>145</v>
      </c>
      <c r="D100" s="3">
        <v>204527.22935748301</v>
      </c>
      <c r="E100" s="9" t="str">
        <f t="shared" si="1"/>
        <v>Medium</v>
      </c>
      <c r="F100" s="70">
        <v>3.6621172202306398</v>
      </c>
      <c r="G100" s="9">
        <v>55849</v>
      </c>
      <c r="H100" s="10">
        <v>118.33648870377382</v>
      </c>
      <c r="I100" s="71">
        <v>662.8996639972172</v>
      </c>
      <c r="J100" s="13">
        <v>522.30024000000003</v>
      </c>
      <c r="K100" s="64">
        <v>0.79846362403976501</v>
      </c>
      <c r="L100" s="72">
        <v>3158</v>
      </c>
      <c r="M100" s="73">
        <v>0</v>
      </c>
      <c r="N100" s="73">
        <v>27</v>
      </c>
      <c r="O100" s="28">
        <v>0.14000000000000001</v>
      </c>
      <c r="P100" s="23">
        <f>SUM('[11]Cost Calculations'!R539,'[11]Cost Calculations'!W539:X539,'[11]Cost Calculations'!AC539,'[11]Cost Calculations'!AG539,'[11]Cost Calculations'!AK539:AL539,'[11]Cost Calculations'!AQ539,'[11]Cost Calculations'!AS539)</f>
        <v>250165825.88007063</v>
      </c>
      <c r="R100" s="53">
        <v>0</v>
      </c>
      <c r="S100" s="27">
        <v>207178319.55590102</v>
      </c>
      <c r="T100" s="23">
        <f>SUM('[12]Cost Calculations'!K539:L539)</f>
        <v>549765502.15326738</v>
      </c>
      <c r="V100" s="2">
        <v>7477.1093832531187</v>
      </c>
      <c r="W100" s="30">
        <v>180.37794348945772</v>
      </c>
      <c r="X100" s="10">
        <v>26.27408568212417</v>
      </c>
      <c r="Y100" s="21">
        <v>7.6279603593263765</v>
      </c>
      <c r="Z100" s="19">
        <v>0</v>
      </c>
      <c r="AA100" s="10">
        <v>23405297.760473449</v>
      </c>
      <c r="AB100" s="23">
        <f>SUM('[13]Cost Calculation'!O539,'[13]Cost Calculation'!Q539,'[13]Cost Calculation'!X34)</f>
        <v>108815146.4122657</v>
      </c>
      <c r="AD100" s="16">
        <v>1.9155185073208656E-2</v>
      </c>
      <c r="AE100" s="10">
        <v>33872.299999999996</v>
      </c>
      <c r="AF100" s="28">
        <v>77</v>
      </c>
      <c r="AG100" s="23">
        <f>SUM('[14]Cost Calculations'!L539,'[14]Cost Calculations'!O539)</f>
        <v>620776911.09398568</v>
      </c>
      <c r="AI100" s="23">
        <f>SUM('[15]Cost Calculations'!G538:I538)</f>
        <v>33777400</v>
      </c>
      <c r="AK100" s="48">
        <v>31.100025450699999</v>
      </c>
      <c r="AL100" s="48">
        <v>77.1665970448</v>
      </c>
    </row>
    <row r="101" spans="1:38" x14ac:dyDescent="0.25">
      <c r="A101" s="1">
        <v>32</v>
      </c>
      <c r="B101" s="50" t="s">
        <v>134</v>
      </c>
      <c r="C101" s="1" t="s">
        <v>145</v>
      </c>
      <c r="D101" s="3">
        <v>1423879.9323176574</v>
      </c>
      <c r="E101" s="9" t="str">
        <f t="shared" si="1"/>
        <v>Large</v>
      </c>
      <c r="F101" s="70">
        <v>6.457235996477583</v>
      </c>
      <c r="G101" s="9">
        <v>220509</v>
      </c>
      <c r="H101" s="10">
        <v>105.97627161428754</v>
      </c>
      <c r="I101" s="71">
        <v>39.152933311444599</v>
      </c>
      <c r="J101" s="13">
        <v>708.34199999999998</v>
      </c>
      <c r="K101" s="64">
        <v>0.99432463110102154</v>
      </c>
      <c r="L101" s="72">
        <v>20</v>
      </c>
      <c r="M101" s="73">
        <v>0</v>
      </c>
      <c r="N101" s="73">
        <v>0</v>
      </c>
      <c r="O101" s="28">
        <v>0.14000000000000001</v>
      </c>
      <c r="P101" s="23">
        <f>SUM('[11]Cost Calculations'!R540,'[11]Cost Calculations'!W540:X540,'[11]Cost Calculations'!AC540,'[11]Cost Calculations'!AG540,'[11]Cost Calculations'!AK540:AL540,'[11]Cost Calculations'!AQ540,'[11]Cost Calculations'!AS540)</f>
        <v>2705760159.895246</v>
      </c>
      <c r="R101" s="53">
        <v>0</v>
      </c>
      <c r="S101" s="27">
        <v>258664564.88983455</v>
      </c>
      <c r="T101" s="23">
        <f>SUM('[12]Cost Calculations'!K540:L540)</f>
        <v>4681066623.6262512</v>
      </c>
      <c r="V101" s="2">
        <v>7477.1093832531187</v>
      </c>
      <c r="W101" s="30">
        <v>243.54577783891961</v>
      </c>
      <c r="X101" s="10">
        <v>26.132827156951464</v>
      </c>
      <c r="Y101" s="21">
        <v>2.1188778775906578</v>
      </c>
      <c r="Z101" s="19">
        <v>10</v>
      </c>
      <c r="AA101" s="10">
        <v>14423399.891132133</v>
      </c>
      <c r="AB101" s="23">
        <f>SUM('[13]Cost Calculation'!O540,'[13]Cost Calculation'!Q540,'[13]Cost Calculation'!X35)</f>
        <v>534734922.5787372</v>
      </c>
      <c r="AD101" s="16">
        <v>0.28797400849974564</v>
      </c>
      <c r="AE101" s="10">
        <v>145453</v>
      </c>
      <c r="AF101" s="28">
        <v>85.75</v>
      </c>
      <c r="AG101" s="23">
        <f>SUM('[14]Cost Calculations'!L540,'[14]Cost Calculations'!O540)</f>
        <v>10022051148.698851</v>
      </c>
      <c r="AI101" s="23">
        <f>SUM('[15]Cost Calculations'!G539:I539)</f>
        <v>98832199.999999985</v>
      </c>
      <c r="AK101" s="48">
        <v>34.099971536300004</v>
      </c>
      <c r="AL101" s="48">
        <v>74.815009316900003</v>
      </c>
    </row>
    <row r="102" spans="1:38" x14ac:dyDescent="0.25">
      <c r="A102" s="1">
        <v>33</v>
      </c>
      <c r="B102" s="50" t="s">
        <v>135</v>
      </c>
      <c r="C102" s="1" t="s">
        <v>145</v>
      </c>
      <c r="D102" s="3">
        <v>896962.22226996359</v>
      </c>
      <c r="E102" s="9" t="str">
        <f t="shared" si="1"/>
        <v>Medium</v>
      </c>
      <c r="F102" s="70">
        <v>3.9813857124502121</v>
      </c>
      <c r="G102" s="9">
        <v>225289</v>
      </c>
      <c r="H102" s="10">
        <v>212.04089360090876</v>
      </c>
      <c r="I102" s="71">
        <v>326.7244779782618</v>
      </c>
      <c r="J102" s="13">
        <v>1137.8472300000001</v>
      </c>
      <c r="K102" s="64">
        <v>0.81796317173994737</v>
      </c>
      <c r="L102" s="72">
        <v>201</v>
      </c>
      <c r="M102" s="73">
        <v>0</v>
      </c>
      <c r="N102" s="73">
        <v>2</v>
      </c>
      <c r="O102" s="28">
        <v>0.14000000000000001</v>
      </c>
      <c r="P102" s="23">
        <f>SUM('[11]Cost Calculations'!R541,'[11]Cost Calculations'!W541:X541,'[11]Cost Calculations'!AC541,'[11]Cost Calculations'!AG541,'[11]Cost Calculations'!AK541:AL541,'[11]Cost Calculations'!AQ541,'[11]Cost Calculations'!AS541)</f>
        <v>1233986816.8701572</v>
      </c>
      <c r="R102" s="53">
        <v>0</v>
      </c>
      <c r="S102" s="27">
        <v>147442586.65970939</v>
      </c>
      <c r="T102" s="23">
        <f>SUM('[12]Cost Calculations'!K541:L541)</f>
        <v>1787067112.670768</v>
      </c>
      <c r="V102" s="2">
        <v>7477.1093832531187</v>
      </c>
      <c r="W102" s="30">
        <v>116.43976969670975</v>
      </c>
      <c r="X102" s="10">
        <v>26.132827156951464</v>
      </c>
      <c r="Y102" s="21">
        <v>2.1188778775906578</v>
      </c>
      <c r="Z102" s="19">
        <v>0</v>
      </c>
      <c r="AA102" s="10">
        <v>23405297.760473449</v>
      </c>
      <c r="AB102" s="23">
        <f>SUM('[13]Cost Calculation'!O541,'[13]Cost Calculation'!Q541,'[13]Cost Calculation'!X36)</f>
        <v>298470072.38855952</v>
      </c>
      <c r="AD102" s="16">
        <v>4.4648593087498398E-3</v>
      </c>
      <c r="AE102" s="10">
        <v>32586.400000000001</v>
      </c>
      <c r="AF102" s="28">
        <v>78.932000000000002</v>
      </c>
      <c r="AG102" s="23">
        <f>SUM('[14]Cost Calculations'!L541,'[14]Cost Calculations'!O541)</f>
        <v>2196399927.7511554</v>
      </c>
      <c r="AI102" s="23">
        <f>SUM('[15]Cost Calculations'!G540:I540)</f>
        <v>70267699.999999985</v>
      </c>
      <c r="AK102" s="48">
        <v>8.4999837432100005</v>
      </c>
      <c r="AL102" s="48">
        <v>76.950021117099993</v>
      </c>
    </row>
    <row r="103" spans="1:38" x14ac:dyDescent="0.25">
      <c r="A103" s="1">
        <v>34</v>
      </c>
      <c r="B103" s="50" t="s">
        <v>136</v>
      </c>
      <c r="C103" s="1" t="s">
        <v>145</v>
      </c>
      <c r="D103" s="3">
        <v>518879.08485063037</v>
      </c>
      <c r="E103" s="9" t="str">
        <f t="shared" si="1"/>
        <v>Medium</v>
      </c>
      <c r="F103" s="70">
        <v>4.3021399999999996</v>
      </c>
      <c r="G103" s="9">
        <v>120610</v>
      </c>
      <c r="H103" s="10">
        <v>71.56380159030671</v>
      </c>
      <c r="I103" s="71">
        <v>99.391480730223122</v>
      </c>
      <c r="J103" s="13">
        <v>262.43053999999995</v>
      </c>
      <c r="K103" s="88">
        <v>0.79419201040236942</v>
      </c>
      <c r="L103" s="72">
        <v>1061</v>
      </c>
      <c r="M103" s="73">
        <v>0</v>
      </c>
      <c r="N103" s="73">
        <v>2</v>
      </c>
      <c r="O103" s="28">
        <v>0.21</v>
      </c>
      <c r="P103" s="23">
        <f>SUM('[11]Cost Calculations'!R542,'[11]Cost Calculations'!W542:X542,'[11]Cost Calculations'!AC542,'[11]Cost Calculations'!AG542,'[11]Cost Calculations'!AK542:AL542,'[11]Cost Calculations'!AQ542,'[11]Cost Calculations'!AS542)</f>
        <v>893259954.24402297</v>
      </c>
      <c r="R103" s="53">
        <v>0</v>
      </c>
      <c r="S103" s="27">
        <v>382950815.48123109</v>
      </c>
      <c r="T103" s="23">
        <f>SUM('[12]Cost Calculations'!K542:L542)</f>
        <v>2456822753.0634151</v>
      </c>
      <c r="V103" s="2">
        <v>7477.1093832531187</v>
      </c>
      <c r="W103" s="30">
        <v>208.88050289104416</v>
      </c>
      <c r="X103" s="10">
        <v>26.132827156951464</v>
      </c>
      <c r="Y103" s="21">
        <v>2.1188778775906578</v>
      </c>
      <c r="Z103" s="19">
        <v>0</v>
      </c>
      <c r="AA103" s="10">
        <v>23405297.760473449</v>
      </c>
      <c r="AB103" s="23">
        <f>SUM('[13]Cost Calculation'!O542,'[13]Cost Calculation'!Q542,'[13]Cost Calculation'!X37)</f>
        <v>309734349.21125829</v>
      </c>
      <c r="AD103" s="16">
        <v>0.32680999999999999</v>
      </c>
      <c r="AE103" s="10">
        <v>24247.3</v>
      </c>
      <c r="AF103" s="28">
        <v>67.662000000000006</v>
      </c>
      <c r="AG103" s="23">
        <f>SUM('[14]Cost Calculations'!L542,'[14]Cost Calculations'!O542)</f>
        <v>1361250471.0173576</v>
      </c>
      <c r="AI103" s="23">
        <f>SUM('[15]Cost Calculations'!G541:I541)</f>
        <v>33777400</v>
      </c>
      <c r="AK103" s="48">
        <v>15.8300014434</v>
      </c>
      <c r="AL103" s="48">
        <v>78.030006875500007</v>
      </c>
    </row>
    <row r="104" spans="1:38" x14ac:dyDescent="0.25">
      <c r="A104" s="1">
        <v>35</v>
      </c>
      <c r="B104" s="50" t="s">
        <v>137</v>
      </c>
      <c r="C104" s="1" t="s">
        <v>145</v>
      </c>
      <c r="D104" s="3">
        <v>221055.55939507601</v>
      </c>
      <c r="E104" s="9" t="str">
        <f t="shared" si="1"/>
        <v>Medium</v>
      </c>
      <c r="F104" s="70">
        <v>5.0911666666666671</v>
      </c>
      <c r="G104" s="9">
        <v>43419</v>
      </c>
      <c r="H104" s="10">
        <v>112.55837435314906</v>
      </c>
      <c r="I104" s="75">
        <v>33.799999999999997</v>
      </c>
      <c r="J104" s="13">
        <v>119.13330000000001</v>
      </c>
      <c r="K104" s="88">
        <v>0.65427995971802622</v>
      </c>
      <c r="L104" s="72">
        <v>0</v>
      </c>
      <c r="M104" s="73">
        <v>0</v>
      </c>
      <c r="N104" s="73">
        <v>0</v>
      </c>
      <c r="O104" s="28">
        <v>0.25221875000000005</v>
      </c>
      <c r="P104" s="23">
        <f>SUM('[11]Cost Calculations'!R543,'[11]Cost Calculations'!W543:X543,'[11]Cost Calculations'!AC543,'[11]Cost Calculations'!AG543,'[11]Cost Calculations'!AK543:AL543,'[11]Cost Calculations'!AQ543,'[11]Cost Calculations'!AS543)</f>
        <v>415519628.51792443</v>
      </c>
      <c r="R104" s="53">
        <v>0</v>
      </c>
      <c r="S104" s="27">
        <v>83219953.906071469</v>
      </c>
      <c r="T104" s="23">
        <f>SUM('[12]Cost Calculations'!K543:L543)</f>
        <v>275098700.6864211</v>
      </c>
      <c r="V104" s="2">
        <v>7477.1093832531187</v>
      </c>
      <c r="W104" s="30">
        <v>178.65949396212716</v>
      </c>
      <c r="X104" s="10">
        <v>26.27408568212417</v>
      </c>
      <c r="Y104" s="21">
        <v>7.6279603593263765</v>
      </c>
      <c r="Z104" s="19">
        <v>0</v>
      </c>
      <c r="AA104" s="10">
        <v>941783.48773317807</v>
      </c>
      <c r="AB104" s="23">
        <f>SUM('[13]Cost Calculation'!O543,'[13]Cost Calculation'!Q543,'[13]Cost Calculation'!X38)</f>
        <v>26416553.142701607</v>
      </c>
      <c r="AD104" s="16">
        <v>3.6694444444444446E-2</v>
      </c>
      <c r="AE104" s="10">
        <v>34179.786666666667</v>
      </c>
      <c r="AF104" s="12">
        <v>85.914387096774192</v>
      </c>
      <c r="AG104" s="23">
        <f>SUM('[14]Cost Calculations'!L543,'[14]Cost Calculations'!O543)</f>
        <v>507465818.72041023</v>
      </c>
      <c r="AI104" s="23">
        <f>SUM('[15]Cost Calculations'!G542:I542)</f>
        <v>33777400</v>
      </c>
      <c r="AK104" s="48">
        <v>29.490382099400001</v>
      </c>
      <c r="AL104" s="48">
        <v>75.029983275299998</v>
      </c>
    </row>
    <row r="105" spans="1:38" x14ac:dyDescent="0.25">
      <c r="A105" s="1">
        <v>36</v>
      </c>
      <c r="B105" s="50" t="s">
        <v>138</v>
      </c>
      <c r="C105" s="1" t="s">
        <v>145</v>
      </c>
      <c r="D105" s="3">
        <v>1417301.8885329936</v>
      </c>
      <c r="E105" s="9" t="str">
        <f t="shared" si="1"/>
        <v>Large</v>
      </c>
      <c r="F105" s="70">
        <v>4.8963166666666664</v>
      </c>
      <c r="G105" s="9">
        <v>289463</v>
      </c>
      <c r="H105" s="10">
        <v>50.200681560015155</v>
      </c>
      <c r="I105" s="75">
        <v>63.3</v>
      </c>
      <c r="J105" s="13">
        <v>493.54871999999995</v>
      </c>
      <c r="K105" s="88">
        <v>0.74518547557210757</v>
      </c>
      <c r="L105" s="72">
        <v>49</v>
      </c>
      <c r="M105" s="73">
        <v>0</v>
      </c>
      <c r="N105" s="73">
        <v>1</v>
      </c>
      <c r="O105" s="28">
        <v>0.28000000000000003</v>
      </c>
      <c r="P105" s="23">
        <f>SUM('[11]Cost Calculations'!R544,'[11]Cost Calculations'!W544:X544,'[11]Cost Calculations'!AC544,'[11]Cost Calculations'!AG544,'[11]Cost Calculations'!AK544:AL544,'[11]Cost Calculations'!AQ544,'[11]Cost Calculations'!AS544)</f>
        <v>3256299613.964088</v>
      </c>
      <c r="R105" s="53">
        <v>0</v>
      </c>
      <c r="S105" s="27">
        <v>115153966.74863443</v>
      </c>
      <c r="T105" s="23">
        <f>SUM('[12]Cost Calculations'!K544:L544)</f>
        <v>2290858140.9359341</v>
      </c>
      <c r="V105" s="2">
        <v>7477.1093832531187</v>
      </c>
      <c r="W105" s="30">
        <v>253.32316308062804</v>
      </c>
      <c r="X105" s="10">
        <v>26.132827156951464</v>
      </c>
      <c r="Y105" s="21">
        <v>2.1188778775906578</v>
      </c>
      <c r="Z105" s="19">
        <v>0</v>
      </c>
      <c r="AA105" s="10">
        <v>14423399.891132133</v>
      </c>
      <c r="AB105" s="23">
        <f>SUM('[13]Cost Calculation'!O544,'[13]Cost Calculation'!Q544,'[13]Cost Calculation'!X39)</f>
        <v>705263308.11493623</v>
      </c>
      <c r="AD105" s="16">
        <v>0.17384583333333334</v>
      </c>
      <c r="AE105" s="10">
        <v>21359.8</v>
      </c>
      <c r="AF105" s="28">
        <v>79.8</v>
      </c>
      <c r="AG105" s="23">
        <f>SUM('[14]Cost Calculations'!L544,'[14]Cost Calculations'!O544)</f>
        <v>2808721461.9137654</v>
      </c>
      <c r="AI105" s="23">
        <f>SUM('[15]Cost Calculations'!G543:I543)</f>
        <v>98832199.999999985</v>
      </c>
      <c r="AK105" s="48">
        <v>19.895696430400001</v>
      </c>
      <c r="AL105" s="48">
        <v>75.320301471899995</v>
      </c>
    </row>
    <row r="106" spans="1:38" x14ac:dyDescent="0.25">
      <c r="A106" s="1">
        <v>37</v>
      </c>
      <c r="B106" s="50" t="s">
        <v>139</v>
      </c>
      <c r="C106" s="1" t="s">
        <v>145</v>
      </c>
      <c r="D106" s="3">
        <v>236463.42689582403</v>
      </c>
      <c r="E106" s="9" t="str">
        <f t="shared" si="1"/>
        <v>Medium</v>
      </c>
      <c r="F106" s="70">
        <v>5.027102564102564</v>
      </c>
      <c r="G106" s="9">
        <v>47038</v>
      </c>
      <c r="H106" s="10">
        <v>74.965290925154619</v>
      </c>
      <c r="I106" s="75">
        <v>26.6</v>
      </c>
      <c r="J106" s="13">
        <v>127.43705</v>
      </c>
      <c r="K106" s="64">
        <v>0.65427995971802622</v>
      </c>
      <c r="L106" s="72">
        <v>0</v>
      </c>
      <c r="M106" s="73">
        <v>2</v>
      </c>
      <c r="N106" s="73">
        <v>1</v>
      </c>
      <c r="O106" s="28">
        <v>0.14000000000000001</v>
      </c>
      <c r="P106" s="23">
        <f>SUM('[11]Cost Calculations'!R545,'[11]Cost Calculations'!W545:X545,'[11]Cost Calculations'!AC545,'[11]Cost Calculations'!AG545,'[11]Cost Calculations'!AK545:AL545,'[11]Cost Calculations'!AQ545,'[11]Cost Calculations'!AS545)</f>
        <v>443867860.64735341</v>
      </c>
      <c r="R106" s="53">
        <v>0</v>
      </c>
      <c r="S106" s="27">
        <v>135804860.55953482</v>
      </c>
      <c r="T106" s="23">
        <f>SUM('[12]Cost Calculations'!K545:L545)</f>
        <v>439073037.24712646</v>
      </c>
      <c r="V106" s="2">
        <v>7477.1093832531187</v>
      </c>
      <c r="W106" s="30">
        <v>178.65949396212716</v>
      </c>
      <c r="X106" s="10">
        <v>26.27408568212417</v>
      </c>
      <c r="Y106" s="21">
        <v>7.6279603593263765</v>
      </c>
      <c r="Z106" s="19">
        <v>0</v>
      </c>
      <c r="AA106" s="10">
        <v>23405297.760473449</v>
      </c>
      <c r="AB106" s="23">
        <f>SUM('[13]Cost Calculation'!O545,'[13]Cost Calculation'!Q545,'[13]Cost Calculation'!X40)</f>
        <v>124607695.18752927</v>
      </c>
      <c r="AD106" s="16">
        <v>9.4102564102564096E-2</v>
      </c>
      <c r="AE106" s="10">
        <v>14306.6</v>
      </c>
      <c r="AF106" s="28">
        <v>58.323999999999998</v>
      </c>
      <c r="AG106" s="23">
        <f>SUM('[14]Cost Calculations'!L545,'[14]Cost Calculations'!O545)</f>
        <v>284758472.42625487</v>
      </c>
      <c r="AI106" s="23">
        <f>SUM('[15]Cost Calculations'!G544:I544)</f>
        <v>33777400</v>
      </c>
      <c r="AK106" s="48">
        <v>28.810010191899998</v>
      </c>
      <c r="AL106" s="48">
        <v>76.125006875500006</v>
      </c>
    </row>
    <row r="107" spans="1:38" x14ac:dyDescent="0.25">
      <c r="A107" s="1">
        <v>38</v>
      </c>
      <c r="B107" s="50" t="s">
        <v>140</v>
      </c>
      <c r="C107" s="1" t="s">
        <v>145</v>
      </c>
      <c r="D107" s="3">
        <v>1039890.5461976461</v>
      </c>
      <c r="E107" s="9" t="str">
        <f t="shared" si="1"/>
        <v>Large</v>
      </c>
      <c r="F107" s="70">
        <v>4.5378736842105267</v>
      </c>
      <c r="G107" s="9">
        <v>229158</v>
      </c>
      <c r="H107" s="10">
        <v>100.71942446043167</v>
      </c>
      <c r="I107" s="75">
        <v>107</v>
      </c>
      <c r="J107" s="13">
        <v>698.37876000000006</v>
      </c>
      <c r="K107" s="88">
        <v>0.80606060606060603</v>
      </c>
      <c r="L107" s="72">
        <v>0</v>
      </c>
      <c r="M107" s="73">
        <v>0</v>
      </c>
      <c r="N107" s="73">
        <v>1</v>
      </c>
      <c r="O107" s="28">
        <v>0.21</v>
      </c>
      <c r="P107" s="23">
        <f>SUM('[11]Cost Calculations'!R546,'[11]Cost Calculations'!W546:X546,'[11]Cost Calculations'!AC546,'[11]Cost Calculations'!AG546,'[11]Cost Calculations'!AK546:AL546,'[11]Cost Calculations'!AQ546,'[11]Cost Calculations'!AS546)</f>
        <v>1860286038.6337843</v>
      </c>
      <c r="R107" s="53">
        <v>0</v>
      </c>
      <c r="S107" s="27">
        <v>223708463.42310071</v>
      </c>
      <c r="T107" s="23">
        <f>SUM('[12]Cost Calculations'!K546:L546)</f>
        <v>2995380491.02355</v>
      </c>
      <c r="V107" s="2">
        <v>7477.1093832531187</v>
      </c>
      <c r="W107" s="30">
        <v>249.97474347730324</v>
      </c>
      <c r="X107" s="10">
        <v>26.132827156951464</v>
      </c>
      <c r="Y107" s="21">
        <v>2.1188778775906578</v>
      </c>
      <c r="Z107" s="19">
        <v>12.80625</v>
      </c>
      <c r="AA107" s="10">
        <v>14423399.891132133</v>
      </c>
      <c r="AB107" s="23">
        <f>SUM('[13]Cost Calculation'!O546,'[13]Cost Calculation'!Q546,'[13]Cost Calculation'!X41)</f>
        <v>318262651.3717922</v>
      </c>
      <c r="AD107" s="16">
        <v>0.15878947368421054</v>
      </c>
      <c r="AE107" s="10">
        <v>34642.300000000003</v>
      </c>
      <c r="AF107" s="28">
        <v>79.323999999999998</v>
      </c>
      <c r="AG107" s="23">
        <f>SUM('[14]Cost Calculations'!L546,'[14]Cost Calculations'!O546)</f>
        <v>2936337527.2143826</v>
      </c>
      <c r="AI107" s="23">
        <f>SUM('[15]Cost Calculations'!G545:I545)</f>
        <v>98832199.999999985</v>
      </c>
      <c r="AK107" s="48">
        <v>31.334920673599999</v>
      </c>
      <c r="AL107" s="48">
        <v>75.569020140500001</v>
      </c>
    </row>
    <row r="108" spans="1:38" x14ac:dyDescent="0.25">
      <c r="A108" s="1">
        <v>39</v>
      </c>
      <c r="B108" s="50" t="s">
        <v>141</v>
      </c>
      <c r="C108" s="1" t="s">
        <v>145</v>
      </c>
      <c r="D108" s="3">
        <v>85608.644634293029</v>
      </c>
      <c r="E108" s="9" t="str">
        <f t="shared" si="1"/>
        <v>Small</v>
      </c>
      <c r="F108" s="70">
        <v>3.6693548387096775</v>
      </c>
      <c r="G108" s="9">
        <v>23331</v>
      </c>
      <c r="H108" s="10">
        <v>69.973494888299896</v>
      </c>
      <c r="I108" s="75">
        <v>25.5</v>
      </c>
      <c r="J108" s="13">
        <v>36.909599999999998</v>
      </c>
      <c r="K108" s="88">
        <v>0.84233875554544424</v>
      </c>
      <c r="L108" s="72">
        <v>0</v>
      </c>
      <c r="M108" s="73">
        <v>0</v>
      </c>
      <c r="N108" s="73">
        <v>0</v>
      </c>
      <c r="O108" s="28">
        <v>0.25221875000000005</v>
      </c>
      <c r="P108" s="23">
        <f>SUM('[11]Cost Calculations'!R547,'[11]Cost Calculations'!W547:X547,'[11]Cost Calculations'!AC547,'[11]Cost Calculations'!AG547,'[11]Cost Calculations'!AK547:AL547,'[11]Cost Calculations'!AQ547,'[11]Cost Calculations'!AS547)</f>
        <v>179735634.7945444</v>
      </c>
      <c r="R108" s="53">
        <v>0</v>
      </c>
      <c r="S108" s="27">
        <v>399734297.50693494</v>
      </c>
      <c r="T108" s="23">
        <f>SUM('[12]Cost Calculations'!K547:L547)</f>
        <v>422077202.3184709</v>
      </c>
      <c r="V108" s="2">
        <v>7477.1093832531187</v>
      </c>
      <c r="W108" s="30">
        <v>202.82138541793685</v>
      </c>
      <c r="X108" s="10">
        <v>26.27408568212417</v>
      </c>
      <c r="Y108" s="21">
        <v>7.6279603593263765</v>
      </c>
      <c r="Z108" s="19">
        <v>0</v>
      </c>
      <c r="AA108" s="10">
        <v>4796053.4579697149</v>
      </c>
      <c r="AB108" s="23">
        <f>SUM('[13]Cost Calculation'!O547,'[13]Cost Calculation'!Q547,'[13]Cost Calculation'!X42)</f>
        <v>18408440.642384119</v>
      </c>
      <c r="AD108" s="16">
        <v>0.29399999999999998</v>
      </c>
      <c r="AE108" s="10">
        <v>22303.05</v>
      </c>
      <c r="AF108" s="12">
        <v>85.914387096774192</v>
      </c>
      <c r="AG108" s="23">
        <f>SUM('[14]Cost Calculations'!L547,'[14]Cost Calculations'!O547)</f>
        <v>257865958.7937063</v>
      </c>
      <c r="AI108" s="23">
        <f>SUM('[15]Cost Calculations'!G546:I546)</f>
        <v>19245149.999999996</v>
      </c>
      <c r="AK108" s="48">
        <v>10.9503768096</v>
      </c>
      <c r="AL108" s="48">
        <v>78.083336953699998</v>
      </c>
    </row>
    <row r="109" spans="1:38" x14ac:dyDescent="0.25">
      <c r="A109" s="1">
        <v>40</v>
      </c>
      <c r="B109" s="50" t="s">
        <v>142</v>
      </c>
      <c r="C109" s="1" t="s">
        <v>145</v>
      </c>
      <c r="D109" s="3">
        <v>152855.6943698473</v>
      </c>
      <c r="E109" s="9" t="str">
        <f t="shared" si="1"/>
        <v>Medium</v>
      </c>
      <c r="F109" s="70">
        <v>4.2245333333333335</v>
      </c>
      <c r="G109" s="9">
        <v>36183</v>
      </c>
      <c r="H109" s="10">
        <v>73.754890824182766</v>
      </c>
      <c r="I109" s="75">
        <v>35.6</v>
      </c>
      <c r="J109" s="13">
        <v>172.36096000000003</v>
      </c>
      <c r="K109" s="88">
        <v>0.70423169267707086</v>
      </c>
      <c r="L109" s="72">
        <v>0</v>
      </c>
      <c r="M109" s="73">
        <v>0</v>
      </c>
      <c r="N109" s="73">
        <v>1</v>
      </c>
      <c r="O109" s="28">
        <v>0.28000000000000003</v>
      </c>
      <c r="P109" s="23">
        <f>SUM('[11]Cost Calculations'!R548,'[11]Cost Calculations'!W548:X548,'[11]Cost Calculations'!AC548,'[11]Cost Calculations'!AG548,'[11]Cost Calculations'!AK548:AL548,'[11]Cost Calculations'!AQ548,'[11]Cost Calculations'!AS548)</f>
        <v>255667043.17329228</v>
      </c>
      <c r="R109" s="53">
        <v>0</v>
      </c>
      <c r="S109" s="27">
        <v>101660475.1170758</v>
      </c>
      <c r="T109" s="23">
        <f>SUM('[12]Cost Calculations'!K548:L548)</f>
        <v>223049913.58116704</v>
      </c>
      <c r="V109" s="2">
        <v>7477.1093832531187</v>
      </c>
      <c r="W109" s="30">
        <v>180.37794348945772</v>
      </c>
      <c r="X109" s="10">
        <v>26.27408568212417</v>
      </c>
      <c r="Y109" s="21">
        <v>7.6279603593263765</v>
      </c>
      <c r="Z109" s="19">
        <v>0</v>
      </c>
      <c r="AA109" s="10">
        <v>23405297.760473449</v>
      </c>
      <c r="AB109" s="23">
        <f>SUM('[13]Cost Calculation'!O548,'[13]Cost Calculation'!Q548,'[13]Cost Calculation'!X43)</f>
        <v>81324207.124184206</v>
      </c>
      <c r="AD109" s="16">
        <v>0.29399999999999998</v>
      </c>
      <c r="AE109" s="10">
        <v>23600.500000000004</v>
      </c>
      <c r="AF109" s="28">
        <v>31.5</v>
      </c>
      <c r="AG109" s="23">
        <f>SUM('[14]Cost Calculations'!L548,'[14]Cost Calculations'!O548)</f>
        <v>347744661.01393807</v>
      </c>
      <c r="AI109" s="23">
        <f>SUM('[15]Cost Calculations'!G547:I547)</f>
        <v>33777400</v>
      </c>
      <c r="AK109" s="48">
        <v>26.749980895</v>
      </c>
      <c r="AL109" s="48">
        <v>94.2166674387</v>
      </c>
    </row>
    <row r="110" spans="1:38" x14ac:dyDescent="0.25">
      <c r="A110" s="1">
        <v>41</v>
      </c>
      <c r="B110" s="50" t="s">
        <v>143</v>
      </c>
      <c r="C110" s="1" t="s">
        <v>145</v>
      </c>
      <c r="D110" s="3">
        <v>73571.813506507111</v>
      </c>
      <c r="E110" s="9" t="str">
        <f t="shared" si="1"/>
        <v>Small</v>
      </c>
      <c r="F110" s="70">
        <v>6.1423824388279122</v>
      </c>
      <c r="G110" s="9">
        <v>11978</v>
      </c>
      <c r="H110" s="10">
        <v>110.04922377887165</v>
      </c>
      <c r="I110" s="75">
        <v>14.2</v>
      </c>
      <c r="J110" s="13">
        <v>36.6</v>
      </c>
      <c r="K110" s="88">
        <v>0.99432463110102154</v>
      </c>
      <c r="L110" s="72">
        <v>0</v>
      </c>
      <c r="M110" s="73">
        <v>0</v>
      </c>
      <c r="N110" s="73">
        <v>0</v>
      </c>
      <c r="O110" s="28">
        <v>0.25221875000000005</v>
      </c>
      <c r="P110" s="23">
        <f>SUM('[11]Cost Calculations'!R549,'[11]Cost Calculations'!W549:X549,'[11]Cost Calculations'!AC549,'[11]Cost Calculations'!AG549,'[11]Cost Calculations'!AK549:AL549,'[11]Cost Calculations'!AQ549,'[11]Cost Calculations'!AS549)</f>
        <v>140234918.37109843</v>
      </c>
      <c r="R110" s="53">
        <v>0</v>
      </c>
      <c r="S110" s="27">
        <v>399734297.50693494</v>
      </c>
      <c r="T110" s="23">
        <f>SUM('[12]Cost Calculations'!K549:L549)</f>
        <v>362731887.0305258</v>
      </c>
      <c r="V110" s="2">
        <v>7477.1093832531187</v>
      </c>
      <c r="W110" s="30">
        <v>202.82138541793685</v>
      </c>
      <c r="X110" s="10">
        <v>26.27408568212417</v>
      </c>
      <c r="Y110" s="21">
        <v>7.6279603593263765</v>
      </c>
      <c r="Z110" s="19">
        <v>0</v>
      </c>
      <c r="AA110" s="10">
        <v>4796053.4579697149</v>
      </c>
      <c r="AB110" s="23">
        <f>SUM('[13]Cost Calculation'!O549,'[13]Cost Calculation'!Q549,'[13]Cost Calculation'!X44)</f>
        <v>15820158.906529035</v>
      </c>
      <c r="AD110" s="16">
        <v>0.29399999999999998</v>
      </c>
      <c r="AE110" s="10">
        <v>22303.05</v>
      </c>
      <c r="AF110" s="12">
        <v>85.914387096774192</v>
      </c>
      <c r="AG110" s="23">
        <f>SUM('[14]Cost Calculations'!L549,'[14]Cost Calculations'!O549)</f>
        <v>127696954.23531973</v>
      </c>
      <c r="AI110" s="23">
        <f>SUM('[15]Cost Calculations'!G548:I548)</f>
        <v>9936399.9999999981</v>
      </c>
      <c r="AK110" s="48">
        <v>34.299959329300002</v>
      </c>
      <c r="AL110" s="48">
        <v>74.4666584868</v>
      </c>
    </row>
    <row r="111" spans="1:38" x14ac:dyDescent="0.25">
      <c r="A111" s="1">
        <v>42</v>
      </c>
      <c r="B111" s="50" t="s">
        <v>144</v>
      </c>
      <c r="C111" s="1" t="s">
        <v>145</v>
      </c>
      <c r="D111" s="3">
        <v>91108.43921773028</v>
      </c>
      <c r="E111" s="9" t="str">
        <f t="shared" si="1"/>
        <v>Small</v>
      </c>
      <c r="F111" s="70">
        <v>4.2419137466307282</v>
      </c>
      <c r="G111" s="9">
        <v>21478</v>
      </c>
      <c r="H111" s="10">
        <v>81.833648870377388</v>
      </c>
      <c r="I111" s="75">
        <v>15</v>
      </c>
      <c r="J111" s="13">
        <v>110.2884</v>
      </c>
      <c r="K111" s="64">
        <v>0.70423169267707086</v>
      </c>
      <c r="L111" s="72">
        <v>0</v>
      </c>
      <c r="M111" s="73">
        <v>0</v>
      </c>
      <c r="N111" s="73">
        <v>0</v>
      </c>
      <c r="O111" s="28">
        <v>0.25221875000000005</v>
      </c>
      <c r="P111" s="23">
        <f>SUM('[11]Cost Calculations'!R550,'[11]Cost Calculations'!W550:X550,'[11]Cost Calculations'!AC550,'[11]Cost Calculations'!AG550,'[11]Cost Calculations'!AK550:AL550,'[11]Cost Calculations'!AQ550,'[11]Cost Calculations'!AS550)</f>
        <v>141404453.06392866</v>
      </c>
      <c r="R111" s="53">
        <v>0</v>
      </c>
      <c r="S111" s="27">
        <v>189319723.52178472</v>
      </c>
      <c r="T111" s="23">
        <f>SUM('[12]Cost Calculations'!K550:L550)</f>
        <v>225950504.31187081</v>
      </c>
      <c r="V111" s="2">
        <v>7477.1093832531187</v>
      </c>
      <c r="W111" s="30">
        <v>202.82138541793685</v>
      </c>
      <c r="X111" s="10">
        <v>26.27408568212417</v>
      </c>
      <c r="Y111" s="21">
        <v>7.6279603593263765</v>
      </c>
      <c r="Z111" s="19">
        <v>0</v>
      </c>
      <c r="AA111" s="10">
        <v>4796053.4579697149</v>
      </c>
      <c r="AB111" s="23">
        <f>SUM('[13]Cost Calculation'!O550,'[13]Cost Calculation'!Q550,'[13]Cost Calculation'!X45)</f>
        <v>19591062.357363988</v>
      </c>
      <c r="AD111" s="16">
        <v>0.29399999999999998</v>
      </c>
      <c r="AE111" s="10">
        <v>22303.05</v>
      </c>
      <c r="AF111" s="28">
        <v>56</v>
      </c>
      <c r="AG111" s="23">
        <f>SUM('[14]Cost Calculations'!L550,'[14]Cost Calculations'!O550)</f>
        <v>213982849.53166682</v>
      </c>
      <c r="AI111" s="23">
        <f>SUM('[15]Cost Calculations'!G549:I549)</f>
        <v>24830399.999999996</v>
      </c>
      <c r="AK111" s="48">
        <v>26.633760598799999</v>
      </c>
      <c r="AL111" s="48">
        <v>92.800009723900004</v>
      </c>
    </row>
    <row r="112" spans="1:38" x14ac:dyDescent="0.25">
      <c r="A112" s="51">
        <v>1</v>
      </c>
      <c r="B112" s="42" t="s">
        <v>147</v>
      </c>
      <c r="C112" s="1" t="s">
        <v>167</v>
      </c>
      <c r="D112" s="91">
        <v>638111.04853012064</v>
      </c>
      <c r="E112" s="9" t="str">
        <f t="shared" si="1"/>
        <v>Medium</v>
      </c>
      <c r="F112" s="76">
        <v>4.17</v>
      </c>
      <c r="G112" s="77">
        <v>153024.23226141982</v>
      </c>
      <c r="H112" s="93">
        <v>1149.9517839922855</v>
      </c>
      <c r="I112" s="71">
        <v>1425.8617616249999</v>
      </c>
      <c r="J112" s="52">
        <v>1915.062984141276</v>
      </c>
      <c r="K112" s="78">
        <v>7.7063925940538333E-2</v>
      </c>
      <c r="L112" s="72">
        <v>709</v>
      </c>
      <c r="M112" s="59">
        <v>0</v>
      </c>
      <c r="N112" s="73">
        <v>17</v>
      </c>
      <c r="O112" s="28">
        <v>0.60223048327137552</v>
      </c>
      <c r="P112" s="23">
        <f>SUM('[16]Cost Calculations'!AQ245:AS245,'[16]Cost Calculations'!AL245,'[16]Cost Calculations'!R245:AK245)</f>
        <v>4570302244.1554117</v>
      </c>
      <c r="R112" s="53">
        <v>15.8</v>
      </c>
      <c r="S112" s="11">
        <v>2502788887.4278846</v>
      </c>
      <c r="T112" s="23">
        <f>SUM('[17]Cost Calculations'!K245:L245)</f>
        <v>24735351.622064345</v>
      </c>
      <c r="V112" s="3">
        <v>31329.004327295999</v>
      </c>
      <c r="W112" s="58">
        <v>334.56984462061013</v>
      </c>
      <c r="X112" s="11">
        <v>10.755760368663594</v>
      </c>
      <c r="Y112" s="79">
        <v>5.2703140174813869</v>
      </c>
      <c r="Z112" s="58">
        <v>8.06</v>
      </c>
      <c r="AA112" s="10">
        <v>106778.12728370349</v>
      </c>
      <c r="AB112" s="23">
        <f>SUM('[18]Cost Calculation'!245:245)</f>
        <v>59318486.207291745</v>
      </c>
      <c r="AD112" s="80">
        <v>0</v>
      </c>
      <c r="AE112" s="79">
        <v>51540.5</v>
      </c>
      <c r="AF112" s="81">
        <v>172.24</v>
      </c>
      <c r="AG112" s="23">
        <f>SUM('[19]Cost Calculations'!M245:P245)</f>
        <v>2350895068.742281</v>
      </c>
      <c r="AI112" s="23">
        <f>SUM('[20]Cost Calculations'!F244:H244)</f>
        <v>70645000</v>
      </c>
      <c r="AK112" s="48">
        <v>1.4800246367400001</v>
      </c>
      <c r="AL112" s="48">
        <v>103.730040242</v>
      </c>
    </row>
    <row r="113" spans="1:38" x14ac:dyDescent="0.25">
      <c r="A113" s="51">
        <v>2</v>
      </c>
      <c r="B113" s="42" t="s">
        <v>148</v>
      </c>
      <c r="C113" s="1" t="s">
        <v>167</v>
      </c>
      <c r="D113" s="91">
        <v>442162.47147179494</v>
      </c>
      <c r="E113" s="9" t="str">
        <f t="shared" si="1"/>
        <v>Medium</v>
      </c>
      <c r="F113" s="76">
        <v>4.29</v>
      </c>
      <c r="G113" s="77">
        <v>103068.17516825057</v>
      </c>
      <c r="H113" s="93">
        <v>638.86210221793647</v>
      </c>
      <c r="I113" s="82">
        <v>660</v>
      </c>
      <c r="J113" s="52">
        <v>1105.9984766118837</v>
      </c>
      <c r="K113" s="78">
        <v>0.1006120919997015</v>
      </c>
      <c r="L113" s="72">
        <v>58</v>
      </c>
      <c r="M113" s="59">
        <v>0</v>
      </c>
      <c r="N113" s="83">
        <v>1</v>
      </c>
      <c r="O113" s="28">
        <v>0.76827757125154894</v>
      </c>
      <c r="P113" s="23">
        <f>SUM('[16]Cost Calculations'!AQ246:AS246,'[16]Cost Calculations'!AL246,'[16]Cost Calculations'!R246:AK246)</f>
        <v>3869255547.1323633</v>
      </c>
      <c r="R113" s="54">
        <v>173.91237524879747</v>
      </c>
      <c r="S113" s="11">
        <v>3106506801.430501</v>
      </c>
      <c r="T113" s="23">
        <f>SUM('[17]Cost Calculations'!K246:L246)</f>
        <v>17139719.224622678</v>
      </c>
      <c r="V113" s="3">
        <v>31329.004327295999</v>
      </c>
      <c r="W113" s="58">
        <v>334.56984462061013</v>
      </c>
      <c r="X113" s="11">
        <v>10.755760368663594</v>
      </c>
      <c r="Y113" s="79">
        <v>5.2703140174813869</v>
      </c>
      <c r="Z113" s="58">
        <v>26</v>
      </c>
      <c r="AA113" s="10">
        <v>203415.9831200029</v>
      </c>
      <c r="AB113" s="23">
        <f>SUM('[18]Cost Calculation'!246:246)</f>
        <v>40104838.241009608</v>
      </c>
      <c r="AD113" s="80">
        <v>5.3063854476752487E-4</v>
      </c>
      <c r="AE113" s="79">
        <v>69861.001051378509</v>
      </c>
      <c r="AF113" s="81">
        <v>61.51</v>
      </c>
      <c r="AG113" s="23">
        <f>SUM('[19]Cost Calculations'!M246:P246)</f>
        <v>2146444456.7113986</v>
      </c>
      <c r="AI113" s="23">
        <f>SUM('[20]Cost Calculations'!F245:H245)</f>
        <v>70645000</v>
      </c>
      <c r="AK113" s="48">
        <v>6.1133077178099997</v>
      </c>
      <c r="AL113" s="48">
        <v>100.372932494</v>
      </c>
    </row>
    <row r="114" spans="1:38" x14ac:dyDescent="0.25">
      <c r="A114" s="51">
        <v>3</v>
      </c>
      <c r="B114" s="42" t="s">
        <v>149</v>
      </c>
      <c r="C114" s="1" t="s">
        <v>167</v>
      </c>
      <c r="D114" s="91">
        <v>316636.58942829666</v>
      </c>
      <c r="E114" s="9" t="str">
        <f t="shared" si="1"/>
        <v>Medium</v>
      </c>
      <c r="F114" s="76">
        <v>4.8600000000000003</v>
      </c>
      <c r="G114" s="77">
        <v>65151.561610760626</v>
      </c>
      <c r="H114" s="93">
        <v>638.86210221793647</v>
      </c>
      <c r="I114" s="71">
        <v>540.05854317187504</v>
      </c>
      <c r="J114" s="52">
        <v>717.20736871586519</v>
      </c>
      <c r="K114" s="78">
        <v>0.20288160426263183</v>
      </c>
      <c r="L114" s="72">
        <v>115.64</v>
      </c>
      <c r="M114" s="59">
        <v>0</v>
      </c>
      <c r="N114" s="83">
        <v>0</v>
      </c>
      <c r="O114" s="28">
        <v>0.49566294919454768</v>
      </c>
      <c r="P114" s="23">
        <f>SUM('[16]Cost Calculations'!AQ247:AS247,'[16]Cost Calculations'!AL247,'[16]Cost Calculations'!R247:AK247)</f>
        <v>2889705118.272222</v>
      </c>
      <c r="R114" s="54">
        <v>142.30736972185761</v>
      </c>
      <c r="S114" s="11">
        <v>2230274531.4595323</v>
      </c>
      <c r="T114" s="23">
        <f>SUM('[17]Cost Calculations'!K247:L247)</f>
        <v>12273909.680707311</v>
      </c>
      <c r="V114" s="3">
        <v>31329.004327295999</v>
      </c>
      <c r="W114" s="58">
        <v>290.96141744569019</v>
      </c>
      <c r="X114" s="11">
        <v>10.755760368663594</v>
      </c>
      <c r="Y114" s="79">
        <v>5.2703140174813869</v>
      </c>
      <c r="Z114" s="58">
        <v>0</v>
      </c>
      <c r="AA114" s="10">
        <v>85799.36580561116</v>
      </c>
      <c r="AB114" s="23">
        <f>SUM('[18]Cost Calculation'!247:247)</f>
        <v>25736490.730829459</v>
      </c>
      <c r="AD114" s="80">
        <v>2.9749045551455227E-4</v>
      </c>
      <c r="AE114" s="79">
        <v>69861.001051378509</v>
      </c>
      <c r="AF114" s="81">
        <v>210.4560236092089</v>
      </c>
      <c r="AG114" s="23">
        <f>SUM('[19]Cost Calculations'!M247:P247)</f>
        <v>1397083354.9401929</v>
      </c>
      <c r="AI114" s="23">
        <f>SUM('[20]Cost Calculations'!F246:H246)</f>
        <v>70645000</v>
      </c>
      <c r="AK114" s="48">
        <v>6.1199739775799999</v>
      </c>
      <c r="AL114" s="48">
        <v>102.229976765</v>
      </c>
    </row>
    <row r="115" spans="1:38" x14ac:dyDescent="0.25">
      <c r="A115" s="51">
        <v>4</v>
      </c>
      <c r="B115" s="42" t="s">
        <v>150</v>
      </c>
      <c r="C115" s="1" t="s">
        <v>167</v>
      </c>
      <c r="D115" s="91">
        <v>600258.55594889156</v>
      </c>
      <c r="E115" s="9" t="str">
        <f t="shared" si="1"/>
        <v>Medium</v>
      </c>
      <c r="F115" s="76">
        <v>4.05</v>
      </c>
      <c r="G115" s="77">
        <v>148211.9891231831</v>
      </c>
      <c r="H115" s="94">
        <v>894.40694310511105</v>
      </c>
      <c r="I115" s="71">
        <v>115.64</v>
      </c>
      <c r="J115" s="52">
        <v>410.73539613953488</v>
      </c>
      <c r="K115" s="78">
        <v>5.234259164986952E-2</v>
      </c>
      <c r="L115" s="72">
        <v>63</v>
      </c>
      <c r="M115" s="59">
        <v>0</v>
      </c>
      <c r="N115" s="73">
        <v>2</v>
      </c>
      <c r="O115" s="12">
        <v>0.74349442379182151</v>
      </c>
      <c r="P115" s="23">
        <f>SUM('[16]Cost Calculations'!AQ248:AS248,'[16]Cost Calculations'!AL248,'[16]Cost Calculations'!R248:AK248)</f>
        <v>7557015062.9249468</v>
      </c>
      <c r="R115" s="54">
        <v>30.471556172380211</v>
      </c>
      <c r="S115" s="11">
        <v>2230274531.4595323</v>
      </c>
      <c r="T115" s="23">
        <f>SUM('[17]Cost Calculations'!K248:L248)</f>
        <v>23268060.441438302</v>
      </c>
      <c r="V115" s="3">
        <v>31329.004327295999</v>
      </c>
      <c r="W115" s="58">
        <v>273.75</v>
      </c>
      <c r="X115" s="11">
        <v>10.755760368663594</v>
      </c>
      <c r="Y115" s="79">
        <v>5.2703140174813869</v>
      </c>
      <c r="Z115" s="58">
        <v>0</v>
      </c>
      <c r="AA115" s="10">
        <v>174382.13184708232</v>
      </c>
      <c r="AB115" s="23">
        <f>SUM('[18]Cost Calculation'!248:248)</f>
        <v>49489463.456966676</v>
      </c>
      <c r="AD115" s="80">
        <v>7.4155370331919438E-5</v>
      </c>
      <c r="AE115" s="79">
        <v>44962.5</v>
      </c>
      <c r="AF115" s="81">
        <v>104.57</v>
      </c>
      <c r="AG115" s="23">
        <f>SUM('[19]Cost Calculations'!M248:P248)</f>
        <v>1986396680.0304186</v>
      </c>
      <c r="AI115" s="23">
        <f>SUM('[20]Cost Calculations'!F247:H247)</f>
        <v>70645000</v>
      </c>
      <c r="AK115" s="48">
        <v>2.20641440725</v>
      </c>
      <c r="AL115" s="48">
        <v>102.246461547</v>
      </c>
    </row>
    <row r="116" spans="1:38" x14ac:dyDescent="0.25">
      <c r="A116" s="51">
        <v>5</v>
      </c>
      <c r="B116" s="42" t="s">
        <v>151</v>
      </c>
      <c r="C116" s="1" t="s">
        <v>167</v>
      </c>
      <c r="D116" s="91">
        <v>382457.86131710035</v>
      </c>
      <c r="E116" s="9" t="str">
        <f t="shared" si="1"/>
        <v>Medium</v>
      </c>
      <c r="F116" s="76">
        <v>4.2</v>
      </c>
      <c r="G116" s="77">
        <v>91061.395551690555</v>
      </c>
      <c r="H116" s="93">
        <v>894.40694310511105</v>
      </c>
      <c r="I116" s="82">
        <v>959</v>
      </c>
      <c r="J116" s="52">
        <v>2336.5107121394235</v>
      </c>
      <c r="K116" s="78">
        <v>2.1173913311586207E-2</v>
      </c>
      <c r="L116" s="72">
        <v>109</v>
      </c>
      <c r="M116" s="59">
        <v>0</v>
      </c>
      <c r="N116" s="83">
        <v>2</v>
      </c>
      <c r="O116" s="28">
        <v>0.49566294919454768</v>
      </c>
      <c r="P116" s="23">
        <f>SUM('[16]Cost Calculations'!AQ249:AS249,'[16]Cost Calculations'!AL249,'[16]Cost Calculations'!R249:AK249)</f>
        <v>1741442803.252085</v>
      </c>
      <c r="R116" s="54">
        <v>252.69995130847997</v>
      </c>
      <c r="S116" s="11">
        <v>1353535467.7027416</v>
      </c>
      <c r="T116" s="23">
        <f>SUM('[17]Cost Calculations'!K249:L249)</f>
        <v>14825365.744869482</v>
      </c>
      <c r="V116" s="3">
        <v>31329.004327295999</v>
      </c>
      <c r="W116" s="58">
        <v>334.56984462061013</v>
      </c>
      <c r="X116" s="11">
        <v>10.755760368663594</v>
      </c>
      <c r="Y116" s="79">
        <v>5.2703140174813869</v>
      </c>
      <c r="Z116" s="58">
        <v>0</v>
      </c>
      <c r="AA116" s="10">
        <v>174382.13184708232</v>
      </c>
      <c r="AB116" s="23">
        <f>SUM('[18]Cost Calculation'!249:249)</f>
        <v>36777450.733987585</v>
      </c>
      <c r="AD116" s="80">
        <v>2.0513119646902128E-3</v>
      </c>
      <c r="AE116" s="79">
        <v>13560.251052998528</v>
      </c>
      <c r="AF116" s="81">
        <v>500</v>
      </c>
      <c r="AG116" s="23">
        <f>SUM('[19]Cost Calculations'!M249:P249)</f>
        <v>1063241329.0021274</v>
      </c>
      <c r="AI116" s="23">
        <f>SUM('[20]Cost Calculations'!F248:H248)</f>
        <v>70645000</v>
      </c>
      <c r="AK116" s="48">
        <v>2.7104921660399999</v>
      </c>
      <c r="AL116" s="48">
        <v>101.940020303</v>
      </c>
    </row>
    <row r="117" spans="1:38" x14ac:dyDescent="0.25">
      <c r="A117" s="51">
        <v>6</v>
      </c>
      <c r="B117" s="42" t="s">
        <v>152</v>
      </c>
      <c r="C117" s="1" t="s">
        <v>167</v>
      </c>
      <c r="D117" s="91">
        <v>435629.86188448599</v>
      </c>
      <c r="E117" s="9" t="str">
        <f t="shared" si="1"/>
        <v>Medium</v>
      </c>
      <c r="F117" s="76">
        <v>4.59</v>
      </c>
      <c r="G117" s="77">
        <v>94908.466641500214</v>
      </c>
      <c r="H117" s="93">
        <v>894.40694310511105</v>
      </c>
      <c r="I117" s="71">
        <v>794.4692</v>
      </c>
      <c r="J117" s="52">
        <v>512.60215316142921</v>
      </c>
      <c r="K117" s="78">
        <v>0.20195263980558756</v>
      </c>
      <c r="L117" s="72">
        <v>90</v>
      </c>
      <c r="M117" s="59">
        <v>0</v>
      </c>
      <c r="N117" s="83">
        <v>2</v>
      </c>
      <c r="O117" s="28">
        <v>0.49566294919454768</v>
      </c>
      <c r="P117" s="23">
        <f>SUM('[16]Cost Calculations'!AQ250:AS250,'[16]Cost Calculations'!AL250,'[16]Cost Calculations'!R250:AK250)</f>
        <v>5009770832.6747255</v>
      </c>
      <c r="R117" s="53">
        <v>1.6335000000000002</v>
      </c>
      <c r="S117" s="11">
        <v>2230274531.4595323</v>
      </c>
      <c r="T117" s="23">
        <f>SUM('[17]Cost Calculations'!K250:L250)</f>
        <v>7746449024.753273</v>
      </c>
      <c r="V117" s="3">
        <v>31329.004327295999</v>
      </c>
      <c r="W117" s="58">
        <v>296.55682931964577</v>
      </c>
      <c r="X117" s="11">
        <v>10.755760368663594</v>
      </c>
      <c r="Y117" s="79">
        <v>5.2703140174813869</v>
      </c>
      <c r="Z117" s="58">
        <v>0</v>
      </c>
      <c r="AA117" s="10">
        <v>265554.3267970442</v>
      </c>
      <c r="AB117" s="23">
        <f>SUM('[18]Cost Calculation'!250:250)</f>
        <v>38375069.812520169</v>
      </c>
      <c r="AD117" s="80">
        <v>4.644400046025586E-3</v>
      </c>
      <c r="AE117" s="79">
        <v>69861.001051378509</v>
      </c>
      <c r="AF117" s="81">
        <v>123.03</v>
      </c>
      <c r="AG117" s="23">
        <f>SUM('[19]Cost Calculations'!M250:P250)</f>
        <v>1977779587.069206</v>
      </c>
      <c r="AI117" s="23">
        <f>SUM('[20]Cost Calculations'!F249:H249)</f>
        <v>70645000</v>
      </c>
      <c r="AK117" s="48">
        <v>3.8299587187799999</v>
      </c>
      <c r="AL117" s="48">
        <v>103.320039428</v>
      </c>
    </row>
    <row r="118" spans="1:38" x14ac:dyDescent="0.25">
      <c r="A118" s="51">
        <v>7</v>
      </c>
      <c r="B118" s="42" t="s">
        <v>153</v>
      </c>
      <c r="C118" s="1" t="s">
        <v>167</v>
      </c>
      <c r="D118" s="91">
        <v>245481.03391021231</v>
      </c>
      <c r="E118" s="9" t="str">
        <f t="shared" si="1"/>
        <v>Medium</v>
      </c>
      <c r="F118" s="76">
        <v>3.94</v>
      </c>
      <c r="G118" s="77">
        <v>62304.83094167825</v>
      </c>
      <c r="H118" s="93">
        <v>894.40694310511105</v>
      </c>
      <c r="I118" s="71">
        <v>371.66534606249996</v>
      </c>
      <c r="J118" s="52">
        <v>1811.420012647523</v>
      </c>
      <c r="K118" s="78">
        <v>0.21527306312686928</v>
      </c>
      <c r="L118" s="72">
        <v>521</v>
      </c>
      <c r="M118" s="59">
        <v>0</v>
      </c>
      <c r="N118" s="83">
        <v>1</v>
      </c>
      <c r="O118" s="28">
        <v>0.49566294919454768</v>
      </c>
      <c r="P118" s="23">
        <f>SUM('[16]Cost Calculations'!AQ251:AS251,'[16]Cost Calculations'!AL251,'[16]Cost Calculations'!R251:AK251)</f>
        <v>951777572.65950036</v>
      </c>
      <c r="R118" s="53">
        <v>274.73809999999997</v>
      </c>
      <c r="S118" s="11">
        <v>2230274531.4595323</v>
      </c>
      <c r="T118" s="23">
        <f>SUM('[17]Cost Calculations'!K251:L251)</f>
        <v>9515678.6648717374</v>
      </c>
      <c r="V118" s="3">
        <v>31329.004327295999</v>
      </c>
      <c r="W118" s="58">
        <v>408.46506679875733</v>
      </c>
      <c r="X118" s="11">
        <v>10.755760368663594</v>
      </c>
      <c r="Y118" s="79">
        <v>5.2703140174813869</v>
      </c>
      <c r="Z118" s="58">
        <v>0</v>
      </c>
      <c r="AA118" s="10">
        <v>174382.13184708232</v>
      </c>
      <c r="AB118" s="23">
        <f>SUM('[18]Cost Calculation'!251:251)</f>
        <v>28164894.968562163</v>
      </c>
      <c r="AD118" s="80">
        <v>1.9870305348151126E-4</v>
      </c>
      <c r="AE118" s="79">
        <v>55115.5</v>
      </c>
      <c r="AF118" s="81">
        <v>246.06</v>
      </c>
      <c r="AG118" s="23">
        <f>SUM('[19]Cost Calculations'!M251:P251)</f>
        <v>1023615611.0544866</v>
      </c>
      <c r="AI118" s="23">
        <f>SUM('[20]Cost Calculations'!F250:H250)</f>
        <v>70645000</v>
      </c>
      <c r="AK118" s="48">
        <v>5.4136131555800002</v>
      </c>
      <c r="AL118" s="48">
        <v>100.329367867</v>
      </c>
    </row>
    <row r="119" spans="1:38" x14ac:dyDescent="0.25">
      <c r="A119" s="51">
        <v>8</v>
      </c>
      <c r="B119" s="50" t="s">
        <v>154</v>
      </c>
      <c r="C119" s="1" t="s">
        <v>167</v>
      </c>
      <c r="D119" s="91">
        <v>814430.84832553728</v>
      </c>
      <c r="E119" s="9" t="str">
        <f t="shared" si="1"/>
        <v>Medium</v>
      </c>
      <c r="F119" s="76">
        <v>4.04</v>
      </c>
      <c r="G119" s="77">
        <v>201591.79413998447</v>
      </c>
      <c r="H119" s="93">
        <v>894.40694310511105</v>
      </c>
      <c r="I119" s="71">
        <v>466.43836837500004</v>
      </c>
      <c r="J119" s="52">
        <v>645.16662843766619</v>
      </c>
      <c r="K119" s="78">
        <v>0.34974331959536642</v>
      </c>
      <c r="L119" s="72">
        <v>144</v>
      </c>
      <c r="M119" s="59">
        <v>0</v>
      </c>
      <c r="N119" s="83">
        <v>2</v>
      </c>
      <c r="O119" s="28">
        <v>0.49566294919454768</v>
      </c>
      <c r="P119" s="23">
        <f>SUM('[16]Cost Calculations'!AQ252:AS252,'[16]Cost Calculations'!AL252,'[16]Cost Calculations'!R252:AK252)</f>
        <v>10038972595.469587</v>
      </c>
      <c r="R119" s="53">
        <v>130.47160000000002</v>
      </c>
      <c r="S119" s="11">
        <v>2230274531.4595323</v>
      </c>
      <c r="T119" s="23">
        <f>SUM('[17]Cost Calculations'!K252:L252)</f>
        <v>31570105.942519832</v>
      </c>
      <c r="V119" s="3">
        <v>31329.004327295999</v>
      </c>
      <c r="W119" s="58">
        <v>302.15224119360136</v>
      </c>
      <c r="X119" s="11">
        <v>10.755760368663594</v>
      </c>
      <c r="Y119" s="79">
        <v>5.2703140174813869</v>
      </c>
      <c r="Z119" s="58">
        <v>0</v>
      </c>
      <c r="AA119" s="10">
        <v>174382.13184708232</v>
      </c>
      <c r="AB119" s="23">
        <f>SUM('[18]Cost Calculation'!252:252)</f>
        <v>72641582.432407126</v>
      </c>
      <c r="AD119" s="80">
        <v>5.6146769887483361E-4</v>
      </c>
      <c r="AE119" s="79">
        <v>43989</v>
      </c>
      <c r="AF119" s="81">
        <v>172.24</v>
      </c>
      <c r="AG119" s="23">
        <f>SUM('[19]Cost Calculations'!M252:P252)</f>
        <v>2643635635.7713585</v>
      </c>
      <c r="AI119" s="23">
        <f>SUM('[20]Cost Calculations'!F251:H251)</f>
        <v>104717500</v>
      </c>
      <c r="AK119" s="48">
        <v>4.5999892363599999</v>
      </c>
      <c r="AL119" s="48">
        <v>101.064983275</v>
      </c>
    </row>
    <row r="120" spans="1:38" x14ac:dyDescent="0.25">
      <c r="A120" s="51">
        <v>9</v>
      </c>
      <c r="B120" s="42" t="s">
        <v>155</v>
      </c>
      <c r="C120" s="1" t="s">
        <v>167</v>
      </c>
      <c r="D120" s="91">
        <v>14303.159213903282</v>
      </c>
      <c r="E120" s="9" t="str">
        <f t="shared" si="1"/>
        <v>Small</v>
      </c>
      <c r="F120" s="76">
        <v>4.26</v>
      </c>
      <c r="G120" s="77">
        <v>3357.5491112449022</v>
      </c>
      <c r="H120" s="94">
        <v>894.40694310511105</v>
      </c>
      <c r="I120" s="71">
        <v>26.19</v>
      </c>
      <c r="J120" s="55">
        <v>79.09</v>
      </c>
      <c r="K120" s="78">
        <v>0.27893932999033888</v>
      </c>
      <c r="L120" s="72">
        <v>28</v>
      </c>
      <c r="M120" s="59">
        <v>0</v>
      </c>
      <c r="N120" s="73">
        <v>2</v>
      </c>
      <c r="O120" s="12">
        <v>0.74349442379182151</v>
      </c>
      <c r="P120" s="23">
        <f>SUM('[16]Cost Calculations'!AQ253:AS253,'[16]Cost Calculations'!AL253,'[16]Cost Calculations'!R253:AK253)</f>
        <v>486779.27067512611</v>
      </c>
      <c r="R120" s="53">
        <v>12.8918</v>
      </c>
      <c r="S120" s="11">
        <v>1607617291.8673382</v>
      </c>
      <c r="T120" s="23">
        <f>SUM('[17]Cost Calculations'!K253:L253)</f>
        <v>554439.03263738449</v>
      </c>
      <c r="V120" s="3">
        <v>31329.004327295999</v>
      </c>
      <c r="W120" s="58">
        <v>275.58149229887863</v>
      </c>
      <c r="X120" s="11">
        <v>10.755760368663594</v>
      </c>
      <c r="Y120" s="79">
        <v>5.2703140174813869</v>
      </c>
      <c r="Z120" s="58">
        <v>26</v>
      </c>
      <c r="AA120" s="10">
        <v>174382.13184708232</v>
      </c>
      <c r="AB120" s="23">
        <f>SUM('[18]Cost Calculation'!253:253)</f>
        <v>1112783.8090992784</v>
      </c>
      <c r="AD120" s="80">
        <v>0</v>
      </c>
      <c r="AE120" s="79">
        <v>27135.557659431186</v>
      </c>
      <c r="AF120" s="81">
        <v>148.2696117306898</v>
      </c>
      <c r="AG120" s="23">
        <f>SUM('[19]Cost Calculations'!M253:P253)</f>
        <v>27157233.934412871</v>
      </c>
      <c r="AI120" s="23">
        <f>SUM('[20]Cost Calculations'!F252:H252)</f>
        <v>20470000</v>
      </c>
      <c r="AK120" s="48">
        <v>6.4330019913500003</v>
      </c>
      <c r="AL120" s="48">
        <v>100.189998682</v>
      </c>
    </row>
    <row r="121" spans="1:38" x14ac:dyDescent="0.25">
      <c r="A121" s="51">
        <v>10</v>
      </c>
      <c r="B121" s="42" t="s">
        <v>156</v>
      </c>
      <c r="C121" s="1" t="s">
        <v>167</v>
      </c>
      <c r="D121" s="91">
        <v>559620.69827927032</v>
      </c>
      <c r="E121" s="9" t="str">
        <f t="shared" si="1"/>
        <v>Medium</v>
      </c>
      <c r="F121" s="76">
        <v>5.88</v>
      </c>
      <c r="G121" s="77">
        <v>95173.588142733046</v>
      </c>
      <c r="H121" s="93">
        <v>638.86210221793647</v>
      </c>
      <c r="I121" s="71">
        <v>470.37356985937498</v>
      </c>
      <c r="J121" s="52">
        <v>150.95907279973031</v>
      </c>
      <c r="K121" s="78">
        <v>0.500094863307876</v>
      </c>
      <c r="L121" s="72">
        <v>681</v>
      </c>
      <c r="M121" s="59">
        <v>0</v>
      </c>
      <c r="N121" s="83">
        <v>2</v>
      </c>
      <c r="O121" s="28">
        <v>0.49566294919454768</v>
      </c>
      <c r="P121" s="23">
        <f>SUM('[16]Cost Calculations'!AQ254:AS254,'[16]Cost Calculations'!AL254,'[16]Cost Calculations'!R254:AK254)</f>
        <v>7201172234.5697508</v>
      </c>
      <c r="R121" s="54">
        <v>123.94512846742435</v>
      </c>
      <c r="S121" s="11">
        <v>2230274531.4595323</v>
      </c>
      <c r="T121" s="23">
        <f>SUM('[17]Cost Calculations'!K254:L254)</f>
        <v>21692799.049332764</v>
      </c>
      <c r="V121" s="3">
        <v>31329.004327295999</v>
      </c>
      <c r="W121" s="58">
        <v>334.56984462061013</v>
      </c>
      <c r="X121" s="11">
        <v>10.755760368663594</v>
      </c>
      <c r="Y121" s="79">
        <v>5.2703140174813869</v>
      </c>
      <c r="Z121" s="58">
        <v>0</v>
      </c>
      <c r="AA121" s="10">
        <v>29718.720789904695</v>
      </c>
      <c r="AB121" s="23">
        <f>SUM('[18]Cost Calculation'!254:254)</f>
        <v>48694477.254485689</v>
      </c>
      <c r="AD121" s="80">
        <v>3.042531590608698E-3</v>
      </c>
      <c r="AE121" s="79">
        <v>132517.38989146583</v>
      </c>
      <c r="AF121" s="81">
        <v>1075</v>
      </c>
      <c r="AG121" s="23">
        <f>SUM('[19]Cost Calculations'!M254:P254)</f>
        <v>6528141578.6876698</v>
      </c>
      <c r="AI121" s="23">
        <f>SUM('[20]Cost Calculations'!F253:H253)</f>
        <v>70645000</v>
      </c>
      <c r="AK121" s="48">
        <v>5.9799825225000003</v>
      </c>
      <c r="AL121" s="48">
        <v>116.110008096</v>
      </c>
    </row>
    <row r="122" spans="1:38" x14ac:dyDescent="0.25">
      <c r="A122" s="51">
        <v>11</v>
      </c>
      <c r="B122" s="42" t="s">
        <v>157</v>
      </c>
      <c r="C122" s="1" t="s">
        <v>167</v>
      </c>
      <c r="D122" s="91">
        <v>741051.95249689638</v>
      </c>
      <c r="E122" s="9" t="str">
        <f t="shared" si="1"/>
        <v>Medium</v>
      </c>
      <c r="F122" s="76">
        <v>4.47</v>
      </c>
      <c r="G122" s="77">
        <v>165783.43456306407</v>
      </c>
      <c r="H122" s="93">
        <v>894.40694310511105</v>
      </c>
      <c r="I122" s="71">
        <v>578.94811866281248</v>
      </c>
      <c r="J122" s="52">
        <v>151.43252162653917</v>
      </c>
      <c r="K122" s="78">
        <v>0.35620724596876568</v>
      </c>
      <c r="L122" s="72">
        <v>216</v>
      </c>
      <c r="M122" s="59">
        <v>0</v>
      </c>
      <c r="N122" s="83">
        <v>2</v>
      </c>
      <c r="O122" s="28">
        <v>0.74349442379182151</v>
      </c>
      <c r="P122" s="23">
        <f>SUM('[16]Cost Calculations'!AQ255:AS255,'[16]Cost Calculations'!AL255,'[16]Cost Calculations'!R255:AK255)</f>
        <v>10006400965.279514</v>
      </c>
      <c r="R122" s="54">
        <v>152.55491282192784</v>
      </c>
      <c r="S122" s="11">
        <v>2230274531.4595323</v>
      </c>
      <c r="T122" s="23">
        <f>SUM('[17]Cost Calculations'!K255:L255)</f>
        <v>28725690.704543293</v>
      </c>
      <c r="V122" s="3">
        <v>31329.004327295999</v>
      </c>
      <c r="W122" s="58">
        <v>433.70202066708765</v>
      </c>
      <c r="X122" s="11">
        <v>10.755760368663594</v>
      </c>
      <c r="Y122" s="79">
        <v>5.2703140174813869</v>
      </c>
      <c r="Z122" s="58">
        <v>96.225562499999995</v>
      </c>
      <c r="AA122" s="10">
        <v>118921.07651317226</v>
      </c>
      <c r="AB122" s="23">
        <f>SUM('[18]Cost Calculation'!255:255)</f>
        <v>82926864.159709156</v>
      </c>
      <c r="AD122" s="80">
        <v>4.0821204382775842E-3</v>
      </c>
      <c r="AE122" s="79">
        <v>59950</v>
      </c>
      <c r="AF122" s="81">
        <v>106.62</v>
      </c>
      <c r="AG122" s="23">
        <f>SUM('[19]Cost Calculations'!M255:P255)</f>
        <v>2964667898.3938446</v>
      </c>
      <c r="AI122" s="23">
        <f>SUM('[20]Cost Calculations'!F254:H254)</f>
        <v>70645000</v>
      </c>
      <c r="AK122" s="48">
        <v>1.52996990855</v>
      </c>
      <c r="AL122" s="48">
        <v>110.329999145</v>
      </c>
    </row>
    <row r="123" spans="1:38" x14ac:dyDescent="0.25">
      <c r="A123" s="51">
        <v>12</v>
      </c>
      <c r="B123" s="42" t="s">
        <v>158</v>
      </c>
      <c r="C123" s="1" t="s">
        <v>167</v>
      </c>
      <c r="D123" s="91">
        <v>548682.26009214472</v>
      </c>
      <c r="E123" s="9" t="str">
        <f t="shared" si="1"/>
        <v>Medium</v>
      </c>
      <c r="F123" s="76">
        <v>3.93</v>
      </c>
      <c r="G123" s="77">
        <v>139613.80663922257</v>
      </c>
      <c r="H123" s="94">
        <v>1149.9517839922855</v>
      </c>
      <c r="I123" s="71">
        <v>304.815</v>
      </c>
      <c r="J123" s="52">
        <v>843.0194196836876</v>
      </c>
      <c r="K123" s="78">
        <v>9.2330624527538499E-2</v>
      </c>
      <c r="L123" s="72">
        <v>1351</v>
      </c>
      <c r="M123" s="59">
        <v>0</v>
      </c>
      <c r="N123" s="83">
        <v>3</v>
      </c>
      <c r="O123" s="28">
        <v>0.74349442379182151</v>
      </c>
      <c r="P123" s="23">
        <f>SUM('[16]Cost Calculations'!AQ256:AS256,'[16]Cost Calculations'!AL256,'[16]Cost Calculations'!R256:AK256)</f>
        <v>5493695766.5442266</v>
      </c>
      <c r="R123" s="54">
        <v>80.319849487063934</v>
      </c>
      <c r="S123" s="11">
        <v>4704678723.3108349</v>
      </c>
      <c r="T123" s="23">
        <f>SUM('[17]Cost Calculations'!K256:L256)</f>
        <v>21268788.03216261</v>
      </c>
      <c r="V123" s="3">
        <v>31329.004327295999</v>
      </c>
      <c r="W123" s="58">
        <v>275.58149229887863</v>
      </c>
      <c r="X123" s="11">
        <v>10.755760368663594</v>
      </c>
      <c r="Y123" s="79">
        <v>5.2703140174813869</v>
      </c>
      <c r="Z123" s="58">
        <v>4.2</v>
      </c>
      <c r="AA123" s="10">
        <v>174382.13184708232</v>
      </c>
      <c r="AB123" s="23">
        <f>SUM('[18]Cost Calculation'!256:256)</f>
        <v>45040948.930247441</v>
      </c>
      <c r="AD123" s="80">
        <v>1.0185239083657423E-2</v>
      </c>
      <c r="AE123" s="79">
        <v>82213.84551838084</v>
      </c>
      <c r="AF123" s="81">
        <v>210.4560236092089</v>
      </c>
      <c r="AG123" s="23">
        <f>SUM('[19]Cost Calculations'!M256:P256)</f>
        <v>3425959133.0314388</v>
      </c>
      <c r="AI123" s="23">
        <f>SUM('[20]Cost Calculations'!F255:H255)</f>
        <v>70645000</v>
      </c>
      <c r="AK123" s="48">
        <v>3.06669599645</v>
      </c>
      <c r="AL123" s="48">
        <v>101.549997672</v>
      </c>
    </row>
    <row r="124" spans="1:38" x14ac:dyDescent="0.25">
      <c r="A124" s="51">
        <v>13</v>
      </c>
      <c r="B124" s="42" t="s">
        <v>159</v>
      </c>
      <c r="C124" s="1" t="s">
        <v>167</v>
      </c>
      <c r="D124" s="91">
        <v>417870.37408089789</v>
      </c>
      <c r="E124" s="9" t="str">
        <f t="shared" si="1"/>
        <v>Medium</v>
      </c>
      <c r="F124" s="76">
        <v>4.78</v>
      </c>
      <c r="G124" s="77">
        <v>87420.580351652272</v>
      </c>
      <c r="H124" s="93">
        <v>894.40694310511105</v>
      </c>
      <c r="I124" s="71">
        <v>61.994080000000004</v>
      </c>
      <c r="J124" s="55">
        <v>286.61755035182119</v>
      </c>
      <c r="K124" s="78">
        <v>0.45788490576851326</v>
      </c>
      <c r="L124" s="72">
        <v>38</v>
      </c>
      <c r="M124" s="59">
        <v>0</v>
      </c>
      <c r="N124" s="83">
        <v>1</v>
      </c>
      <c r="O124" s="12">
        <v>0.74349442379182151</v>
      </c>
      <c r="P124" s="23">
        <f>SUM('[16]Cost Calculations'!AQ257:AS257,'[16]Cost Calculations'!AL257,'[16]Cost Calculations'!R257:AK257)</f>
        <v>5263785735.9495554</v>
      </c>
      <c r="R124" s="53">
        <v>3.8498323680000004</v>
      </c>
      <c r="S124" s="11">
        <v>817860441.80366302</v>
      </c>
      <c r="T124" s="23">
        <f>SUM('[17]Cost Calculations'!K257:L257)</f>
        <v>866847834.01571989</v>
      </c>
      <c r="V124" s="3">
        <v>31329.004327295999</v>
      </c>
      <c r="W124" s="58">
        <v>334.56984462061013</v>
      </c>
      <c r="X124" s="11">
        <v>10.755760368663594</v>
      </c>
      <c r="Y124" s="79">
        <v>5.2703140174813869</v>
      </c>
      <c r="Z124" s="58">
        <v>0</v>
      </c>
      <c r="AA124" s="10">
        <v>174382.13184708232</v>
      </c>
      <c r="AB124" s="23">
        <f>SUM('[18]Cost Calculation'!257:257)</f>
        <v>39309946.681364141</v>
      </c>
      <c r="AD124" s="80">
        <v>3.5435312976777214E-3</v>
      </c>
      <c r="AE124" s="79">
        <v>27915.461930331818</v>
      </c>
      <c r="AF124" s="81">
        <v>210.4560236092089</v>
      </c>
      <c r="AG124" s="23">
        <f>SUM('[19]Cost Calculations'!M257:P257)</f>
        <v>728419784.70176244</v>
      </c>
      <c r="AI124" s="23">
        <f>SUM('[20]Cost Calculations'!F256:H256)</f>
        <v>70645000</v>
      </c>
      <c r="AK124" s="48">
        <v>5.33040976859</v>
      </c>
      <c r="AL124" s="48">
        <v>103.11999995799999</v>
      </c>
    </row>
    <row r="125" spans="1:38" x14ac:dyDescent="0.25">
      <c r="A125" s="51">
        <v>14</v>
      </c>
      <c r="B125" s="42" t="s">
        <v>160</v>
      </c>
      <c r="C125" s="1" t="s">
        <v>167</v>
      </c>
      <c r="D125" s="91">
        <v>1966777.2374146476</v>
      </c>
      <c r="E125" s="9" t="str">
        <f t="shared" si="1"/>
        <v>Large</v>
      </c>
      <c r="F125" s="76">
        <v>3.72</v>
      </c>
      <c r="G125" s="77">
        <v>528703.55844479776</v>
      </c>
      <c r="H125" s="93">
        <v>1661.0414657666347</v>
      </c>
      <c r="I125" s="71">
        <v>162.8216203359375</v>
      </c>
      <c r="J125" s="52">
        <v>1539.453</v>
      </c>
      <c r="K125" s="78">
        <v>0</v>
      </c>
      <c r="L125" s="72">
        <v>3200</v>
      </c>
      <c r="M125" s="59">
        <v>0</v>
      </c>
      <c r="N125" s="73">
        <v>1</v>
      </c>
      <c r="O125" s="28">
        <v>0.74349442379182151</v>
      </c>
      <c r="P125" s="23">
        <f>SUM('[16]Cost Calculations'!AQ258:AS258,'[16]Cost Calculations'!AL258,'[16]Cost Calculations'!R258:AK258)</f>
        <v>22820068099.614353</v>
      </c>
      <c r="R125" s="53">
        <v>15.7956</v>
      </c>
      <c r="S125" s="11">
        <v>7495160908.8606577</v>
      </c>
      <c r="T125" s="23">
        <f>SUM('[17]Cost Calculations'!K258:L258)</f>
        <v>53949530873.786331</v>
      </c>
      <c r="V125" s="3">
        <v>31329.004327295999</v>
      </c>
      <c r="W125" s="58">
        <v>721.8081317402698</v>
      </c>
      <c r="X125" s="11">
        <v>10.755760368663594</v>
      </c>
      <c r="Y125" s="79">
        <v>5.2703140174813869</v>
      </c>
      <c r="Z125" s="58">
        <v>0</v>
      </c>
      <c r="AA125" s="10">
        <v>174382.13184708232</v>
      </c>
      <c r="AB125" s="23">
        <f>SUM('[18]Cost Calculation'!258:258)</f>
        <v>373209800.79709852</v>
      </c>
      <c r="AD125" s="80">
        <v>0.24062688763261827</v>
      </c>
      <c r="AE125" s="79">
        <v>78019.578686493187</v>
      </c>
      <c r="AF125" s="81">
        <v>307.81660470879802</v>
      </c>
      <c r="AG125" s="23">
        <f>SUM('[19]Cost Calculations'!M258:P258)</f>
        <v>12707525247.892347</v>
      </c>
      <c r="AI125" s="23">
        <f>SUM('[20]Cost Calculations'!F257:H257)</f>
        <v>209435000</v>
      </c>
      <c r="AK125" s="48">
        <v>3.1666658720999998</v>
      </c>
      <c r="AL125" s="48">
        <v>101.69998327499999</v>
      </c>
    </row>
    <row r="126" spans="1:38" x14ac:dyDescent="0.25">
      <c r="A126" s="51">
        <v>15</v>
      </c>
      <c r="B126" s="42" t="s">
        <v>161</v>
      </c>
      <c r="C126" s="1" t="s">
        <v>167</v>
      </c>
      <c r="D126" s="91">
        <v>85078.667139927027</v>
      </c>
      <c r="E126" s="9" t="str">
        <f t="shared" si="1"/>
        <v>Small</v>
      </c>
      <c r="F126" s="76">
        <v>4.72</v>
      </c>
      <c r="G126" s="77">
        <v>18025.141343204879</v>
      </c>
      <c r="H126" s="93">
        <v>1149.9517839922855</v>
      </c>
      <c r="I126" s="84">
        <v>32.4</v>
      </c>
      <c r="J126" s="52">
        <v>117.39717391304347</v>
      </c>
      <c r="K126" s="78">
        <v>0</v>
      </c>
      <c r="L126" s="72">
        <v>23</v>
      </c>
      <c r="M126" s="59">
        <v>0</v>
      </c>
      <c r="N126" s="83">
        <v>1</v>
      </c>
      <c r="O126" s="12">
        <v>0.74349442379182151</v>
      </c>
      <c r="P126" s="23">
        <f>SUM('[16]Cost Calculations'!AQ259:AS259,'[16]Cost Calculations'!AL259,'[16]Cost Calculations'!R259:AK259)</f>
        <v>878523849.08967817</v>
      </c>
      <c r="R126" s="54">
        <v>8.9803292783505153</v>
      </c>
      <c r="S126" s="11">
        <v>1607617291.8673382</v>
      </c>
      <c r="T126" s="23">
        <f>SUM('[17]Cost Calculations'!K259:L259)</f>
        <v>3297938.1129510896</v>
      </c>
      <c r="V126" s="3">
        <v>31329.004327295999</v>
      </c>
      <c r="W126" s="58">
        <v>275.58149229887863</v>
      </c>
      <c r="X126" s="11">
        <v>10.755760368663594</v>
      </c>
      <c r="Y126" s="79">
        <v>5.2703140174813869</v>
      </c>
      <c r="Z126" s="58">
        <v>0</v>
      </c>
      <c r="AA126" s="10">
        <v>174382.13184708232</v>
      </c>
      <c r="AB126" s="23">
        <f>SUM('[18]Cost Calculation'!259:259)</f>
        <v>6835655.7615254046</v>
      </c>
      <c r="AD126" s="80">
        <v>3.5737685389242954E-4</v>
      </c>
      <c r="AE126" s="79">
        <v>27135.557659431186</v>
      </c>
      <c r="AF126" s="81">
        <v>148.2696117306898</v>
      </c>
      <c r="AG126" s="23">
        <f>SUM('[19]Cost Calculations'!M259:P259)</f>
        <v>145815605.50573951</v>
      </c>
      <c r="AI126" s="23">
        <f>SUM('[20]Cost Calculations'!F258:H258)</f>
        <v>40751250</v>
      </c>
      <c r="AK126" s="48">
        <v>5.2810360000000003</v>
      </c>
      <c r="AL126" s="48">
        <v>115.247992</v>
      </c>
    </row>
    <row r="127" spans="1:38" x14ac:dyDescent="0.25">
      <c r="A127" s="51">
        <v>16</v>
      </c>
      <c r="B127" s="42" t="s">
        <v>162</v>
      </c>
      <c r="C127" s="1" t="s">
        <v>167</v>
      </c>
      <c r="D127" s="91">
        <v>84626.819025587873</v>
      </c>
      <c r="E127" s="9" t="str">
        <f t="shared" si="1"/>
        <v>Small</v>
      </c>
      <c r="F127" s="76">
        <v>3.45</v>
      </c>
      <c r="G127" s="77">
        <v>24529.512761039961</v>
      </c>
      <c r="H127" s="93">
        <v>1661.0414657666347</v>
      </c>
      <c r="I127" s="71">
        <v>162.8216203359375</v>
      </c>
      <c r="J127" s="52">
        <v>147.99100000000001</v>
      </c>
      <c r="K127" s="78">
        <v>0</v>
      </c>
      <c r="L127" s="72">
        <v>250</v>
      </c>
      <c r="M127" s="59">
        <v>0</v>
      </c>
      <c r="N127" s="83">
        <v>2</v>
      </c>
      <c r="O127" s="28">
        <v>0.99132589838909535</v>
      </c>
      <c r="P127" s="23">
        <f>SUM('[16]Cost Calculations'!AQ260:AS260,'[16]Cost Calculations'!AL260,'[16]Cost Calculations'!R260:AK260)</f>
        <v>740361653.68261659</v>
      </c>
      <c r="R127" s="54">
        <v>45.129375439854662</v>
      </c>
      <c r="S127" s="11">
        <v>1607617291.8673382</v>
      </c>
      <c r="T127" s="23">
        <f>SUM('[17]Cost Calculations'!K260:L260)</f>
        <v>3280422.9453110811</v>
      </c>
      <c r="V127" s="3">
        <v>31329.004327295999</v>
      </c>
      <c r="W127" s="58">
        <v>275.58149229887863</v>
      </c>
      <c r="X127" s="11">
        <v>10.755760368663594</v>
      </c>
      <c r="Y127" s="79">
        <v>5.2703140174813869</v>
      </c>
      <c r="Z127" s="58">
        <v>5.25</v>
      </c>
      <c r="AA127" s="10">
        <v>174382.13184708232</v>
      </c>
      <c r="AB127" s="23">
        <f>SUM('[18]Cost Calculation'!260:260)</f>
        <v>6921153.874659868</v>
      </c>
      <c r="AD127" s="80">
        <v>0</v>
      </c>
      <c r="AE127" s="79">
        <v>56397</v>
      </c>
      <c r="AF127" s="81">
        <v>147.63</v>
      </c>
      <c r="AG127" s="23">
        <f>SUM('[19]Cost Calculations'!M260:P260)</f>
        <v>412353165.34417361</v>
      </c>
      <c r="AI127" s="23">
        <f>SUM('[20]Cost Calculations'!F259:H259)</f>
        <v>36695000</v>
      </c>
      <c r="AK127" s="48">
        <v>2.9140197946200002</v>
      </c>
      <c r="AL127" s="48">
        <v>101.70194698</v>
      </c>
    </row>
    <row r="128" spans="1:38" x14ac:dyDescent="0.25">
      <c r="A128" s="51">
        <v>17</v>
      </c>
      <c r="B128" s="42" t="s">
        <v>163</v>
      </c>
      <c r="C128" s="1" t="s">
        <v>167</v>
      </c>
      <c r="D128" s="91">
        <v>21236.861373940697</v>
      </c>
      <c r="E128" s="9" t="str">
        <f t="shared" si="1"/>
        <v>Small</v>
      </c>
      <c r="F128" s="76">
        <v>4.78</v>
      </c>
      <c r="G128" s="77">
        <v>4442.8580280210663</v>
      </c>
      <c r="H128" s="94">
        <v>894.40694310511105</v>
      </c>
      <c r="I128" s="84">
        <v>79.900000000000006</v>
      </c>
      <c r="J128" s="52">
        <v>130.84589162580448</v>
      </c>
      <c r="K128" s="78">
        <v>0.45788490576851326</v>
      </c>
      <c r="L128" s="60">
        <v>0</v>
      </c>
      <c r="M128" s="59">
        <v>0</v>
      </c>
      <c r="N128" s="83">
        <v>1</v>
      </c>
      <c r="O128" s="12">
        <v>0.74349442379182151</v>
      </c>
      <c r="P128" s="23">
        <f>SUM('[16]Cost Calculations'!AQ261:AS261,'[16]Cost Calculations'!AL261,'[16]Cost Calculations'!R261:AK261)</f>
        <v>784554.98244330101</v>
      </c>
      <c r="R128" s="53">
        <v>4.9617900000000006</v>
      </c>
      <c r="S128" s="11">
        <v>1607617291.8673382</v>
      </c>
      <c r="T128" s="23">
        <f>SUM('[17]Cost Calculations'!K261:L261)</f>
        <v>823212.87908034702</v>
      </c>
      <c r="V128" s="3">
        <v>31329.004327295999</v>
      </c>
      <c r="W128" s="58">
        <v>275.58149229887863</v>
      </c>
      <c r="X128" s="11">
        <v>10.755760368663594</v>
      </c>
      <c r="Y128" s="79">
        <v>5.2703140174813869</v>
      </c>
      <c r="Z128" s="58">
        <v>0</v>
      </c>
      <c r="AA128" s="10">
        <v>174382.13184708232</v>
      </c>
      <c r="AB128" s="23">
        <f>SUM('[18]Cost Calculation'!261:261)</f>
        <v>1702195.0510845953</v>
      </c>
      <c r="AD128" s="80">
        <v>3.5435312976777214E-3</v>
      </c>
      <c r="AE128" s="79">
        <v>27135.557659431186</v>
      </c>
      <c r="AF128" s="81">
        <v>148.2696117306898</v>
      </c>
      <c r="AG128" s="23">
        <f>SUM('[19]Cost Calculations'!M261:P261)</f>
        <v>35986666.108151168</v>
      </c>
      <c r="AI128" s="23">
        <f>SUM('[20]Cost Calculations'!F260:H260)</f>
        <v>20470000</v>
      </c>
      <c r="AK128" s="48">
        <v>4.2332415963900001</v>
      </c>
      <c r="AL128" s="48">
        <v>103.44788692100001</v>
      </c>
    </row>
    <row r="129" spans="1:38" x14ac:dyDescent="0.25">
      <c r="A129" s="51">
        <v>18</v>
      </c>
      <c r="B129" s="42" t="s">
        <v>164</v>
      </c>
      <c r="C129" s="1" t="s">
        <v>167</v>
      </c>
      <c r="D129" s="91">
        <v>1729.4022348816759</v>
      </c>
      <c r="E129" s="9" t="str">
        <f t="shared" si="1"/>
        <v>Small</v>
      </c>
      <c r="F129" s="76">
        <v>5.88</v>
      </c>
      <c r="G129" s="77">
        <v>294.11602634042106</v>
      </c>
      <c r="H129" s="94">
        <v>638.86210221793647</v>
      </c>
      <c r="I129" s="84">
        <v>33.200000000000003</v>
      </c>
      <c r="J129" s="52">
        <v>10.655023024464171</v>
      </c>
      <c r="K129" s="78">
        <v>0.500094863307876</v>
      </c>
      <c r="L129" s="60">
        <v>0</v>
      </c>
      <c r="M129" s="59">
        <v>0</v>
      </c>
      <c r="N129" s="83">
        <v>0</v>
      </c>
      <c r="O129" s="12">
        <v>0.74349442379182151</v>
      </c>
      <c r="P129" s="23">
        <f>SUM('[16]Cost Calculations'!AQ262:AS262,'[16]Cost Calculations'!AL262,'[16]Cost Calculations'!R262:AK262)</f>
        <v>250231.08687746266</v>
      </c>
      <c r="R129" s="54">
        <v>9.2020658037418865</v>
      </c>
      <c r="S129" s="11">
        <v>1607617291.8673382</v>
      </c>
      <c r="T129" s="23">
        <f>SUM('[17]Cost Calculations'!K262:L262)</f>
        <v>67037.504638603612</v>
      </c>
      <c r="V129" s="3">
        <v>31329.004327295999</v>
      </c>
      <c r="W129" s="58">
        <v>275.58149229887863</v>
      </c>
      <c r="X129" s="11">
        <v>10.755760368663594</v>
      </c>
      <c r="Y129" s="79">
        <v>5.2703140174813869</v>
      </c>
      <c r="Z129" s="58">
        <v>0</v>
      </c>
      <c r="AA129" s="10">
        <v>174382.13184708232</v>
      </c>
      <c r="AB129" s="23">
        <f>SUM('[18]Cost Calculation'!262:262)</f>
        <v>133723.18393435774</v>
      </c>
      <c r="AD129" s="80">
        <v>3.042531590608698E-3</v>
      </c>
      <c r="AE129" s="79">
        <v>27135.557659431186</v>
      </c>
      <c r="AF129" s="81">
        <v>148.2696117306898</v>
      </c>
      <c r="AG129" s="23">
        <f>SUM('[19]Cost Calculations'!M262:P262)</f>
        <v>2381830.3574401056</v>
      </c>
      <c r="AI129" s="23">
        <f>SUM('[20]Cost Calculations'!F261:H261)</f>
        <v>20470000</v>
      </c>
      <c r="AK129" s="48">
        <v>5.9168279999999998</v>
      </c>
      <c r="AL129" s="48">
        <v>116.08972799999999</v>
      </c>
    </row>
    <row r="130" spans="1:38" x14ac:dyDescent="0.25">
      <c r="A130" s="51">
        <v>19</v>
      </c>
      <c r="B130" s="42" t="s">
        <v>165</v>
      </c>
      <c r="C130" s="1" t="s">
        <v>167</v>
      </c>
      <c r="D130" s="91">
        <v>25338.156724093158</v>
      </c>
      <c r="E130" s="9" t="str">
        <f t="shared" si="1"/>
        <v>Small</v>
      </c>
      <c r="F130" s="76">
        <v>3.93</v>
      </c>
      <c r="G130" s="77">
        <v>6447.3681231789205</v>
      </c>
      <c r="H130" s="94">
        <v>1149.9517839922855</v>
      </c>
      <c r="I130" s="84">
        <v>29.7</v>
      </c>
      <c r="J130" s="52">
        <v>82.140566457049431</v>
      </c>
      <c r="K130" s="78">
        <v>9.2330624527538499E-2</v>
      </c>
      <c r="L130" s="72">
        <v>41</v>
      </c>
      <c r="M130" s="59">
        <v>0</v>
      </c>
      <c r="N130" s="83">
        <v>0</v>
      </c>
      <c r="O130" s="12">
        <v>0.74349442379182151</v>
      </c>
      <c r="P130" s="23">
        <f>SUM('[16]Cost Calculations'!AQ263:AS263,'[16]Cost Calculations'!AL263,'[16]Cost Calculations'!R263:AK263)</f>
        <v>65195230.576376438</v>
      </c>
      <c r="R130" s="54">
        <v>8.2319685051546383</v>
      </c>
      <c r="S130" s="11">
        <v>1573379751.778923</v>
      </c>
      <c r="T130" s="23">
        <f>SUM('[17]Cost Calculations'!K263:L263)</f>
        <v>982193.01713882526</v>
      </c>
      <c r="V130" s="3">
        <v>31329.004327295999</v>
      </c>
      <c r="W130" s="58">
        <v>275.58149229887863</v>
      </c>
      <c r="X130" s="11">
        <v>10.755760368663594</v>
      </c>
      <c r="Y130" s="79">
        <v>5.2703140174813869</v>
      </c>
      <c r="Z130" s="58">
        <v>0.61015870389805071</v>
      </c>
      <c r="AA130" s="10">
        <v>453095.46593235113</v>
      </c>
      <c r="AB130" s="23">
        <f>SUM('[18]Cost Calculation'!263:263)</f>
        <v>2007413.5371363421</v>
      </c>
      <c r="AD130" s="80">
        <v>0.22055511223064347</v>
      </c>
      <c r="AE130" s="79">
        <v>61716.526353276349</v>
      </c>
      <c r="AF130" s="81">
        <v>148.2696117306898</v>
      </c>
      <c r="AG130" s="23">
        <f>SUM('[19]Cost Calculations'!M263:P263)</f>
        <v>123213741.75857247</v>
      </c>
      <c r="AI130" s="23">
        <f>SUM('[20]Cost Calculations'!F262:H262)</f>
        <v>20470000</v>
      </c>
      <c r="AK130" s="48">
        <v>2.9474420000000001</v>
      </c>
      <c r="AL130" s="48">
        <v>101.845144</v>
      </c>
    </row>
    <row r="131" spans="1:38" x14ac:dyDescent="0.25">
      <c r="A131" s="51">
        <v>20</v>
      </c>
      <c r="B131" s="42" t="s">
        <v>166</v>
      </c>
      <c r="C131" s="1" t="s">
        <v>167</v>
      </c>
      <c r="D131" s="91">
        <v>2945.0593534599193</v>
      </c>
      <c r="E131" s="9" t="str">
        <f t="shared" si="1"/>
        <v>Small</v>
      </c>
      <c r="F131" s="76">
        <v>3.94</v>
      </c>
      <c r="G131" s="77">
        <v>747.47699326393888</v>
      </c>
      <c r="H131" s="94">
        <v>894.40694310511105</v>
      </c>
      <c r="I131" s="84">
        <v>8</v>
      </c>
      <c r="J131" s="52">
        <v>11.06541266209001</v>
      </c>
      <c r="K131" s="78">
        <v>0.34974331959536642</v>
      </c>
      <c r="L131" s="60">
        <v>0</v>
      </c>
      <c r="M131" s="59">
        <v>0</v>
      </c>
      <c r="N131" s="83">
        <v>0</v>
      </c>
      <c r="O131" s="12">
        <v>0.74349442379182151</v>
      </c>
      <c r="P131" s="23">
        <f>SUM('[16]Cost Calculations'!AQ264:AS264,'[16]Cost Calculations'!AL264,'[16]Cost Calculations'!R264:AK264)</f>
        <v>4571093.5333839068</v>
      </c>
      <c r="R131" s="54">
        <v>2.2173652539137074</v>
      </c>
      <c r="S131" s="11">
        <v>1607617291.8673382</v>
      </c>
      <c r="T131" s="23">
        <f>SUM('[17]Cost Calculations'!K264:L264)</f>
        <v>114160.50360432212</v>
      </c>
      <c r="V131" s="3">
        <v>31329.004327295999</v>
      </c>
      <c r="W131" s="58">
        <v>275.58149229887863</v>
      </c>
      <c r="X131" s="11">
        <v>10.755760368663594</v>
      </c>
      <c r="Y131" s="79">
        <v>5.2703140174813869</v>
      </c>
      <c r="Z131" s="58">
        <v>0</v>
      </c>
      <c r="AA131" s="10">
        <v>174382.13184708232</v>
      </c>
      <c r="AB131" s="23">
        <f>SUM('[18]Cost Calculation'!264:264)</f>
        <v>245551.5800531116</v>
      </c>
      <c r="AD131" s="80">
        <v>5.6146769887483361E-4</v>
      </c>
      <c r="AE131" s="79">
        <v>27135.557659431186</v>
      </c>
      <c r="AF131" s="81">
        <v>148.2696117306898</v>
      </c>
      <c r="AG131" s="23">
        <f>SUM('[19]Cost Calculations'!M264:P264)</f>
        <v>6047260.1922441898</v>
      </c>
      <c r="AI131" s="23">
        <f>SUM('[20]Cost Calculations'!F263:H263)</f>
        <v>20470000</v>
      </c>
      <c r="AK131" s="48">
        <v>4.9486689999999998</v>
      </c>
      <c r="AL131" s="48">
        <v>100.629544</v>
      </c>
    </row>
    <row r="132" spans="1:38" s="17" customFormat="1" x14ac:dyDescent="0.25">
      <c r="A132" s="17">
        <v>1</v>
      </c>
      <c r="B132" s="56" t="s">
        <v>168</v>
      </c>
      <c r="C132" s="17" t="s">
        <v>188</v>
      </c>
      <c r="D132" s="92">
        <v>977357.4</v>
      </c>
      <c r="E132" s="9" t="str">
        <f t="shared" ref="E132:E151" si="2">IF(D132&lt;100000,"Small",IF(D132&lt;1000000,"Medium","Large"))</f>
        <v>Medium</v>
      </c>
      <c r="F132" s="58">
        <v>2.1241806545049928</v>
      </c>
      <c r="G132" s="58">
        <v>452953</v>
      </c>
      <c r="H132" s="21">
        <f>VLOOKUP(B132,'[21]Housing Information'!$B$2:$K$35,8,FALSE)</f>
        <v>15262.803980213965</v>
      </c>
      <c r="I132" s="18"/>
      <c r="J132" s="30"/>
      <c r="K132" s="86"/>
      <c r="L132" s="57"/>
      <c r="M132" s="32"/>
      <c r="N132" s="32"/>
      <c r="O132" s="21"/>
      <c r="P132" s="23"/>
      <c r="R132" s="19">
        <v>75.3</v>
      </c>
      <c r="S132" s="12"/>
      <c r="T132" s="23">
        <f>'[22]Cost Calculations'!L245</f>
        <v>5775463731.9362144</v>
      </c>
      <c r="V132" s="21"/>
      <c r="W132" s="19"/>
      <c r="X132" s="21"/>
      <c r="Y132" s="21"/>
      <c r="Z132" s="19"/>
      <c r="AA132" s="21"/>
      <c r="AB132" s="23"/>
      <c r="AD132" s="20">
        <v>0</v>
      </c>
      <c r="AE132" s="21">
        <v>299623.70431043737</v>
      </c>
      <c r="AF132" s="21">
        <f>VLOOKUP(B132,'[21]Housing Costs'!$B$2:$K$35,10,FALSE)*550</f>
        <v>7206.4459906728616</v>
      </c>
      <c r="AG132" s="23">
        <f>SUM('[21]Cost Calculations'!M245:N245)</f>
        <v>23729659549.416069</v>
      </c>
      <c r="AI132" s="23">
        <f>SUM('[23]Cost Calculations'!G244)</f>
        <v>80112150681.168747</v>
      </c>
      <c r="AK132" s="48">
        <v>59.350759954300003</v>
      </c>
      <c r="AL132" s="48">
        <v>18.0973347328</v>
      </c>
    </row>
    <row r="133" spans="1:38" s="17" customFormat="1" x14ac:dyDescent="0.25">
      <c r="A133" s="17">
        <v>2</v>
      </c>
      <c r="B133" s="56" t="s">
        <v>169</v>
      </c>
      <c r="C133" s="17" t="s">
        <v>188</v>
      </c>
      <c r="D133" s="92">
        <v>228613.6</v>
      </c>
      <c r="E133" s="9" t="str">
        <f t="shared" si="2"/>
        <v>Medium</v>
      </c>
      <c r="F133" s="58">
        <v>2.1616297377212859</v>
      </c>
      <c r="G133" s="58">
        <v>104164</v>
      </c>
      <c r="H133" s="21">
        <f>VLOOKUP(B133,'[21]Housing Information'!$B$2:$K$35,8,FALSE)</f>
        <v>1381.1967099965489</v>
      </c>
      <c r="I133" s="18"/>
      <c r="J133" s="30"/>
      <c r="K133" s="86"/>
      <c r="L133" s="57"/>
      <c r="M133" s="32"/>
      <c r="N133" s="32"/>
      <c r="O133" s="21"/>
      <c r="P133" s="23"/>
      <c r="R133" s="19">
        <v>30.23</v>
      </c>
      <c r="S133" s="12"/>
      <c r="T133" s="23">
        <f>'[22]Cost Calculations'!L246</f>
        <v>2311286120.2142224</v>
      </c>
      <c r="V133" s="21"/>
      <c r="W133" s="19"/>
      <c r="X133" s="21"/>
      <c r="Y133" s="21"/>
      <c r="Z133" s="19"/>
      <c r="AA133" s="21"/>
      <c r="AB133" s="23"/>
      <c r="AD133" s="20">
        <v>0</v>
      </c>
      <c r="AE133" s="21">
        <v>212648.99973464952</v>
      </c>
      <c r="AF133" s="21">
        <f>VLOOKUP(B133,'[21]Housing Costs'!$B$2:$K$35,10,FALSE)*550</f>
        <v>7126.6698357945643</v>
      </c>
      <c r="AG133" s="23">
        <f>SUM('[21]Cost Calculations'!M246:N246)</f>
        <v>3732875128.2064037</v>
      </c>
      <c r="AI133" s="23">
        <f>SUM('[23]Cost Calculations'!G245)</f>
        <v>19658503597.478436</v>
      </c>
      <c r="AK133" s="48">
        <v>59.860052916599997</v>
      </c>
      <c r="AL133" s="48">
        <v>17.639997923500001</v>
      </c>
    </row>
    <row r="134" spans="1:38" s="17" customFormat="1" x14ac:dyDescent="0.25">
      <c r="A134" s="17">
        <v>3</v>
      </c>
      <c r="B134" s="56" t="s">
        <v>170</v>
      </c>
      <c r="C134" s="17" t="s">
        <v>188</v>
      </c>
      <c r="D134" s="92">
        <v>579035.1</v>
      </c>
      <c r="E134" s="9" t="str">
        <f t="shared" si="2"/>
        <v>Medium</v>
      </c>
      <c r="F134" s="58">
        <v>2.1417073947156529</v>
      </c>
      <c r="G134" s="58">
        <v>267015</v>
      </c>
      <c r="H134" s="21">
        <f>VLOOKUP(B134,'[21]Housing Information'!$B$2:$K$35,8,FALSE)</f>
        <v>14206.594731393076</v>
      </c>
      <c r="I134" s="18"/>
      <c r="J134" s="30"/>
      <c r="K134" s="86"/>
      <c r="L134" s="57"/>
      <c r="M134" s="32"/>
      <c r="N134" s="32"/>
      <c r="O134" s="21"/>
      <c r="P134" s="23"/>
      <c r="R134" s="19">
        <v>84.22</v>
      </c>
      <c r="S134" s="12"/>
      <c r="T134" s="23">
        <f>'[22]Cost Calculations'!L247</f>
        <v>6436250058.7599192</v>
      </c>
      <c r="V134" s="21"/>
      <c r="W134" s="19"/>
      <c r="X134" s="21"/>
      <c r="Y134" s="21"/>
      <c r="Z134" s="19"/>
      <c r="AA134" s="21"/>
      <c r="AB134" s="23"/>
      <c r="AD134" s="20">
        <v>0</v>
      </c>
      <c r="AE134" s="21">
        <v>269740.23998927482</v>
      </c>
      <c r="AF134" s="21">
        <f>VLOOKUP(B134,'[21]Housing Costs'!$B$2:$K$35,10,FALSE)*550</f>
        <v>6366.1371592881296</v>
      </c>
      <c r="AG134" s="23">
        <f>SUM('[21]Cost Calculations'!M247:N247)</f>
        <v>10151389769.56102</v>
      </c>
      <c r="AI134" s="23">
        <f>SUM('[23]Cost Calculations'!G246)</f>
        <v>55236560693.284241</v>
      </c>
      <c r="AK134" s="48">
        <v>57.7500008333</v>
      </c>
      <c r="AL134" s="48">
        <v>12.000032103100001</v>
      </c>
    </row>
    <row r="135" spans="1:38" s="17" customFormat="1" x14ac:dyDescent="0.25">
      <c r="A135" s="17">
        <v>4</v>
      </c>
      <c r="B135" s="56" t="s">
        <v>171</v>
      </c>
      <c r="C135" s="17" t="s">
        <v>188</v>
      </c>
      <c r="D135" s="92">
        <v>344590.8</v>
      </c>
      <c r="E135" s="9" t="str">
        <f t="shared" si="2"/>
        <v>Medium</v>
      </c>
      <c r="F135" s="58">
        <v>2.171228011799561</v>
      </c>
      <c r="G135" s="58">
        <v>156277</v>
      </c>
      <c r="H135" s="21">
        <f>VLOOKUP(B135,'[21]Housing Information'!$B$2:$K$35,8,FALSE)</f>
        <v>11072.787070056367</v>
      </c>
      <c r="I135" s="18"/>
      <c r="J135" s="30"/>
      <c r="K135" s="86"/>
      <c r="L135" s="57"/>
      <c r="M135" s="32"/>
      <c r="N135" s="32"/>
      <c r="O135" s="21"/>
      <c r="P135" s="23"/>
      <c r="R135" s="19">
        <v>26.41</v>
      </c>
      <c r="S135" s="12"/>
      <c r="T135" s="23">
        <f>'[22]Cost Calculations'!L248</f>
        <v>2025692559.5161273</v>
      </c>
      <c r="V135" s="21"/>
      <c r="W135" s="19"/>
      <c r="X135" s="21"/>
      <c r="Y135" s="21"/>
      <c r="Z135" s="19"/>
      <c r="AA135" s="21"/>
      <c r="AB135" s="23"/>
      <c r="AD135" s="20">
        <v>0</v>
      </c>
      <c r="AE135" s="21">
        <v>239103.31131060031</v>
      </c>
      <c r="AF135" s="21">
        <f>VLOOKUP(B135,'[21]Housing Costs'!$B$2:$K$35,10,FALSE)*550</f>
        <v>6738.4258820535179</v>
      </c>
      <c r="AG135" s="23">
        <f>SUM('[21]Cost Calculations'!M248:N248)</f>
        <v>6419547750.5995388</v>
      </c>
      <c r="AI135" s="23">
        <f>SUM('[23]Cost Calculations'!G247)</f>
        <v>31098776274.740604</v>
      </c>
      <c r="AK135" s="48">
        <v>55.583337218300002</v>
      </c>
      <c r="AL135" s="48">
        <v>13.033302366799999</v>
      </c>
    </row>
    <row r="136" spans="1:38" s="17" customFormat="1" x14ac:dyDescent="0.25">
      <c r="A136" s="17">
        <v>5</v>
      </c>
      <c r="B136" s="56" t="s">
        <v>172</v>
      </c>
      <c r="C136" s="17" t="s">
        <v>188</v>
      </c>
      <c r="D136" s="92">
        <v>153817.4</v>
      </c>
      <c r="E136" s="9" t="str">
        <f t="shared" si="2"/>
        <v>Medium</v>
      </c>
      <c r="F136" s="58">
        <v>2.1865052549854069</v>
      </c>
      <c r="G136" s="58">
        <v>69553</v>
      </c>
      <c r="H136" s="21">
        <f>VLOOKUP(B136,'[21]Housing Information'!$B$2:$K$35,8,FALSE)</f>
        <v>15193.16380996204</v>
      </c>
      <c r="I136" s="18"/>
      <c r="J136" s="30"/>
      <c r="K136" s="86"/>
      <c r="L136" s="57"/>
      <c r="M136" s="32"/>
      <c r="N136" s="32"/>
      <c r="O136" s="21"/>
      <c r="P136" s="23"/>
      <c r="R136" s="19">
        <v>27.580000000000002</v>
      </c>
      <c r="S136" s="12"/>
      <c r="T136" s="23">
        <f>'[22]Cost Calculations'!L249</f>
        <v>2106105079.4912634</v>
      </c>
      <c r="V136" s="21"/>
      <c r="W136" s="19"/>
      <c r="X136" s="21"/>
      <c r="Y136" s="21"/>
      <c r="Z136" s="19"/>
      <c r="AA136" s="21"/>
      <c r="AB136" s="23"/>
      <c r="AD136" s="20">
        <v>0</v>
      </c>
      <c r="AE136" s="21">
        <v>212648.99973464952</v>
      </c>
      <c r="AF136" s="21">
        <f>VLOOKUP(B136,'[21]Housing Costs'!$B$2:$K$35,10,FALSE)*550</f>
        <v>6227.8584908324146</v>
      </c>
      <c r="AG136" s="23">
        <f>SUM('[21]Cost Calculations'!M249:N249)</f>
        <v>1903213954.3865356</v>
      </c>
      <c r="AI136" s="23">
        <f>SUM('[23]Cost Calculations'!G248)</f>
        <v>13824103060.301394</v>
      </c>
      <c r="AK136" s="48">
        <v>59.630015278199998</v>
      </c>
      <c r="AL136" s="48">
        <v>16.5400133857</v>
      </c>
    </row>
    <row r="137" spans="1:38" s="17" customFormat="1" x14ac:dyDescent="0.25">
      <c r="A137" s="17">
        <v>6</v>
      </c>
      <c r="B137" s="56" t="s">
        <v>173</v>
      </c>
      <c r="C137" s="17" t="s">
        <v>188</v>
      </c>
      <c r="D137" s="92">
        <v>128558.1</v>
      </c>
      <c r="E137" s="9" t="str">
        <f t="shared" si="2"/>
        <v>Medium</v>
      </c>
      <c r="F137" s="58">
        <v>2.081358984854687</v>
      </c>
      <c r="G137" s="58">
        <v>61075</v>
      </c>
      <c r="H137" s="21">
        <f>VLOOKUP(B137,'[21]Housing Information'!$B$2:$K$35,8,FALSE)</f>
        <v>15181.557114920051</v>
      </c>
      <c r="I137" s="18"/>
      <c r="J137" s="30"/>
      <c r="K137" s="86"/>
      <c r="L137" s="57"/>
      <c r="M137" s="32"/>
      <c r="N137" s="32"/>
      <c r="O137" s="21"/>
      <c r="P137" s="23"/>
      <c r="R137" s="19">
        <v>27.41</v>
      </c>
      <c r="S137" s="12"/>
      <c r="T137" s="23">
        <f>'[22]Cost Calculations'!L250</f>
        <v>2092057771.6794505</v>
      </c>
      <c r="V137" s="21"/>
      <c r="W137" s="19"/>
      <c r="X137" s="21"/>
      <c r="Y137" s="21"/>
      <c r="Z137" s="19"/>
      <c r="AA137" s="21"/>
      <c r="AB137" s="23"/>
      <c r="AD137" s="20">
        <v>0</v>
      </c>
      <c r="AE137" s="21">
        <v>212648.99973464952</v>
      </c>
      <c r="AF137" s="21">
        <f>VLOOKUP(B137,'[21]Housing Costs'!$B$2:$K$35,10,FALSE)*550</f>
        <v>5961.9379745714223</v>
      </c>
      <c r="AG137" s="23">
        <f>SUM('[21]Cost Calculations'!M250:N250)</f>
        <v>1635805060.5700521</v>
      </c>
      <c r="AI137" s="23">
        <f>SUM('[23]Cost Calculations'!G249)</f>
        <v>11536959696.836538</v>
      </c>
      <c r="AK137" s="48">
        <v>63.8299914746</v>
      </c>
      <c r="AL137" s="48">
        <v>20.2399942614</v>
      </c>
    </row>
    <row r="138" spans="1:38" s="17" customFormat="1" x14ac:dyDescent="0.25">
      <c r="A138" s="17">
        <v>7</v>
      </c>
      <c r="B138" s="56" t="s">
        <v>174</v>
      </c>
      <c r="C138" s="17" t="s">
        <v>188</v>
      </c>
      <c r="D138" s="92">
        <v>102249.60000000001</v>
      </c>
      <c r="E138" s="9" t="str">
        <f t="shared" si="2"/>
        <v>Medium</v>
      </c>
      <c r="F138" s="58">
        <v>2.1060115414954126</v>
      </c>
      <c r="G138" s="58">
        <v>48174</v>
      </c>
      <c r="H138" s="21">
        <f>VLOOKUP(B138,'[21]Housing Information'!$B$2:$K$35,8,FALSE)</f>
        <v>14566.402277694695</v>
      </c>
      <c r="I138" s="18"/>
      <c r="J138" s="30"/>
      <c r="K138" s="86"/>
      <c r="L138" s="57"/>
      <c r="M138" s="32"/>
      <c r="N138" s="32"/>
      <c r="O138" s="21"/>
      <c r="P138" s="23"/>
      <c r="R138" s="19">
        <v>31.2</v>
      </c>
      <c r="S138" s="12"/>
      <c r="T138" s="23">
        <f>'[22]Cost Calculations'!L251</f>
        <v>2379323909.7988911</v>
      </c>
      <c r="V138" s="21"/>
      <c r="W138" s="19"/>
      <c r="X138" s="21"/>
      <c r="Y138" s="21"/>
      <c r="Z138" s="19"/>
      <c r="AA138" s="21"/>
      <c r="AB138" s="23"/>
      <c r="AD138" s="20">
        <v>0</v>
      </c>
      <c r="AE138" s="21">
        <v>212648.99973464952</v>
      </c>
      <c r="AF138" s="21">
        <f>VLOOKUP(B138,'[21]Housing Costs'!$B$2:$K$35,10,FALSE)*550</f>
        <v>5446.0521730250994</v>
      </c>
      <c r="AG138" s="23">
        <f>SUM('[21]Cost Calculations'!M251:N251)</f>
        <v>887605320.00701272</v>
      </c>
      <c r="AI138" s="23">
        <f>SUM('[23]Cost Calculations'!G250)</f>
        <v>9816928274.2114353</v>
      </c>
      <c r="AK138" s="48">
        <v>60.6669804068</v>
      </c>
      <c r="AL138" s="48">
        <v>17.166641803699999</v>
      </c>
    </row>
    <row r="139" spans="1:38" s="17" customFormat="1" x14ac:dyDescent="0.25">
      <c r="A139" s="17">
        <v>8</v>
      </c>
      <c r="B139" s="56" t="s">
        <v>175</v>
      </c>
      <c r="C139" s="17" t="s">
        <v>188</v>
      </c>
      <c r="D139" s="92">
        <v>93716.3</v>
      </c>
      <c r="E139" s="9" t="str">
        <f t="shared" si="2"/>
        <v>Small</v>
      </c>
      <c r="F139" s="58">
        <v>2.1900018926847733</v>
      </c>
      <c r="G139" s="58">
        <v>42268</v>
      </c>
      <c r="H139" s="21">
        <f>VLOOKUP(B139,'[21]Housing Information'!$B$2:$K$35,8,FALSE)</f>
        <v>14752.109398366501</v>
      </c>
      <c r="I139" s="18"/>
      <c r="J139" s="30"/>
      <c r="K139" s="86"/>
      <c r="L139" s="57"/>
      <c r="M139" s="32"/>
      <c r="N139" s="32"/>
      <c r="O139" s="21"/>
      <c r="P139" s="23"/>
      <c r="R139" s="19">
        <v>18.86</v>
      </c>
      <c r="S139" s="12"/>
      <c r="T139" s="23">
        <f>'[22]Cost Calculations'!L252</f>
        <v>1439734617.4337928</v>
      </c>
      <c r="V139" s="21"/>
      <c r="W139" s="19"/>
      <c r="X139" s="21"/>
      <c r="Y139" s="21"/>
      <c r="Z139" s="19"/>
      <c r="AA139" s="21"/>
      <c r="AB139" s="23"/>
      <c r="AD139" s="20">
        <v>0</v>
      </c>
      <c r="AE139" s="21">
        <v>212648.99973464952</v>
      </c>
      <c r="AF139" s="21">
        <f>VLOOKUP(B139,'[21]Housing Costs'!$B$2:$K$35,10,FALSE)*550</f>
        <v>5589.6492518060359</v>
      </c>
      <c r="AG139" s="23">
        <f>SUM('[21]Cost Calculations'!M252:N252)</f>
        <v>1231055240.0864151</v>
      </c>
      <c r="AI139" s="23">
        <f>SUM('[23]Cost Calculations'!G251)</f>
        <v>9101697262.4594517</v>
      </c>
      <c r="AK139" s="48">
        <v>56.883697122299999</v>
      </c>
      <c r="AL139" s="48">
        <v>14.8167077216</v>
      </c>
    </row>
    <row r="140" spans="1:38" s="17" customFormat="1" x14ac:dyDescent="0.25">
      <c r="A140" s="17">
        <v>9</v>
      </c>
      <c r="B140" s="56" t="s">
        <v>176</v>
      </c>
      <c r="C140" s="17" t="s">
        <v>188</v>
      </c>
      <c r="D140" s="92">
        <v>78274.600000000006</v>
      </c>
      <c r="E140" s="9" t="str">
        <f t="shared" si="2"/>
        <v>Small</v>
      </c>
      <c r="F140" s="58">
        <v>2.0423522002676533</v>
      </c>
      <c r="G140" s="58">
        <v>38109</v>
      </c>
      <c r="H140" s="21">
        <f>VLOOKUP(B140,'[21]Housing Information'!$B$2:$K$35,8,FALSE)</f>
        <v>15715.465086851489</v>
      </c>
      <c r="I140" s="18"/>
      <c r="J140" s="30"/>
      <c r="K140" s="86"/>
      <c r="L140" s="57"/>
      <c r="M140" s="32"/>
      <c r="N140" s="32"/>
      <c r="O140" s="21"/>
      <c r="P140" s="23"/>
      <c r="R140" s="19">
        <v>23.96</v>
      </c>
      <c r="S140" s="12"/>
      <c r="T140" s="23">
        <f>'[22]Cost Calculations'!L253</f>
        <v>1827150631.7317019</v>
      </c>
      <c r="V140" s="21"/>
      <c r="W140" s="19"/>
      <c r="X140" s="21"/>
      <c r="Y140" s="21"/>
      <c r="Z140" s="19"/>
      <c r="AA140" s="21"/>
      <c r="AB140" s="23"/>
      <c r="AD140" s="20">
        <v>0</v>
      </c>
      <c r="AE140" s="21">
        <v>212648.99973464952</v>
      </c>
      <c r="AF140" s="21">
        <f>VLOOKUP(B140,'[21]Housing Costs'!$B$2:$K$35,10,FALSE)*550</f>
        <v>5350.3207871711429</v>
      </c>
      <c r="AG140" s="23">
        <f>SUM('[21]Cost Calculations'!M253:N253)</f>
        <v>515991050.43626821</v>
      </c>
      <c r="AI140" s="23">
        <f>SUM('[23]Cost Calculations'!G252)</f>
        <v>7535762822.9610014</v>
      </c>
      <c r="AK140" s="48">
        <v>65.596634772300007</v>
      </c>
      <c r="AL140" s="48">
        <v>22.158378329400001</v>
      </c>
    </row>
    <row r="141" spans="1:38" s="17" customFormat="1" x14ac:dyDescent="0.25">
      <c r="A141" s="17">
        <v>10</v>
      </c>
      <c r="B141" s="56" t="s">
        <v>177</v>
      </c>
      <c r="C141" s="17" t="s">
        <v>188</v>
      </c>
      <c r="D141" s="92">
        <v>69191.7</v>
      </c>
      <c r="E141" s="9" t="str">
        <f t="shared" si="2"/>
        <v>Small</v>
      </c>
      <c r="F141" s="58">
        <v>2.1109228162070561</v>
      </c>
      <c r="G141" s="58">
        <v>32455</v>
      </c>
      <c r="H141" s="21">
        <f>VLOOKUP(B141,'[21]Housing Information'!$B$2:$K$35,8,FALSE)</f>
        <v>15262.803980213965</v>
      </c>
      <c r="I141" s="18"/>
      <c r="J141" s="30"/>
      <c r="K141" s="86"/>
      <c r="L141" s="57"/>
      <c r="M141" s="32"/>
      <c r="N141" s="32"/>
      <c r="O141" s="21"/>
      <c r="P141" s="23"/>
      <c r="R141" s="19">
        <v>17.55</v>
      </c>
      <c r="S141" s="12"/>
      <c r="T141" s="23">
        <f>'[22]Cost Calculations'!L254</f>
        <v>1338903090.7911925</v>
      </c>
      <c r="V141" s="21"/>
      <c r="W141" s="19"/>
      <c r="X141" s="21"/>
      <c r="Y141" s="21"/>
      <c r="Z141" s="19"/>
      <c r="AA141" s="21"/>
      <c r="AB141" s="23"/>
      <c r="AD141" s="20">
        <v>0</v>
      </c>
      <c r="AE141" s="21">
        <v>212648.99973464952</v>
      </c>
      <c r="AF141" s="21">
        <f>VLOOKUP(B141,'[21]Housing Costs'!$B$2:$K$35,10,FALSE)*550</f>
        <v>5887.4802300183455</v>
      </c>
      <c r="AG141" s="23">
        <f>SUM('[21]Cost Calculations'!M254:N254)</f>
        <v>767574475.11574161</v>
      </c>
      <c r="AI141" s="23">
        <f>SUM('[23]Cost Calculations'!G253)</f>
        <v>6398354992.6975718</v>
      </c>
      <c r="AK141" s="48">
        <v>56.667017841700002</v>
      </c>
      <c r="AL141" s="48">
        <v>16.366587278899999</v>
      </c>
    </row>
    <row r="142" spans="1:38" s="17" customFormat="1" x14ac:dyDescent="0.25">
      <c r="A142" s="17">
        <v>11</v>
      </c>
      <c r="B142" s="56" t="s">
        <v>178</v>
      </c>
      <c r="C142" s="17" t="s">
        <v>188</v>
      </c>
      <c r="D142" s="92">
        <v>39653</v>
      </c>
      <c r="E142" s="9" t="str">
        <f t="shared" si="2"/>
        <v>Small</v>
      </c>
      <c r="F142" s="58">
        <v>2.1880413057961361</v>
      </c>
      <c r="G142" s="58">
        <v>18012</v>
      </c>
      <c r="H142" s="21">
        <f>VLOOKUP(B142,'[21]Housing Information'!$B$2:$K$35,8,FALSE)</f>
        <v>14299.448291728977</v>
      </c>
      <c r="I142" s="18"/>
      <c r="J142" s="30"/>
      <c r="K142" s="86"/>
      <c r="L142" s="57"/>
      <c r="M142" s="32"/>
      <c r="N142" s="32"/>
      <c r="O142" s="21"/>
      <c r="P142" s="23"/>
      <c r="R142" s="19">
        <v>7.11</v>
      </c>
      <c r="S142" s="12"/>
      <c r="T142" s="23">
        <f>'[22]Cost Calculations'!L255</f>
        <v>542897705.77006841</v>
      </c>
      <c r="V142" s="21"/>
      <c r="W142" s="19"/>
      <c r="X142" s="21"/>
      <c r="Y142" s="21"/>
      <c r="Z142" s="19"/>
      <c r="AA142" s="21"/>
      <c r="AB142" s="23"/>
      <c r="AD142" s="20">
        <v>0</v>
      </c>
      <c r="AE142" s="21">
        <v>212648.99973464952</v>
      </c>
      <c r="AF142" s="21">
        <f>VLOOKUP(B142,'[21]Housing Costs'!$B$2:$K$35,10,FALSE)*550</f>
        <v>5430.0969420494403</v>
      </c>
      <c r="AG142" s="23">
        <f>SUM('[21]Cost Calculations'!M255:N255)</f>
        <v>263015348.90438077</v>
      </c>
      <c r="AI142" s="23">
        <f>SUM('[23]Cost Calculations'!G254)</f>
        <v>4057616554.2068315</v>
      </c>
      <c r="AK142" s="48">
        <v>58.363002139300001</v>
      </c>
      <c r="AL142" s="48">
        <v>12.330000608900001</v>
      </c>
    </row>
    <row r="143" spans="1:38" s="17" customFormat="1" x14ac:dyDescent="0.25">
      <c r="A143" s="17">
        <v>12</v>
      </c>
      <c r="B143" s="56" t="s">
        <v>179</v>
      </c>
      <c r="C143" s="17" t="s">
        <v>188</v>
      </c>
      <c r="D143" s="92">
        <v>25160.400000000001</v>
      </c>
      <c r="E143" s="9" t="str">
        <f t="shared" si="2"/>
        <v>Small</v>
      </c>
      <c r="F143" s="58">
        <v>2.0444372100594124</v>
      </c>
      <c r="G143" s="58">
        <v>12287</v>
      </c>
      <c r="H143" s="21">
        <f>VLOOKUP(B143,'[21]Housing Information'!$B$2:$K$35,8,FALSE)</f>
        <v>13637.866674335672</v>
      </c>
      <c r="I143" s="18"/>
      <c r="J143" s="30"/>
      <c r="K143" s="86"/>
      <c r="L143" s="57"/>
      <c r="M143" s="32"/>
      <c r="N143" s="32"/>
      <c r="O143" s="21"/>
      <c r="P143" s="23"/>
      <c r="R143" s="19">
        <v>5.59</v>
      </c>
      <c r="S143" s="12"/>
      <c r="T143" s="23">
        <f>'[22]Cost Calculations'!L256</f>
        <v>426553846.19558084</v>
      </c>
      <c r="V143" s="21"/>
      <c r="W143" s="19"/>
      <c r="X143" s="21"/>
      <c r="Y143" s="21"/>
      <c r="Z143" s="19"/>
      <c r="AA143" s="21"/>
      <c r="AB143" s="23"/>
      <c r="AD143" s="20">
        <v>0</v>
      </c>
      <c r="AE143" s="21">
        <v>212648.99973464952</v>
      </c>
      <c r="AF143" s="21">
        <f>VLOOKUP(B143,'[21]Housing Costs'!$B$2:$K$35,10,FALSE)*550</f>
        <v>5095.0370915605918</v>
      </c>
      <c r="AG143" s="23">
        <f>SUM('[21]Cost Calculations'!M256:N256)</f>
        <v>47408859.878750272</v>
      </c>
      <c r="AI143" s="23">
        <f>SUM('[23]Cost Calculations'!G255)</f>
        <v>2765692506.9918313</v>
      </c>
      <c r="AK143" s="48">
        <v>62.633997039100002</v>
      </c>
      <c r="AL143" s="48">
        <v>17.9340036175</v>
      </c>
    </row>
    <row r="144" spans="1:38" s="17" customFormat="1" x14ac:dyDescent="0.25">
      <c r="A144" s="17">
        <v>13</v>
      </c>
      <c r="B144" s="56" t="s">
        <v>180</v>
      </c>
      <c r="C144" s="17" t="s">
        <v>188</v>
      </c>
      <c r="D144" s="92">
        <v>24426.7</v>
      </c>
      <c r="E144" s="9" t="str">
        <f t="shared" si="2"/>
        <v>Small</v>
      </c>
      <c r="F144" s="58">
        <v>2.0886108492587199</v>
      </c>
      <c r="G144" s="58">
        <v>11669</v>
      </c>
      <c r="H144" s="21">
        <f>VLOOKUP(B144,'[21]Housing Information'!$B$2:$K$35,8,FALSE)</f>
        <v>15053.883469458182</v>
      </c>
      <c r="I144" s="18"/>
      <c r="J144" s="30"/>
      <c r="K144" s="86"/>
      <c r="L144" s="57"/>
      <c r="M144" s="32"/>
      <c r="N144" s="32"/>
      <c r="O144" s="21"/>
      <c r="P144" s="23"/>
      <c r="R144" s="19">
        <v>5.57</v>
      </c>
      <c r="S144" s="12"/>
      <c r="T144" s="23">
        <f>'[22]Cost Calculations'!L257</f>
        <v>425004505.43095469</v>
      </c>
      <c r="V144" s="21"/>
      <c r="W144" s="19"/>
      <c r="X144" s="21"/>
      <c r="Y144" s="21"/>
      <c r="Z144" s="19"/>
      <c r="AA144" s="21"/>
      <c r="AB144" s="23"/>
      <c r="AD144" s="20">
        <v>0</v>
      </c>
      <c r="AE144" s="21">
        <v>212648.99973464952</v>
      </c>
      <c r="AF144" s="21">
        <f>VLOOKUP(B144,'[21]Housing Costs'!$B$2:$K$35,10,FALSE)*550</f>
        <v>4978.0320644057556</v>
      </c>
      <c r="AG144" s="23">
        <f>SUM('[21]Cost Calculations'!M257:N257)</f>
        <v>67768423.558915004</v>
      </c>
      <c r="AI144" s="23">
        <f>SUM('[23]Cost Calculations'!G256)</f>
        <v>2480265305.1972852</v>
      </c>
      <c r="AK144" s="48">
        <v>58.705002087799997</v>
      </c>
      <c r="AL144" s="48">
        <v>13.8279965878</v>
      </c>
    </row>
    <row r="145" spans="1:38" s="17" customFormat="1" x14ac:dyDescent="0.25">
      <c r="A145" s="17">
        <v>14</v>
      </c>
      <c r="B145" s="56" t="s">
        <v>181</v>
      </c>
      <c r="C145" s="17" t="s">
        <v>188</v>
      </c>
      <c r="D145" s="92">
        <v>99239.5</v>
      </c>
      <c r="E145" s="9" t="str">
        <f t="shared" si="2"/>
        <v>Small</v>
      </c>
      <c r="F145" s="58">
        <v>2.1002422130625078</v>
      </c>
      <c r="G145" s="58">
        <v>47066</v>
      </c>
      <c r="H145" s="21">
        <f>VLOOKUP(B145,'[21]Housing Information'!$B$2:$K$35,8,FALSE)</f>
        <v>15587.791441389623</v>
      </c>
      <c r="I145" s="18"/>
      <c r="J145" s="30"/>
      <c r="K145" s="86"/>
      <c r="L145" s="57"/>
      <c r="M145" s="32"/>
      <c r="N145" s="32"/>
      <c r="O145" s="21"/>
      <c r="P145" s="23"/>
      <c r="R145" s="19">
        <v>40.82</v>
      </c>
      <c r="S145" s="12"/>
      <c r="T145" s="23">
        <f>'[22]Cost Calculations'!L258</f>
        <v>3111381080.149157</v>
      </c>
      <c r="V145" s="21"/>
      <c r="W145" s="19"/>
      <c r="X145" s="21"/>
      <c r="Y145" s="21"/>
      <c r="Z145" s="19"/>
      <c r="AA145" s="21"/>
      <c r="AB145" s="23"/>
      <c r="AD145" s="20">
        <v>0</v>
      </c>
      <c r="AE145" s="21">
        <v>212648.99973464952</v>
      </c>
      <c r="AF145" s="21">
        <f>VLOOKUP(B145,'[21]Housing Costs'!$B$2:$K$35,10,FALSE)*550</f>
        <v>5626.8781240825738</v>
      </c>
      <c r="AG145" s="23">
        <f>SUM('[21]Cost Calculations'!M258:N258)</f>
        <v>445987406.7330268</v>
      </c>
      <c r="AI145" s="23">
        <f>SUM('[23]Cost Calculations'!G257)</f>
        <v>9575265741.010006</v>
      </c>
      <c r="AK145" s="48">
        <v>62.400052916600004</v>
      </c>
      <c r="AL145" s="48">
        <v>17.316658486600002</v>
      </c>
    </row>
    <row r="146" spans="1:38" s="17" customFormat="1" x14ac:dyDescent="0.25">
      <c r="A146" s="17">
        <v>15</v>
      </c>
      <c r="B146" s="56" t="s">
        <v>182</v>
      </c>
      <c r="C146" s="17" t="s">
        <v>188</v>
      </c>
      <c r="D146" s="92">
        <v>143037.6</v>
      </c>
      <c r="E146" s="9" t="str">
        <f t="shared" si="2"/>
        <v>Medium</v>
      </c>
      <c r="F146" s="58">
        <v>2.1819805944863697</v>
      </c>
      <c r="G146" s="58">
        <v>64930</v>
      </c>
      <c r="H146" s="21">
        <f>VLOOKUP(B146,'[21]Housing Information'!$B$2:$K$35,8,FALSE)</f>
        <v>14438.728632232829</v>
      </c>
      <c r="I146" s="18"/>
      <c r="J146" s="30"/>
      <c r="K146" s="86"/>
      <c r="L146" s="57"/>
      <c r="M146" s="32"/>
      <c r="N146" s="32"/>
      <c r="O146" s="21"/>
      <c r="P146" s="23"/>
      <c r="R146" s="19">
        <v>27.6</v>
      </c>
      <c r="S146" s="12"/>
      <c r="T146" s="23">
        <f>'[22]Cost Calculations'!L259</f>
        <v>2107098594.8240273</v>
      </c>
      <c r="V146" s="21"/>
      <c r="W146" s="19"/>
      <c r="X146" s="21"/>
      <c r="Y146" s="21"/>
      <c r="Z146" s="19"/>
      <c r="AA146" s="21"/>
      <c r="AB146" s="23"/>
      <c r="AD146" s="20">
        <v>0</v>
      </c>
      <c r="AE146" s="21">
        <v>212648.99973464952</v>
      </c>
      <c r="AF146" s="21">
        <f>VLOOKUP(B146,'[21]Housing Costs'!$B$2:$K$35,10,FALSE)*550</f>
        <v>6121.4902843280179</v>
      </c>
      <c r="AG146" s="23">
        <f>SUM('[21]Cost Calculations'!M259:N259)</f>
        <v>1484053829.4100668</v>
      </c>
      <c r="AI146" s="23">
        <f>SUM('[23]Cost Calculations'!G258)</f>
        <v>13307182182.965605</v>
      </c>
      <c r="AK146" s="48">
        <v>58.595427265600001</v>
      </c>
      <c r="AL146" s="48">
        <v>16.178691771099999</v>
      </c>
    </row>
    <row r="147" spans="1:38" s="17" customFormat="1" x14ac:dyDescent="0.25">
      <c r="A147" s="17">
        <v>16</v>
      </c>
      <c r="B147" s="56" t="s">
        <v>183</v>
      </c>
      <c r="C147" s="17" t="s">
        <v>188</v>
      </c>
      <c r="D147" s="92">
        <v>27071.200000000001</v>
      </c>
      <c r="E147" s="9" t="str">
        <f t="shared" si="2"/>
        <v>Small</v>
      </c>
      <c r="F147" s="58">
        <v>2.0500531672489748</v>
      </c>
      <c r="G147" s="58">
        <v>13166</v>
      </c>
      <c r="H147" s="21">
        <f>VLOOKUP(B147,'[21]Housing Information'!$B$2:$K$35,8,FALSE)</f>
        <v>13753.933624755549</v>
      </c>
      <c r="I147" s="18"/>
      <c r="J147" s="30"/>
      <c r="K147" s="86"/>
      <c r="L147" s="57"/>
      <c r="M147" s="32"/>
      <c r="N147" s="32"/>
      <c r="O147" s="21"/>
      <c r="P147" s="23"/>
      <c r="R147" s="19">
        <v>10.15</v>
      </c>
      <c r="S147" s="12"/>
      <c r="T147" s="23">
        <f>'[22]Cost Calculations'!L260</f>
        <v>773747810.57290828</v>
      </c>
      <c r="V147" s="21"/>
      <c r="W147" s="19"/>
      <c r="X147" s="21"/>
      <c r="Y147" s="21"/>
      <c r="Z147" s="19"/>
      <c r="AA147" s="21"/>
      <c r="AB147" s="23"/>
      <c r="AD147" s="20">
        <v>0</v>
      </c>
      <c r="AE147" s="21">
        <v>212648.99973464952</v>
      </c>
      <c r="AF147" s="21">
        <f>VLOOKUP(B147,'[21]Housing Costs'!$B$2:$K$35,10,FALSE)*550</f>
        <v>5126.9475535119109</v>
      </c>
      <c r="AG147" s="23">
        <f>SUM('[21]Cost Calculations'!M260:N260)</f>
        <v>95349267.410970986</v>
      </c>
      <c r="AI147" s="23">
        <f>SUM('[23]Cost Calculations'!G259)</f>
        <v>2763303849.1521912</v>
      </c>
      <c r="AK147" s="48">
        <v>61.3520031933</v>
      </c>
      <c r="AL147" s="48">
        <v>16.366587278899999</v>
      </c>
    </row>
    <row r="148" spans="1:38" s="17" customFormat="1" x14ac:dyDescent="0.25">
      <c r="A148" s="17">
        <v>17</v>
      </c>
      <c r="B148" s="56" t="s">
        <v>184</v>
      </c>
      <c r="C148" s="17" t="s">
        <v>188</v>
      </c>
      <c r="D148" s="92">
        <v>59152.1</v>
      </c>
      <c r="E148" s="9" t="str">
        <f t="shared" si="2"/>
        <v>Small</v>
      </c>
      <c r="F148" s="58">
        <v>2.2016119962511715</v>
      </c>
      <c r="G148" s="58">
        <v>26675</v>
      </c>
      <c r="H148" s="21">
        <f>VLOOKUP(B148,'[21]Housing Information'!$B$2:$K$35,8,FALSE)</f>
        <v>14032.494305763257</v>
      </c>
      <c r="I148" s="18"/>
      <c r="J148" s="30"/>
      <c r="K148" s="86"/>
      <c r="L148" s="57"/>
      <c r="M148" s="32"/>
      <c r="N148" s="32"/>
      <c r="O148" s="21"/>
      <c r="P148" s="23"/>
      <c r="R148" s="19">
        <v>12.21</v>
      </c>
      <c r="S148" s="12"/>
      <c r="T148" s="23">
        <f>'[22]Cost Calculations'!L261</f>
        <v>931952030.7220434</v>
      </c>
      <c r="V148" s="21"/>
      <c r="W148" s="19"/>
      <c r="X148" s="21"/>
      <c r="Y148" s="21"/>
      <c r="Z148" s="19"/>
      <c r="AA148" s="21"/>
      <c r="AB148" s="23"/>
      <c r="AD148" s="20">
        <v>0</v>
      </c>
      <c r="AE148" s="21">
        <v>212648.99973464952</v>
      </c>
      <c r="AF148" s="21">
        <f>VLOOKUP(B148,'[21]Housing Costs'!$B$2:$K$35,10,FALSE)*550</f>
        <v>5515.1915072529582</v>
      </c>
      <c r="AG148" s="23">
        <f>SUM('[21]Cost Calculations'!M261:N261)</f>
        <v>459820758.98768568</v>
      </c>
      <c r="AI148" s="23">
        <f>SUM('[23]Cost Calculations'!G260)</f>
        <v>5827649619.0728178</v>
      </c>
      <c r="AK148" s="48">
        <v>58.267101052999998</v>
      </c>
      <c r="AL148" s="48">
        <v>12.2999621161</v>
      </c>
    </row>
    <row r="149" spans="1:38" s="17" customFormat="1" x14ac:dyDescent="0.25">
      <c r="A149" s="17">
        <v>18</v>
      </c>
      <c r="B149" s="56" t="s">
        <v>185</v>
      </c>
      <c r="C149" s="17" t="s">
        <v>188</v>
      </c>
      <c r="D149" s="92">
        <v>52627.9</v>
      </c>
      <c r="E149" s="9" t="str">
        <f t="shared" si="2"/>
        <v>Small</v>
      </c>
      <c r="F149" s="58">
        <v>2.1694014040626426</v>
      </c>
      <c r="G149" s="58">
        <v>24073</v>
      </c>
      <c r="H149" s="21">
        <f>VLOOKUP(B149,'[21]Housing Information'!$B$2:$K$35,8,FALSE)</f>
        <v>13220.02565282411</v>
      </c>
      <c r="I149" s="18"/>
      <c r="J149" s="30"/>
      <c r="K149" s="86"/>
      <c r="L149" s="57"/>
      <c r="M149" s="32"/>
      <c r="N149" s="32"/>
      <c r="O149" s="21"/>
      <c r="P149" s="23"/>
      <c r="R149" s="19">
        <v>15.65</v>
      </c>
      <c r="S149" s="12"/>
      <c r="T149" s="23">
        <f>'[22]Cost Calculations'!L262</f>
        <v>1193531266.4822066</v>
      </c>
      <c r="V149" s="21"/>
      <c r="W149" s="19"/>
      <c r="X149" s="21"/>
      <c r="Y149" s="21"/>
      <c r="Z149" s="19"/>
      <c r="AA149" s="21"/>
      <c r="AB149" s="23"/>
      <c r="AD149" s="20">
        <v>0</v>
      </c>
      <c r="AE149" s="21">
        <v>212648.99973464952</v>
      </c>
      <c r="AF149" s="21">
        <f>VLOOKUP(B149,'[21]Housing Costs'!$B$2:$K$35,10,FALSE)*550</f>
        <v>5642.8333550582338</v>
      </c>
      <c r="AG149" s="23">
        <f>SUM('[21]Cost Calculations'!M262:N262)</f>
        <v>437285992.46878296</v>
      </c>
      <c r="AI149" s="23">
        <f>SUM('[23]Cost Calculations'!G261)</f>
        <v>5493578758.3572998</v>
      </c>
      <c r="AK149" s="48">
        <v>60.483322366499998</v>
      </c>
      <c r="AL149" s="48">
        <v>15.4166711005</v>
      </c>
    </row>
    <row r="150" spans="1:38" s="17" customFormat="1" x14ac:dyDescent="0.25">
      <c r="A150" s="17">
        <v>19</v>
      </c>
      <c r="B150" s="56" t="s">
        <v>186</v>
      </c>
      <c r="C150" s="17" t="s">
        <v>188</v>
      </c>
      <c r="D150" s="92">
        <v>72527.5</v>
      </c>
      <c r="E150" s="9" t="str">
        <f t="shared" si="2"/>
        <v>Small</v>
      </c>
      <c r="F150" s="58">
        <v>2.107456523003548</v>
      </c>
      <c r="G150" s="58">
        <v>34386</v>
      </c>
      <c r="H150" s="21">
        <f>VLOOKUP(B150,'[21]Housing Information'!$B$2:$K$35,8,FALSE)</f>
        <v>15715.465086851489</v>
      </c>
      <c r="I150" s="18"/>
      <c r="J150" s="30"/>
      <c r="K150" s="86"/>
      <c r="L150" s="57"/>
      <c r="M150" s="32"/>
      <c r="N150" s="32"/>
      <c r="O150" s="21"/>
      <c r="P150" s="23"/>
      <c r="R150" s="19">
        <v>24.84</v>
      </c>
      <c r="S150" s="12"/>
      <c r="T150" s="23">
        <f>'[22]Cost Calculations'!L263</f>
        <v>1893813228.4140062</v>
      </c>
      <c r="V150" s="21"/>
      <c r="W150" s="19"/>
      <c r="X150" s="21"/>
      <c r="Y150" s="21"/>
      <c r="Z150" s="19"/>
      <c r="AA150" s="21"/>
      <c r="AB150" s="23"/>
      <c r="AD150" s="20">
        <v>0</v>
      </c>
      <c r="AE150" s="21">
        <v>212648.99973464952</v>
      </c>
      <c r="AF150" s="21">
        <f>VLOOKUP(B150,'[21]Housing Costs'!$B$2:$K$35,10,FALSE)*550</f>
        <v>5041.8529883083938</v>
      </c>
      <c r="AG150" s="23">
        <f>SUM('[21]Cost Calculations'!M263:N263)</f>
        <v>90973555.157067701</v>
      </c>
      <c r="AI150" s="23">
        <f>SUM('[23]Cost Calculations'!G262)</f>
        <v>8390934364.0308275</v>
      </c>
      <c r="AK150" s="48">
        <v>64.772078673500005</v>
      </c>
      <c r="AL150" s="48">
        <v>20.950028441099999</v>
      </c>
    </row>
    <row r="151" spans="1:38" s="17" customFormat="1" x14ac:dyDescent="0.25">
      <c r="A151" s="17">
        <v>20</v>
      </c>
      <c r="B151" s="56" t="s">
        <v>187</v>
      </c>
      <c r="C151" s="17" t="s">
        <v>188</v>
      </c>
      <c r="D151" s="92">
        <v>22981.3</v>
      </c>
      <c r="E151" s="9" t="str">
        <f t="shared" si="2"/>
        <v>Small</v>
      </c>
      <c r="F151" s="58">
        <v>2.1095513349848609</v>
      </c>
      <c r="G151" s="58">
        <v>10899</v>
      </c>
      <c r="H151" s="21">
        <f>VLOOKUP(B151,'[21]Housing Information'!$B$2:$K$35,8,FALSE)</f>
        <v>16423.473484412745</v>
      </c>
      <c r="I151" s="18"/>
      <c r="J151" s="30"/>
      <c r="K151" s="86"/>
      <c r="L151" s="57"/>
      <c r="M151" s="32"/>
      <c r="N151" s="32"/>
      <c r="O151" s="21"/>
      <c r="P151" s="23"/>
      <c r="R151" s="19">
        <v>6.8100000000000005</v>
      </c>
      <c r="S151" s="12"/>
      <c r="T151" s="23">
        <f>'[22]Cost Calculations'!L264</f>
        <v>519318827.79558188</v>
      </c>
      <c r="V151" s="21"/>
      <c r="W151" s="19"/>
      <c r="X151" s="21"/>
      <c r="Y151" s="21"/>
      <c r="Z151" s="19"/>
      <c r="AA151" s="21"/>
      <c r="AB151" s="23"/>
      <c r="AD151" s="20">
        <v>0</v>
      </c>
      <c r="AE151" s="21">
        <v>212648.99973464952</v>
      </c>
      <c r="AF151" s="21">
        <f>VLOOKUP(B151,'[21]Housing Costs'!$B$2:$K$35,10,FALSE)*550</f>
        <v>5243.9525806667471</v>
      </c>
      <c r="AG151" s="23">
        <f>SUM('[21]Cost Calculations'!M264:N264)</f>
        <v>2658861.7002185667</v>
      </c>
      <c r="AI151" s="23">
        <f>SUM('[23]Cost Calculations'!G263)</f>
        <v>2504948567.1413779</v>
      </c>
      <c r="AK151" s="48">
        <v>67.8500044954</v>
      </c>
      <c r="AL151" s="48">
        <v>20.216636514000001</v>
      </c>
    </row>
    <row r="152" spans="1:38" s="17" customFormat="1" x14ac:dyDescent="0.25">
      <c r="B152" s="41"/>
      <c r="D152" s="18"/>
      <c r="F152" s="38"/>
      <c r="G152" s="18"/>
      <c r="H152" s="21"/>
      <c r="I152" s="18"/>
      <c r="J152" s="30"/>
      <c r="K152" s="89"/>
      <c r="L152" s="18"/>
      <c r="M152" s="18"/>
      <c r="N152" s="18"/>
      <c r="O152" s="21"/>
      <c r="P152" s="23"/>
      <c r="R152" s="19"/>
      <c r="S152" s="21"/>
      <c r="T152" s="23"/>
      <c r="V152" s="21"/>
      <c r="W152" s="19"/>
      <c r="X152" s="21"/>
      <c r="Y152" s="21"/>
      <c r="Z152" s="19"/>
      <c r="AA152" s="21"/>
      <c r="AB152" s="23"/>
      <c r="AD152" s="20"/>
      <c r="AE152" s="21"/>
      <c r="AF152" s="21"/>
      <c r="AG152" s="23"/>
      <c r="AI152" s="23"/>
      <c r="AK152" s="46"/>
      <c r="AL152" s="46"/>
    </row>
    <row r="153" spans="1:38" s="17" customFormat="1" x14ac:dyDescent="0.25">
      <c r="B153" s="41"/>
      <c r="D153" s="18"/>
      <c r="F153" s="38"/>
      <c r="G153" s="18"/>
      <c r="H153" s="21"/>
      <c r="I153" s="18"/>
      <c r="J153" s="30"/>
      <c r="K153" s="89"/>
      <c r="L153" s="18"/>
      <c r="M153" s="18"/>
      <c r="N153" s="18"/>
      <c r="O153" s="21"/>
      <c r="P153" s="23"/>
      <c r="R153" s="19"/>
      <c r="S153" s="21"/>
      <c r="T153" s="23"/>
      <c r="V153" s="21"/>
      <c r="W153" s="19"/>
      <c r="X153" s="21"/>
      <c r="Y153" s="21"/>
      <c r="Z153" s="19"/>
      <c r="AA153" s="21"/>
      <c r="AB153" s="23"/>
      <c r="AD153" s="20"/>
      <c r="AE153" s="21"/>
      <c r="AF153" s="21"/>
      <c r="AG153" s="23"/>
      <c r="AI153" s="23"/>
      <c r="AK153" s="46"/>
      <c r="AL153" s="46"/>
    </row>
    <row r="154" spans="1:38" s="17" customFormat="1" x14ac:dyDescent="0.25">
      <c r="B154" s="41"/>
      <c r="D154" s="18"/>
      <c r="F154" s="38"/>
      <c r="G154" s="18"/>
      <c r="H154" s="21"/>
      <c r="I154" s="18"/>
      <c r="J154" s="30"/>
      <c r="K154" s="89"/>
      <c r="L154" s="18"/>
      <c r="M154" s="18"/>
      <c r="N154" s="18"/>
      <c r="O154" s="21"/>
      <c r="P154" s="23"/>
      <c r="R154" s="19"/>
      <c r="S154" s="21"/>
      <c r="T154" s="23"/>
      <c r="V154" s="21"/>
      <c r="W154" s="19"/>
      <c r="X154" s="21"/>
      <c r="Y154" s="21"/>
      <c r="Z154" s="19"/>
      <c r="AA154" s="21"/>
      <c r="AB154" s="23"/>
      <c r="AD154" s="20"/>
      <c r="AE154" s="21"/>
      <c r="AF154" s="21"/>
      <c r="AG154" s="23"/>
      <c r="AI154" s="23"/>
      <c r="AK154" s="46"/>
      <c r="AL154" s="46"/>
    </row>
    <row r="155" spans="1:38" s="17" customFormat="1" x14ac:dyDescent="0.25">
      <c r="B155" s="41"/>
      <c r="D155" s="18"/>
      <c r="F155" s="38"/>
      <c r="G155" s="18"/>
      <c r="H155" s="21"/>
      <c r="I155" s="18"/>
      <c r="J155" s="30"/>
      <c r="K155" s="89"/>
      <c r="L155" s="18"/>
      <c r="M155" s="18"/>
      <c r="N155" s="18"/>
      <c r="O155" s="21"/>
      <c r="P155" s="23"/>
      <c r="R155" s="19"/>
      <c r="S155" s="21"/>
      <c r="T155" s="23"/>
      <c r="V155" s="21"/>
      <c r="W155" s="19"/>
      <c r="X155" s="21"/>
      <c r="Y155" s="21"/>
      <c r="Z155" s="19"/>
      <c r="AA155" s="21"/>
      <c r="AB155" s="23"/>
      <c r="AD155" s="20"/>
      <c r="AE155" s="21"/>
      <c r="AF155" s="21"/>
      <c r="AG155" s="23"/>
      <c r="AI155" s="23"/>
      <c r="AK155" s="46"/>
      <c r="AL155" s="46"/>
    </row>
    <row r="156" spans="1:38" s="17" customFormat="1" x14ac:dyDescent="0.25">
      <c r="B156" s="41"/>
      <c r="D156" s="18"/>
      <c r="F156" s="38"/>
      <c r="G156" s="18"/>
      <c r="H156" s="21"/>
      <c r="I156" s="18"/>
      <c r="J156" s="30"/>
      <c r="K156" s="89"/>
      <c r="L156" s="18"/>
      <c r="M156" s="18"/>
      <c r="N156" s="18"/>
      <c r="O156" s="21"/>
      <c r="P156" s="23"/>
      <c r="R156" s="19"/>
      <c r="S156" s="21"/>
      <c r="T156" s="23"/>
      <c r="V156" s="21"/>
      <c r="W156" s="19"/>
      <c r="X156" s="21"/>
      <c r="Y156" s="21"/>
      <c r="Z156" s="19"/>
      <c r="AA156" s="21"/>
      <c r="AB156" s="23"/>
      <c r="AD156" s="20"/>
      <c r="AE156" s="21"/>
      <c r="AF156" s="21"/>
      <c r="AG156" s="23"/>
      <c r="AI156" s="23"/>
      <c r="AK156" s="46"/>
      <c r="AL156" s="46"/>
    </row>
    <row r="157" spans="1:38" s="17" customFormat="1" x14ac:dyDescent="0.25">
      <c r="B157" s="41"/>
      <c r="D157" s="18"/>
      <c r="F157" s="38"/>
      <c r="G157" s="18"/>
      <c r="H157" s="21"/>
      <c r="I157" s="18"/>
      <c r="J157" s="30"/>
      <c r="K157" s="89"/>
      <c r="L157" s="18"/>
      <c r="M157" s="18"/>
      <c r="N157" s="18"/>
      <c r="O157" s="21"/>
      <c r="P157" s="23"/>
      <c r="R157" s="19"/>
      <c r="S157" s="21"/>
      <c r="T157" s="23"/>
      <c r="V157" s="21"/>
      <c r="W157" s="19"/>
      <c r="X157" s="21"/>
      <c r="Y157" s="21"/>
      <c r="Z157" s="19"/>
      <c r="AA157" s="21"/>
      <c r="AB157" s="23"/>
      <c r="AD157" s="20"/>
      <c r="AE157" s="21"/>
      <c r="AF157" s="21"/>
      <c r="AG157" s="23"/>
      <c r="AI157" s="23"/>
      <c r="AK157" s="46"/>
      <c r="AL157" s="46"/>
    </row>
    <row r="158" spans="1:38" s="17" customFormat="1" x14ac:dyDescent="0.25">
      <c r="B158" s="41"/>
      <c r="D158" s="18"/>
      <c r="F158" s="38"/>
      <c r="G158" s="18"/>
      <c r="H158" s="21"/>
      <c r="I158" s="18"/>
      <c r="J158" s="30"/>
      <c r="K158" s="89"/>
      <c r="L158" s="18"/>
      <c r="M158" s="18"/>
      <c r="N158" s="18"/>
      <c r="O158" s="21"/>
      <c r="P158" s="23"/>
      <c r="R158" s="19"/>
      <c r="S158" s="21"/>
      <c r="T158" s="23"/>
      <c r="V158" s="21"/>
      <c r="W158" s="19"/>
      <c r="X158" s="21"/>
      <c r="Y158" s="21"/>
      <c r="Z158" s="19"/>
      <c r="AA158" s="21"/>
      <c r="AB158" s="23"/>
      <c r="AD158" s="20"/>
      <c r="AE158" s="21"/>
      <c r="AF158" s="21"/>
      <c r="AG158" s="23"/>
      <c r="AI158" s="23"/>
      <c r="AK158" s="46"/>
      <c r="AL158" s="46"/>
    </row>
    <row r="159" spans="1:38" s="17" customFormat="1" x14ac:dyDescent="0.25">
      <c r="B159" s="41"/>
      <c r="D159" s="18"/>
      <c r="F159" s="38"/>
      <c r="G159" s="18"/>
      <c r="H159" s="21"/>
      <c r="I159" s="18"/>
      <c r="J159" s="30"/>
      <c r="K159" s="89"/>
      <c r="L159" s="18"/>
      <c r="M159" s="18"/>
      <c r="N159" s="18"/>
      <c r="O159" s="21"/>
      <c r="P159" s="23"/>
      <c r="R159" s="19"/>
      <c r="S159" s="21"/>
      <c r="T159" s="23"/>
      <c r="V159" s="21"/>
      <c r="W159" s="19"/>
      <c r="X159" s="21"/>
      <c r="Y159" s="21"/>
      <c r="Z159" s="19"/>
      <c r="AA159" s="21"/>
      <c r="AB159" s="23"/>
      <c r="AD159" s="20"/>
      <c r="AE159" s="21"/>
      <c r="AF159" s="21"/>
      <c r="AG159" s="23"/>
      <c r="AI159" s="23"/>
      <c r="AK159" s="46"/>
      <c r="AL159" s="46"/>
    </row>
    <row r="160" spans="1:38" s="17" customFormat="1" x14ac:dyDescent="0.25">
      <c r="B160" s="41"/>
      <c r="D160" s="18"/>
      <c r="F160" s="38"/>
      <c r="G160" s="18"/>
      <c r="H160" s="21"/>
      <c r="I160" s="18"/>
      <c r="J160" s="30"/>
      <c r="K160" s="89"/>
      <c r="L160" s="18"/>
      <c r="M160" s="18"/>
      <c r="N160" s="18"/>
      <c r="O160" s="21"/>
      <c r="P160" s="23"/>
      <c r="R160" s="19"/>
      <c r="S160" s="21"/>
      <c r="T160" s="23"/>
      <c r="V160" s="21"/>
      <c r="W160" s="19"/>
      <c r="X160" s="21"/>
      <c r="Y160" s="21"/>
      <c r="Z160" s="19"/>
      <c r="AA160" s="21"/>
      <c r="AB160" s="23"/>
      <c r="AD160" s="20"/>
      <c r="AE160" s="21"/>
      <c r="AF160" s="21"/>
      <c r="AG160" s="23"/>
      <c r="AI160" s="23"/>
      <c r="AK160" s="46"/>
      <c r="AL160" s="46"/>
    </row>
    <row r="161" spans="2:38" s="17" customFormat="1" x14ac:dyDescent="0.25">
      <c r="B161" s="41"/>
      <c r="D161" s="18"/>
      <c r="F161" s="38"/>
      <c r="G161" s="18"/>
      <c r="H161" s="21"/>
      <c r="I161" s="18"/>
      <c r="J161" s="30"/>
      <c r="K161" s="89"/>
      <c r="L161" s="18"/>
      <c r="M161" s="18"/>
      <c r="N161" s="18"/>
      <c r="O161" s="21"/>
      <c r="P161" s="23"/>
      <c r="R161" s="19"/>
      <c r="S161" s="21"/>
      <c r="T161" s="23"/>
      <c r="V161" s="21"/>
      <c r="W161" s="19"/>
      <c r="X161" s="21"/>
      <c r="Y161" s="21"/>
      <c r="Z161" s="19"/>
      <c r="AA161" s="21"/>
      <c r="AB161" s="23"/>
      <c r="AD161" s="20"/>
      <c r="AE161" s="21"/>
      <c r="AF161" s="21"/>
      <c r="AG161" s="23"/>
      <c r="AI161" s="23"/>
      <c r="AK161" s="46"/>
      <c r="AL161" s="46"/>
    </row>
    <row r="162" spans="2:38" s="17" customFormat="1" x14ac:dyDescent="0.25">
      <c r="B162" s="41"/>
      <c r="D162" s="18"/>
      <c r="F162" s="38"/>
      <c r="G162" s="18"/>
      <c r="H162" s="21"/>
      <c r="I162" s="18"/>
      <c r="J162" s="30"/>
      <c r="K162" s="89"/>
      <c r="L162" s="18"/>
      <c r="M162" s="18"/>
      <c r="N162" s="18"/>
      <c r="O162" s="21"/>
      <c r="P162" s="23"/>
      <c r="R162" s="19"/>
      <c r="S162" s="21"/>
      <c r="T162" s="23"/>
      <c r="V162" s="21"/>
      <c r="W162" s="19"/>
      <c r="X162" s="21"/>
      <c r="Y162" s="21"/>
      <c r="Z162" s="19"/>
      <c r="AA162" s="21"/>
      <c r="AB162" s="23"/>
      <c r="AD162" s="20"/>
      <c r="AE162" s="21"/>
      <c r="AF162" s="21"/>
      <c r="AG162" s="23"/>
      <c r="AI162" s="23"/>
      <c r="AK162" s="46"/>
      <c r="AL162" s="46"/>
    </row>
    <row r="163" spans="2:38" s="17" customFormat="1" x14ac:dyDescent="0.25">
      <c r="B163" s="41"/>
      <c r="D163" s="18"/>
      <c r="F163" s="38"/>
      <c r="G163" s="18"/>
      <c r="H163" s="21"/>
      <c r="I163" s="18"/>
      <c r="J163" s="30"/>
      <c r="K163" s="89"/>
      <c r="L163" s="18"/>
      <c r="M163" s="18"/>
      <c r="N163" s="18"/>
      <c r="O163" s="21"/>
      <c r="P163" s="23"/>
      <c r="R163" s="19"/>
      <c r="S163" s="21"/>
      <c r="T163" s="23"/>
      <c r="V163" s="21"/>
      <c r="W163" s="19"/>
      <c r="X163" s="21"/>
      <c r="Y163" s="21"/>
      <c r="Z163" s="19"/>
      <c r="AA163" s="21"/>
      <c r="AB163" s="23"/>
      <c r="AD163" s="20"/>
      <c r="AE163" s="21"/>
      <c r="AF163" s="21"/>
      <c r="AG163" s="23"/>
      <c r="AI163" s="23"/>
      <c r="AK163" s="46"/>
      <c r="AL163" s="46"/>
    </row>
    <row r="164" spans="2:38" s="17" customFormat="1" x14ac:dyDescent="0.25">
      <c r="B164" s="41"/>
      <c r="D164" s="18"/>
      <c r="F164" s="38"/>
      <c r="G164" s="18"/>
      <c r="H164" s="21"/>
      <c r="I164" s="18"/>
      <c r="J164" s="30"/>
      <c r="K164" s="89"/>
      <c r="L164" s="18"/>
      <c r="M164" s="18"/>
      <c r="N164" s="18"/>
      <c r="O164" s="21"/>
      <c r="P164" s="23"/>
      <c r="R164" s="19"/>
      <c r="S164" s="21"/>
      <c r="T164" s="23"/>
      <c r="V164" s="21"/>
      <c r="W164" s="19"/>
      <c r="X164" s="21"/>
      <c r="Y164" s="21"/>
      <c r="Z164" s="19"/>
      <c r="AA164" s="21"/>
      <c r="AB164" s="23"/>
      <c r="AD164" s="20"/>
      <c r="AE164" s="21"/>
      <c r="AF164" s="21"/>
      <c r="AG164" s="23"/>
      <c r="AI164" s="23"/>
      <c r="AK164" s="46"/>
      <c r="AL164" s="46"/>
    </row>
    <row r="165" spans="2:38" s="17" customFormat="1" x14ac:dyDescent="0.25">
      <c r="B165" s="41"/>
      <c r="D165" s="18"/>
      <c r="F165" s="38"/>
      <c r="G165" s="18"/>
      <c r="H165" s="21"/>
      <c r="I165" s="18"/>
      <c r="J165" s="30"/>
      <c r="K165" s="89"/>
      <c r="L165" s="18"/>
      <c r="M165" s="18"/>
      <c r="N165" s="18"/>
      <c r="O165" s="21"/>
      <c r="P165" s="23"/>
      <c r="R165" s="19"/>
      <c r="S165" s="21"/>
      <c r="T165" s="23"/>
      <c r="V165" s="21"/>
      <c r="W165" s="19"/>
      <c r="X165" s="21"/>
      <c r="Y165" s="21"/>
      <c r="Z165" s="19"/>
      <c r="AA165" s="21"/>
      <c r="AB165" s="23"/>
      <c r="AD165" s="20"/>
      <c r="AE165" s="21"/>
      <c r="AF165" s="21"/>
      <c r="AG165" s="23"/>
      <c r="AI165" s="23"/>
      <c r="AK165" s="46"/>
      <c r="AL165" s="46"/>
    </row>
    <row r="166" spans="2:38" s="17" customFormat="1" x14ac:dyDescent="0.25">
      <c r="B166" s="41"/>
      <c r="D166" s="18"/>
      <c r="F166" s="38"/>
      <c r="G166" s="18"/>
      <c r="H166" s="21"/>
      <c r="I166" s="18"/>
      <c r="J166" s="30"/>
      <c r="K166" s="89"/>
      <c r="L166" s="18"/>
      <c r="M166" s="18"/>
      <c r="N166" s="18"/>
      <c r="O166" s="21"/>
      <c r="P166" s="23"/>
      <c r="R166" s="19"/>
      <c r="S166" s="21"/>
      <c r="T166" s="23"/>
      <c r="V166" s="21"/>
      <c r="W166" s="19"/>
      <c r="X166" s="21"/>
      <c r="Y166" s="21"/>
      <c r="Z166" s="19"/>
      <c r="AA166" s="21"/>
      <c r="AB166" s="23"/>
      <c r="AD166" s="20"/>
      <c r="AE166" s="21"/>
      <c r="AF166" s="21"/>
      <c r="AG166" s="23"/>
      <c r="AI166" s="23"/>
      <c r="AK166" s="46"/>
      <c r="AL166" s="46"/>
    </row>
    <row r="167" spans="2:38" s="17" customFormat="1" x14ac:dyDescent="0.25">
      <c r="B167" s="41"/>
      <c r="D167" s="18"/>
      <c r="F167" s="38"/>
      <c r="G167" s="18"/>
      <c r="H167" s="21"/>
      <c r="I167" s="18"/>
      <c r="J167" s="30"/>
      <c r="K167" s="89"/>
      <c r="L167" s="18"/>
      <c r="M167" s="18"/>
      <c r="N167" s="18"/>
      <c r="O167" s="21"/>
      <c r="P167" s="23"/>
      <c r="R167" s="19"/>
      <c r="S167" s="21"/>
      <c r="T167" s="23"/>
      <c r="V167" s="21"/>
      <c r="W167" s="19"/>
      <c r="X167" s="21"/>
      <c r="Y167" s="21"/>
      <c r="Z167" s="19"/>
      <c r="AA167" s="21"/>
      <c r="AB167" s="23"/>
      <c r="AD167" s="20"/>
      <c r="AE167" s="21"/>
      <c r="AF167" s="21"/>
      <c r="AG167" s="23"/>
      <c r="AI167" s="23"/>
      <c r="AK167" s="46"/>
      <c r="AL167" s="46"/>
    </row>
    <row r="168" spans="2:38" s="17" customFormat="1" x14ac:dyDescent="0.25">
      <c r="B168" s="41"/>
      <c r="D168" s="18"/>
      <c r="F168" s="38"/>
      <c r="G168" s="18"/>
      <c r="H168" s="21"/>
      <c r="I168" s="18"/>
      <c r="J168" s="30"/>
      <c r="K168" s="89"/>
      <c r="L168" s="18"/>
      <c r="M168" s="18"/>
      <c r="N168" s="18"/>
      <c r="O168" s="21"/>
      <c r="P168" s="23"/>
      <c r="R168" s="19"/>
      <c r="S168" s="21"/>
      <c r="T168" s="23"/>
      <c r="V168" s="21"/>
      <c r="W168" s="19"/>
      <c r="X168" s="21"/>
      <c r="Y168" s="21"/>
      <c r="Z168" s="19"/>
      <c r="AA168" s="21"/>
      <c r="AB168" s="23"/>
      <c r="AD168" s="20"/>
      <c r="AE168" s="21"/>
      <c r="AF168" s="21"/>
      <c r="AG168" s="23"/>
      <c r="AI168" s="23"/>
      <c r="AK168" s="46"/>
      <c r="AL168" s="46"/>
    </row>
    <row r="169" spans="2:38" s="17" customFormat="1" x14ac:dyDescent="0.25">
      <c r="B169" s="41"/>
      <c r="D169" s="18"/>
      <c r="F169" s="38"/>
      <c r="G169" s="18"/>
      <c r="H169" s="21"/>
      <c r="I169" s="18"/>
      <c r="J169" s="30"/>
      <c r="K169" s="89"/>
      <c r="L169" s="18"/>
      <c r="M169" s="18"/>
      <c r="N169" s="18"/>
      <c r="O169" s="21"/>
      <c r="P169" s="23"/>
      <c r="R169" s="19"/>
      <c r="S169" s="21"/>
      <c r="T169" s="23"/>
      <c r="V169" s="21"/>
      <c r="W169" s="19"/>
      <c r="X169" s="21"/>
      <c r="Y169" s="21"/>
      <c r="Z169" s="19"/>
      <c r="AA169" s="21"/>
      <c r="AB169" s="23"/>
      <c r="AD169" s="20"/>
      <c r="AE169" s="21"/>
      <c r="AF169" s="21"/>
      <c r="AG169" s="23"/>
      <c r="AI169" s="23"/>
      <c r="AK169" s="46"/>
      <c r="AL169" s="46"/>
    </row>
    <row r="170" spans="2:38" s="17" customFormat="1" x14ac:dyDescent="0.25">
      <c r="B170" s="41"/>
      <c r="D170" s="18"/>
      <c r="F170" s="38"/>
      <c r="G170" s="18"/>
      <c r="H170" s="21"/>
      <c r="I170" s="18"/>
      <c r="J170" s="30"/>
      <c r="K170" s="89"/>
      <c r="L170" s="18"/>
      <c r="M170" s="18"/>
      <c r="N170" s="18"/>
      <c r="O170" s="21"/>
      <c r="P170" s="23"/>
      <c r="R170" s="19"/>
      <c r="S170" s="21"/>
      <c r="T170" s="23"/>
      <c r="V170" s="21"/>
      <c r="W170" s="19"/>
      <c r="X170" s="21"/>
      <c r="Y170" s="21"/>
      <c r="Z170" s="19"/>
      <c r="AA170" s="21"/>
      <c r="AB170" s="23"/>
      <c r="AD170" s="20"/>
      <c r="AE170" s="21"/>
      <c r="AF170" s="21"/>
      <c r="AG170" s="23"/>
      <c r="AI170" s="23"/>
      <c r="AK170" s="46"/>
      <c r="AL170" s="46"/>
    </row>
    <row r="171" spans="2:38" s="17" customFormat="1" x14ac:dyDescent="0.25">
      <c r="B171" s="41"/>
      <c r="D171" s="18"/>
      <c r="F171" s="38"/>
      <c r="G171" s="18"/>
      <c r="H171" s="21"/>
      <c r="I171" s="18"/>
      <c r="J171" s="30"/>
      <c r="K171" s="89"/>
      <c r="L171" s="18"/>
      <c r="M171" s="18"/>
      <c r="N171" s="18"/>
      <c r="O171" s="21"/>
      <c r="P171" s="23"/>
      <c r="R171" s="19"/>
      <c r="S171" s="21"/>
      <c r="T171" s="23"/>
      <c r="V171" s="21"/>
      <c r="W171" s="19"/>
      <c r="X171" s="21"/>
      <c r="Y171" s="21"/>
      <c r="Z171" s="19"/>
      <c r="AA171" s="21"/>
      <c r="AB171" s="23"/>
      <c r="AD171" s="20"/>
      <c r="AE171" s="21"/>
      <c r="AF171" s="21"/>
      <c r="AG171" s="23"/>
      <c r="AI171" s="23"/>
      <c r="AK171" s="46"/>
      <c r="AL171" s="46"/>
    </row>
    <row r="172" spans="2:38" s="17" customFormat="1" x14ac:dyDescent="0.25">
      <c r="B172" s="41"/>
      <c r="D172" s="18"/>
      <c r="F172" s="38"/>
      <c r="G172" s="18"/>
      <c r="H172" s="21"/>
      <c r="I172" s="18"/>
      <c r="J172" s="30"/>
      <c r="K172" s="89"/>
      <c r="L172" s="18"/>
      <c r="M172" s="18"/>
      <c r="N172" s="18"/>
      <c r="O172" s="21"/>
      <c r="P172" s="23"/>
      <c r="R172" s="19"/>
      <c r="S172" s="21"/>
      <c r="T172" s="23"/>
      <c r="V172" s="21"/>
      <c r="W172" s="19"/>
      <c r="X172" s="21"/>
      <c r="Y172" s="21"/>
      <c r="Z172" s="19"/>
      <c r="AA172" s="21"/>
      <c r="AB172" s="23"/>
      <c r="AD172" s="20"/>
      <c r="AE172" s="21"/>
      <c r="AF172" s="21"/>
      <c r="AG172" s="23"/>
      <c r="AI172" s="23"/>
      <c r="AK172" s="46"/>
      <c r="AL172" s="46"/>
    </row>
    <row r="173" spans="2:38" s="17" customFormat="1" x14ac:dyDescent="0.25">
      <c r="B173" s="41"/>
      <c r="D173" s="18"/>
      <c r="F173" s="38"/>
      <c r="G173" s="18"/>
      <c r="H173" s="21"/>
      <c r="I173" s="18"/>
      <c r="J173" s="30"/>
      <c r="K173" s="89"/>
      <c r="L173" s="18"/>
      <c r="M173" s="18"/>
      <c r="N173" s="18"/>
      <c r="O173" s="21"/>
      <c r="P173" s="23"/>
      <c r="R173" s="19"/>
      <c r="S173" s="21"/>
      <c r="T173" s="23"/>
      <c r="V173" s="21"/>
      <c r="W173" s="19"/>
      <c r="X173" s="21"/>
      <c r="Y173" s="21"/>
      <c r="Z173" s="19"/>
      <c r="AA173" s="21"/>
      <c r="AB173" s="23"/>
      <c r="AD173" s="20"/>
      <c r="AE173" s="21"/>
      <c r="AF173" s="21"/>
      <c r="AG173" s="23"/>
      <c r="AI173" s="23"/>
      <c r="AK173" s="46"/>
      <c r="AL173" s="46"/>
    </row>
    <row r="174" spans="2:38" s="17" customFormat="1" x14ac:dyDescent="0.25">
      <c r="B174" s="41"/>
      <c r="D174" s="18"/>
      <c r="F174" s="38"/>
      <c r="G174" s="18"/>
      <c r="H174" s="21"/>
      <c r="I174" s="18"/>
      <c r="J174" s="30"/>
      <c r="K174" s="89"/>
      <c r="L174" s="18"/>
      <c r="M174" s="18"/>
      <c r="N174" s="18"/>
      <c r="O174" s="21"/>
      <c r="P174" s="23"/>
      <c r="R174" s="19"/>
      <c r="S174" s="21"/>
      <c r="T174" s="23"/>
      <c r="V174" s="21"/>
      <c r="W174" s="19"/>
      <c r="X174" s="21"/>
      <c r="Y174" s="21"/>
      <c r="Z174" s="19"/>
      <c r="AA174" s="21"/>
      <c r="AB174" s="23"/>
      <c r="AD174" s="20"/>
      <c r="AE174" s="21"/>
      <c r="AF174" s="21"/>
      <c r="AG174" s="23"/>
      <c r="AI174" s="23"/>
      <c r="AK174" s="46"/>
      <c r="AL174" s="46"/>
    </row>
    <row r="175" spans="2:38" s="17" customFormat="1" x14ac:dyDescent="0.25">
      <c r="B175" s="41"/>
      <c r="D175" s="18"/>
      <c r="F175" s="38"/>
      <c r="G175" s="18"/>
      <c r="H175" s="21"/>
      <c r="I175" s="18"/>
      <c r="J175" s="30"/>
      <c r="K175" s="89"/>
      <c r="L175" s="18"/>
      <c r="M175" s="18"/>
      <c r="N175" s="18"/>
      <c r="O175" s="21"/>
      <c r="P175" s="23"/>
      <c r="R175" s="19"/>
      <c r="S175" s="21"/>
      <c r="T175" s="23"/>
      <c r="V175" s="21"/>
      <c r="W175" s="19"/>
      <c r="X175" s="21"/>
      <c r="Y175" s="21"/>
      <c r="Z175" s="19"/>
      <c r="AA175" s="21"/>
      <c r="AB175" s="23"/>
      <c r="AD175" s="20"/>
      <c r="AE175" s="21"/>
      <c r="AF175" s="21"/>
      <c r="AG175" s="23"/>
      <c r="AI175" s="23"/>
      <c r="AK175" s="46"/>
      <c r="AL175" s="46"/>
    </row>
    <row r="176" spans="2:38" s="17" customFormat="1" x14ac:dyDescent="0.25">
      <c r="B176" s="41"/>
      <c r="D176" s="18"/>
      <c r="F176" s="38"/>
      <c r="G176" s="18"/>
      <c r="H176" s="21"/>
      <c r="I176" s="18"/>
      <c r="J176" s="30"/>
      <c r="K176" s="89"/>
      <c r="L176" s="18"/>
      <c r="M176" s="18"/>
      <c r="N176" s="18"/>
      <c r="O176" s="21"/>
      <c r="P176" s="23"/>
      <c r="R176" s="19"/>
      <c r="S176" s="21"/>
      <c r="T176" s="23"/>
      <c r="V176" s="21"/>
      <c r="W176" s="19"/>
      <c r="X176" s="21"/>
      <c r="Y176" s="21"/>
      <c r="Z176" s="19"/>
      <c r="AA176" s="21"/>
      <c r="AB176" s="23"/>
      <c r="AD176" s="20"/>
      <c r="AE176" s="21"/>
      <c r="AF176" s="21"/>
      <c r="AG176" s="23"/>
      <c r="AI176" s="23"/>
      <c r="AK176" s="46"/>
      <c r="AL176" s="46"/>
    </row>
    <row r="177" spans="2:38" s="17" customFormat="1" x14ac:dyDescent="0.25">
      <c r="B177" s="41"/>
      <c r="D177" s="18"/>
      <c r="F177" s="38"/>
      <c r="G177" s="18"/>
      <c r="H177" s="21"/>
      <c r="I177" s="18"/>
      <c r="J177" s="30"/>
      <c r="K177" s="89"/>
      <c r="L177" s="18"/>
      <c r="M177" s="18"/>
      <c r="N177" s="18"/>
      <c r="O177" s="21"/>
      <c r="P177" s="23"/>
      <c r="R177" s="19"/>
      <c r="S177" s="21"/>
      <c r="T177" s="23"/>
      <c r="V177" s="21"/>
      <c r="W177" s="19"/>
      <c r="X177" s="21"/>
      <c r="Y177" s="21"/>
      <c r="Z177" s="19"/>
      <c r="AA177" s="21"/>
      <c r="AB177" s="23"/>
      <c r="AD177" s="20"/>
      <c r="AE177" s="21"/>
      <c r="AF177" s="21"/>
      <c r="AG177" s="23"/>
      <c r="AI177" s="23"/>
      <c r="AK177" s="46"/>
      <c r="AL177" s="46"/>
    </row>
    <row r="178" spans="2:38" s="17" customFormat="1" x14ac:dyDescent="0.25">
      <c r="B178" s="41"/>
      <c r="D178" s="18"/>
      <c r="F178" s="38"/>
      <c r="G178" s="18"/>
      <c r="H178" s="21"/>
      <c r="I178" s="18"/>
      <c r="J178" s="30"/>
      <c r="K178" s="89"/>
      <c r="L178" s="18"/>
      <c r="M178" s="18"/>
      <c r="N178" s="18"/>
      <c r="O178" s="21"/>
      <c r="P178" s="23"/>
      <c r="R178" s="19"/>
      <c r="S178" s="21"/>
      <c r="T178" s="23"/>
      <c r="V178" s="21"/>
      <c r="W178" s="19"/>
      <c r="X178" s="21"/>
      <c r="Y178" s="21"/>
      <c r="Z178" s="19"/>
      <c r="AA178" s="21"/>
      <c r="AB178" s="23"/>
      <c r="AD178" s="20"/>
      <c r="AE178" s="21"/>
      <c r="AF178" s="21"/>
      <c r="AG178" s="23"/>
      <c r="AI178" s="23"/>
      <c r="AK178" s="46"/>
      <c r="AL178" s="46"/>
    </row>
    <row r="179" spans="2:38" s="17" customFormat="1" x14ac:dyDescent="0.25">
      <c r="B179" s="41"/>
      <c r="D179" s="18"/>
      <c r="F179" s="38"/>
      <c r="G179" s="18"/>
      <c r="H179" s="21"/>
      <c r="I179" s="18"/>
      <c r="J179" s="30"/>
      <c r="K179" s="89"/>
      <c r="L179" s="18"/>
      <c r="M179" s="18"/>
      <c r="N179" s="18"/>
      <c r="O179" s="21"/>
      <c r="P179" s="23"/>
      <c r="R179" s="19"/>
      <c r="S179" s="21"/>
      <c r="T179" s="23"/>
      <c r="V179" s="21"/>
      <c r="W179" s="19"/>
      <c r="X179" s="21"/>
      <c r="Y179" s="21"/>
      <c r="Z179" s="19"/>
      <c r="AA179" s="21"/>
      <c r="AB179" s="23"/>
      <c r="AD179" s="20"/>
      <c r="AE179" s="21"/>
      <c r="AF179" s="21"/>
      <c r="AG179" s="23"/>
      <c r="AI179" s="23"/>
      <c r="AK179" s="46"/>
      <c r="AL179" s="46"/>
    </row>
    <row r="180" spans="2:38" s="17" customFormat="1" x14ac:dyDescent="0.25">
      <c r="B180" s="41"/>
      <c r="D180" s="18"/>
      <c r="F180" s="38"/>
      <c r="G180" s="18"/>
      <c r="H180" s="21"/>
      <c r="I180" s="18"/>
      <c r="J180" s="30"/>
      <c r="K180" s="89"/>
      <c r="L180" s="18"/>
      <c r="M180" s="18"/>
      <c r="N180" s="18"/>
      <c r="O180" s="21"/>
      <c r="P180" s="23"/>
      <c r="R180" s="19"/>
      <c r="S180" s="21"/>
      <c r="T180" s="23"/>
      <c r="V180" s="21"/>
      <c r="W180" s="19"/>
      <c r="X180" s="21"/>
      <c r="Y180" s="21"/>
      <c r="Z180" s="19"/>
      <c r="AA180" s="21"/>
      <c r="AB180" s="23"/>
      <c r="AD180" s="20"/>
      <c r="AE180" s="21"/>
      <c r="AF180" s="21"/>
      <c r="AG180" s="23"/>
      <c r="AI180" s="23"/>
      <c r="AK180" s="46"/>
      <c r="AL180" s="46"/>
    </row>
    <row r="181" spans="2:38" s="17" customFormat="1" x14ac:dyDescent="0.25">
      <c r="B181" s="41"/>
      <c r="D181" s="18"/>
      <c r="F181" s="38"/>
      <c r="G181" s="18"/>
      <c r="H181" s="21"/>
      <c r="I181" s="18"/>
      <c r="J181" s="30"/>
      <c r="K181" s="89"/>
      <c r="L181" s="18"/>
      <c r="M181" s="18"/>
      <c r="N181" s="18"/>
      <c r="O181" s="21"/>
      <c r="P181" s="23"/>
      <c r="R181" s="19"/>
      <c r="S181" s="21"/>
      <c r="T181" s="23"/>
      <c r="V181" s="21"/>
      <c r="W181" s="19"/>
      <c r="X181" s="21"/>
      <c r="Y181" s="21"/>
      <c r="Z181" s="19"/>
      <c r="AA181" s="21"/>
      <c r="AB181" s="23"/>
      <c r="AD181" s="20"/>
      <c r="AE181" s="21"/>
      <c r="AF181" s="21"/>
      <c r="AG181" s="23"/>
      <c r="AI181" s="23"/>
      <c r="AK181" s="46"/>
      <c r="AL181" s="46"/>
    </row>
    <row r="182" spans="2:38" s="17" customFormat="1" x14ac:dyDescent="0.25">
      <c r="B182" s="41"/>
      <c r="D182" s="18"/>
      <c r="F182" s="38"/>
      <c r="G182" s="18"/>
      <c r="H182" s="21"/>
      <c r="I182" s="18"/>
      <c r="J182" s="30"/>
      <c r="K182" s="89"/>
      <c r="L182" s="18"/>
      <c r="M182" s="18"/>
      <c r="N182" s="18"/>
      <c r="O182" s="21"/>
      <c r="P182" s="23"/>
      <c r="R182" s="19"/>
      <c r="S182" s="21"/>
      <c r="T182" s="23"/>
      <c r="V182" s="21"/>
      <c r="W182" s="19"/>
      <c r="X182" s="21"/>
      <c r="Y182" s="21"/>
      <c r="Z182" s="19"/>
      <c r="AA182" s="21"/>
      <c r="AB182" s="23"/>
      <c r="AD182" s="20"/>
      <c r="AE182" s="21"/>
      <c r="AF182" s="21"/>
      <c r="AG182" s="23"/>
      <c r="AI182" s="23"/>
      <c r="AK182" s="46"/>
      <c r="AL182" s="46"/>
    </row>
    <row r="183" spans="2:38" s="17" customFormat="1" x14ac:dyDescent="0.25">
      <c r="B183" s="41"/>
      <c r="D183" s="18"/>
      <c r="F183" s="38"/>
      <c r="G183" s="18"/>
      <c r="H183" s="21"/>
      <c r="I183" s="18"/>
      <c r="J183" s="30"/>
      <c r="K183" s="89"/>
      <c r="L183" s="18"/>
      <c r="M183" s="18"/>
      <c r="N183" s="18"/>
      <c r="O183" s="21"/>
      <c r="P183" s="23"/>
      <c r="R183" s="19"/>
      <c r="S183" s="21"/>
      <c r="T183" s="23"/>
      <c r="V183" s="21"/>
      <c r="W183" s="19"/>
      <c r="X183" s="21"/>
      <c r="Y183" s="21"/>
      <c r="Z183" s="19"/>
      <c r="AA183" s="21"/>
      <c r="AB183" s="23"/>
      <c r="AD183" s="20"/>
      <c r="AE183" s="21"/>
      <c r="AF183" s="21"/>
      <c r="AG183" s="23"/>
      <c r="AI183" s="23"/>
      <c r="AK183" s="46"/>
      <c r="AL183" s="46"/>
    </row>
    <row r="184" spans="2:38" s="17" customFormat="1" x14ac:dyDescent="0.25">
      <c r="B184" s="41"/>
      <c r="D184" s="18"/>
      <c r="F184" s="38"/>
      <c r="G184" s="18"/>
      <c r="H184" s="21"/>
      <c r="I184" s="18"/>
      <c r="J184" s="30"/>
      <c r="K184" s="89"/>
      <c r="L184" s="18"/>
      <c r="M184" s="18"/>
      <c r="N184" s="18"/>
      <c r="O184" s="21"/>
      <c r="P184" s="23"/>
      <c r="R184" s="19"/>
      <c r="S184" s="21"/>
      <c r="T184" s="23"/>
      <c r="V184" s="21"/>
      <c r="W184" s="19"/>
      <c r="X184" s="21"/>
      <c r="Y184" s="21"/>
      <c r="Z184" s="19"/>
      <c r="AA184" s="21"/>
      <c r="AB184" s="23"/>
      <c r="AD184" s="20"/>
      <c r="AE184" s="21"/>
      <c r="AF184" s="21"/>
      <c r="AG184" s="23"/>
      <c r="AI184" s="23"/>
      <c r="AK184" s="46"/>
      <c r="AL184" s="46"/>
    </row>
    <row r="185" spans="2:38" s="17" customFormat="1" x14ac:dyDescent="0.25">
      <c r="B185" s="41"/>
      <c r="D185" s="18"/>
      <c r="F185" s="38"/>
      <c r="G185" s="18"/>
      <c r="H185" s="21"/>
      <c r="I185" s="18"/>
      <c r="J185" s="30"/>
      <c r="K185" s="89"/>
      <c r="L185" s="18"/>
      <c r="M185" s="18"/>
      <c r="N185" s="18"/>
      <c r="O185" s="21"/>
      <c r="P185" s="23"/>
      <c r="R185" s="19"/>
      <c r="S185" s="21"/>
      <c r="T185" s="23"/>
      <c r="V185" s="21"/>
      <c r="W185" s="19"/>
      <c r="X185" s="21"/>
      <c r="Y185" s="21"/>
      <c r="Z185" s="19"/>
      <c r="AA185" s="21"/>
      <c r="AB185" s="23"/>
      <c r="AD185" s="20"/>
      <c r="AE185" s="21"/>
      <c r="AF185" s="21"/>
      <c r="AG185" s="23"/>
      <c r="AI185" s="23"/>
      <c r="AK185" s="46"/>
      <c r="AL185" s="46"/>
    </row>
    <row r="186" spans="2:38" s="17" customFormat="1" x14ac:dyDescent="0.25">
      <c r="B186" s="41"/>
      <c r="D186" s="18"/>
      <c r="F186" s="38"/>
      <c r="G186" s="18"/>
      <c r="H186" s="21"/>
      <c r="I186" s="18"/>
      <c r="J186" s="30"/>
      <c r="K186" s="89"/>
      <c r="L186" s="18"/>
      <c r="M186" s="18"/>
      <c r="N186" s="18"/>
      <c r="O186" s="21"/>
      <c r="P186" s="23"/>
      <c r="R186" s="19"/>
      <c r="S186" s="21"/>
      <c r="T186" s="23"/>
      <c r="V186" s="21"/>
      <c r="W186" s="19"/>
      <c r="X186" s="21"/>
      <c r="Y186" s="21"/>
      <c r="Z186" s="19"/>
      <c r="AA186" s="21"/>
      <c r="AB186" s="23"/>
      <c r="AD186" s="20"/>
      <c r="AE186" s="21"/>
      <c r="AF186" s="21"/>
      <c r="AG186" s="23"/>
      <c r="AI186" s="23"/>
      <c r="AK186" s="46"/>
      <c r="AL186" s="46"/>
    </row>
    <row r="187" spans="2:38" s="17" customFormat="1" x14ac:dyDescent="0.25">
      <c r="B187" s="41"/>
      <c r="D187" s="18"/>
      <c r="F187" s="38"/>
      <c r="G187" s="18"/>
      <c r="H187" s="21"/>
      <c r="I187" s="18"/>
      <c r="J187" s="30"/>
      <c r="K187" s="89"/>
      <c r="L187" s="18"/>
      <c r="M187" s="18"/>
      <c r="N187" s="18"/>
      <c r="O187" s="21"/>
      <c r="P187" s="23"/>
      <c r="R187" s="19"/>
      <c r="S187" s="21"/>
      <c r="T187" s="23"/>
      <c r="V187" s="21"/>
      <c r="W187" s="19"/>
      <c r="X187" s="21"/>
      <c r="Y187" s="21"/>
      <c r="Z187" s="19"/>
      <c r="AA187" s="21"/>
      <c r="AB187" s="23"/>
      <c r="AD187" s="20"/>
      <c r="AE187" s="21"/>
      <c r="AF187" s="21"/>
      <c r="AG187" s="23"/>
      <c r="AI187" s="23"/>
      <c r="AK187" s="46"/>
      <c r="AL187" s="46"/>
    </row>
    <row r="188" spans="2:38" s="17" customFormat="1" x14ac:dyDescent="0.25">
      <c r="B188" s="41"/>
      <c r="D188" s="18"/>
      <c r="F188" s="38"/>
      <c r="G188" s="18"/>
      <c r="H188" s="21"/>
      <c r="I188" s="18"/>
      <c r="J188" s="30"/>
      <c r="K188" s="89"/>
      <c r="L188" s="18"/>
      <c r="M188" s="18"/>
      <c r="N188" s="18"/>
      <c r="O188" s="21"/>
      <c r="P188" s="23"/>
      <c r="R188" s="19"/>
      <c r="S188" s="21"/>
      <c r="T188" s="23"/>
      <c r="V188" s="21"/>
      <c r="W188" s="19"/>
      <c r="X188" s="21"/>
      <c r="Y188" s="21"/>
      <c r="Z188" s="19"/>
      <c r="AA188" s="21"/>
      <c r="AB188" s="23"/>
      <c r="AD188" s="20"/>
      <c r="AE188" s="21"/>
      <c r="AF188" s="21"/>
      <c r="AG188" s="23"/>
      <c r="AI188" s="23"/>
      <c r="AK188" s="46"/>
      <c r="AL188" s="46"/>
    </row>
    <row r="189" spans="2:38" s="17" customFormat="1" x14ac:dyDescent="0.25">
      <c r="B189" s="41"/>
      <c r="D189" s="18"/>
      <c r="F189" s="38"/>
      <c r="G189" s="18"/>
      <c r="H189" s="21"/>
      <c r="I189" s="18"/>
      <c r="J189" s="30"/>
      <c r="K189" s="89"/>
      <c r="L189" s="18"/>
      <c r="M189" s="18"/>
      <c r="N189" s="18"/>
      <c r="O189" s="21"/>
      <c r="P189" s="23"/>
      <c r="R189" s="19"/>
      <c r="S189" s="21"/>
      <c r="T189" s="23"/>
      <c r="V189" s="21"/>
      <c r="W189" s="19"/>
      <c r="X189" s="21"/>
      <c r="Y189" s="21"/>
      <c r="Z189" s="19"/>
      <c r="AA189" s="21"/>
      <c r="AB189" s="23"/>
      <c r="AD189" s="20"/>
      <c r="AE189" s="21"/>
      <c r="AF189" s="21"/>
      <c r="AG189" s="23"/>
      <c r="AI189" s="23"/>
      <c r="AK189" s="46"/>
      <c r="AL189" s="46"/>
    </row>
    <row r="190" spans="2:38" s="17" customFormat="1" x14ac:dyDescent="0.25">
      <c r="B190" s="41"/>
      <c r="D190" s="18"/>
      <c r="F190" s="38"/>
      <c r="G190" s="18"/>
      <c r="H190" s="21"/>
      <c r="I190" s="18"/>
      <c r="J190" s="30"/>
      <c r="K190" s="89"/>
      <c r="L190" s="18"/>
      <c r="M190" s="18"/>
      <c r="N190" s="18"/>
      <c r="O190" s="21"/>
      <c r="P190" s="23"/>
      <c r="R190" s="19"/>
      <c r="S190" s="21"/>
      <c r="T190" s="23"/>
      <c r="V190" s="21"/>
      <c r="W190" s="19"/>
      <c r="X190" s="21"/>
      <c r="Y190" s="21"/>
      <c r="Z190" s="19"/>
      <c r="AA190" s="21"/>
      <c r="AB190" s="23"/>
      <c r="AD190" s="20"/>
      <c r="AE190" s="21"/>
      <c r="AF190" s="21"/>
      <c r="AG190" s="23"/>
      <c r="AI190" s="23"/>
      <c r="AK190" s="46"/>
      <c r="AL190" s="46"/>
    </row>
    <row r="191" spans="2:38" s="17" customFormat="1" x14ac:dyDescent="0.25">
      <c r="B191" s="41"/>
      <c r="D191" s="18"/>
      <c r="F191" s="38"/>
      <c r="G191" s="18"/>
      <c r="H191" s="21"/>
      <c r="I191" s="18"/>
      <c r="J191" s="30"/>
      <c r="K191" s="89"/>
      <c r="L191" s="18"/>
      <c r="M191" s="18"/>
      <c r="N191" s="18"/>
      <c r="O191" s="21"/>
      <c r="P191" s="23"/>
      <c r="R191" s="19"/>
      <c r="S191" s="21"/>
      <c r="T191" s="23"/>
      <c r="V191" s="21"/>
      <c r="W191" s="19"/>
      <c r="X191" s="21"/>
      <c r="Y191" s="21"/>
      <c r="Z191" s="19"/>
      <c r="AA191" s="21"/>
      <c r="AB191" s="23"/>
      <c r="AD191" s="20"/>
      <c r="AE191" s="21"/>
      <c r="AF191" s="21"/>
      <c r="AG191" s="23"/>
      <c r="AI191" s="23"/>
      <c r="AK191" s="46"/>
      <c r="AL191" s="46"/>
    </row>
    <row r="192" spans="2:38" s="17" customFormat="1" x14ac:dyDescent="0.25">
      <c r="B192" s="41"/>
      <c r="D192" s="18"/>
      <c r="F192" s="38"/>
      <c r="G192" s="18"/>
      <c r="H192" s="21"/>
      <c r="I192" s="18"/>
      <c r="J192" s="30"/>
      <c r="K192" s="89"/>
      <c r="L192" s="18"/>
      <c r="M192" s="18"/>
      <c r="N192" s="18"/>
      <c r="O192" s="21"/>
      <c r="P192" s="23"/>
      <c r="R192" s="19"/>
      <c r="S192" s="21"/>
      <c r="T192" s="23"/>
      <c r="V192" s="21"/>
      <c r="W192" s="19"/>
      <c r="X192" s="21"/>
      <c r="Y192" s="21"/>
      <c r="Z192" s="19"/>
      <c r="AA192" s="21"/>
      <c r="AB192" s="23"/>
      <c r="AD192" s="20"/>
      <c r="AE192" s="21"/>
      <c r="AF192" s="21"/>
      <c r="AG192" s="23"/>
      <c r="AI192" s="23"/>
      <c r="AK192" s="46"/>
      <c r="AL192" s="46"/>
    </row>
    <row r="193" spans="2:38" s="17" customFormat="1" x14ac:dyDescent="0.25">
      <c r="B193" s="41"/>
      <c r="D193" s="18"/>
      <c r="F193" s="38"/>
      <c r="G193" s="18"/>
      <c r="H193" s="21"/>
      <c r="I193" s="18"/>
      <c r="J193" s="30"/>
      <c r="K193" s="89"/>
      <c r="L193" s="18"/>
      <c r="M193" s="18"/>
      <c r="N193" s="18"/>
      <c r="O193" s="21"/>
      <c r="P193" s="23"/>
      <c r="R193" s="19"/>
      <c r="S193" s="21"/>
      <c r="T193" s="23"/>
      <c r="V193" s="21"/>
      <c r="W193" s="19"/>
      <c r="X193" s="21"/>
      <c r="Y193" s="21"/>
      <c r="Z193" s="19"/>
      <c r="AA193" s="21"/>
      <c r="AB193" s="23"/>
      <c r="AD193" s="20"/>
      <c r="AE193" s="21"/>
      <c r="AF193" s="21"/>
      <c r="AG193" s="23"/>
      <c r="AI193" s="23"/>
      <c r="AK193" s="46"/>
      <c r="AL193" s="46"/>
    </row>
    <row r="194" spans="2:38" s="17" customFormat="1" x14ac:dyDescent="0.25">
      <c r="B194" s="41"/>
      <c r="D194" s="18"/>
      <c r="F194" s="38"/>
      <c r="G194" s="18"/>
      <c r="H194" s="21"/>
      <c r="I194" s="18"/>
      <c r="J194" s="30"/>
      <c r="K194" s="89"/>
      <c r="L194" s="18"/>
      <c r="M194" s="18"/>
      <c r="N194" s="18"/>
      <c r="O194" s="21"/>
      <c r="P194" s="23"/>
      <c r="R194" s="19"/>
      <c r="S194" s="21"/>
      <c r="T194" s="23"/>
      <c r="V194" s="21"/>
      <c r="W194" s="19"/>
      <c r="X194" s="21"/>
      <c r="Y194" s="21"/>
      <c r="Z194" s="19"/>
      <c r="AA194" s="21"/>
      <c r="AB194" s="23"/>
      <c r="AD194" s="20"/>
      <c r="AE194" s="21"/>
      <c r="AF194" s="21"/>
      <c r="AG194" s="23"/>
      <c r="AI194" s="23"/>
      <c r="AK194" s="46"/>
      <c r="AL194" s="46"/>
    </row>
    <row r="195" spans="2:38" s="17" customFormat="1" x14ac:dyDescent="0.25">
      <c r="B195" s="41"/>
      <c r="D195" s="18"/>
      <c r="F195" s="38"/>
      <c r="G195" s="18"/>
      <c r="H195" s="21"/>
      <c r="I195" s="18"/>
      <c r="J195" s="30"/>
      <c r="K195" s="89"/>
      <c r="L195" s="18"/>
      <c r="M195" s="18"/>
      <c r="N195" s="18"/>
      <c r="O195" s="21"/>
      <c r="P195" s="23"/>
      <c r="R195" s="19"/>
      <c r="S195" s="21"/>
      <c r="T195" s="23"/>
      <c r="V195" s="21"/>
      <c r="W195" s="19"/>
      <c r="X195" s="21"/>
      <c r="Y195" s="21"/>
      <c r="Z195" s="19"/>
      <c r="AA195" s="21"/>
      <c r="AB195" s="23"/>
      <c r="AD195" s="20"/>
      <c r="AE195" s="21"/>
      <c r="AF195" s="21"/>
      <c r="AG195" s="23"/>
      <c r="AI195" s="23"/>
      <c r="AK195" s="46"/>
      <c r="AL195" s="46"/>
    </row>
    <row r="196" spans="2:38" s="17" customFormat="1" x14ac:dyDescent="0.25">
      <c r="B196" s="41"/>
      <c r="D196" s="18"/>
      <c r="F196" s="38"/>
      <c r="G196" s="18"/>
      <c r="H196" s="21"/>
      <c r="I196" s="18"/>
      <c r="J196" s="30"/>
      <c r="K196" s="89"/>
      <c r="L196" s="18"/>
      <c r="M196" s="18"/>
      <c r="N196" s="18"/>
      <c r="O196" s="21"/>
      <c r="P196" s="23"/>
      <c r="R196" s="19"/>
      <c r="S196" s="21"/>
      <c r="T196" s="23"/>
      <c r="V196" s="21"/>
      <c r="W196" s="19"/>
      <c r="X196" s="21"/>
      <c r="Y196" s="21"/>
      <c r="Z196" s="19"/>
      <c r="AA196" s="21"/>
      <c r="AB196" s="23"/>
      <c r="AD196" s="20"/>
      <c r="AE196" s="21"/>
      <c r="AF196" s="21"/>
      <c r="AG196" s="23"/>
      <c r="AI196" s="23"/>
      <c r="AK196" s="46"/>
      <c r="AL196" s="46"/>
    </row>
    <row r="197" spans="2:38" s="17" customFormat="1" x14ac:dyDescent="0.25">
      <c r="B197" s="41"/>
      <c r="D197" s="18"/>
      <c r="F197" s="38"/>
      <c r="G197" s="18"/>
      <c r="H197" s="21"/>
      <c r="I197" s="18"/>
      <c r="J197" s="30"/>
      <c r="K197" s="89"/>
      <c r="L197" s="18"/>
      <c r="M197" s="18"/>
      <c r="N197" s="18"/>
      <c r="O197" s="21"/>
      <c r="P197" s="23"/>
      <c r="R197" s="19"/>
      <c r="S197" s="21"/>
      <c r="T197" s="23"/>
      <c r="V197" s="21"/>
      <c r="W197" s="19"/>
      <c r="X197" s="21"/>
      <c r="Y197" s="21"/>
      <c r="Z197" s="19"/>
      <c r="AA197" s="21"/>
      <c r="AB197" s="23"/>
      <c r="AD197" s="20"/>
      <c r="AE197" s="21"/>
      <c r="AF197" s="21"/>
      <c r="AG197" s="23"/>
      <c r="AI197" s="23"/>
      <c r="AK197" s="46"/>
      <c r="AL197" s="46"/>
    </row>
  </sheetData>
  <mergeCells count="4">
    <mergeCell ref="J1:P1"/>
    <mergeCell ref="R1:T1"/>
    <mergeCell ref="V1:AB1"/>
    <mergeCell ref="AD1:AG1"/>
  </mergeCells>
  <conditionalFormatting sqref="W23:W69">
    <cfRule type="duplicateValues" dxfId="48" priority="65"/>
  </conditionalFormatting>
  <conditionalFormatting sqref="R23:R69">
    <cfRule type="cellIs" dxfId="47" priority="47" operator="equal">
      <formula>0</formula>
    </cfRule>
  </conditionalFormatting>
  <conditionalFormatting sqref="S23:S69">
    <cfRule type="cellIs" dxfId="46" priority="42" operator="equal">
      <formula>$J$27</formula>
    </cfRule>
    <cfRule type="cellIs" dxfId="45" priority="43" operator="equal">
      <formula>$J$15</formula>
    </cfRule>
    <cfRule type="cellIs" dxfId="44" priority="44" operator="equal">
      <formula>$J$4</formula>
    </cfRule>
  </conditionalFormatting>
  <conditionalFormatting sqref="AA23:AA69">
    <cfRule type="cellIs" dxfId="43" priority="34" operator="equal">
      <formula>$W$34</formula>
    </cfRule>
    <cfRule type="cellIs" dxfId="42" priority="35" operator="equal">
      <formula>$W$21</formula>
    </cfRule>
    <cfRule type="cellIs" dxfId="41" priority="36" operator="equal">
      <formula>$W$4</formula>
    </cfRule>
  </conditionalFormatting>
  <conditionalFormatting sqref="AD23:AF69">
    <cfRule type="cellIs" dxfId="40" priority="31" operator="equal">
      <formula>183.32</formula>
    </cfRule>
  </conditionalFormatting>
  <conditionalFormatting sqref="AE23:AE69">
    <cfRule type="cellIs" dxfId="39" priority="28" operator="equal">
      <formula>43485.75</formula>
    </cfRule>
  </conditionalFormatting>
  <conditionalFormatting sqref="AA112:AA131">
    <cfRule type="cellIs" dxfId="38" priority="20" operator="equal">
      <formula>$AA$8</formula>
    </cfRule>
  </conditionalFormatting>
  <conditionalFormatting sqref="AE112:AE131">
    <cfRule type="cellIs" dxfId="37" priority="18" operator="equal">
      <formula>$L$13</formula>
    </cfRule>
    <cfRule type="cellIs" dxfId="36" priority="19" operator="equal">
      <formula>$L$6</formula>
    </cfRule>
  </conditionalFormatting>
  <conditionalFormatting sqref="AF112:AF131">
    <cfRule type="cellIs" dxfId="35" priority="15" operator="equal">
      <formula>$N$13</formula>
    </cfRule>
    <cfRule type="cellIs" dxfId="34" priority="16" operator="equal">
      <formula>$N$7</formula>
    </cfRule>
  </conditionalFormatting>
  <conditionalFormatting sqref="R70">
    <cfRule type="cellIs" dxfId="33" priority="14" operator="equal">
      <formula>0</formula>
    </cfRule>
  </conditionalFormatting>
  <conditionalFormatting sqref="R77">
    <cfRule type="cellIs" dxfId="32" priority="12" operator="equal">
      <formula>0</formula>
    </cfRule>
  </conditionalFormatting>
  <conditionalFormatting sqref="R80:R83">
    <cfRule type="cellIs" dxfId="31" priority="10" operator="equal">
      <formula>0</formula>
    </cfRule>
  </conditionalFormatting>
  <conditionalFormatting sqref="R86:R88">
    <cfRule type="cellIs" dxfId="30" priority="8" operator="equal">
      <formula>0</formula>
    </cfRule>
  </conditionalFormatting>
  <conditionalFormatting sqref="R93:R95">
    <cfRule type="cellIs" dxfId="29" priority="6" operator="equal">
      <formula>0</formula>
    </cfRule>
  </conditionalFormatting>
  <conditionalFormatting sqref="R90:R91">
    <cfRule type="cellIs" dxfId="28" priority="4" operator="equal">
      <formula>0</formula>
    </cfRule>
  </conditionalFormatting>
  <conditionalFormatting sqref="R97:R111">
    <cfRule type="cellIs" dxfId="27" priority="2" operator="equal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6" operator="equal" id="{479D21E6-8A66-4ECD-947B-B7675409F314}">
            <xm:f>'C:\Users\suzan\OneDrive\Documents\Colombia Briefs-20200127T050238Z-001\Colombia Briefs\[SOLID WASTE SHEET_Colombia.xlsx]Variables'!#REF!</xm:f>
            <x14:dxf>
              <font>
                <color rgb="FFFF0000"/>
              </font>
            </x14:dxf>
          </x14:cfRule>
          <xm:sqref>V23:W69</xm:sqref>
        </x14:conditionalFormatting>
        <x14:conditionalFormatting xmlns:xm="http://schemas.microsoft.com/office/excel/2006/main">
          <x14:cfRule type="cellIs" priority="59" operator="equal" id="{49E52218-42DD-42E7-B54A-3CDD3FA5BE1B}">
            <xm:f>'C:\Users\suzan\OneDrive\Documents\Adulting\Jobs\AidData at W&amp;M\UN Habitat SDG 11 Costing\Report\India Briefs\[TRANSPORTATION SHEET_INDIA_Suzy edits.xlsx]Variables'!#REF!</xm:f>
            <x14:dxf>
              <font>
                <color rgb="FFFF0000"/>
              </font>
            </x14:dxf>
          </x14:cfRule>
          <xm:sqref>O70:O111</xm:sqref>
        </x14:conditionalFormatting>
        <x14:conditionalFormatting xmlns:xm="http://schemas.microsoft.com/office/excel/2006/main">
          <x14:cfRule type="cellIs" priority="52" operator="equal" id="{50EE2F9D-C852-47D9-AB10-6F49F4BBEC88}">
            <xm:f>'C:\Users\suzan\OneDrive\Documents\Adulting\Jobs\AidData at W&amp;M\UN Habitat SDG 11 Costing\Report\India Briefs\[SOLID WASTE SHEET_India.xlsx]Variables'!#REF!</xm:f>
            <x14:dxf>
              <font>
                <color rgb="FFFF0000"/>
              </font>
            </x14:dxf>
          </x14:cfRule>
          <xm:sqref>Z70:Z111</xm:sqref>
        </x14:conditionalFormatting>
        <x14:conditionalFormatting xmlns:xm="http://schemas.microsoft.com/office/excel/2006/main">
          <x14:cfRule type="cellIs" priority="51" operator="equal" id="{4A8823B0-6770-4ACA-A279-324A25DE0C70}">
            <xm:f>'C:\Users\suzan\OneDrive\Documents\Adulting\Jobs\AidData at W&amp;M\UN Habitat SDG 11 Costing\Report\India Briefs\[SOLID WASTE SHEET_India.xlsx]Variables'!#REF!</xm:f>
            <x14:dxf>
              <font>
                <color rgb="FFFF0000"/>
              </font>
            </x14:dxf>
          </x14:cfRule>
          <xm:sqref>AA70:AA111</xm:sqref>
        </x14:conditionalFormatting>
        <x14:conditionalFormatting xmlns:xm="http://schemas.microsoft.com/office/excel/2006/main">
          <x14:cfRule type="cellIs" priority="50" operator="equal" id="{3B9007DE-83FB-4C30-997B-0A144F519940}">
            <xm:f>'C:\Users\suzan\OneDrive\Documents\Adulting\Jobs\AidData at W&amp;M\UN Habitat SDG 11 Costing\Report\India Briefs\[HOUSING INDIA.xlsx]Variables'!#REF!</xm:f>
            <x14:dxf>
              <font>
                <color rgb="FFFF0000"/>
              </font>
            </x14:dxf>
          </x14:cfRule>
          <xm:sqref>AF70:AF111</xm:sqref>
        </x14:conditionalFormatting>
        <x14:conditionalFormatting xmlns:xm="http://schemas.microsoft.com/office/excel/2006/main">
          <x14:cfRule type="cellIs" priority="46" operator="equal" id="{734A7850-B023-4D4C-8C42-AB0C41CD91FF}">
            <xm:f>'C:\Users\mprakash\Documents\COL\[PUBLIC SPACE SHEET_Colombia.xlsx]Vacant Land Cost'!#REF!</xm:f>
            <x14:dxf>
              <font>
                <color rgb="FFFF0000"/>
              </font>
            </x14:dxf>
          </x14:cfRule>
          <xm:sqref>R23:R69</xm:sqref>
        </x14:conditionalFormatting>
        <x14:conditionalFormatting xmlns:xm="http://schemas.microsoft.com/office/excel/2006/main">
          <x14:cfRule type="cellIs" priority="45" operator="equal" id="{3CB6D615-DAA5-4612-B026-A01704151138}">
            <xm:f>'C:\Users\mprakash\Documents\COL\[PUBLIC SPACE SHEET_Colombia.xlsx]Vacant Land Cost'!#REF!</xm:f>
            <x14:dxf>
              <font>
                <color rgb="FFFF0000"/>
              </font>
            </x14:dxf>
          </x14:cfRule>
          <xm:sqref>S23:S69</xm:sqref>
        </x14:conditionalFormatting>
        <x14:conditionalFormatting xmlns:xm="http://schemas.microsoft.com/office/excel/2006/main">
          <x14:cfRule type="cellIs" priority="37" operator="equal" id="{5969D846-12CB-4458-810D-F3A3AA04F7CB}">
            <xm:f>'C:\Users\mprakash\Documents\COL\[SOLID WASTE SHEET_Colombia.xlsx]Variables'!#REF!</xm:f>
            <x14:dxf>
              <font>
                <color rgb="FFFF0000"/>
              </font>
            </x14:dxf>
          </x14:cfRule>
          <xm:sqref>AA23:AA69</xm:sqref>
        </x14:conditionalFormatting>
        <x14:conditionalFormatting xmlns:xm="http://schemas.microsoft.com/office/excel/2006/main">
          <x14:cfRule type="cellIs" priority="30" operator="equal" id="{05FFEEBE-54A6-4001-AEFF-C82DA08A291D}">
            <xm:f>'C:\Users\mprakash\Documents\COL\[HOUSING SHEET_Colombia.xlsx]Household Information, Deficit'!#REF!*550</xm:f>
            <x14:dxf>
              <font>
                <color rgb="FFFF0000"/>
              </font>
            </x14:dxf>
          </x14:cfRule>
          <xm:sqref>AD23:AF69</xm:sqref>
        </x14:conditionalFormatting>
        <x14:conditionalFormatting xmlns:xm="http://schemas.microsoft.com/office/excel/2006/main">
          <x14:cfRule type="cellIs" priority="32" operator="equal" id="{FA5C992F-CB49-4EBF-BEA6-B49D37A46D77}">
            <xm:f>'C:\Users\mprakash\Documents\COL\[HOUSING SHEET_Colombia.xlsx]Variables'!#REF!</xm:f>
            <x14:dxf>
              <font>
                <color rgb="FFFF0000"/>
              </font>
            </x14:dxf>
          </x14:cfRule>
          <x14:cfRule type="cellIs" priority="33" operator="equal" id="{00C1E7EB-0362-43D1-95CF-F054E9CE3B0E}">
            <xm:f>'C:\Users\mprakash\Documents\COL\[HOUSING SHEET_Colombia.xlsx]Variables'!#REF!</xm:f>
            <x14:dxf>
              <font>
                <color rgb="FFFF0000"/>
              </font>
            </x14:dxf>
          </x14:cfRule>
          <xm:sqref>AD23:AF69</xm:sqref>
        </x14:conditionalFormatting>
        <x14:conditionalFormatting xmlns:xm="http://schemas.microsoft.com/office/excel/2006/main">
          <x14:cfRule type="cellIs" priority="29" operator="equal" id="{1D467E1B-CE69-4682-BBB2-DF3578A27F3F}">
            <xm:f>'C:\Users\mprakash\Documents\COL\[HOUSING SHEET_Colombia.xlsx]Household Information, Deficit'!#REF!*550</xm:f>
            <x14:dxf>
              <font>
                <color rgb="FFFF0000"/>
              </font>
            </x14:dxf>
          </x14:cfRule>
          <xm:sqref>AE23:AE69</xm:sqref>
        </x14:conditionalFormatting>
        <x14:conditionalFormatting xmlns:xm="http://schemas.microsoft.com/office/excel/2006/main">
          <x14:cfRule type="cellIs" priority="27" operator="equal" id="{E5899D59-FADB-420B-9EE2-47698161E78D}">
            <xm:f>'C:\Users\mprakash\Documents\COL\[HOUSING SHEET_Colombia.xlsx]Variables'!#REF!</xm:f>
            <x14:dxf>
              <font>
                <color rgb="FFFF0000"/>
              </font>
            </x14:dxf>
          </x14:cfRule>
          <xm:sqref>AF23:AF69</xm:sqref>
        </x14:conditionalFormatting>
        <x14:conditionalFormatting xmlns:xm="http://schemas.microsoft.com/office/excel/2006/main">
          <x14:cfRule type="cellIs" priority="26" operator="equal" id="{94DDA813-4007-4038-9E9F-A4420BED8EAF}">
            <xm:f>'C:\Users\suzan\OneDrive\Documents\Adulting\Jobs\AidData at W&amp;M\UN Habitat SDG 11 Costing\Report\India Briefs\[HOUSING INDIA.xlsx]Variables'!#REF!</xm:f>
            <x14:dxf>
              <font>
                <color rgb="FFFF0000"/>
              </font>
            </x14:dxf>
          </x14:cfRule>
          <xm:sqref>H70:H111</xm:sqref>
        </x14:conditionalFormatting>
        <x14:conditionalFormatting xmlns:xm="http://schemas.microsoft.com/office/excel/2006/main">
          <x14:cfRule type="cellIs" priority="23" operator="equal" id="{FA289999-823A-481A-AAD3-87E692718F9C}">
            <xm:f>'C:\Users\mprakash\Documents\Indiaa\[PUBLIC SPACE SHEET INDIA.xlsx]Land costs'!#REF!</xm:f>
            <x14:dxf>
              <font>
                <color rgb="FFFF0000"/>
              </font>
            </x14:dxf>
          </x14:cfRule>
          <x14:cfRule type="cellIs" priority="24" operator="equal" id="{67A9ED7C-917B-4D31-AB24-FF8352920AA6}">
            <xm:f>'C:\Users\mprakash\Documents\Indiaa\[PUBLIC SPACE SHEET INDIA.xlsx]Land costs'!#REF!</xm:f>
            <x14:dxf>
              <font>
                <color rgb="FFFF0000"/>
              </font>
            </x14:dxf>
          </x14:cfRule>
          <x14:cfRule type="cellIs" priority="25" operator="equal" id="{77335EC9-7F7F-481D-A5B4-699F41B3A1A1}">
            <xm:f>'C:\Users\mprakash\Documents\Indiaa\[PUBLIC SPACE SHEET INDIA.xlsx]Land costs'!#REF!</xm:f>
            <x14:dxf>
              <font>
                <color rgb="FFFF0000"/>
              </font>
            </x14:dxf>
          </x14:cfRule>
          <xm:sqref>R71:S76 S70 R78:S79 S77 R84:S85 S80:S83 R89:S89 S86:S88 R96:S96 S93:S95 R92:S92 S90:S91 S97:S111</xm:sqref>
        </x14:conditionalFormatting>
        <x14:conditionalFormatting xmlns:xm="http://schemas.microsoft.com/office/excel/2006/main">
          <x14:cfRule type="cellIs" priority="21" operator="equal" id="{65103727-C97E-49D9-951B-390AEA77BC83}">
            <xm:f>'C:\Users\mprakash\Documents\Indiaa\[SOLID WASTE SHEET_India.xlsx]Waste per capita'!#REF!</xm:f>
            <x14:dxf>
              <font>
                <color rgb="FFFF0000"/>
              </font>
            </x14:dxf>
          </x14:cfRule>
          <x14:cfRule type="cellIs" priority="22" operator="equal" id="{80E490CF-BD80-441A-ABA0-FA4C694EAFCB}">
            <xm:f>'C:\Users\mprakash\Documents\Indiaa\[SOLID WASTE SHEET_India.xlsx]Waste per capita'!#REF!</xm:f>
            <x14:dxf>
              <font>
                <color rgb="FFFF0000"/>
              </font>
            </x14:dxf>
          </x14:cfRule>
          <xm:sqref>V70:W111</xm:sqref>
        </x14:conditionalFormatting>
        <x14:conditionalFormatting xmlns:xm="http://schemas.microsoft.com/office/excel/2006/main">
          <x14:cfRule type="cellIs" priority="17" operator="equal" id="{A8326A95-8004-4713-9D21-5FC6DF38F0D4}">
            <xm:f>'C:\Users\mprakash\Documents\Malaysia\[HOUSING SHEET_Malaysia.xlsx]Housing costs'!#REF!</xm:f>
            <x14:dxf>
              <font>
                <color rgb="FFFF0000"/>
              </font>
            </x14:dxf>
          </x14:cfRule>
          <xm:sqref>AF112:AF131</xm:sqref>
        </x14:conditionalFormatting>
        <x14:conditionalFormatting xmlns:xm="http://schemas.microsoft.com/office/excel/2006/main">
          <x14:cfRule type="cellIs" priority="13" operator="equal" id="{E95F2A94-253F-46F6-A30D-5D8C8D162CD2}">
            <xm:f>'C:\Users\mprakash\Documents\COL\[PUBLIC SPACE SHEET_Colombia.xlsx]Vacant Land Cost'!#REF!</xm:f>
            <x14:dxf>
              <font>
                <color rgb="FFFF0000"/>
              </font>
            </x14:dxf>
          </x14:cfRule>
          <xm:sqref>R70</xm:sqref>
        </x14:conditionalFormatting>
        <x14:conditionalFormatting xmlns:xm="http://schemas.microsoft.com/office/excel/2006/main">
          <x14:cfRule type="cellIs" priority="11" operator="equal" id="{4EE02ACA-8479-4665-ADFB-B57EC4AEC84C}">
            <xm:f>'C:\Users\mprakash\Documents\COL\[PUBLIC SPACE SHEET_Colombia.xlsx]Vacant Land Cost'!#REF!</xm:f>
            <x14:dxf>
              <font>
                <color rgb="FFFF0000"/>
              </font>
            </x14:dxf>
          </x14:cfRule>
          <xm:sqref>R77</xm:sqref>
        </x14:conditionalFormatting>
        <x14:conditionalFormatting xmlns:xm="http://schemas.microsoft.com/office/excel/2006/main">
          <x14:cfRule type="cellIs" priority="9" operator="equal" id="{E75C111D-8C0D-4644-8B0D-AB5144B1AEAA}">
            <xm:f>'C:\Users\mprakash\Documents\COL\[PUBLIC SPACE SHEET_Colombia.xlsx]Vacant Land Cost'!#REF!</xm:f>
            <x14:dxf>
              <font>
                <color rgb="FFFF0000"/>
              </font>
            </x14:dxf>
          </x14:cfRule>
          <xm:sqref>R80:R83</xm:sqref>
        </x14:conditionalFormatting>
        <x14:conditionalFormatting xmlns:xm="http://schemas.microsoft.com/office/excel/2006/main">
          <x14:cfRule type="cellIs" priority="7" operator="equal" id="{BA87C9FA-BEF1-455B-BE93-4A3A640E79F3}">
            <xm:f>'C:\Users\mprakash\Documents\COL\[PUBLIC SPACE SHEET_Colombia.xlsx]Vacant Land Cost'!#REF!</xm:f>
            <x14:dxf>
              <font>
                <color rgb="FFFF0000"/>
              </font>
            </x14:dxf>
          </x14:cfRule>
          <xm:sqref>R86:R88</xm:sqref>
        </x14:conditionalFormatting>
        <x14:conditionalFormatting xmlns:xm="http://schemas.microsoft.com/office/excel/2006/main">
          <x14:cfRule type="cellIs" priority="5" operator="equal" id="{B8053A79-0DD3-4E1A-B96B-1985BDF5457C}">
            <xm:f>'C:\Users\mprakash\Documents\COL\[PUBLIC SPACE SHEET_Colombia.xlsx]Vacant Land Cost'!#REF!</xm:f>
            <x14:dxf>
              <font>
                <color rgb="FFFF0000"/>
              </font>
            </x14:dxf>
          </x14:cfRule>
          <xm:sqref>R93:R95</xm:sqref>
        </x14:conditionalFormatting>
        <x14:conditionalFormatting xmlns:xm="http://schemas.microsoft.com/office/excel/2006/main">
          <x14:cfRule type="cellIs" priority="3" operator="equal" id="{CBCBC690-C76E-4E10-9602-2008769C04FE}">
            <xm:f>'C:\Users\mprakash\Documents\COL\[PUBLIC SPACE SHEET_Colombia.xlsx]Vacant Land Cost'!#REF!</xm:f>
            <x14:dxf>
              <font>
                <color rgb="FFFF0000"/>
              </font>
            </x14:dxf>
          </x14:cfRule>
          <xm:sqref>R90:R91</xm:sqref>
        </x14:conditionalFormatting>
        <x14:conditionalFormatting xmlns:xm="http://schemas.microsoft.com/office/excel/2006/main">
          <x14:cfRule type="cellIs" priority="1" operator="equal" id="{98351821-22AF-4615-B565-CF10D3D96E22}">
            <xm:f>'C:\Users\mprakash\Documents\COL\[PUBLIC SPACE SHEET_Colombia.xlsx]Vacant Land Cost'!#REF!</xm:f>
            <x14:dxf>
              <font>
                <color rgb="FFFF0000"/>
              </font>
            </x14:dxf>
          </x14:cfRule>
          <xm:sqref>R97:R111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Schadel</dc:creator>
  <cp:lastModifiedBy>Prakash, Mihir</cp:lastModifiedBy>
  <dcterms:created xsi:type="dcterms:W3CDTF">2020-01-27T05:04:31Z</dcterms:created>
  <dcterms:modified xsi:type="dcterms:W3CDTF">2020-01-31T18:50:28Z</dcterms:modified>
</cp:coreProperties>
</file>